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<sst xmlns="http://schemas.openxmlformats.org/spreadsheetml/2006/main" count="3742" uniqueCount="860">
  <si>
    <t>File opened</t>
  </si>
  <si>
    <t>2023-06-23 08:11:57</t>
  </si>
  <si>
    <t>Console s/n</t>
  </si>
  <si>
    <t>68C-022676</t>
  </si>
  <si>
    <t>Console ver</t>
  </si>
  <si>
    <t>Bluestem v.2.0.04</t>
  </si>
  <si>
    <t>Scripts ver</t>
  </si>
  <si>
    <t>2021.08  2.0.04, Aug 2021</t>
  </si>
  <si>
    <t>Head s/n</t>
  </si>
  <si>
    <t>68H-132666</t>
  </si>
  <si>
    <t>Head ver</t>
  </si>
  <si>
    <t>1.4.7</t>
  </si>
  <si>
    <t>Head cal</t>
  </si>
  <si>
    <t>{"oxygen": "21", "co2azero": "0.930098", "co2aspan1": "1.00349", "co2aspan2": "-0.0256995", "co2aspan2a": "0.313062", "co2aspan2b": "0.311636", "co2aspanconc1": "2491", "co2aspanconc2": "299.3", "co2bzero": "0.975012", "co2bspan1": "1.00347", "co2bspan2": "-0.0261992", "co2bspan2a": "0.314208", "co2bspan2b": "0.312713", "co2bspanconc1": "2491", "co2bspanconc2": "299.3", "h2oazero": "1.0812", "h2oaspan1": "1.01502", "h2oaspan2": "0", "h2oaspan2a": "0.0712042", "h2oaspan2b": "0.0722739", "h2oaspanconc1": "12.37", "h2oaspanconc2": "0", "h2obzero": "1.11557", "h2obspan1": "1.01666", "h2obspan2": "0", "h2obspan2a": "0.0716295", "h2obspan2b": "0.0728225", "h2obspanconc1": "12.37", "h2obspanconc2": "0", "tazero": "0.0665894", "tbzero": "0.142759", "flowmeterzero": "1.00186", "flowazero": "0.31337", "flowbzero": "0.29954", "chamberpressurezero": "2.64749", "ssa_ref": "36513.3", "ssb_ref": "31698.2"}</t>
  </si>
  <si>
    <t>CO2 rangematch</t>
  </si>
  <si>
    <t>Thu Jul 28 09:05</t>
  </si>
  <si>
    <t>H2O rangematch</t>
  </si>
  <si>
    <t>Thu Jul 28 09:10</t>
  </si>
  <si>
    <t>Chamber type</t>
  </si>
  <si>
    <t>6800-01A</t>
  </si>
  <si>
    <t>Chamber s/n</t>
  </si>
  <si>
    <t>MPF-842296</t>
  </si>
  <si>
    <t>Chamber rev</t>
  </si>
  <si>
    <t>0</t>
  </si>
  <si>
    <t>Chamber cal</t>
  </si>
  <si>
    <t>Fluorometer</t>
  </si>
  <si>
    <t>Flr. Version</t>
  </si>
  <si>
    <t>08:11:57</t>
  </si>
  <si>
    <t>Stability Definition:	ΔCO2 (Meas2): Slp&lt;2.5 Per=20	ΔH2O (Meas2): Slp&lt;0.5 Per=20	H2O_s (Meas): Slp&lt;1 Per=15	CO2_s (Meas): Slp&lt;5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</si>
  <si>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</si>
  <si>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</si>
  <si>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</si>
  <si>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</si>
  <si>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</si>
  <si>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</si>
  <si>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</si>
  <si>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</si>
  <si>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</si>
  <si>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</si>
  <si>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</si>
  <si>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</si>
  <si>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</si>
  <si>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</si>
  <si>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</si>
  <si>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</si>
  <si>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</si>
  <si>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</si>
  <si>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</si>
  <si>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</si>
  <si>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</si>
  <si>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</si>
  <si>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</si>
  <si>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</si>
  <si>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</si>
  <si>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</si>
  <si>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</si>
  <si>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</si>
  <si>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</si>
  <si>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</si>
  <si>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</si>
  <si>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</si>
  <si>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</si>
  <si>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</si>
  <si>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</si>
  <si>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</si>
  <si>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</si>
  <si>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</si>
  <si>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</si>
  <si>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</si>
  <si>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</si>
  <si>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</si>
  <si>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</si>
  <si>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</si>
  <si>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</si>
  <si>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</si>
  <si>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</si>
  <si>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</si>
  <si>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</si>
  <si>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</si>
  <si>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</si>
  <si>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6.18949 83.587 378.805 616.456 861.663 1057.93 1246.03 1373.16</t>
  </si>
  <si>
    <t>Fs_true</t>
  </si>
  <si>
    <t>0.050098 101.35 403.602 601.946 802.607 1001.64 1203.21 1401.47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</si>
  <si>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</si>
  <si>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</si>
  <si>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</si>
  <si>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</si>
  <si>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</si>
  <si>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</si>
  <si>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</si>
  <si>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</si>
  <si>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</si>
  <si>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</si>
  <si>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</si>
  <si>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</si>
  <si>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</si>
  <si>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</si>
  <si>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</si>
  <si>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</si>
  <si>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</si>
  <si>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</si>
  <si>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</si>
  <si>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</si>
  <si>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</si>
  <si>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</si>
  <si>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</si>
  <si>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</si>
  <si>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</si>
  <si>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</si>
  <si>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</si>
  <si>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</si>
  <si>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response</t>
  </si>
  <si>
    <t>spad1</t>
  </si>
  <si>
    <t>spad2</t>
  </si>
  <si>
    <t>operator</t>
  </si>
  <si>
    <t>temp</t>
  </si>
  <si>
    <t>event</t>
  </si>
  <si>
    <t>block</t>
  </si>
  <si>
    <t>leaf</t>
  </si>
  <si>
    <t>tree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</si>
  <si>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</si>
  <si>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</si>
  <si>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</si>
  <si>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</si>
  <si>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</si>
  <si>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</si>
  <si>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</si>
  <si>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</si>
  <si>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</si>
  <si>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</si>
  <si>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</si>
  <si>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</si>
  <si>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</si>
  <si>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</si>
  <si>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</si>
  <si>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</si>
  <si>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</si>
  <si>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</si>
  <si>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</si>
  <si>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</si>
  <si>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</si>
  <si>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</si>
  <si>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</si>
  <si>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</si>
  <si>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</si>
  <si>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</si>
  <si>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</si>
  <si>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</si>
  <si>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</si>
  <si>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</si>
  <si>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</si>
  <si>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</si>
  <si>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</si>
  <si>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</si>
  <si>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</si>
  <si>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</si>
  <si>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</si>
  <si>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</si>
  <si>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</si>
  <si>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</si>
  <si>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</si>
  <si>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</si>
  <si>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</si>
  <si>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</si>
  <si>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</si>
  <si>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</si>
  <si>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</si>
  <si>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</si>
  <si>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</si>
  <si>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</si>
  <si>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</si>
  <si>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</si>
  <si>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</si>
  <si>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</si>
  <si>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</si>
  <si>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</si>
  <si>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</si>
  <si>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</si>
  <si>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</si>
  <si>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</si>
  <si>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</si>
  <si>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</si>
  <si>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</si>
  <si>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</si>
  <si>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</si>
  <si>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</si>
  <si>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</si>
  <si>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</si>
  <si>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</si>
  <si>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</si>
  <si>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</si>
  <si>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</si>
  <si>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</si>
  <si>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</si>
  <si>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</si>
  <si>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</si>
  <si>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</si>
  <si>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</si>
  <si>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</si>
  <si>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</si>
  <si>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</si>
  <si>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</si>
  <si>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</si>
  <si>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</si>
  <si>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</si>
  <si>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</si>
  <si>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</si>
  <si>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</si>
  <si>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</si>
  <si>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</si>
  <si>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</si>
  <si>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</si>
  <si>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</si>
  <si>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</si>
  <si>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</si>
  <si>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</si>
  <si>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</si>
  <si>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</si>
  <si>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</si>
  <si>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</si>
  <si>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</si>
  <si>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</si>
  <si>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</si>
  <si>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</si>
  <si>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</si>
  <si>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</si>
  <si>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</si>
  <si>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</si>
  <si>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</si>
  <si>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</si>
  <si>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</si>
  <si>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</si>
  <si>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</si>
  <si>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</si>
  <si>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</si>
  <si>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</si>
  <si>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</si>
  <si>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</si>
  <si>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</si>
  <si>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</si>
  <si>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</si>
  <si>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</si>
  <si>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</si>
  <si>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</si>
  <si>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</si>
  <si>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</si>
  <si>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</si>
  <si>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</si>
  <si>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</si>
  <si>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</si>
  <si>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</si>
  <si>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</si>
  <si>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</si>
  <si>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</si>
  <si>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</si>
  <si>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</si>
  <si>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</si>
  <si>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</si>
  <si>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</si>
  <si>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</si>
  <si>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</si>
  <si>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</si>
  <si>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</si>
  <si>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</si>
  <si>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</si>
  <si>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CO2_s:MN</t>
  </si>
  <si>
    <t>CO2_s:SLP</t>
  </si>
  <si>
    <t>CO2_s:SD</t>
  </si>
  <si>
    <t>CO2_s:OK</t>
  </si>
  <si>
    <t>ΔH2O:MN</t>
  </si>
  <si>
    <t>ΔH2O:SLP</t>
  </si>
  <si>
    <t>ΔH2O:SD</t>
  </si>
  <si>
    <t>ΔH2O:OK</t>
  </si>
  <si>
    <t>H2O_s:MN</t>
  </si>
  <si>
    <t>H2O_s:SLP</t>
  </si>
  <si>
    <t>H2O_s:SD</t>
  </si>
  <si>
    <t>H2O_s:OK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</si>
  <si>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</si>
  <si>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</si>
  <si>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</si>
  <si>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</si>
  <si>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</si>
  <si>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</si>
  <si>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</si>
  <si>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</si>
  <si>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</si>
  <si>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</si>
  <si>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</si>
  <si>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</si>
  <si>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</si>
  <si>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</si>
  <si>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</si>
  <si>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</si>
  <si>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</si>
  <si>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</si>
  <si>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</si>
  <si>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</si>
  <si>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</si>
  <si>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</si>
  <si>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</si>
  <si>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</si>
  <si>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</si>
  <si>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</si>
  <si>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</si>
  <si>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</si>
  <si>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</si>
  <si>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</si>
  <si>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</si>
  <si>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</si>
  <si>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</si>
  <si>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</si>
  <si>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</si>
  <si>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</si>
  <si>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</si>
  <si>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</si>
  <si>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</si>
  <si>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</si>
  <si>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</si>
  <si>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</si>
  <si>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</si>
  <si>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</si>
  <si>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</si>
  <si>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</si>
  <si>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</si>
  <si>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</si>
  <si>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</si>
  <si>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</si>
  <si>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</si>
  <si>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</si>
  <si>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</si>
  <si>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</si>
  <si>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</si>
  <si>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</si>
  <si>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</si>
  <si>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</si>
  <si>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</si>
  <si>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</si>
  <si>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</si>
  <si>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</si>
  <si>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</si>
  <si>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</si>
  <si>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</si>
  <si>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</si>
  <si>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</si>
  <si>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</si>
  <si>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</si>
  <si>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</si>
  <si>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</si>
  <si>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</si>
  <si>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</si>
  <si>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</si>
  <si>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</si>
  <si>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</si>
  <si>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</si>
  <si>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</si>
  <si>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</si>
  <si>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</si>
  <si>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</si>
  <si>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</si>
  <si>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</si>
  <si>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</si>
  <si>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</si>
  <si>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</si>
  <si>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</si>
  <si>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</si>
  <si>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</si>
  <si>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</si>
  <si>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</si>
  <si>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</si>
  <si>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</si>
  <si>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</si>
  <si>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</si>
  <si>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</si>
  <si>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</si>
  <si>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</si>
  <si>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</si>
  <si>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</si>
  <si>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</si>
  <si>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</si>
  <si>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</si>
  <si>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</si>
  <si>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</si>
  <si>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</si>
  <si>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</si>
  <si>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</si>
  <si>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</si>
  <si>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</si>
  <si>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</si>
  <si>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</si>
  <si>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</si>
  <si>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</si>
  <si>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</si>
  <si>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</si>
  <si>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</si>
  <si>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</si>
  <si>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</si>
  <si>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</si>
  <si>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</si>
  <si>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</si>
  <si>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</si>
  <si>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</si>
  <si>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</si>
  <si>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</si>
  <si>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</si>
  <si>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</si>
  <si>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</si>
  <si>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20230623 08:19:49</t>
  </si>
  <si>
    <t>08:19:49</t>
  </si>
  <si>
    <t>11</t>
  </si>
  <si>
    <t>LCOR-573</t>
  </si>
  <si>
    <t>MPF-1644-20230622-11_44_52</t>
  </si>
  <si>
    <t>MPF-1673-20230623-08_19_39</t>
  </si>
  <si>
    <t>DARK-1674-20230623-08_19_46</t>
  </si>
  <si>
    <t>-</t>
  </si>
  <si>
    <t>0: Broadleaf</t>
  </si>
  <si>
    <t>08:20:16</t>
  </si>
  <si>
    <t>4/4</t>
  </si>
  <si>
    <t>11111111</t>
  </si>
  <si>
    <t>oooooooo</t>
  </si>
  <si>
    <t>on</t>
  </si>
  <si>
    <t>20230623 08:22:17</t>
  </si>
  <si>
    <t>08:22:17</t>
  </si>
  <si>
    <t>MPF-1675-20230623-08_22_07</t>
  </si>
  <si>
    <t>DARK-1676-20230623-08_22_14</t>
  </si>
  <si>
    <t>08:22:56</t>
  </si>
  <si>
    <t>1/4</t>
  </si>
  <si>
    <t>20230623 08:24:39</t>
  </si>
  <si>
    <t>08:24:39</t>
  </si>
  <si>
    <t>MPF-1677-20230623-08_24_29</t>
  </si>
  <si>
    <t>DARK-1678-20230623-08_24_36</t>
  </si>
  <si>
    <t>08:25:10</t>
  </si>
  <si>
    <t>20230623 08:26:48</t>
  </si>
  <si>
    <t>08:26:48</t>
  </si>
  <si>
    <t>MPF-1679-20230623-08_26_37</t>
  </si>
  <si>
    <t>DARK-1680-20230623-08_26_44</t>
  </si>
  <si>
    <t>08:27:25</t>
  </si>
  <si>
    <t>20230623 08:29:05</t>
  </si>
  <si>
    <t>08:29:05</t>
  </si>
  <si>
    <t>MPF-1681-20230623-08_28_55</t>
  </si>
  <si>
    <t>DARK-1682-20230623-08_29_02</t>
  </si>
  <si>
    <t>08:29:31</t>
  </si>
  <si>
    <t>20230623 08:30:32</t>
  </si>
  <si>
    <t>08:30:32</t>
  </si>
  <si>
    <t>MPF-1683-20230623-08_30_22</t>
  </si>
  <si>
    <t>DARK-1684-20230623-08_30_29</t>
  </si>
  <si>
    <t>08:30:51</t>
  </si>
  <si>
    <t>20230623 08:32:34</t>
  </si>
  <si>
    <t>08:32:34</t>
  </si>
  <si>
    <t>MPF-1685-20230623-08_32_24</t>
  </si>
  <si>
    <t>DARK-1686-20230623-08_32_31</t>
  </si>
  <si>
    <t>08:32:54</t>
  </si>
  <si>
    <t>20230623 08:33:55</t>
  </si>
  <si>
    <t>08:33:55</t>
  </si>
  <si>
    <t>MPF-1687-20230623-08_33_45</t>
  </si>
  <si>
    <t>08:34:15</t>
  </si>
  <si>
    <t>20230623 08:38:39</t>
  </si>
  <si>
    <t>08:38:39</t>
  </si>
  <si>
    <t>MPF-1688-20230623-08_38_28</t>
  </si>
  <si>
    <t>DARK-1689-20230623-08_38_36</t>
  </si>
  <si>
    <t>08:39:19</t>
  </si>
  <si>
    <t>20230623 08:40:45</t>
  </si>
  <si>
    <t>08:40:45</t>
  </si>
  <si>
    <t>MPF-1690-20230623-08_40_34</t>
  </si>
  <si>
    <t>DARK-1691-20230623-08_40_42</t>
  </si>
  <si>
    <t>08:41:17</t>
  </si>
  <si>
    <t>20230623 08:42:41</t>
  </si>
  <si>
    <t>08:42:41</t>
  </si>
  <si>
    <t>MPF-1692-20230623-08_42_30</t>
  </si>
  <si>
    <t>DARK-1693-20230623-08_42_38</t>
  </si>
  <si>
    <t>08:43:07</t>
  </si>
  <si>
    <t>20230623 08:44:27</t>
  </si>
  <si>
    <t>08:44:27</t>
  </si>
  <si>
    <t>MPF-1694-20230623-08_44_17</t>
  </si>
  <si>
    <t>DARK-1695-20230623-08_44_24</t>
  </si>
  <si>
    <t>08:44:48</t>
  </si>
  <si>
    <t>20230623 08:46:27</t>
  </si>
  <si>
    <t>08:46:27</t>
  </si>
  <si>
    <t>MPF-1696-20230623-08_46_16</t>
  </si>
  <si>
    <t>DARK-1697-20230623-08_46_23</t>
  </si>
  <si>
    <t>08:46:46</t>
  </si>
  <si>
    <t>20230623 08:48:02</t>
  </si>
  <si>
    <t>08:48:02</t>
  </si>
  <si>
    <t>MPF-1698-20230623-08_47_52</t>
  </si>
  <si>
    <t>DARK-1699-20230623-08_47_59</t>
  </si>
  <si>
    <t>08:48:19</t>
  </si>
  <si>
    <t>20230623 08:50:10</t>
  </si>
  <si>
    <t>08:50:10</t>
  </si>
  <si>
    <t>MPF-1700-20230623-08_49_59</t>
  </si>
  <si>
    <t>DARK-1701-20230623-08_50_07</t>
  </si>
  <si>
    <t>08:50:38</t>
  </si>
  <si>
    <t>20230623 08:51:54</t>
  </si>
  <si>
    <t>08:51:54</t>
  </si>
  <si>
    <t>MPF-1702-20230623-08_51_43</t>
  </si>
  <si>
    <t>DARK-1703-20230623-08_51_51</t>
  </si>
  <si>
    <t>08:52:30</t>
  </si>
  <si>
    <t>20230623 08:54:02</t>
  </si>
  <si>
    <t>08:54:02</t>
  </si>
  <si>
    <t>MPF-1704-20230623-08_53_52</t>
  </si>
  <si>
    <t>DARK-1705-20230623-08_53_59</t>
  </si>
  <si>
    <t>08:54:43</t>
  </si>
  <si>
    <t>20230623 08:56:14</t>
  </si>
  <si>
    <t>08:56:14</t>
  </si>
  <si>
    <t>MPF-1706-20230623-08_56_03</t>
  </si>
  <si>
    <t>DARK-1707-20230623-08_56_11</t>
  </si>
  <si>
    <t>08:56:48</t>
  </si>
  <si>
    <t>20230623 08:58:35</t>
  </si>
  <si>
    <t>08:58:35</t>
  </si>
  <si>
    <t>MPF-1708-20230623-08_58_25</t>
  </si>
  <si>
    <t>DARK-1709-20230623-08_58_32</t>
  </si>
  <si>
    <t>08:59:10</t>
  </si>
  <si>
    <t>20230623 09:00:30</t>
  </si>
  <si>
    <t>09:00:30</t>
  </si>
  <si>
    <t>MPF-1710-20230623-09_00_19</t>
  </si>
  <si>
    <t>DARK-1711-20230623-09_00_27</t>
  </si>
  <si>
    <t>09:01:07</t>
  </si>
  <si>
    <t>20230623 09:03:08</t>
  </si>
  <si>
    <t>09:03:08</t>
  </si>
  <si>
    <t>MPF-1712-20230623-09_02_57</t>
  </si>
  <si>
    <t>DARK-1713-20230623-09_03_05</t>
  </si>
  <si>
    <t>09:03:48</t>
  </si>
  <si>
    <t>3/4</t>
  </si>
  <si>
    <t>20230623 09:05:49</t>
  </si>
  <si>
    <t>09:05:49</t>
  </si>
  <si>
    <t>MPF-1714-20230623-09_05_38</t>
  </si>
  <si>
    <t>DARK-1715-20230623-09_05_46</t>
  </si>
  <si>
    <t>09:06:25</t>
  </si>
  <si>
    <t>20230623 09:22:18</t>
  </si>
  <si>
    <t>09:22:18</t>
  </si>
  <si>
    <t>8</t>
  </si>
  <si>
    <t>LCOR-456</t>
  </si>
  <si>
    <t>MPF-1716-20230623-09_22_08</t>
  </si>
  <si>
    <t>DARK-1717-20230623-09_22_15</t>
  </si>
  <si>
    <t>09:22:58</t>
  </si>
  <si>
    <t>20230623 09:24:01</t>
  </si>
  <si>
    <t>09:24:01</t>
  </si>
  <si>
    <t>MPF-1718-20230623-09_23_50</t>
  </si>
  <si>
    <t>DARK-1719-20230623-09_23_58</t>
  </si>
  <si>
    <t>09:24:41</t>
  </si>
  <si>
    <t>20230623 09:25:43</t>
  </si>
  <si>
    <t>09:25:43</t>
  </si>
  <si>
    <t>MPF-1720-20230623-09_25_32</t>
  </si>
  <si>
    <t>DARK-1721-20230623-09_25_40</t>
  </si>
  <si>
    <t>09:26:11</t>
  </si>
  <si>
    <t>20230623 09:27:12</t>
  </si>
  <si>
    <t>09:27:12</t>
  </si>
  <si>
    <t>MPF-1722-20230623-09_27_02</t>
  </si>
  <si>
    <t>DARK-1723-20230623-09_27_09</t>
  </si>
  <si>
    <t>09:27:48</t>
  </si>
  <si>
    <t>20230623 09:28:52</t>
  </si>
  <si>
    <t>09:28:52</t>
  </si>
  <si>
    <t>MPF-1724-20230623-09_28_41</t>
  </si>
  <si>
    <t>DARK-1725-20230623-09_28_49</t>
  </si>
  <si>
    <t>09:29:32</t>
  </si>
  <si>
    <t>20230623 09:30:33</t>
  </si>
  <si>
    <t>09:30:33</t>
  </si>
  <si>
    <t>MPF-1726-20230623-09_30_23</t>
  </si>
  <si>
    <t>DARK-1727-20230623-09_30_30</t>
  </si>
  <si>
    <t>09:30:56</t>
  </si>
  <si>
    <t>20230623 09:32:03</t>
  </si>
  <si>
    <t>09:32:03</t>
  </si>
  <si>
    <t>MPF-1728-20230623-09_31_53</t>
  </si>
  <si>
    <t>DARK-1729-20230623-09_32_00</t>
  </si>
  <si>
    <t>09:32:20</t>
  </si>
  <si>
    <t>20230623 09:33:21</t>
  </si>
  <si>
    <t>09:33:21</t>
  </si>
  <si>
    <t>MPF-1730-20230623-09_33_11</t>
  </si>
  <si>
    <t>09:33:38</t>
  </si>
  <si>
    <t>20230623 09:39:25</t>
  </si>
  <si>
    <t>09:39:25</t>
  </si>
  <si>
    <t>CO2</t>
  </si>
  <si>
    <t>MPF-1731-20230623-09_39_15</t>
  </si>
  <si>
    <t>DARK-1732-20230623-09_39_22</t>
  </si>
  <si>
    <t>09:38:45</t>
  </si>
  <si>
    <t>20230623 09:40:55</t>
  </si>
  <si>
    <t>09:40:55</t>
  </si>
  <si>
    <t>MPF-1733-20230623-09_40_44</t>
  </si>
  <si>
    <t>DARK-1734-20230623-09_40_52</t>
  </si>
  <si>
    <t>09:41:21</t>
  </si>
  <si>
    <t>20230623 09:42:41</t>
  </si>
  <si>
    <t>09:42:41</t>
  </si>
  <si>
    <t>MPF-1735-20230623-09_42_30</t>
  </si>
  <si>
    <t>DARK-1736-20230623-09_42_38</t>
  </si>
  <si>
    <t>09:43:07</t>
  </si>
  <si>
    <t>20230623 09:44:26</t>
  </si>
  <si>
    <t>09:44:26</t>
  </si>
  <si>
    <t>MPF-1737-20230623-09_44_16</t>
  </si>
  <si>
    <t>DARK-1738-20230623-09_44_23</t>
  </si>
  <si>
    <t>09:44:48</t>
  </si>
  <si>
    <t>20230623 09:46:05</t>
  </si>
  <si>
    <t>09:46:05</t>
  </si>
  <si>
    <t>MPF-1739-20230623-09_45_54</t>
  </si>
  <si>
    <t>DARK-1740-20230623-09_46_02</t>
  </si>
  <si>
    <t>09:46:19</t>
  </si>
  <si>
    <t>20230623 09:47:35</t>
  </si>
  <si>
    <t>09:47:35</t>
  </si>
  <si>
    <t>MPF-1741-20230623-09_47_25</t>
  </si>
  <si>
    <t>DARK-1742-20230623-09_47_32</t>
  </si>
  <si>
    <t>09:47:52</t>
  </si>
  <si>
    <t>20230623 09:49:43</t>
  </si>
  <si>
    <t>09:49:43</t>
  </si>
  <si>
    <t>MPF-1743-20230623-09_49_33</t>
  </si>
  <si>
    <t>DARK-1744-20230623-09_49_40</t>
  </si>
  <si>
    <t>09:50:11</t>
  </si>
  <si>
    <t>20230623 09:51:27</t>
  </si>
  <si>
    <t>09:51:27</t>
  </si>
  <si>
    <t>MPF-1745-20230623-09_51_16</t>
  </si>
  <si>
    <t>DARK-1746-20230623-09_51_24</t>
  </si>
  <si>
    <t>09:52:06</t>
  </si>
  <si>
    <t>20230623 09:53:38</t>
  </si>
  <si>
    <t>09:53:38</t>
  </si>
  <si>
    <t>MPF-1747-20230623-09_53_28</t>
  </si>
  <si>
    <t>DARK-1748-20230623-09_53_35</t>
  </si>
  <si>
    <t>09:54:14</t>
  </si>
  <si>
    <t>20230623 09:55:44</t>
  </si>
  <si>
    <t>09:55:44</t>
  </si>
  <si>
    <t>MPF-1749-20230623-09_55_34</t>
  </si>
  <si>
    <t>DARK-1750-20230623-09_55_41</t>
  </si>
  <si>
    <t>09:56:18</t>
  </si>
  <si>
    <t>20230623 09:57:57</t>
  </si>
  <si>
    <t>09:57:57</t>
  </si>
  <si>
    <t>MPF-1751-20230623-09_57_47</t>
  </si>
  <si>
    <t>DARK-1752-20230623-09_57_54</t>
  </si>
  <si>
    <t>09:58:25</t>
  </si>
  <si>
    <t>20230623 10:00:26</t>
  </si>
  <si>
    <t>10:00:26</t>
  </si>
  <si>
    <t>MPF-1753-20230623-10_00_16</t>
  </si>
  <si>
    <t>DARK-1754-20230623-10_00_23</t>
  </si>
  <si>
    <t>10:01:04</t>
  </si>
  <si>
    <t>20230623 10:02:48</t>
  </si>
  <si>
    <t>10:02:48</t>
  </si>
  <si>
    <t>MPF-1755-20230623-10_02_38</t>
  </si>
  <si>
    <t>DARK-1756-20230623-10_02_45</t>
  </si>
  <si>
    <t>10:03:24</t>
  </si>
  <si>
    <t>20230623 10:05:14</t>
  </si>
  <si>
    <t>10:05:14</t>
  </si>
  <si>
    <t>MPF-1757-20230623-10_05_04</t>
  </si>
  <si>
    <t>DARK-1758-20230623-10_05_11</t>
  </si>
  <si>
    <t>10:05:55</t>
  </si>
  <si>
    <t>20230623 10:22:39</t>
  </si>
  <si>
    <t>10:22:39</t>
  </si>
  <si>
    <t>7</t>
  </si>
  <si>
    <t>LCOR-089</t>
  </si>
  <si>
    <t>MPF-1759-20230623-10_22_28</t>
  </si>
  <si>
    <t>DARK-1760-20230623-10_22_36</t>
  </si>
  <si>
    <t>10:23:09</t>
  </si>
  <si>
    <t>20230623 10:24:18</t>
  </si>
  <si>
    <t>10:24:18</t>
  </si>
  <si>
    <t>MPF-1761-20230623-10_24_07</t>
  </si>
  <si>
    <t>DARK-1762-20230623-10_24_15</t>
  </si>
  <si>
    <t>10:24:52</t>
  </si>
  <si>
    <t>20230623 10:25:53</t>
  </si>
  <si>
    <t>10:25:53</t>
  </si>
  <si>
    <t>MPF-1763-20230623-10_25_43</t>
  </si>
  <si>
    <t>DARK-1764-20230623-10_25_50</t>
  </si>
  <si>
    <t>10:26:24</t>
  </si>
  <si>
    <t>20230623 10:27:25</t>
  </si>
  <si>
    <t>10:27:25</t>
  </si>
  <si>
    <t>MPF-1765-20230623-10_27_14</t>
  </si>
  <si>
    <t>DARK-1766-20230623-10_27_22</t>
  </si>
  <si>
    <t>10:27:53</t>
  </si>
  <si>
    <t>20230623 10:28:54</t>
  </si>
  <si>
    <t>10:28:54</t>
  </si>
  <si>
    <t>MPF-1767-20230623-10_28_43</t>
  </si>
  <si>
    <t>DARK-1768-20230623-10_28_51</t>
  </si>
  <si>
    <t>10:29:21</t>
  </si>
  <si>
    <t>20230623 10:30:22</t>
  </si>
  <si>
    <t>10:30:22</t>
  </si>
  <si>
    <t>MPF-1769-20230623-10_30_11</t>
  </si>
  <si>
    <t>DARK-1770-20230623-10_30_19</t>
  </si>
  <si>
    <t>10:30:39</t>
  </si>
  <si>
    <t>20230623 10:31:45</t>
  </si>
  <si>
    <t>10:31:45</t>
  </si>
  <si>
    <t>MPF-1771-20230623-10_31_34</t>
  </si>
  <si>
    <t>DARK-1772-20230623-10_31_42</t>
  </si>
  <si>
    <t>10:32:04</t>
  </si>
  <si>
    <t>20230623 10:33:05</t>
  </si>
  <si>
    <t>10:33:05</t>
  </si>
  <si>
    <t>MPF-1773-20230623-10_32_55</t>
  </si>
  <si>
    <t>10:33:26</t>
  </si>
  <si>
    <t>20230623 10:38:32</t>
  </si>
  <si>
    <t>10:38:32</t>
  </si>
  <si>
    <t>MPF-1774-20230623-10_38_21</t>
  </si>
  <si>
    <t>DARK-1775-20230623-10_38_29</t>
  </si>
  <si>
    <t>10:38:04</t>
  </si>
  <si>
    <t>20230623 10:40:01</t>
  </si>
  <si>
    <t>10:40:01</t>
  </si>
  <si>
    <t>MPF-1776-20230623-10_39_51</t>
  </si>
  <si>
    <t>DARK-1777-20230623-10_39_58</t>
  </si>
  <si>
    <t>10:40:22</t>
  </si>
  <si>
    <t>20230623 10:41:42</t>
  </si>
  <si>
    <t>10:41:42</t>
  </si>
  <si>
    <t>MPF-1778-20230623-10_41_31</t>
  </si>
  <si>
    <t>DARK-1779-20230623-10_41_39</t>
  </si>
  <si>
    <t>10:42:07</t>
  </si>
  <si>
    <t>20230623 10:43:23</t>
  </si>
  <si>
    <t>10:43:23</t>
  </si>
  <si>
    <t>MPF-1780-20230623-10_43_12</t>
  </si>
  <si>
    <t>DARK-1781-20230623-10_43_20</t>
  </si>
  <si>
    <t>10:43:36</t>
  </si>
  <si>
    <t>20230623 10:45:04</t>
  </si>
  <si>
    <t>10:45:04</t>
  </si>
  <si>
    <t>MPF-1782-20230623-10_44_54</t>
  </si>
  <si>
    <t>DARK-1783-20230623-10_45_01</t>
  </si>
  <si>
    <t>10:45:19</t>
  </si>
  <si>
    <t>20230623 10:46:35</t>
  </si>
  <si>
    <t>10:46:35</t>
  </si>
  <si>
    <t>MPF-1784-20230623-10_46_25</t>
  </si>
  <si>
    <t>DARK-1785-20230623-10_46_32</t>
  </si>
  <si>
    <t>10:46:10</t>
  </si>
  <si>
    <t>20230623 10:48:33</t>
  </si>
  <si>
    <t>10:48:33</t>
  </si>
  <si>
    <t>MPF-1786-20230623-10_48_22</t>
  </si>
  <si>
    <t>DARK-1787-20230623-10_48_30</t>
  </si>
  <si>
    <t>10:48:57</t>
  </si>
  <si>
    <t>20230623 10:50:13</t>
  </si>
  <si>
    <t>10:50:13</t>
  </si>
  <si>
    <t>MPF-1788-20230623-10_50_03</t>
  </si>
  <si>
    <t>DARK-1789-20230623-10_50_10</t>
  </si>
  <si>
    <t>10:50:35</t>
  </si>
  <si>
    <t>20230623 10:52:06</t>
  </si>
  <si>
    <t>10:52:06</t>
  </si>
  <si>
    <t>MPF-1790-20230623-10_51_56</t>
  </si>
  <si>
    <t>DARK-1791-20230623-10_52_03</t>
  </si>
  <si>
    <t>10:52:38</t>
  </si>
  <si>
    <t>20230623 10:54:09</t>
  </si>
  <si>
    <t>10:54:09</t>
  </si>
  <si>
    <t>MPF-1792-20230623-10_53_58</t>
  </si>
  <si>
    <t>DARK-1793-20230623-10_54_06</t>
  </si>
  <si>
    <t>10:54:39</t>
  </si>
  <si>
    <t>20230623 10:56:07</t>
  </si>
  <si>
    <t>10:56:07</t>
  </si>
  <si>
    <t>MPF-1794-20230623-10_55_57</t>
  </si>
  <si>
    <t>DARK-1795-20230623-10_56_04</t>
  </si>
  <si>
    <t>10:56:40</t>
  </si>
  <si>
    <t>20230623 10:58:20</t>
  </si>
  <si>
    <t>10:58:20</t>
  </si>
  <si>
    <t>MPF-1796-20230623-10_58_09</t>
  </si>
  <si>
    <t>DARK-1797-20230623-10_58_17</t>
  </si>
  <si>
    <t>10:58:49</t>
  </si>
  <si>
    <t>20230623 11:00:24</t>
  </si>
  <si>
    <t>11:00:24</t>
  </si>
  <si>
    <t>MPF-1798-20230623-11_00_14</t>
  </si>
  <si>
    <t>DARK-1799-20230623-11_00_21</t>
  </si>
  <si>
    <t>11:00:56</t>
  </si>
  <si>
    <t>20230623 11:02:49</t>
  </si>
  <si>
    <t>11:02:49</t>
  </si>
  <si>
    <t>MPF-1800-20230623-11_02_39</t>
  </si>
  <si>
    <t>DARK-1801-20230623-11_02_46</t>
  </si>
  <si>
    <t>11:03:15</t>
  </si>
  <si>
    <t>20230623 11:12:50</t>
  </si>
  <si>
    <t>11:12:50</t>
  </si>
  <si>
    <t>9</t>
  </si>
  <si>
    <t>LCOR-229</t>
  </si>
  <si>
    <t>MPF-1802-20230623-11_12_40</t>
  </si>
  <si>
    <t>DARK-1803-20230623-11_12_47</t>
  </si>
  <si>
    <t>11:13:11</t>
  </si>
  <si>
    <t>20230623 11:14:12</t>
  </si>
  <si>
    <t>11:14:12</t>
  </si>
  <si>
    <t>MPF-1804-20230623-11_14_02</t>
  </si>
  <si>
    <t>DARK-1805-20230623-11_14_09</t>
  </si>
  <si>
    <t>11:14:42</t>
  </si>
  <si>
    <t>20230623 11:15:43</t>
  </si>
  <si>
    <t>11:15:43</t>
  </si>
  <si>
    <t>MPF-1806-20230623-11_15_33</t>
  </si>
  <si>
    <t>DARK-1807-20230623-11_15_40</t>
  </si>
  <si>
    <t>11:16:02</t>
  </si>
  <si>
    <t>20230623 11:17:03</t>
  </si>
  <si>
    <t>11:17:03</t>
  </si>
  <si>
    <t>MPF-1808-20230623-11_16_53</t>
  </si>
  <si>
    <t>DARK-1809-20230623-11_17_00</t>
  </si>
  <si>
    <t>11:17:29</t>
  </si>
  <si>
    <t>20230623 11:18:30</t>
  </si>
  <si>
    <t>11:18:30</t>
  </si>
  <si>
    <t>MPF-1810-20230623-11_18_19</t>
  </si>
  <si>
    <t>DARK-1811-20230623-11_18_27</t>
  </si>
  <si>
    <t>11:18:53</t>
  </si>
  <si>
    <t>20230623 11:19:54</t>
  </si>
  <si>
    <t>11:19:54</t>
  </si>
  <si>
    <t>MPF-1812-20230623-11_19_44</t>
  </si>
  <si>
    <t>DARK-1813-20230623-11_19_51</t>
  </si>
  <si>
    <t>11:20:13</t>
  </si>
  <si>
    <t>20230623 11:21:14</t>
  </si>
  <si>
    <t>11:21:14</t>
  </si>
  <si>
    <t>MPF-1814-20230623-11_21_04</t>
  </si>
  <si>
    <t>DARK-1815-20230623-11_21_11</t>
  </si>
  <si>
    <t>11:21:31</t>
  </si>
  <si>
    <t>20230623 11:22:32</t>
  </si>
  <si>
    <t>11:22:32</t>
  </si>
  <si>
    <t>MPF-1816-20230623-11_22_22</t>
  </si>
  <si>
    <t>11:22:48</t>
  </si>
  <si>
    <t>20230623 11:28:15</t>
  </si>
  <si>
    <t>11:28:15</t>
  </si>
  <si>
    <t>MPF-1817-20230623-11_28_04</t>
  </si>
  <si>
    <t>DARK-1818-20230623-11_28_12</t>
  </si>
  <si>
    <t>11:27:35</t>
  </si>
  <si>
    <t>20230623 11:29:42</t>
  </si>
  <si>
    <t>11:29:42</t>
  </si>
  <si>
    <t>MPF-1819-20230623-11_29_31</t>
  </si>
  <si>
    <t>DARK-1820-20230623-11_29_39</t>
  </si>
  <si>
    <t>11:30:01</t>
  </si>
  <si>
    <t>20230623 11:31:21</t>
  </si>
  <si>
    <t>11:31:21</t>
  </si>
  <si>
    <t>MPF-1821-20230623-11_31_10</t>
  </si>
  <si>
    <t>DARK-1822-20230623-11_31_18</t>
  </si>
  <si>
    <t>11:31:39</t>
  </si>
  <si>
    <t>20230623 11:32:58</t>
  </si>
  <si>
    <t>11:32:58</t>
  </si>
  <si>
    <t>MPF-1823-20230623-11_32_48</t>
  </si>
  <si>
    <t>DARK-1824-20230623-11_32_55</t>
  </si>
  <si>
    <t>11:33:16</t>
  </si>
  <si>
    <t>20230623 11:34:32</t>
  </si>
  <si>
    <t>11:34:32</t>
  </si>
  <si>
    <t>MPF-1825-20230623-11_34_21</t>
  </si>
  <si>
    <t>DARK-1826-20230623-11_34_29</t>
  </si>
  <si>
    <t>11:34:48</t>
  </si>
  <si>
    <t>20230623 11:36:21</t>
  </si>
  <si>
    <t>11:36:21</t>
  </si>
  <si>
    <t>MPF-1827-20230623-11_36_10</t>
  </si>
  <si>
    <t>DARK-1828-20230623-11_36_18</t>
  </si>
  <si>
    <t>11:35:46</t>
  </si>
  <si>
    <t>20230623 11:38:19</t>
  </si>
  <si>
    <t>11:38:19</t>
  </si>
  <si>
    <t>MPF-1829-20230623-11_38_08</t>
  </si>
  <si>
    <t>DARK-1830-20230623-11_38_16</t>
  </si>
  <si>
    <t>11:38:44</t>
  </si>
  <si>
    <t>20230623 11:40:42</t>
  </si>
  <si>
    <t>11:40:42</t>
  </si>
  <si>
    <t>MPF-1831-20230623-11_40_31</t>
  </si>
  <si>
    <t>DARK-1832-20230623-11_40_39</t>
  </si>
  <si>
    <t>11:40:02</t>
  </si>
  <si>
    <t>20230623 11:42:22</t>
  </si>
  <si>
    <t>11:42:22</t>
  </si>
  <si>
    <t>MPF-1833-20230623-11_42_12</t>
  </si>
  <si>
    <t>DARK-1834-20230623-11_42_19</t>
  </si>
  <si>
    <t>11:42:47</t>
  </si>
  <si>
    <t>20230623 11:44:19</t>
  </si>
  <si>
    <t>11:44:19</t>
  </si>
  <si>
    <t>MPF-1835-20230623-11_44_08</t>
  </si>
  <si>
    <t>DARK-1836-20230623-11_44_16</t>
  </si>
  <si>
    <t>11:44:45</t>
  </si>
  <si>
    <t>20230623 11:46:15</t>
  </si>
  <si>
    <t>11:46:15</t>
  </si>
  <si>
    <t>MPF-1837-20230623-11_46_04</t>
  </si>
  <si>
    <t>DARK-1838-20230623-11_46_12</t>
  </si>
  <si>
    <t>11:46:40</t>
  </si>
  <si>
    <t>20230623 11:48:12</t>
  </si>
  <si>
    <t>11:48:12</t>
  </si>
  <si>
    <t>MPF-1839-20230623-11_48_02</t>
  </si>
  <si>
    <t>DARK-1840-20230623-11_48_09</t>
  </si>
  <si>
    <t>11:48:42</t>
  </si>
  <si>
    <t>20230623 11:50:16</t>
  </si>
  <si>
    <t>11:50:16</t>
  </si>
  <si>
    <t>MPF-1841-20230623-11_50_05</t>
  </si>
  <si>
    <t>DARK-1842-20230623-11_50_13</t>
  </si>
  <si>
    <t>11:50:56</t>
  </si>
  <si>
    <t>20230623 11:52:57</t>
  </si>
  <si>
    <t>11:52:57</t>
  </si>
  <si>
    <t>MPF-1843-20230623-11_52_47</t>
  </si>
  <si>
    <t>DARK-1844-20230623-11_52_54</t>
  </si>
  <si>
    <t>11:52:12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</si>
</sst>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S104"/>
  <sheetViews>
    <sheetView tabSelected="1" workbookViewId="0"/>
  </sheetViews>
  <sheetFormatPr defaultRowHeight="15"/>
  <sheetData>
    <row r="2" spans="1:279">
      <c r="A2" t="s">
        <v>29</v>
      </c>
      <c r="B2" t="s">
        <v>30</v>
      </c>
      <c r="C2" t="s">
        <v>31</v>
      </c>
    </row>
    <row r="3" spans="1:279">
      <c r="B3">
        <v>4</v>
      </c>
      <c r="C3">
        <v>21</v>
      </c>
    </row>
    <row r="4" spans="1:279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79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79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79">
      <c r="B7">
        <v>0</v>
      </c>
      <c r="C7">
        <v>1</v>
      </c>
      <c r="D7">
        <v>0</v>
      </c>
      <c r="E7">
        <v>0</v>
      </c>
    </row>
    <row r="8" spans="1:279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79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79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79">
      <c r="B11">
        <v>0</v>
      </c>
      <c r="C11">
        <v>0</v>
      </c>
      <c r="D11">
        <v>0</v>
      </c>
      <c r="E11">
        <v>0</v>
      </c>
      <c r="F11">
        <v>1</v>
      </c>
    </row>
    <row r="12" spans="1:279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79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79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85</v>
      </c>
      <c r="J14" t="s">
        <v>85</v>
      </c>
      <c r="K14" t="s">
        <v>85</v>
      </c>
      <c r="L14" t="s">
        <v>85</v>
      </c>
      <c r="M14" t="s">
        <v>85</v>
      </c>
      <c r="N14" t="s">
        <v>85</v>
      </c>
      <c r="O14" t="s">
        <v>85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86</v>
      </c>
      <c r="AJ14" t="s">
        <v>86</v>
      </c>
      <c r="AK14" t="s">
        <v>86</v>
      </c>
      <c r="AL14" t="s">
        <v>86</v>
      </c>
      <c r="AM14" t="s">
        <v>86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88</v>
      </c>
      <c r="BC14" t="s">
        <v>88</v>
      </c>
      <c r="BD14" t="s">
        <v>88</v>
      </c>
      <c r="BE14" t="s">
        <v>88</v>
      </c>
      <c r="BF14" t="s">
        <v>88</v>
      </c>
      <c r="BG14" t="s">
        <v>88</v>
      </c>
      <c r="BH14" t="s">
        <v>88</v>
      </c>
      <c r="BI14" t="s">
        <v>88</v>
      </c>
      <c r="BJ14" t="s">
        <v>88</v>
      </c>
      <c r="BK14" t="s">
        <v>88</v>
      </c>
      <c r="BL14" t="s">
        <v>88</v>
      </c>
      <c r="BM14" t="s">
        <v>88</v>
      </c>
      <c r="BN14" t="s">
        <v>88</v>
      </c>
      <c r="BO14" t="s">
        <v>88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91</v>
      </c>
      <c r="CN14" t="s">
        <v>91</v>
      </c>
      <c r="CO14" t="s">
        <v>91</v>
      </c>
      <c r="CP14" t="s">
        <v>91</v>
      </c>
      <c r="CQ14" t="s">
        <v>92</v>
      </c>
      <c r="CR14" t="s">
        <v>92</v>
      </c>
      <c r="CS14" t="s">
        <v>92</v>
      </c>
      <c r="CT14" t="s">
        <v>92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93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93</v>
      </c>
      <c r="DI14" t="s">
        <v>93</v>
      </c>
      <c r="DJ14" t="s">
        <v>93</v>
      </c>
      <c r="DK14" t="s">
        <v>93</v>
      </c>
      <c r="DL14" t="s">
        <v>93</v>
      </c>
      <c r="DM14" t="s">
        <v>94</v>
      </c>
      <c r="DN14" t="s">
        <v>94</v>
      </c>
      <c r="DO14" t="s">
        <v>94</v>
      </c>
      <c r="DP14" t="s">
        <v>94</v>
      </c>
      <c r="DQ14" t="s">
        <v>94</v>
      </c>
      <c r="DR14" t="s">
        <v>94</v>
      </c>
      <c r="DS14" t="s">
        <v>94</v>
      </c>
      <c r="DT14" t="s">
        <v>94</v>
      </c>
      <c r="DU14" t="s">
        <v>94</v>
      </c>
      <c r="DV14" t="s">
        <v>94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95</v>
      </c>
      <c r="ED14" t="s">
        <v>95</v>
      </c>
      <c r="EE14" t="s">
        <v>95</v>
      </c>
      <c r="EF14" t="s">
        <v>95</v>
      </c>
      <c r="EG14" t="s">
        <v>95</v>
      </c>
      <c r="EH14" t="s">
        <v>95</v>
      </c>
      <c r="EI14" t="s">
        <v>95</v>
      </c>
      <c r="EJ14" t="s">
        <v>95</v>
      </c>
      <c r="EK14" t="s">
        <v>95</v>
      </c>
      <c r="EL14" t="s">
        <v>95</v>
      </c>
      <c r="EM14" t="s">
        <v>95</v>
      </c>
      <c r="EN14" t="s">
        <v>95</v>
      </c>
      <c r="EO14" t="s">
        <v>96</v>
      </c>
      <c r="EP14" t="s">
        <v>96</v>
      </c>
      <c r="EQ14" t="s">
        <v>96</v>
      </c>
      <c r="ER14" t="s">
        <v>96</v>
      </c>
      <c r="ES14" t="s">
        <v>96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99</v>
      </c>
      <c r="GA14" t="s">
        <v>99</v>
      </c>
      <c r="GB14" t="s">
        <v>99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100</v>
      </c>
      <c r="GS14" t="s">
        <v>100</v>
      </c>
      <c r="GT14" t="s">
        <v>100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100</v>
      </c>
      <c r="HD14" t="s">
        <v>100</v>
      </c>
      <c r="HE14" t="s">
        <v>100</v>
      </c>
      <c r="HF14" t="s">
        <v>100</v>
      </c>
      <c r="HG14" t="s">
        <v>100</v>
      </c>
      <c r="HH14" t="s">
        <v>100</v>
      </c>
      <c r="HI14" t="s">
        <v>100</v>
      </c>
      <c r="HJ14" t="s">
        <v>100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  <c r="HS14" t="s">
        <v>101</v>
      </c>
      <c r="HT14" t="s">
        <v>101</v>
      </c>
      <c r="HU14" t="s">
        <v>101</v>
      </c>
      <c r="HV14" t="s">
        <v>101</v>
      </c>
      <c r="HW14" t="s">
        <v>101</v>
      </c>
      <c r="HX14" t="s">
        <v>101</v>
      </c>
      <c r="HY14" t="s">
        <v>101</v>
      </c>
      <c r="HZ14" t="s">
        <v>101</v>
      </c>
      <c r="IA14" t="s">
        <v>101</v>
      </c>
      <c r="IB14" t="s">
        <v>101</v>
      </c>
      <c r="IC14" t="s">
        <v>101</v>
      </c>
      <c r="ID14" t="s">
        <v>102</v>
      </c>
      <c r="IE14" t="s">
        <v>102</v>
      </c>
      <c r="IF14" t="s">
        <v>102</v>
      </c>
      <c r="IG14" t="s">
        <v>102</v>
      </c>
      <c r="IH14" t="s">
        <v>102</v>
      </c>
      <c r="II14" t="s">
        <v>102</v>
      </c>
      <c r="IJ14" t="s">
        <v>102</v>
      </c>
      <c r="IK14" t="s">
        <v>102</v>
      </c>
      <c r="IL14" t="s">
        <v>102</v>
      </c>
      <c r="IM14" t="s">
        <v>102</v>
      </c>
      <c r="IN14" t="s">
        <v>102</v>
      </c>
      <c r="IO14" t="s">
        <v>102</v>
      </c>
      <c r="IP14" t="s">
        <v>102</v>
      </c>
      <c r="IQ14" t="s">
        <v>102</v>
      </c>
      <c r="IR14" t="s">
        <v>102</v>
      </c>
      <c r="IS14" t="s">
        <v>102</v>
      </c>
      <c r="IT14" t="s">
        <v>102</v>
      </c>
      <c r="IU14" t="s">
        <v>102</v>
      </c>
      <c r="IV14" t="s">
        <v>103</v>
      </c>
      <c r="IW14" t="s">
        <v>103</v>
      </c>
      <c r="IX14" t="s">
        <v>103</v>
      </c>
      <c r="IY14" t="s">
        <v>103</v>
      </c>
      <c r="IZ14" t="s">
        <v>103</v>
      </c>
      <c r="JA14" t="s">
        <v>103</v>
      </c>
      <c r="JB14" t="s">
        <v>103</v>
      </c>
      <c r="JC14" t="s">
        <v>103</v>
      </c>
      <c r="JD14" t="s">
        <v>104</v>
      </c>
      <c r="JE14" t="s">
        <v>104</v>
      </c>
      <c r="JF14" t="s">
        <v>104</v>
      </c>
      <c r="JG14" t="s">
        <v>104</v>
      </c>
      <c r="JH14" t="s">
        <v>104</v>
      </c>
      <c r="JI14" t="s">
        <v>104</v>
      </c>
      <c r="JJ14" t="s">
        <v>104</v>
      </c>
      <c r="JK14" t="s">
        <v>104</v>
      </c>
      <c r="JL14" t="s">
        <v>104</v>
      </c>
      <c r="JM14" t="s">
        <v>104</v>
      </c>
      <c r="JN14" t="s">
        <v>104</v>
      </c>
      <c r="JO14" t="s">
        <v>104</v>
      </c>
      <c r="JP14" t="s">
        <v>104</v>
      </c>
      <c r="JQ14" t="s">
        <v>104</v>
      </c>
      <c r="JR14" t="s">
        <v>104</v>
      </c>
      <c r="JS14" t="s">
        <v>104</v>
      </c>
    </row>
    <row r="15" spans="1:279">
      <c r="A15" t="s">
        <v>105</v>
      </c>
      <c r="B15" t="s">
        <v>106</v>
      </c>
      <c r="C15" t="s">
        <v>107</v>
      </c>
      <c r="D15" t="s">
        <v>108</v>
      </c>
      <c r="E15" t="s">
        <v>109</v>
      </c>
      <c r="F15" t="s">
        <v>110</v>
      </c>
      <c r="G15" t="s">
        <v>111</v>
      </c>
      <c r="H15" t="s">
        <v>112</v>
      </c>
      <c r="I15" t="s">
        <v>113</v>
      </c>
      <c r="J15" t="s">
        <v>114</v>
      </c>
      <c r="K15" t="s">
        <v>115</v>
      </c>
      <c r="L15" t="s">
        <v>116</v>
      </c>
      <c r="M15" t="s">
        <v>117</v>
      </c>
      <c r="N15" t="s">
        <v>118</v>
      </c>
      <c r="O15" t="s">
        <v>119</v>
      </c>
      <c r="P15" t="s">
        <v>120</v>
      </c>
      <c r="Q15" t="s">
        <v>121</v>
      </c>
      <c r="R15" t="s">
        <v>122</v>
      </c>
      <c r="S15" t="s">
        <v>123</v>
      </c>
      <c r="T15" t="s">
        <v>124</v>
      </c>
      <c r="U15" t="s">
        <v>125</v>
      </c>
      <c r="V15" t="s">
        <v>126</v>
      </c>
      <c r="W15" t="s">
        <v>127</v>
      </c>
      <c r="X15" t="s">
        <v>128</v>
      </c>
      <c r="Y15" t="s">
        <v>129</v>
      </c>
      <c r="Z15" t="s">
        <v>130</v>
      </c>
      <c r="AA15" t="s">
        <v>131</v>
      </c>
      <c r="AB15" t="s">
        <v>132</v>
      </c>
      <c r="AC15" t="s">
        <v>133</v>
      </c>
      <c r="AD15" t="s">
        <v>134</v>
      </c>
      <c r="AE15" t="s">
        <v>135</v>
      </c>
      <c r="AF15" t="s">
        <v>136</v>
      </c>
      <c r="AG15" t="s">
        <v>137</v>
      </c>
      <c r="AH15" t="s">
        <v>138</v>
      </c>
      <c r="AI15" t="s">
        <v>139</v>
      </c>
      <c r="AJ15" t="s">
        <v>140</v>
      </c>
      <c r="AK15" t="s">
        <v>141</v>
      </c>
      <c r="AL15" t="s">
        <v>142</v>
      </c>
      <c r="AM15" t="s">
        <v>143</v>
      </c>
      <c r="AN15" t="s">
        <v>87</v>
      </c>
      <c r="AO15" t="s">
        <v>144</v>
      </c>
      <c r="AP15" t="s">
        <v>145</v>
      </c>
      <c r="AQ15" t="s">
        <v>146</v>
      </c>
      <c r="AR15" t="s">
        <v>147</v>
      </c>
      <c r="AS15" t="s">
        <v>148</v>
      </c>
      <c r="AT15" t="s">
        <v>149</v>
      </c>
      <c r="AU15" t="s">
        <v>150</v>
      </c>
      <c r="AV15" t="s">
        <v>151</v>
      </c>
      <c r="AW15" t="s">
        <v>152</v>
      </c>
      <c r="AX15" t="s">
        <v>153</v>
      </c>
      <c r="AY15" t="s">
        <v>154</v>
      </c>
      <c r="AZ15" t="s">
        <v>155</v>
      </c>
      <c r="BA15" t="s">
        <v>156</v>
      </c>
      <c r="BB15" t="s">
        <v>157</v>
      </c>
      <c r="BC15" t="s">
        <v>158</v>
      </c>
      <c r="BD15" t="s">
        <v>159</v>
      </c>
      <c r="BE15" t="s">
        <v>160</v>
      </c>
      <c r="BF15" t="s">
        <v>161</v>
      </c>
      <c r="BG15" t="s">
        <v>162</v>
      </c>
      <c r="BH15" t="s">
        <v>163</v>
      </c>
      <c r="BI15" t="s">
        <v>164</v>
      </c>
      <c r="BJ15" t="s">
        <v>165</v>
      </c>
      <c r="BK15" t="s">
        <v>166</v>
      </c>
      <c r="BL15" t="s">
        <v>167</v>
      </c>
      <c r="BM15" t="s">
        <v>168</v>
      </c>
      <c r="BN15" t="s">
        <v>169</v>
      </c>
      <c r="BO15" t="s">
        <v>170</v>
      </c>
      <c r="BP15" t="s">
        <v>171</v>
      </c>
      <c r="BQ15" t="s">
        <v>172</v>
      </c>
      <c r="BR15" t="s">
        <v>173</v>
      </c>
      <c r="BS15" t="s">
        <v>174</v>
      </c>
      <c r="BT15" t="s">
        <v>175</v>
      </c>
      <c r="BU15" t="s">
        <v>176</v>
      </c>
      <c r="BV15" t="s">
        <v>177</v>
      </c>
      <c r="BW15" t="s">
        <v>178</v>
      </c>
      <c r="BX15" t="s">
        <v>179</v>
      </c>
      <c r="BY15" t="s">
        <v>180</v>
      </c>
      <c r="BZ15" t="s">
        <v>181</v>
      </c>
      <c r="CA15" t="s">
        <v>182</v>
      </c>
      <c r="CB15" t="s">
        <v>183</v>
      </c>
      <c r="CC15" t="s">
        <v>176</v>
      </c>
      <c r="CD15" t="s">
        <v>184</v>
      </c>
      <c r="CE15" t="s">
        <v>150</v>
      </c>
      <c r="CF15" t="s">
        <v>185</v>
      </c>
      <c r="CG15" t="s">
        <v>186</v>
      </c>
      <c r="CH15" t="s">
        <v>187</v>
      </c>
      <c r="CI15" t="s">
        <v>188</v>
      </c>
      <c r="CJ15" t="s">
        <v>189</v>
      </c>
      <c r="CK15" t="s">
        <v>190</v>
      </c>
      <c r="CL15" t="s">
        <v>191</v>
      </c>
      <c r="CM15" t="s">
        <v>192</v>
      </c>
      <c r="CN15" t="s">
        <v>193</v>
      </c>
      <c r="CO15" t="s">
        <v>194</v>
      </c>
      <c r="CP15" t="s">
        <v>195</v>
      </c>
      <c r="CQ15" t="s">
        <v>196</v>
      </c>
      <c r="CR15" t="s">
        <v>197</v>
      </c>
      <c r="CS15" t="s">
        <v>198</v>
      </c>
      <c r="CT15" t="s">
        <v>199</v>
      </c>
      <c r="CU15" t="s">
        <v>120</v>
      </c>
      <c r="CV15" t="s">
        <v>200</v>
      </c>
      <c r="CW15" t="s">
        <v>201</v>
      </c>
      <c r="CX15" t="s">
        <v>202</v>
      </c>
      <c r="CY15" t="s">
        <v>203</v>
      </c>
      <c r="CZ15" t="s">
        <v>204</v>
      </c>
      <c r="DA15" t="s">
        <v>205</v>
      </c>
      <c r="DB15" t="s">
        <v>206</v>
      </c>
      <c r="DC15" t="s">
        <v>207</v>
      </c>
      <c r="DD15" t="s">
        <v>208</v>
      </c>
      <c r="DE15" t="s">
        <v>209</v>
      </c>
      <c r="DF15" t="s">
        <v>210</v>
      </c>
      <c r="DG15" t="s">
        <v>211</v>
      </c>
      <c r="DH15" t="s">
        <v>212</v>
      </c>
      <c r="DI15" t="s">
        <v>213</v>
      </c>
      <c r="DJ15" t="s">
        <v>214</v>
      </c>
      <c r="DK15" t="s">
        <v>215</v>
      </c>
      <c r="DL15" t="s">
        <v>216</v>
      </c>
      <c r="DM15" t="s">
        <v>217</v>
      </c>
      <c r="DN15" t="s">
        <v>218</v>
      </c>
      <c r="DO15" t="s">
        <v>219</v>
      </c>
      <c r="DP15" t="s">
        <v>220</v>
      </c>
      <c r="DQ15" t="s">
        <v>221</v>
      </c>
      <c r="DR15" t="s">
        <v>222</v>
      </c>
      <c r="DS15" t="s">
        <v>223</v>
      </c>
      <c r="DT15" t="s">
        <v>224</v>
      </c>
      <c r="DU15" t="s">
        <v>225</v>
      </c>
      <c r="DV15" t="s">
        <v>226</v>
      </c>
      <c r="DW15" t="s">
        <v>227</v>
      </c>
      <c r="DX15" t="s">
        <v>228</v>
      </c>
      <c r="DY15" t="s">
        <v>229</v>
      </c>
      <c r="DZ15" t="s">
        <v>230</v>
      </c>
      <c r="EA15" t="s">
        <v>231</v>
      </c>
      <c r="EB15" t="s">
        <v>232</v>
      </c>
      <c r="EC15" t="s">
        <v>233</v>
      </c>
      <c r="ED15" t="s">
        <v>234</v>
      </c>
      <c r="EE15" t="s">
        <v>235</v>
      </c>
      <c r="EF15" t="s">
        <v>236</v>
      </c>
      <c r="EG15" t="s">
        <v>237</v>
      </c>
      <c r="EH15" t="s">
        <v>238</v>
      </c>
      <c r="EI15" t="s">
        <v>239</v>
      </c>
      <c r="EJ15" t="s">
        <v>240</v>
      </c>
      <c r="EK15" t="s">
        <v>241</v>
      </c>
      <c r="EL15" t="s">
        <v>242</v>
      </c>
      <c r="EM15" t="s">
        <v>243</v>
      </c>
      <c r="EN15" t="s">
        <v>244</v>
      </c>
      <c r="EO15" t="s">
        <v>245</v>
      </c>
      <c r="EP15" t="s">
        <v>246</v>
      </c>
      <c r="EQ15" t="s">
        <v>247</v>
      </c>
      <c r="ER15" t="s">
        <v>248</v>
      </c>
      <c r="ES15" t="s">
        <v>249</v>
      </c>
      <c r="ET15" t="s">
        <v>106</v>
      </c>
      <c r="EU15" t="s">
        <v>109</v>
      </c>
      <c r="EV15" t="s">
        <v>250</v>
      </c>
      <c r="EW15" t="s">
        <v>251</v>
      </c>
      <c r="EX15" t="s">
        <v>252</v>
      </c>
      <c r="EY15" t="s">
        <v>253</v>
      </c>
      <c r="EZ15" t="s">
        <v>254</v>
      </c>
      <c r="FA15" t="s">
        <v>255</v>
      </c>
      <c r="FB15" t="s">
        <v>256</v>
      </c>
      <c r="FC15" t="s">
        <v>257</v>
      </c>
      <c r="FD15" t="s">
        <v>258</v>
      </c>
      <c r="FE15" t="s">
        <v>259</v>
      </c>
      <c r="FF15" t="s">
        <v>260</v>
      </c>
      <c r="FG15" t="s">
        <v>261</v>
      </c>
      <c r="FH15" t="s">
        <v>262</v>
      </c>
      <c r="FI15" t="s">
        <v>263</v>
      </c>
      <c r="FJ15" t="s">
        <v>264</v>
      </c>
      <c r="FK15" t="s">
        <v>265</v>
      </c>
      <c r="FL15" t="s">
        <v>266</v>
      </c>
      <c r="FM15" t="s">
        <v>267</v>
      </c>
      <c r="FN15" t="s">
        <v>268</v>
      </c>
      <c r="FO15" t="s">
        <v>269</v>
      </c>
      <c r="FP15" t="s">
        <v>270</v>
      </c>
      <c r="FQ15" t="s">
        <v>271</v>
      </c>
      <c r="FR15" t="s">
        <v>272</v>
      </c>
      <c r="FS15" t="s">
        <v>273</v>
      </c>
      <c r="FT15" t="s">
        <v>274</v>
      </c>
      <c r="FU15" t="s">
        <v>275</v>
      </c>
      <c r="FV15" t="s">
        <v>276</v>
      </c>
      <c r="FW15" t="s">
        <v>277</v>
      </c>
      <c r="FX15" t="s">
        <v>278</v>
      </c>
      <c r="FY15" t="s">
        <v>279</v>
      </c>
      <c r="FZ15" t="s">
        <v>280</v>
      </c>
      <c r="GA15" t="s">
        <v>281</v>
      </c>
      <c r="GB15" t="s">
        <v>282</v>
      </c>
      <c r="GC15" t="s">
        <v>283</v>
      </c>
      <c r="GD15" t="s">
        <v>284</v>
      </c>
      <c r="GE15" t="s">
        <v>285</v>
      </c>
      <c r="GF15" t="s">
        <v>286</v>
      </c>
      <c r="GG15" t="s">
        <v>287</v>
      </c>
      <c r="GH15" t="s">
        <v>288</v>
      </c>
      <c r="GI15" t="s">
        <v>289</v>
      </c>
      <c r="GJ15" t="s">
        <v>290</v>
      </c>
      <c r="GK15" t="s">
        <v>291</v>
      </c>
      <c r="GL15" t="s">
        <v>292</v>
      </c>
      <c r="GM15" t="s">
        <v>293</v>
      </c>
      <c r="GN15" t="s">
        <v>294</v>
      </c>
      <c r="GO15" t="s">
        <v>295</v>
      </c>
      <c r="GP15" t="s">
        <v>296</v>
      </c>
      <c r="GQ15" t="s">
        <v>297</v>
      </c>
      <c r="GR15" t="s">
        <v>298</v>
      </c>
      <c r="GS15" t="s">
        <v>299</v>
      </c>
      <c r="GT15" t="s">
        <v>300</v>
      </c>
      <c r="GU15" t="s">
        <v>301</v>
      </c>
      <c r="GV15" t="s">
        <v>302</v>
      </c>
      <c r="GW15" t="s">
        <v>303</v>
      </c>
      <c r="GX15" t="s">
        <v>304</v>
      </c>
      <c r="GY15" t="s">
        <v>305</v>
      </c>
      <c r="GZ15" t="s">
        <v>306</v>
      </c>
      <c r="HA15" t="s">
        <v>307</v>
      </c>
      <c r="HB15" t="s">
        <v>308</v>
      </c>
      <c r="HC15" t="s">
        <v>309</v>
      </c>
      <c r="HD15" t="s">
        <v>310</v>
      </c>
      <c r="HE15" t="s">
        <v>311</v>
      </c>
      <c r="HF15" t="s">
        <v>312</v>
      </c>
      <c r="HG15" t="s">
        <v>313</v>
      </c>
      <c r="HH15" t="s">
        <v>314</v>
      </c>
      <c r="HI15" t="s">
        <v>315</v>
      </c>
      <c r="HJ15" t="s">
        <v>316</v>
      </c>
      <c r="HK15" t="s">
        <v>317</v>
      </c>
      <c r="HL15" t="s">
        <v>318</v>
      </c>
      <c r="HM15" t="s">
        <v>319</v>
      </c>
      <c r="HN15" t="s">
        <v>320</v>
      </c>
      <c r="HO15" t="s">
        <v>321</v>
      </c>
      <c r="HP15" t="s">
        <v>322</v>
      </c>
      <c r="HQ15" t="s">
        <v>323</v>
      </c>
      <c r="HR15" t="s">
        <v>324</v>
      </c>
      <c r="HS15" t="s">
        <v>325</v>
      </c>
      <c r="HT15" t="s">
        <v>326</v>
      </c>
      <c r="HU15" t="s">
        <v>327</v>
      </c>
      <c r="HV15" t="s">
        <v>328</v>
      </c>
      <c r="HW15" t="s">
        <v>329</v>
      </c>
      <c r="HX15" t="s">
        <v>330</v>
      </c>
      <c r="HY15" t="s">
        <v>331</v>
      </c>
      <c r="HZ15" t="s">
        <v>332</v>
      </c>
      <c r="IA15" t="s">
        <v>333</v>
      </c>
      <c r="IB15" t="s">
        <v>334</v>
      </c>
      <c r="IC15" t="s">
        <v>335</v>
      </c>
      <c r="ID15" t="s">
        <v>336</v>
      </c>
      <c r="IE15" t="s">
        <v>337</v>
      </c>
      <c r="IF15" t="s">
        <v>338</v>
      </c>
      <c r="IG15" t="s">
        <v>339</v>
      </c>
      <c r="IH15" t="s">
        <v>340</v>
      </c>
      <c r="II15" t="s">
        <v>341</v>
      </c>
      <c r="IJ15" t="s">
        <v>342</v>
      </c>
      <c r="IK15" t="s">
        <v>343</v>
      </c>
      <c r="IL15" t="s">
        <v>344</v>
      </c>
      <c r="IM15" t="s">
        <v>345</v>
      </c>
      <c r="IN15" t="s">
        <v>346</v>
      </c>
      <c r="IO15" t="s">
        <v>347</v>
      </c>
      <c r="IP15" t="s">
        <v>348</v>
      </c>
      <c r="IQ15" t="s">
        <v>349</v>
      </c>
      <c r="IR15" t="s">
        <v>350</v>
      </c>
      <c r="IS15" t="s">
        <v>351</v>
      </c>
      <c r="IT15" t="s">
        <v>352</v>
      </c>
      <c r="IU15" t="s">
        <v>353</v>
      </c>
      <c r="IV15" t="s">
        <v>354</v>
      </c>
      <c r="IW15" t="s">
        <v>355</v>
      </c>
      <c r="IX15" t="s">
        <v>356</v>
      </c>
      <c r="IY15" t="s">
        <v>357</v>
      </c>
      <c r="IZ15" t="s">
        <v>358</v>
      </c>
      <c r="JA15" t="s">
        <v>359</v>
      </c>
      <c r="JB15" t="s">
        <v>360</v>
      </c>
      <c r="JC15" t="s">
        <v>361</v>
      </c>
      <c r="JD15" t="s">
        <v>362</v>
      </c>
      <c r="JE15" t="s">
        <v>363</v>
      </c>
      <c r="JF15" t="s">
        <v>364</v>
      </c>
      <c r="JG15" t="s">
        <v>365</v>
      </c>
      <c r="JH15" t="s">
        <v>366</v>
      </c>
      <c r="JI15" t="s">
        <v>367</v>
      </c>
      <c r="JJ15" t="s">
        <v>368</v>
      </c>
      <c r="JK15" t="s">
        <v>369</v>
      </c>
      <c r="JL15" t="s">
        <v>370</v>
      </c>
      <c r="JM15" t="s">
        <v>371</v>
      </c>
      <c r="JN15" t="s">
        <v>372</v>
      </c>
      <c r="JO15" t="s">
        <v>373</v>
      </c>
      <c r="JP15" t="s">
        <v>374</v>
      </c>
      <c r="JQ15" t="s">
        <v>375</v>
      </c>
      <c r="JR15" t="s">
        <v>376</v>
      </c>
      <c r="JS15" t="s">
        <v>377</v>
      </c>
    </row>
    <row r="16" spans="1:279">
      <c r="B16" t="s">
        <v>378</v>
      </c>
      <c r="C16" t="s">
        <v>378</v>
      </c>
      <c r="F16" t="s">
        <v>378</v>
      </c>
      <c r="P16" t="s">
        <v>378</v>
      </c>
      <c r="Q16" t="s">
        <v>379</v>
      </c>
      <c r="R16" t="s">
        <v>380</v>
      </c>
      <c r="S16" t="s">
        <v>381</v>
      </c>
      <c r="T16" t="s">
        <v>382</v>
      </c>
      <c r="U16" t="s">
        <v>382</v>
      </c>
      <c r="V16" t="s">
        <v>207</v>
      </c>
      <c r="W16" t="s">
        <v>207</v>
      </c>
      <c r="X16" t="s">
        <v>379</v>
      </c>
      <c r="Y16" t="s">
        <v>379</v>
      </c>
      <c r="Z16" t="s">
        <v>379</v>
      </c>
      <c r="AA16" t="s">
        <v>379</v>
      </c>
      <c r="AB16" t="s">
        <v>383</v>
      </c>
      <c r="AC16" t="s">
        <v>384</v>
      </c>
      <c r="AD16" t="s">
        <v>384</v>
      </c>
      <c r="AE16" t="s">
        <v>385</v>
      </c>
      <c r="AF16" t="s">
        <v>386</v>
      </c>
      <c r="AG16" t="s">
        <v>385</v>
      </c>
      <c r="AH16" t="s">
        <v>385</v>
      </c>
      <c r="AI16" t="s">
        <v>385</v>
      </c>
      <c r="AJ16" t="s">
        <v>383</v>
      </c>
      <c r="AK16" t="s">
        <v>383</v>
      </c>
      <c r="AL16" t="s">
        <v>383</v>
      </c>
      <c r="AM16" t="s">
        <v>383</v>
      </c>
      <c r="AN16" t="s">
        <v>387</v>
      </c>
      <c r="AO16" t="s">
        <v>386</v>
      </c>
      <c r="AQ16" t="s">
        <v>386</v>
      </c>
      <c r="AR16" t="s">
        <v>387</v>
      </c>
      <c r="AX16" t="s">
        <v>381</v>
      </c>
      <c r="BE16" t="s">
        <v>381</v>
      </c>
      <c r="BF16" t="s">
        <v>381</v>
      </c>
      <c r="BG16" t="s">
        <v>381</v>
      </c>
      <c r="BH16" t="s">
        <v>388</v>
      </c>
      <c r="BV16" t="s">
        <v>389</v>
      </c>
      <c r="BW16" t="s">
        <v>389</v>
      </c>
      <c r="BX16" t="s">
        <v>389</v>
      </c>
      <c r="BY16" t="s">
        <v>381</v>
      </c>
      <c r="CA16" t="s">
        <v>390</v>
      </c>
      <c r="CD16" t="s">
        <v>389</v>
      </c>
      <c r="CI16" t="s">
        <v>378</v>
      </c>
      <c r="CJ16" t="s">
        <v>378</v>
      </c>
      <c r="CK16" t="s">
        <v>378</v>
      </c>
      <c r="CL16" t="s">
        <v>378</v>
      </c>
      <c r="CM16" t="s">
        <v>381</v>
      </c>
      <c r="CN16" t="s">
        <v>381</v>
      </c>
      <c r="CP16" t="s">
        <v>391</v>
      </c>
      <c r="CQ16" t="s">
        <v>392</v>
      </c>
      <c r="CT16" t="s">
        <v>379</v>
      </c>
      <c r="CU16" t="s">
        <v>378</v>
      </c>
      <c r="CV16" t="s">
        <v>382</v>
      </c>
      <c r="CW16" t="s">
        <v>382</v>
      </c>
      <c r="CX16" t="s">
        <v>393</v>
      </c>
      <c r="CY16" t="s">
        <v>393</v>
      </c>
      <c r="CZ16" t="s">
        <v>382</v>
      </c>
      <c r="DA16" t="s">
        <v>393</v>
      </c>
      <c r="DB16" t="s">
        <v>387</v>
      </c>
      <c r="DC16" t="s">
        <v>385</v>
      </c>
      <c r="DD16" t="s">
        <v>385</v>
      </c>
      <c r="DE16" t="s">
        <v>384</v>
      </c>
      <c r="DF16" t="s">
        <v>384</v>
      </c>
      <c r="DG16" t="s">
        <v>384</v>
      </c>
      <c r="DH16" t="s">
        <v>384</v>
      </c>
      <c r="DI16" t="s">
        <v>384</v>
      </c>
      <c r="DJ16" t="s">
        <v>394</v>
      </c>
      <c r="DK16" t="s">
        <v>381</v>
      </c>
      <c r="DL16" t="s">
        <v>381</v>
      </c>
      <c r="DM16" t="s">
        <v>382</v>
      </c>
      <c r="DN16" t="s">
        <v>382</v>
      </c>
      <c r="DO16" t="s">
        <v>382</v>
      </c>
      <c r="DP16" t="s">
        <v>393</v>
      </c>
      <c r="DQ16" t="s">
        <v>382</v>
      </c>
      <c r="DR16" t="s">
        <v>393</v>
      </c>
      <c r="DS16" t="s">
        <v>385</v>
      </c>
      <c r="DT16" t="s">
        <v>385</v>
      </c>
      <c r="DU16" t="s">
        <v>384</v>
      </c>
      <c r="DV16" t="s">
        <v>384</v>
      </c>
      <c r="DW16" t="s">
        <v>381</v>
      </c>
      <c r="EB16" t="s">
        <v>381</v>
      </c>
      <c r="EE16" t="s">
        <v>384</v>
      </c>
      <c r="EF16" t="s">
        <v>384</v>
      </c>
      <c r="EG16" t="s">
        <v>384</v>
      </c>
      <c r="EH16" t="s">
        <v>384</v>
      </c>
      <c r="EI16" t="s">
        <v>384</v>
      </c>
      <c r="EJ16" t="s">
        <v>381</v>
      </c>
      <c r="EK16" t="s">
        <v>381</v>
      </c>
      <c r="EL16" t="s">
        <v>381</v>
      </c>
      <c r="EM16" t="s">
        <v>378</v>
      </c>
      <c r="EP16" t="s">
        <v>395</v>
      </c>
      <c r="EQ16" t="s">
        <v>395</v>
      </c>
      <c r="ES16" t="s">
        <v>378</v>
      </c>
      <c r="ET16" t="s">
        <v>396</v>
      </c>
      <c r="EV16" t="s">
        <v>378</v>
      </c>
      <c r="EW16" t="s">
        <v>378</v>
      </c>
      <c r="EY16" t="s">
        <v>397</v>
      </c>
      <c r="EZ16" t="s">
        <v>398</v>
      </c>
      <c r="FA16" t="s">
        <v>397</v>
      </c>
      <c r="FB16" t="s">
        <v>398</v>
      </c>
      <c r="FC16" t="s">
        <v>397</v>
      </c>
      <c r="FD16" t="s">
        <v>398</v>
      </c>
      <c r="FE16" t="s">
        <v>386</v>
      </c>
      <c r="FF16" t="s">
        <v>386</v>
      </c>
      <c r="FG16" t="s">
        <v>382</v>
      </c>
      <c r="FH16" t="s">
        <v>399</v>
      </c>
      <c r="FI16" t="s">
        <v>382</v>
      </c>
      <c r="FK16" t="s">
        <v>382</v>
      </c>
      <c r="FL16" t="s">
        <v>399</v>
      </c>
      <c r="FM16" t="s">
        <v>382</v>
      </c>
      <c r="FO16" t="s">
        <v>393</v>
      </c>
      <c r="FP16" t="s">
        <v>400</v>
      </c>
      <c r="FQ16" t="s">
        <v>393</v>
      </c>
      <c r="FS16" t="s">
        <v>393</v>
      </c>
      <c r="FT16" t="s">
        <v>400</v>
      </c>
      <c r="FU16" t="s">
        <v>393</v>
      </c>
      <c r="FZ16" t="s">
        <v>401</v>
      </c>
      <c r="GA16" t="s">
        <v>401</v>
      </c>
      <c r="GN16" t="s">
        <v>401</v>
      </c>
      <c r="GO16" t="s">
        <v>401</v>
      </c>
      <c r="GP16" t="s">
        <v>402</v>
      </c>
      <c r="GQ16" t="s">
        <v>402</v>
      </c>
      <c r="GR16" t="s">
        <v>384</v>
      </c>
      <c r="GS16" t="s">
        <v>384</v>
      </c>
      <c r="GT16" t="s">
        <v>386</v>
      </c>
      <c r="GU16" t="s">
        <v>384</v>
      </c>
      <c r="GV16" t="s">
        <v>393</v>
      </c>
      <c r="GW16" t="s">
        <v>386</v>
      </c>
      <c r="GX16" t="s">
        <v>386</v>
      </c>
      <c r="GZ16" t="s">
        <v>401</v>
      </c>
      <c r="HA16" t="s">
        <v>401</v>
      </c>
      <c r="HB16" t="s">
        <v>401</v>
      </c>
      <c r="HC16" t="s">
        <v>401</v>
      </c>
      <c r="HD16" t="s">
        <v>401</v>
      </c>
      <c r="HE16" t="s">
        <v>401</v>
      </c>
      <c r="HF16" t="s">
        <v>401</v>
      </c>
      <c r="HG16" t="s">
        <v>403</v>
      </c>
      <c r="HH16" t="s">
        <v>403</v>
      </c>
      <c r="HI16" t="s">
        <v>403</v>
      </c>
      <c r="HJ16" t="s">
        <v>404</v>
      </c>
      <c r="HK16" t="s">
        <v>401</v>
      </c>
      <c r="HL16" t="s">
        <v>401</v>
      </c>
      <c r="HM16" t="s">
        <v>401</v>
      </c>
      <c r="HN16" t="s">
        <v>401</v>
      </c>
      <c r="HO16" t="s">
        <v>401</v>
      </c>
      <c r="HP16" t="s">
        <v>401</v>
      </c>
      <c r="HQ16" t="s">
        <v>401</v>
      </c>
      <c r="HR16" t="s">
        <v>401</v>
      </c>
      <c r="HS16" t="s">
        <v>401</v>
      </c>
      <c r="HT16" t="s">
        <v>401</v>
      </c>
      <c r="HU16" t="s">
        <v>401</v>
      </c>
      <c r="HV16" t="s">
        <v>401</v>
      </c>
      <c r="IC16" t="s">
        <v>401</v>
      </c>
      <c r="ID16" t="s">
        <v>386</v>
      </c>
      <c r="IE16" t="s">
        <v>386</v>
      </c>
      <c r="IF16" t="s">
        <v>397</v>
      </c>
      <c r="IG16" t="s">
        <v>398</v>
      </c>
      <c r="IH16" t="s">
        <v>398</v>
      </c>
      <c r="IL16" t="s">
        <v>398</v>
      </c>
      <c r="IP16" t="s">
        <v>382</v>
      </c>
      <c r="IQ16" t="s">
        <v>382</v>
      </c>
      <c r="IR16" t="s">
        <v>393</v>
      </c>
      <c r="IS16" t="s">
        <v>393</v>
      </c>
      <c r="IT16" t="s">
        <v>405</v>
      </c>
      <c r="IU16" t="s">
        <v>405</v>
      </c>
      <c r="IV16" t="s">
        <v>401</v>
      </c>
      <c r="IW16" t="s">
        <v>401</v>
      </c>
      <c r="IX16" t="s">
        <v>401</v>
      </c>
      <c r="IY16" t="s">
        <v>401</v>
      </c>
      <c r="IZ16" t="s">
        <v>401</v>
      </c>
      <c r="JA16" t="s">
        <v>401</v>
      </c>
      <c r="JB16" t="s">
        <v>384</v>
      </c>
      <c r="JC16" t="s">
        <v>401</v>
      </c>
      <c r="JE16" t="s">
        <v>387</v>
      </c>
      <c r="JF16" t="s">
        <v>387</v>
      </c>
      <c r="JG16" t="s">
        <v>384</v>
      </c>
      <c r="JH16" t="s">
        <v>384</v>
      </c>
      <c r="JI16" t="s">
        <v>384</v>
      </c>
      <c r="JJ16" t="s">
        <v>384</v>
      </c>
      <c r="JK16" t="s">
        <v>384</v>
      </c>
      <c r="JL16" t="s">
        <v>386</v>
      </c>
      <c r="JM16" t="s">
        <v>386</v>
      </c>
      <c r="JN16" t="s">
        <v>386</v>
      </c>
      <c r="JO16" t="s">
        <v>384</v>
      </c>
      <c r="JP16" t="s">
        <v>382</v>
      </c>
      <c r="JQ16" t="s">
        <v>393</v>
      </c>
      <c r="JR16" t="s">
        <v>386</v>
      </c>
      <c r="JS16" t="s">
        <v>386</v>
      </c>
    </row>
    <row r="17" spans="1:279">
      <c r="A17">
        <v>1</v>
      </c>
      <c r="B17">
        <v>1687526389.5</v>
      </c>
      <c r="C17">
        <v>0</v>
      </c>
      <c r="D17" t="s">
        <v>406</v>
      </c>
      <c r="E17" t="s">
        <v>407</v>
      </c>
      <c r="F17">
        <v>15</v>
      </c>
      <c r="G17" t="s">
        <v>227</v>
      </c>
      <c r="N17" t="s">
        <v>408</v>
      </c>
      <c r="O17" t="s">
        <v>409</v>
      </c>
      <c r="P17">
        <v>1687526381.5</v>
      </c>
      <c r="Q17">
        <f>(R17)/1000</f>
        <v>0</v>
      </c>
      <c r="R17">
        <f>1000*DB17*AP17*(CX17-CY17)/(100*CQ17*(1000-AP17*CX17))</f>
        <v>0</v>
      </c>
      <c r="S17">
        <f>DB17*AP17*(CW17-CV17*(1000-AP17*CY17)/(1000-AP17*CX17))/(100*CQ17)</f>
        <v>0</v>
      </c>
      <c r="T17">
        <f>CV17 - IF(AP17&gt;1, S17*CQ17*100.0/(AR17*DJ17), 0)</f>
        <v>0</v>
      </c>
      <c r="U17">
        <f>((AA17-Q17/2)*T17-S17)/(AA17+Q17/2)</f>
        <v>0</v>
      </c>
      <c r="V17">
        <f>U17*(DC17+DD17)/1000.0</f>
        <v>0</v>
      </c>
      <c r="W17">
        <f>(CV17 - IF(AP17&gt;1, S17*CQ17*100.0/(AR17*DJ17), 0))*(DC17+DD17)/1000.0</f>
        <v>0</v>
      </c>
      <c r="X17">
        <f>2.0/((1/Z17-1/Y17)+SIGN(Z17)*SQRT((1/Z17-1/Y17)*(1/Z17-1/Y17) + 4*CR17/((CR17+1)*(CR17+1))*(2*1/Z17*1/Y17-1/Y17*1/Y17)))</f>
        <v>0</v>
      </c>
      <c r="Y17">
        <f>IF(LEFT(CS17,1)&lt;&gt;"0",IF(LEFT(CS17,1)="1",3.0,CT17),$D$5+$E$5*(DJ17*DC17/($K$5*1000))+$F$5*(DJ17*DC17/($K$5*1000))*MAX(MIN(CQ17,$J$5),$I$5)*MAX(MIN(CQ17,$J$5),$I$5)+$G$5*MAX(MIN(CQ17,$J$5),$I$5)*(DJ17*DC17/($K$5*1000))+$H$5*(DJ17*DC17/($K$5*1000))*(DJ17*DC17/($K$5*1000)))</f>
        <v>0</v>
      </c>
      <c r="Z17">
        <f>Q17*(1000-(1000*0.61365*exp(17.502*AD17/(240.97+AD17))/(DC17+DD17)+CX17)/2)/(1000*0.61365*exp(17.502*AD17/(240.97+AD17))/(DC17+DD17)-CX17)</f>
        <v>0</v>
      </c>
      <c r="AA17">
        <f>1/((CR17+1)/(X17/1.6)+1/(Y17/1.37)) + CR17/((CR17+1)/(X17/1.6) + CR17/(Y17/1.37))</f>
        <v>0</v>
      </c>
      <c r="AB17">
        <f>(CM17*CP17)</f>
        <v>0</v>
      </c>
      <c r="AC17">
        <f>(DE17+(AB17+2*0.95*5.67E-8*(((DE17+$B$7)+273)^4-(DE17+273)^4)-44100*Q17)/(1.84*29.3*Y17+8*0.95*5.67E-8*(DE17+273)^3))</f>
        <v>0</v>
      </c>
      <c r="AD17">
        <f>($C$7*DF17+$D$7*DG17+$E$7*AC17)</f>
        <v>0</v>
      </c>
      <c r="AE17">
        <f>0.61365*exp(17.502*AD17/(240.97+AD17))</f>
        <v>0</v>
      </c>
      <c r="AF17">
        <f>(AG17/AH17*100)</f>
        <v>0</v>
      </c>
      <c r="AG17">
        <f>CX17*(DC17+DD17)/1000</f>
        <v>0</v>
      </c>
      <c r="AH17">
        <f>0.61365*exp(17.502*DE17/(240.97+DE17))</f>
        <v>0</v>
      </c>
      <c r="AI17">
        <f>(AE17-CX17*(DC17+DD17)/1000)</f>
        <v>0</v>
      </c>
      <c r="AJ17">
        <f>(-Q17*44100)</f>
        <v>0</v>
      </c>
      <c r="AK17">
        <f>2*29.3*Y17*0.92*(DE17-AD17)</f>
        <v>0</v>
      </c>
      <c r="AL17">
        <f>2*0.95*5.67E-8*(((DE17+$B$7)+273)^4-(AD17+273)^4)</f>
        <v>0</v>
      </c>
      <c r="AM17">
        <f>AB17+AL17+AJ17+AK17</f>
        <v>0</v>
      </c>
      <c r="AN17">
        <v>0</v>
      </c>
      <c r="AO17">
        <v>0</v>
      </c>
      <c r="AP17">
        <f>IF(AN17*$H$13&gt;=AR17,1.0,(AR17/(AR17-AN17*$H$13)))</f>
        <v>0</v>
      </c>
      <c r="AQ17">
        <f>(AP17-1)*100</f>
        <v>0</v>
      </c>
      <c r="AR17">
        <f>MAX(0,($B$13+$C$13*DJ17)/(1+$D$13*DJ17)*DC17/(DE17+273)*$E$13)</f>
        <v>0</v>
      </c>
      <c r="AS17" t="s">
        <v>410</v>
      </c>
      <c r="AT17">
        <v>12583.8</v>
      </c>
      <c r="AU17">
        <v>597.035</v>
      </c>
      <c r="AV17">
        <v>2604.39</v>
      </c>
      <c r="AW17">
        <f>1-AU17/AV17</f>
        <v>0</v>
      </c>
      <c r="AX17">
        <v>-1.760216107377153</v>
      </c>
      <c r="AY17" t="s">
        <v>411</v>
      </c>
      <c r="AZ17">
        <v>12465.9</v>
      </c>
      <c r="BA17">
        <v>759.39636</v>
      </c>
      <c r="BB17">
        <v>1027.48</v>
      </c>
      <c r="BC17">
        <f>1-BA17/BB17</f>
        <v>0</v>
      </c>
      <c r="BD17">
        <v>0.5</v>
      </c>
      <c r="BE17">
        <f>CN17</f>
        <v>0</v>
      </c>
      <c r="BF17">
        <f>S17</f>
        <v>0</v>
      </c>
      <c r="BG17">
        <f>BC17*BD17*BE17</f>
        <v>0</v>
      </c>
      <c r="BH17">
        <f>(BF17-AX17)/BE17</f>
        <v>0</v>
      </c>
      <c r="BI17">
        <f>(AV17-BB17)/BB17</f>
        <v>0</v>
      </c>
      <c r="BJ17">
        <f>AU17/(AW17+AU17/BB17)</f>
        <v>0</v>
      </c>
      <c r="BK17" t="s">
        <v>412</v>
      </c>
      <c r="BL17">
        <v>529.4299999999999</v>
      </c>
      <c r="BM17">
        <f>IF(BL17&lt;&gt;0, BL17, BJ17)</f>
        <v>0</v>
      </c>
      <c r="BN17">
        <f>1-BM17/BB17</f>
        <v>0</v>
      </c>
      <c r="BO17">
        <f>(BB17-BA17)/(BB17-BM17)</f>
        <v>0</v>
      </c>
      <c r="BP17">
        <f>(AV17-BB17)/(AV17-BM17)</f>
        <v>0</v>
      </c>
      <c r="BQ17">
        <f>(BB17-BA17)/(BB17-AU17)</f>
        <v>0</v>
      </c>
      <c r="BR17">
        <f>(AV17-BB17)/(AV17-AU17)</f>
        <v>0</v>
      </c>
      <c r="BS17">
        <f>(BO17*BM17/BA17)</f>
        <v>0</v>
      </c>
      <c r="BT17">
        <f>(1-BS17)</f>
        <v>0</v>
      </c>
      <c r="BU17">
        <v>1673</v>
      </c>
      <c r="BV17">
        <v>300</v>
      </c>
      <c r="BW17">
        <v>300</v>
      </c>
      <c r="BX17">
        <v>300</v>
      </c>
      <c r="BY17">
        <v>12465.9</v>
      </c>
      <c r="BZ17">
        <v>971.3200000000001</v>
      </c>
      <c r="CA17">
        <v>-0.008775069999999999</v>
      </c>
      <c r="CB17">
        <v>-3.69</v>
      </c>
      <c r="CC17" t="s">
        <v>413</v>
      </c>
      <c r="CD17" t="s">
        <v>413</v>
      </c>
      <c r="CE17" t="s">
        <v>413</v>
      </c>
      <c r="CF17" t="s">
        <v>413</v>
      </c>
      <c r="CG17" t="s">
        <v>413</v>
      </c>
      <c r="CH17" t="s">
        <v>413</v>
      </c>
      <c r="CI17" t="s">
        <v>413</v>
      </c>
      <c r="CJ17" t="s">
        <v>413</v>
      </c>
      <c r="CK17" t="s">
        <v>413</v>
      </c>
      <c r="CL17" t="s">
        <v>413</v>
      </c>
      <c r="CM17">
        <f>$B$11*DK17+$C$11*DL17+$F$11*DW17*(1-DZ17)</f>
        <v>0</v>
      </c>
      <c r="CN17">
        <f>CM17*CO17</f>
        <v>0</v>
      </c>
      <c r="CO17">
        <f>($B$11*$D$9+$C$11*$D$9+$F$11*((EJ17+EB17)/MAX(EJ17+EB17+EK17, 0.1)*$I$9+EK17/MAX(EJ17+EB17+EK17, 0.1)*$J$9))/($B$11+$C$11+$F$11)</f>
        <v>0</v>
      </c>
      <c r="CP17">
        <f>($B$11*$K$9+$C$11*$K$9+$F$11*((EJ17+EB17)/MAX(EJ17+EB17+EK17, 0.1)*$P$9+EK17/MAX(EJ17+EB17+EK17, 0.1)*$Q$9))/($B$11+$C$11+$F$11)</f>
        <v>0</v>
      </c>
      <c r="CQ17">
        <v>6</v>
      </c>
      <c r="CR17">
        <v>0.5</v>
      </c>
      <c r="CS17" t="s">
        <v>414</v>
      </c>
      <c r="CT17">
        <v>2</v>
      </c>
      <c r="CU17">
        <v>1687526381.5</v>
      </c>
      <c r="CV17">
        <v>411.5224193548387</v>
      </c>
      <c r="CW17">
        <v>435.7194838709677</v>
      </c>
      <c r="CX17">
        <v>20.22868387096775</v>
      </c>
      <c r="CY17">
        <v>17.69009354838709</v>
      </c>
      <c r="CZ17">
        <v>410.5424193548387</v>
      </c>
      <c r="DA17">
        <v>20.02668387096775</v>
      </c>
      <c r="DB17">
        <v>600.1783225806453</v>
      </c>
      <c r="DC17">
        <v>100.9723548387097</v>
      </c>
      <c r="DD17">
        <v>0.09958365483870971</v>
      </c>
      <c r="DE17">
        <v>25.18258709677419</v>
      </c>
      <c r="DF17">
        <v>25.0139</v>
      </c>
      <c r="DG17">
        <v>999.9000000000003</v>
      </c>
      <c r="DH17">
        <v>0</v>
      </c>
      <c r="DI17">
        <v>0</v>
      </c>
      <c r="DJ17">
        <v>10007.53225806452</v>
      </c>
      <c r="DK17">
        <v>0</v>
      </c>
      <c r="DL17">
        <v>832.2571612903226</v>
      </c>
      <c r="DM17">
        <v>-25.76313225806451</v>
      </c>
      <c r="DN17">
        <v>418.4206451612904</v>
      </c>
      <c r="DO17">
        <v>443.5662903225806</v>
      </c>
      <c r="DP17">
        <v>2.538586129032258</v>
      </c>
      <c r="DQ17">
        <v>435.7194838709677</v>
      </c>
      <c r="DR17">
        <v>17.69009354838709</v>
      </c>
      <c r="DS17">
        <v>2.042536451612903</v>
      </c>
      <c r="DT17">
        <v>1.78621</v>
      </c>
      <c r="DU17">
        <v>17.77798387096774</v>
      </c>
      <c r="DV17">
        <v>15.6666</v>
      </c>
      <c r="DW17">
        <v>1800.008387096774</v>
      </c>
      <c r="DX17">
        <v>0.9779936774193551</v>
      </c>
      <c r="DY17">
        <v>0.02200670967741935</v>
      </c>
      <c r="DZ17">
        <v>0</v>
      </c>
      <c r="EA17">
        <v>759.5055483870968</v>
      </c>
      <c r="EB17">
        <v>4.999310000000001</v>
      </c>
      <c r="EC17">
        <v>16760.54193548387</v>
      </c>
      <c r="ED17">
        <v>15947.63548387097</v>
      </c>
      <c r="EE17">
        <v>41</v>
      </c>
      <c r="EF17">
        <v>39.10254838709675</v>
      </c>
      <c r="EG17">
        <v>40.8628064516129</v>
      </c>
      <c r="EH17">
        <v>34.02193548387096</v>
      </c>
      <c r="EI17">
        <v>40.9512258064516</v>
      </c>
      <c r="EJ17">
        <v>1755.508387096774</v>
      </c>
      <c r="EK17">
        <v>39.5016129032258</v>
      </c>
      <c r="EL17">
        <v>0</v>
      </c>
      <c r="EM17">
        <v>1687526395.2</v>
      </c>
      <c r="EN17">
        <v>0</v>
      </c>
      <c r="EO17">
        <v>759.39636</v>
      </c>
      <c r="EP17">
        <v>-10.52400000196261</v>
      </c>
      <c r="EQ17">
        <v>-371.0769237371652</v>
      </c>
      <c r="ER17">
        <v>16734.348</v>
      </c>
      <c r="ES17">
        <v>15</v>
      </c>
      <c r="ET17">
        <v>1687526416.5</v>
      </c>
      <c r="EU17" t="s">
        <v>415</v>
      </c>
      <c r="EV17">
        <v>1687526416.5</v>
      </c>
      <c r="EW17">
        <v>1687453843.1</v>
      </c>
      <c r="EX17">
        <v>1</v>
      </c>
      <c r="EY17">
        <v>1.566</v>
      </c>
      <c r="EZ17">
        <v>0.001</v>
      </c>
      <c r="FA17">
        <v>0.98</v>
      </c>
      <c r="FB17">
        <v>0.202</v>
      </c>
      <c r="FC17">
        <v>436</v>
      </c>
      <c r="FD17">
        <v>21</v>
      </c>
      <c r="FE17">
        <v>0.13</v>
      </c>
      <c r="FF17">
        <v>0.04</v>
      </c>
      <c r="FG17">
        <v>-25.74855</v>
      </c>
      <c r="FH17">
        <v>-0.2109388367729608</v>
      </c>
      <c r="FI17">
        <v>0.02818572333646906</v>
      </c>
      <c r="FJ17">
        <v>1</v>
      </c>
      <c r="FK17">
        <v>409.9602</v>
      </c>
      <c r="FL17">
        <v>-0.1619933259174263</v>
      </c>
      <c r="FM17">
        <v>0.02691145976469759</v>
      </c>
      <c r="FN17">
        <v>1</v>
      </c>
      <c r="FO17">
        <v>2.52536725</v>
      </c>
      <c r="FP17">
        <v>0.2735411257035613</v>
      </c>
      <c r="FQ17">
        <v>0.02767965371780328</v>
      </c>
      <c r="FR17">
        <v>1</v>
      </c>
      <c r="FS17">
        <v>20.22902</v>
      </c>
      <c r="FT17">
        <v>-0.1172823136819003</v>
      </c>
      <c r="FU17">
        <v>0.01082547612501773</v>
      </c>
      <c r="FV17">
        <v>1</v>
      </c>
      <c r="FW17">
        <v>4</v>
      </c>
      <c r="FX17">
        <v>4</v>
      </c>
      <c r="FY17" t="s">
        <v>416</v>
      </c>
      <c r="FZ17">
        <v>3.18485</v>
      </c>
      <c r="GA17">
        <v>2.7966</v>
      </c>
      <c r="GB17">
        <v>0.104597</v>
      </c>
      <c r="GC17">
        <v>0.109935</v>
      </c>
      <c r="GD17">
        <v>0.108053</v>
      </c>
      <c r="GE17">
        <v>0.0989213</v>
      </c>
      <c r="GF17">
        <v>28398.7</v>
      </c>
      <c r="GG17">
        <v>22366.1</v>
      </c>
      <c r="GH17">
        <v>29610.7</v>
      </c>
      <c r="GI17">
        <v>24591.1</v>
      </c>
      <c r="GJ17">
        <v>33545.5</v>
      </c>
      <c r="GK17">
        <v>32325.7</v>
      </c>
      <c r="GL17">
        <v>40808.7</v>
      </c>
      <c r="GM17">
        <v>40112</v>
      </c>
      <c r="GN17">
        <v>2.2523</v>
      </c>
      <c r="GO17">
        <v>2.0207</v>
      </c>
      <c r="GP17">
        <v>0.300508</v>
      </c>
      <c r="GQ17">
        <v>0</v>
      </c>
      <c r="GR17">
        <v>20.0943</v>
      </c>
      <c r="GS17">
        <v>999.9</v>
      </c>
      <c r="GT17">
        <v>70.5</v>
      </c>
      <c r="GU17">
        <v>22.5</v>
      </c>
      <c r="GV17">
        <v>19.0998</v>
      </c>
      <c r="GW17">
        <v>62.72</v>
      </c>
      <c r="GX17">
        <v>34.3349</v>
      </c>
      <c r="GY17">
        <v>1</v>
      </c>
      <c r="GZ17">
        <v>-0.443247</v>
      </c>
      <c r="HA17">
        <v>-3.30927</v>
      </c>
      <c r="HB17">
        <v>20.2334</v>
      </c>
      <c r="HC17">
        <v>5.22777</v>
      </c>
      <c r="HD17">
        <v>11.9042</v>
      </c>
      <c r="HE17">
        <v>4.9652</v>
      </c>
      <c r="HF17">
        <v>3.292</v>
      </c>
      <c r="HG17">
        <v>9999</v>
      </c>
      <c r="HH17">
        <v>9999</v>
      </c>
      <c r="HI17">
        <v>9999</v>
      </c>
      <c r="HJ17">
        <v>999.9</v>
      </c>
      <c r="HK17">
        <v>4.97002</v>
      </c>
      <c r="HL17">
        <v>1.87439</v>
      </c>
      <c r="HM17">
        <v>1.87302</v>
      </c>
      <c r="HN17">
        <v>1.87201</v>
      </c>
      <c r="HO17">
        <v>1.87374</v>
      </c>
      <c r="HP17">
        <v>1.86871</v>
      </c>
      <c r="HQ17">
        <v>1.87294</v>
      </c>
      <c r="HR17">
        <v>1.87801</v>
      </c>
      <c r="HS17">
        <v>0</v>
      </c>
      <c r="HT17">
        <v>0</v>
      </c>
      <c r="HU17">
        <v>0</v>
      </c>
      <c r="HV17">
        <v>0</v>
      </c>
      <c r="HW17" t="s">
        <v>417</v>
      </c>
      <c r="HX17" t="s">
        <v>418</v>
      </c>
      <c r="HY17" t="s">
        <v>419</v>
      </c>
      <c r="HZ17" t="s">
        <v>419</v>
      </c>
      <c r="IA17" t="s">
        <v>419</v>
      </c>
      <c r="IB17" t="s">
        <v>419</v>
      </c>
      <c r="IC17">
        <v>0</v>
      </c>
      <c r="ID17">
        <v>100</v>
      </c>
      <c r="IE17">
        <v>100</v>
      </c>
      <c r="IF17">
        <v>0.98</v>
      </c>
      <c r="IG17">
        <v>0.202</v>
      </c>
      <c r="IH17">
        <v>-0.586</v>
      </c>
      <c r="II17">
        <v>0</v>
      </c>
      <c r="IJ17">
        <v>0</v>
      </c>
      <c r="IK17">
        <v>0</v>
      </c>
      <c r="IL17">
        <v>0.202</v>
      </c>
      <c r="IM17">
        <v>0</v>
      </c>
      <c r="IN17">
        <v>0</v>
      </c>
      <c r="IO17">
        <v>0</v>
      </c>
      <c r="IP17">
        <v>-1</v>
      </c>
      <c r="IQ17">
        <v>-1</v>
      </c>
      <c r="IR17">
        <v>-1</v>
      </c>
      <c r="IS17">
        <v>-1</v>
      </c>
      <c r="IT17">
        <v>1197</v>
      </c>
      <c r="IU17">
        <v>1209.1</v>
      </c>
      <c r="IV17">
        <v>1.07178</v>
      </c>
      <c r="IW17">
        <v>2.35352</v>
      </c>
      <c r="IX17">
        <v>1.42578</v>
      </c>
      <c r="IY17">
        <v>2.29004</v>
      </c>
      <c r="IZ17">
        <v>1.54785</v>
      </c>
      <c r="JA17">
        <v>2.44751</v>
      </c>
      <c r="JB17">
        <v>25.3681</v>
      </c>
      <c r="JC17">
        <v>16.0058</v>
      </c>
      <c r="JD17">
        <v>18</v>
      </c>
      <c r="JE17">
        <v>624.592</v>
      </c>
      <c r="JF17">
        <v>461.542</v>
      </c>
      <c r="JG17">
        <v>28.1469</v>
      </c>
      <c r="JH17">
        <v>21.3826</v>
      </c>
      <c r="JI17">
        <v>29.9999</v>
      </c>
      <c r="JJ17">
        <v>21.4171</v>
      </c>
      <c r="JK17">
        <v>21.3621</v>
      </c>
      <c r="JL17">
        <v>21.491</v>
      </c>
      <c r="JM17">
        <v>0</v>
      </c>
      <c r="JN17">
        <v>100</v>
      </c>
      <c r="JO17">
        <v>28.1484</v>
      </c>
      <c r="JP17">
        <v>435.916</v>
      </c>
      <c r="JQ17">
        <v>42.8234</v>
      </c>
      <c r="JR17">
        <v>96.4298</v>
      </c>
      <c r="JS17">
        <v>102.061</v>
      </c>
    </row>
    <row r="18" spans="1:279">
      <c r="A18">
        <v>2</v>
      </c>
      <c r="B18">
        <v>1687526537.6</v>
      </c>
      <c r="C18">
        <v>148.0999999046326</v>
      </c>
      <c r="D18" t="s">
        <v>420</v>
      </c>
      <c r="E18" t="s">
        <v>421</v>
      </c>
      <c r="F18">
        <v>15</v>
      </c>
      <c r="G18" t="s">
        <v>227</v>
      </c>
      <c r="N18" t="s">
        <v>408</v>
      </c>
      <c r="O18" t="s">
        <v>409</v>
      </c>
      <c r="P18">
        <v>1687526529.849999</v>
      </c>
      <c r="Q18">
        <f>(R18)/1000</f>
        <v>0</v>
      </c>
      <c r="R18">
        <f>1000*DB18*AP18*(CX18-CY18)/(100*CQ18*(1000-AP18*CX18))</f>
        <v>0</v>
      </c>
      <c r="S18">
        <f>DB18*AP18*(CW18-CV18*(1000-AP18*CY18)/(1000-AP18*CX18))/(100*CQ18)</f>
        <v>0</v>
      </c>
      <c r="T18">
        <f>CV18 - IF(AP18&gt;1, S18*CQ18*100.0/(AR18*DJ18), 0)</f>
        <v>0</v>
      </c>
      <c r="U18">
        <f>((AA18-Q18/2)*T18-S18)/(AA18+Q18/2)</f>
        <v>0</v>
      </c>
      <c r="V18">
        <f>U18*(DC18+DD18)/1000.0</f>
        <v>0</v>
      </c>
      <c r="W18">
        <f>(CV18 - IF(AP18&gt;1, S18*CQ18*100.0/(AR18*DJ18), 0))*(DC18+DD18)/1000.0</f>
        <v>0</v>
      </c>
      <c r="X18">
        <f>2.0/((1/Z18-1/Y18)+SIGN(Z18)*SQRT((1/Z18-1/Y18)*(1/Z18-1/Y18) + 4*CR18/((CR18+1)*(CR18+1))*(2*1/Z18*1/Y18-1/Y18*1/Y18)))</f>
        <v>0</v>
      </c>
      <c r="Y18">
        <f>IF(LEFT(CS18,1)&lt;&gt;"0",IF(LEFT(CS18,1)="1",3.0,CT18),$D$5+$E$5*(DJ18*DC18/($K$5*1000))+$F$5*(DJ18*DC18/($K$5*1000))*MAX(MIN(CQ18,$J$5),$I$5)*MAX(MIN(CQ18,$J$5),$I$5)+$G$5*MAX(MIN(CQ18,$J$5),$I$5)*(DJ18*DC18/($K$5*1000))+$H$5*(DJ18*DC18/($K$5*1000))*(DJ18*DC18/($K$5*1000)))</f>
        <v>0</v>
      </c>
      <c r="Z18">
        <f>Q18*(1000-(1000*0.61365*exp(17.502*AD18/(240.97+AD18))/(DC18+DD18)+CX18)/2)/(1000*0.61365*exp(17.502*AD18/(240.97+AD18))/(DC18+DD18)-CX18)</f>
        <v>0</v>
      </c>
      <c r="AA18">
        <f>1/((CR18+1)/(X18/1.6)+1/(Y18/1.37)) + CR18/((CR18+1)/(X18/1.6) + CR18/(Y18/1.37))</f>
        <v>0</v>
      </c>
      <c r="AB18">
        <f>(CM18*CP18)</f>
        <v>0</v>
      </c>
      <c r="AC18">
        <f>(DE18+(AB18+2*0.95*5.67E-8*(((DE18+$B$7)+273)^4-(DE18+273)^4)-44100*Q18)/(1.84*29.3*Y18+8*0.95*5.67E-8*(DE18+273)^3))</f>
        <v>0</v>
      </c>
      <c r="AD18">
        <f>($C$7*DF18+$D$7*DG18+$E$7*AC18)</f>
        <v>0</v>
      </c>
      <c r="AE18">
        <f>0.61365*exp(17.502*AD18/(240.97+AD18))</f>
        <v>0</v>
      </c>
      <c r="AF18">
        <f>(AG18/AH18*100)</f>
        <v>0</v>
      </c>
      <c r="AG18">
        <f>CX18*(DC18+DD18)/1000</f>
        <v>0</v>
      </c>
      <c r="AH18">
        <f>0.61365*exp(17.502*DE18/(240.97+DE18))</f>
        <v>0</v>
      </c>
      <c r="AI18">
        <f>(AE18-CX18*(DC18+DD18)/1000)</f>
        <v>0</v>
      </c>
      <c r="AJ18">
        <f>(-Q18*44100)</f>
        <v>0</v>
      </c>
      <c r="AK18">
        <f>2*29.3*Y18*0.92*(DE18-AD18)</f>
        <v>0</v>
      </c>
      <c r="AL18">
        <f>2*0.95*5.67E-8*(((DE18+$B$7)+273)^4-(AD18+273)^4)</f>
        <v>0</v>
      </c>
      <c r="AM18">
        <f>AB18+AL18+AJ18+AK18</f>
        <v>0</v>
      </c>
      <c r="AN18">
        <v>0</v>
      </c>
      <c r="AO18">
        <v>0</v>
      </c>
      <c r="AP18">
        <f>IF(AN18*$H$13&gt;=AR18,1.0,(AR18/(AR18-AN18*$H$13)))</f>
        <v>0</v>
      </c>
      <c r="AQ18">
        <f>(AP18-1)*100</f>
        <v>0</v>
      </c>
      <c r="AR18">
        <f>MAX(0,($B$13+$C$13*DJ18)/(1+$D$13*DJ18)*DC18/(DE18+273)*$E$13)</f>
        <v>0</v>
      </c>
      <c r="AS18" t="s">
        <v>410</v>
      </c>
      <c r="AT18">
        <v>12583.8</v>
      </c>
      <c r="AU18">
        <v>597.035</v>
      </c>
      <c r="AV18">
        <v>2604.39</v>
      </c>
      <c r="AW18">
        <f>1-AU18/AV18</f>
        <v>0</v>
      </c>
      <c r="AX18">
        <v>-1.760216107377153</v>
      </c>
      <c r="AY18" t="s">
        <v>422</v>
      </c>
      <c r="AZ18">
        <v>12470.4</v>
      </c>
      <c r="BA18">
        <v>738.03824</v>
      </c>
      <c r="BB18">
        <v>1058.76</v>
      </c>
      <c r="BC18">
        <f>1-BA18/BB18</f>
        <v>0</v>
      </c>
      <c r="BD18">
        <v>0.5</v>
      </c>
      <c r="BE18">
        <f>CN18</f>
        <v>0</v>
      </c>
      <c r="BF18">
        <f>S18</f>
        <v>0</v>
      </c>
      <c r="BG18">
        <f>BC18*BD18*BE18</f>
        <v>0</v>
      </c>
      <c r="BH18">
        <f>(BF18-AX18)/BE18</f>
        <v>0</v>
      </c>
      <c r="BI18">
        <f>(AV18-BB18)/BB18</f>
        <v>0</v>
      </c>
      <c r="BJ18">
        <f>AU18/(AW18+AU18/BB18)</f>
        <v>0</v>
      </c>
      <c r="BK18" t="s">
        <v>423</v>
      </c>
      <c r="BL18">
        <v>520.39</v>
      </c>
      <c r="BM18">
        <f>IF(BL18&lt;&gt;0, BL18, BJ18)</f>
        <v>0</v>
      </c>
      <c r="BN18">
        <f>1-BM18/BB18</f>
        <v>0</v>
      </c>
      <c r="BO18">
        <f>(BB18-BA18)/(BB18-BM18)</f>
        <v>0</v>
      </c>
      <c r="BP18">
        <f>(AV18-BB18)/(AV18-BM18)</f>
        <v>0</v>
      </c>
      <c r="BQ18">
        <f>(BB18-BA18)/(BB18-AU18)</f>
        <v>0</v>
      </c>
      <c r="BR18">
        <f>(AV18-BB18)/(AV18-AU18)</f>
        <v>0</v>
      </c>
      <c r="BS18">
        <f>(BO18*BM18/BA18)</f>
        <v>0</v>
      </c>
      <c r="BT18">
        <f>(1-BS18)</f>
        <v>0</v>
      </c>
      <c r="BU18">
        <v>1675</v>
      </c>
      <c r="BV18">
        <v>300</v>
      </c>
      <c r="BW18">
        <v>300</v>
      </c>
      <c r="BX18">
        <v>300</v>
      </c>
      <c r="BY18">
        <v>12470.4</v>
      </c>
      <c r="BZ18">
        <v>1003.18</v>
      </c>
      <c r="CA18">
        <v>-0.009034189999999999</v>
      </c>
      <c r="CB18">
        <v>-4.56</v>
      </c>
      <c r="CC18" t="s">
        <v>413</v>
      </c>
      <c r="CD18" t="s">
        <v>413</v>
      </c>
      <c r="CE18" t="s">
        <v>413</v>
      </c>
      <c r="CF18" t="s">
        <v>413</v>
      </c>
      <c r="CG18" t="s">
        <v>413</v>
      </c>
      <c r="CH18" t="s">
        <v>413</v>
      </c>
      <c r="CI18" t="s">
        <v>413</v>
      </c>
      <c r="CJ18" t="s">
        <v>413</v>
      </c>
      <c r="CK18" t="s">
        <v>413</v>
      </c>
      <c r="CL18" t="s">
        <v>413</v>
      </c>
      <c r="CM18">
        <f>$B$11*DK18+$C$11*DL18+$F$11*DW18*(1-DZ18)</f>
        <v>0</v>
      </c>
      <c r="CN18">
        <f>CM18*CO18</f>
        <v>0</v>
      </c>
      <c r="CO18">
        <f>($B$11*$D$9+$C$11*$D$9+$F$11*((EJ18+EB18)/MAX(EJ18+EB18+EK18, 0.1)*$I$9+EK18/MAX(EJ18+EB18+EK18, 0.1)*$J$9))/($B$11+$C$11+$F$11)</f>
        <v>0</v>
      </c>
      <c r="CP18">
        <f>($B$11*$K$9+$C$11*$K$9+$F$11*((EJ18+EB18)/MAX(EJ18+EB18+EK18, 0.1)*$P$9+EK18/MAX(EJ18+EB18+EK18, 0.1)*$Q$9))/($B$11+$C$11+$F$11)</f>
        <v>0</v>
      </c>
      <c r="CQ18">
        <v>6</v>
      </c>
      <c r="CR18">
        <v>0.5</v>
      </c>
      <c r="CS18" t="s">
        <v>414</v>
      </c>
      <c r="CT18">
        <v>2</v>
      </c>
      <c r="CU18">
        <v>1687526529.849999</v>
      </c>
      <c r="CV18">
        <v>411.9840333333333</v>
      </c>
      <c r="CW18">
        <v>436.6104999999999</v>
      </c>
      <c r="CX18">
        <v>15.63126666666667</v>
      </c>
      <c r="CY18">
        <v>11.37112</v>
      </c>
      <c r="CZ18">
        <v>411.1660333333334</v>
      </c>
      <c r="DA18">
        <v>15.42926666666667</v>
      </c>
      <c r="DB18">
        <v>600.2412333333334</v>
      </c>
      <c r="DC18">
        <v>100.9768666666667</v>
      </c>
      <c r="DD18">
        <v>0.09995396999999999</v>
      </c>
      <c r="DE18">
        <v>25.15850333333334</v>
      </c>
      <c r="DF18">
        <v>24.87722666666667</v>
      </c>
      <c r="DG18">
        <v>999.9000000000002</v>
      </c>
      <c r="DH18">
        <v>0</v>
      </c>
      <c r="DI18">
        <v>0</v>
      </c>
      <c r="DJ18">
        <v>9995.460999999999</v>
      </c>
      <c r="DK18">
        <v>0</v>
      </c>
      <c r="DL18">
        <v>836.0360333333333</v>
      </c>
      <c r="DM18">
        <v>-24.46462333333333</v>
      </c>
      <c r="DN18">
        <v>418.6907</v>
      </c>
      <c r="DO18">
        <v>441.6328</v>
      </c>
      <c r="DP18">
        <v>4.260143666666667</v>
      </c>
      <c r="DQ18">
        <v>436.6104999999999</v>
      </c>
      <c r="DR18">
        <v>11.37112</v>
      </c>
      <c r="DS18">
        <v>1.578396</v>
      </c>
      <c r="DT18">
        <v>1.148220333333334</v>
      </c>
      <c r="DU18">
        <v>13.74886333333333</v>
      </c>
      <c r="DV18">
        <v>8.945655666666669</v>
      </c>
      <c r="DW18">
        <v>1499.966333333334</v>
      </c>
      <c r="DX18">
        <v>0.9729996666666667</v>
      </c>
      <c r="DY18">
        <v>0.02700021666666666</v>
      </c>
      <c r="DZ18">
        <v>0</v>
      </c>
      <c r="EA18">
        <v>738.169</v>
      </c>
      <c r="EB18">
        <v>4.99931</v>
      </c>
      <c r="EC18">
        <v>13129.32</v>
      </c>
      <c r="ED18">
        <v>13258.92666666667</v>
      </c>
      <c r="EE18">
        <v>41.32039999999999</v>
      </c>
      <c r="EF18">
        <v>39.125</v>
      </c>
      <c r="EG18">
        <v>41.25</v>
      </c>
      <c r="EH18">
        <v>34.09986666666667</v>
      </c>
      <c r="EI18">
        <v>41.20379999999999</v>
      </c>
      <c r="EJ18">
        <v>1454.601</v>
      </c>
      <c r="EK18">
        <v>40.36533333333335</v>
      </c>
      <c r="EL18">
        <v>0</v>
      </c>
      <c r="EM18">
        <v>147.4000000953674</v>
      </c>
      <c r="EN18">
        <v>0</v>
      </c>
      <c r="EO18">
        <v>738.03824</v>
      </c>
      <c r="EP18">
        <v>-17.96092307858074</v>
      </c>
      <c r="EQ18">
        <v>-4591.869229145524</v>
      </c>
      <c r="ER18">
        <v>13149.648</v>
      </c>
      <c r="ES18">
        <v>15</v>
      </c>
      <c r="ET18">
        <v>1687526576.6</v>
      </c>
      <c r="EU18" t="s">
        <v>424</v>
      </c>
      <c r="EV18">
        <v>1687526576.6</v>
      </c>
      <c r="EW18">
        <v>1687453843.1</v>
      </c>
      <c r="EX18">
        <v>2</v>
      </c>
      <c r="EY18">
        <v>-0.162</v>
      </c>
      <c r="EZ18">
        <v>0.001</v>
      </c>
      <c r="FA18">
        <v>0.8179999999999999</v>
      </c>
      <c r="FB18">
        <v>0.202</v>
      </c>
      <c r="FC18">
        <v>376</v>
      </c>
      <c r="FD18">
        <v>21</v>
      </c>
      <c r="FE18">
        <v>0.05</v>
      </c>
      <c r="FF18">
        <v>0.04</v>
      </c>
      <c r="FG18">
        <v>-21.3657756097561</v>
      </c>
      <c r="FH18">
        <v>-49.6938710801394</v>
      </c>
      <c r="FI18">
        <v>5.39672369999051</v>
      </c>
      <c r="FJ18">
        <v>0</v>
      </c>
      <c r="FK18">
        <v>412.3021612903225</v>
      </c>
      <c r="FL18">
        <v>-1.238758064517495</v>
      </c>
      <c r="FM18">
        <v>1.162317043439229</v>
      </c>
      <c r="FN18">
        <v>1</v>
      </c>
      <c r="FO18">
        <v>4.312805365853658</v>
      </c>
      <c r="FP18">
        <v>-0.6486286411149803</v>
      </c>
      <c r="FQ18">
        <v>0.0956364227508195</v>
      </c>
      <c r="FR18">
        <v>0</v>
      </c>
      <c r="FS18">
        <v>15.60493548387097</v>
      </c>
      <c r="FT18">
        <v>2.132549999999988</v>
      </c>
      <c r="FU18">
        <v>0.1595958535890905</v>
      </c>
      <c r="FV18">
        <v>0</v>
      </c>
      <c r="FW18">
        <v>1</v>
      </c>
      <c r="FX18">
        <v>4</v>
      </c>
      <c r="FY18" t="s">
        <v>425</v>
      </c>
      <c r="FZ18">
        <v>3.18469</v>
      </c>
      <c r="GA18">
        <v>2.79683</v>
      </c>
      <c r="GB18">
        <v>0.104935</v>
      </c>
      <c r="GC18">
        <v>0.110194</v>
      </c>
      <c r="GD18">
        <v>0.0905339</v>
      </c>
      <c r="GE18">
        <v>0.0728756</v>
      </c>
      <c r="GF18">
        <v>28399.4</v>
      </c>
      <c r="GG18">
        <v>22363.3</v>
      </c>
      <c r="GH18">
        <v>29622.3</v>
      </c>
      <c r="GI18">
        <v>24594.9</v>
      </c>
      <c r="GJ18">
        <v>34249.2</v>
      </c>
      <c r="GK18">
        <v>33285.1</v>
      </c>
      <c r="GL18">
        <v>40834.7</v>
      </c>
      <c r="GM18">
        <v>40118.1</v>
      </c>
      <c r="GN18">
        <v>2.25168</v>
      </c>
      <c r="GO18">
        <v>2.00353</v>
      </c>
      <c r="GP18">
        <v>0.283234</v>
      </c>
      <c r="GQ18">
        <v>0</v>
      </c>
      <c r="GR18">
        <v>20.2755</v>
      </c>
      <c r="GS18">
        <v>999.9</v>
      </c>
      <c r="GT18">
        <v>69.2</v>
      </c>
      <c r="GU18">
        <v>22.4</v>
      </c>
      <c r="GV18">
        <v>18.6329</v>
      </c>
      <c r="GW18">
        <v>62.0964</v>
      </c>
      <c r="GX18">
        <v>34.9199</v>
      </c>
      <c r="GY18">
        <v>1</v>
      </c>
      <c r="GZ18">
        <v>-0.445798</v>
      </c>
      <c r="HA18">
        <v>-4.18705</v>
      </c>
      <c r="HB18">
        <v>20.2171</v>
      </c>
      <c r="HC18">
        <v>5.22613</v>
      </c>
      <c r="HD18">
        <v>11.9069</v>
      </c>
      <c r="HE18">
        <v>4.9649</v>
      </c>
      <c r="HF18">
        <v>3.2917</v>
      </c>
      <c r="HG18">
        <v>9999</v>
      </c>
      <c r="HH18">
        <v>9999</v>
      </c>
      <c r="HI18">
        <v>9999</v>
      </c>
      <c r="HJ18">
        <v>999.9</v>
      </c>
      <c r="HK18">
        <v>4.97002</v>
      </c>
      <c r="HL18">
        <v>1.87439</v>
      </c>
      <c r="HM18">
        <v>1.87302</v>
      </c>
      <c r="HN18">
        <v>1.87201</v>
      </c>
      <c r="HO18">
        <v>1.87375</v>
      </c>
      <c r="HP18">
        <v>1.86873</v>
      </c>
      <c r="HQ18">
        <v>1.873</v>
      </c>
      <c r="HR18">
        <v>1.87802</v>
      </c>
      <c r="HS18">
        <v>0</v>
      </c>
      <c r="HT18">
        <v>0</v>
      </c>
      <c r="HU18">
        <v>0</v>
      </c>
      <c r="HV18">
        <v>0</v>
      </c>
      <c r="HW18" t="s">
        <v>417</v>
      </c>
      <c r="HX18" t="s">
        <v>418</v>
      </c>
      <c r="HY18" t="s">
        <v>419</v>
      </c>
      <c r="HZ18" t="s">
        <v>419</v>
      </c>
      <c r="IA18" t="s">
        <v>419</v>
      </c>
      <c r="IB18" t="s">
        <v>419</v>
      </c>
      <c r="IC18">
        <v>0</v>
      </c>
      <c r="ID18">
        <v>100</v>
      </c>
      <c r="IE18">
        <v>100</v>
      </c>
      <c r="IF18">
        <v>0.8179999999999999</v>
      </c>
      <c r="IG18">
        <v>0.202</v>
      </c>
      <c r="IH18">
        <v>0.9799499999999738</v>
      </c>
      <c r="II18">
        <v>0</v>
      </c>
      <c r="IJ18">
        <v>0</v>
      </c>
      <c r="IK18">
        <v>0</v>
      </c>
      <c r="IL18">
        <v>0.202</v>
      </c>
      <c r="IM18">
        <v>0</v>
      </c>
      <c r="IN18">
        <v>0</v>
      </c>
      <c r="IO18">
        <v>0</v>
      </c>
      <c r="IP18">
        <v>-1</v>
      </c>
      <c r="IQ18">
        <v>-1</v>
      </c>
      <c r="IR18">
        <v>-1</v>
      </c>
      <c r="IS18">
        <v>-1</v>
      </c>
      <c r="IT18">
        <v>2</v>
      </c>
      <c r="IU18">
        <v>1211.6</v>
      </c>
      <c r="IV18">
        <v>0.959473</v>
      </c>
      <c r="IW18">
        <v>2.3645</v>
      </c>
      <c r="IX18">
        <v>1.42578</v>
      </c>
      <c r="IY18">
        <v>2.2876</v>
      </c>
      <c r="IZ18">
        <v>1.54785</v>
      </c>
      <c r="JA18">
        <v>2.33398</v>
      </c>
      <c r="JB18">
        <v>25.5526</v>
      </c>
      <c r="JC18">
        <v>15.9795</v>
      </c>
      <c r="JD18">
        <v>18</v>
      </c>
      <c r="JE18">
        <v>623.026</v>
      </c>
      <c r="JF18">
        <v>450.69</v>
      </c>
      <c r="JG18">
        <v>29.0425</v>
      </c>
      <c r="JH18">
        <v>21.3378</v>
      </c>
      <c r="JI18">
        <v>29.9996</v>
      </c>
      <c r="JJ18">
        <v>21.3224</v>
      </c>
      <c r="JK18">
        <v>21.2678</v>
      </c>
      <c r="JL18">
        <v>19.2446</v>
      </c>
      <c r="JM18">
        <v>39.0454</v>
      </c>
      <c r="JN18">
        <v>94.5915</v>
      </c>
      <c r="JO18">
        <v>29.0512</v>
      </c>
      <c r="JP18">
        <v>437.134</v>
      </c>
      <c r="JQ18">
        <v>11.9013</v>
      </c>
      <c r="JR18">
        <v>96.4813</v>
      </c>
      <c r="JS18">
        <v>102.077</v>
      </c>
    </row>
    <row r="19" spans="1:279">
      <c r="A19">
        <v>3</v>
      </c>
      <c r="B19">
        <v>1687526679.6</v>
      </c>
      <c r="C19">
        <v>290.0999999046326</v>
      </c>
      <c r="D19" t="s">
        <v>426</v>
      </c>
      <c r="E19" t="s">
        <v>427</v>
      </c>
      <c r="F19">
        <v>15</v>
      </c>
      <c r="G19" t="s">
        <v>227</v>
      </c>
      <c r="N19" t="s">
        <v>408</v>
      </c>
      <c r="O19" t="s">
        <v>409</v>
      </c>
      <c r="P19">
        <v>1687526671.599999</v>
      </c>
      <c r="Q19">
        <f>(R19)/1000</f>
        <v>0</v>
      </c>
      <c r="R19">
        <f>1000*DB19*AP19*(CX19-CY19)/(100*CQ19*(1000-AP19*CX19))</f>
        <v>0</v>
      </c>
      <c r="S19">
        <f>DB19*AP19*(CW19-CV19*(1000-AP19*CY19)/(1000-AP19*CX19))/(100*CQ19)</f>
        <v>0</v>
      </c>
      <c r="T19">
        <f>CV19 - IF(AP19&gt;1, S19*CQ19*100.0/(AR19*DJ19), 0)</f>
        <v>0</v>
      </c>
      <c r="U19">
        <f>((AA19-Q19/2)*T19-S19)/(AA19+Q19/2)</f>
        <v>0</v>
      </c>
      <c r="V19">
        <f>U19*(DC19+DD19)/1000.0</f>
        <v>0</v>
      </c>
      <c r="W19">
        <f>(CV19 - IF(AP19&gt;1, S19*CQ19*100.0/(AR19*DJ19), 0))*(DC19+DD19)/1000.0</f>
        <v>0</v>
      </c>
      <c r="X19">
        <f>2.0/((1/Z19-1/Y19)+SIGN(Z19)*SQRT((1/Z19-1/Y19)*(1/Z19-1/Y19) + 4*CR19/((CR19+1)*(CR19+1))*(2*1/Z19*1/Y19-1/Y19*1/Y19)))</f>
        <v>0</v>
      </c>
      <c r="Y19">
        <f>IF(LEFT(CS19,1)&lt;&gt;"0",IF(LEFT(CS19,1)="1",3.0,CT19),$D$5+$E$5*(DJ19*DC19/($K$5*1000))+$F$5*(DJ19*DC19/($K$5*1000))*MAX(MIN(CQ19,$J$5),$I$5)*MAX(MIN(CQ19,$J$5),$I$5)+$G$5*MAX(MIN(CQ19,$J$5),$I$5)*(DJ19*DC19/($K$5*1000))+$H$5*(DJ19*DC19/($K$5*1000))*(DJ19*DC19/($K$5*1000)))</f>
        <v>0</v>
      </c>
      <c r="Z19">
        <f>Q19*(1000-(1000*0.61365*exp(17.502*AD19/(240.97+AD19))/(DC19+DD19)+CX19)/2)/(1000*0.61365*exp(17.502*AD19/(240.97+AD19))/(DC19+DD19)-CX19)</f>
        <v>0</v>
      </c>
      <c r="AA19">
        <f>1/((CR19+1)/(X19/1.6)+1/(Y19/1.37)) + CR19/((CR19+1)/(X19/1.6) + CR19/(Y19/1.37))</f>
        <v>0</v>
      </c>
      <c r="AB19">
        <f>(CM19*CP19)</f>
        <v>0</v>
      </c>
      <c r="AC19">
        <f>(DE19+(AB19+2*0.95*5.67E-8*(((DE19+$B$7)+273)^4-(DE19+273)^4)-44100*Q19)/(1.84*29.3*Y19+8*0.95*5.67E-8*(DE19+273)^3))</f>
        <v>0</v>
      </c>
      <c r="AD19">
        <f>($C$7*DF19+$D$7*DG19+$E$7*AC19)</f>
        <v>0</v>
      </c>
      <c r="AE19">
        <f>0.61365*exp(17.502*AD19/(240.97+AD19))</f>
        <v>0</v>
      </c>
      <c r="AF19">
        <f>(AG19/AH19*100)</f>
        <v>0</v>
      </c>
      <c r="AG19">
        <f>CX19*(DC19+DD19)/1000</f>
        <v>0</v>
      </c>
      <c r="AH19">
        <f>0.61365*exp(17.502*DE19/(240.97+DE19))</f>
        <v>0</v>
      </c>
      <c r="AI19">
        <f>(AE19-CX19*(DC19+DD19)/1000)</f>
        <v>0</v>
      </c>
      <c r="AJ19">
        <f>(-Q19*44100)</f>
        <v>0</v>
      </c>
      <c r="AK19">
        <f>2*29.3*Y19*0.92*(DE19-AD19)</f>
        <v>0</v>
      </c>
      <c r="AL19">
        <f>2*0.95*5.67E-8*(((DE19+$B$7)+273)^4-(AD19+273)^4)</f>
        <v>0</v>
      </c>
      <c r="AM19">
        <f>AB19+AL19+AJ19+AK19</f>
        <v>0</v>
      </c>
      <c r="AN19">
        <v>0</v>
      </c>
      <c r="AO19">
        <v>0</v>
      </c>
      <c r="AP19">
        <f>IF(AN19*$H$13&gt;=AR19,1.0,(AR19/(AR19-AN19*$H$13)))</f>
        <v>0</v>
      </c>
      <c r="AQ19">
        <f>(AP19-1)*100</f>
        <v>0</v>
      </c>
      <c r="AR19">
        <f>MAX(0,($B$13+$C$13*DJ19)/(1+$D$13*DJ19)*DC19/(DE19+273)*$E$13)</f>
        <v>0</v>
      </c>
      <c r="AS19" t="s">
        <v>410</v>
      </c>
      <c r="AT19">
        <v>12583.8</v>
      </c>
      <c r="AU19">
        <v>597.035</v>
      </c>
      <c r="AV19">
        <v>2604.39</v>
      </c>
      <c r="AW19">
        <f>1-AU19/AV19</f>
        <v>0</v>
      </c>
      <c r="AX19">
        <v>-1.760216107377153</v>
      </c>
      <c r="AY19" t="s">
        <v>428</v>
      </c>
      <c r="AZ19">
        <v>12478.5</v>
      </c>
      <c r="BA19">
        <v>765.1971600000001</v>
      </c>
      <c r="BB19">
        <v>1345.54</v>
      </c>
      <c r="BC19">
        <f>1-BA19/BB19</f>
        <v>0</v>
      </c>
      <c r="BD19">
        <v>0.5</v>
      </c>
      <c r="BE19">
        <f>CN19</f>
        <v>0</v>
      </c>
      <c r="BF19">
        <f>S19</f>
        <v>0</v>
      </c>
      <c r="BG19">
        <f>BC19*BD19*BE19</f>
        <v>0</v>
      </c>
      <c r="BH19">
        <f>(BF19-AX19)/BE19</f>
        <v>0</v>
      </c>
      <c r="BI19">
        <f>(AV19-BB19)/BB19</f>
        <v>0</v>
      </c>
      <c r="BJ19">
        <f>AU19/(AW19+AU19/BB19)</f>
        <v>0</v>
      </c>
      <c r="BK19" t="s">
        <v>429</v>
      </c>
      <c r="BL19">
        <v>550.53</v>
      </c>
      <c r="BM19">
        <f>IF(BL19&lt;&gt;0, BL19, BJ19)</f>
        <v>0</v>
      </c>
      <c r="BN19">
        <f>1-BM19/BB19</f>
        <v>0</v>
      </c>
      <c r="BO19">
        <f>(BB19-BA19)/(BB19-BM19)</f>
        <v>0</v>
      </c>
      <c r="BP19">
        <f>(AV19-BB19)/(AV19-BM19)</f>
        <v>0</v>
      </c>
      <c r="BQ19">
        <f>(BB19-BA19)/(BB19-AU19)</f>
        <v>0</v>
      </c>
      <c r="BR19">
        <f>(AV19-BB19)/(AV19-AU19)</f>
        <v>0</v>
      </c>
      <c r="BS19">
        <f>(BO19*BM19/BA19)</f>
        <v>0</v>
      </c>
      <c r="BT19">
        <f>(1-BS19)</f>
        <v>0</v>
      </c>
      <c r="BU19">
        <v>1677</v>
      </c>
      <c r="BV19">
        <v>300</v>
      </c>
      <c r="BW19">
        <v>300</v>
      </c>
      <c r="BX19">
        <v>300</v>
      </c>
      <c r="BY19">
        <v>12478.5</v>
      </c>
      <c r="BZ19">
        <v>1247</v>
      </c>
      <c r="CA19">
        <v>-0.00946805</v>
      </c>
      <c r="CB19">
        <v>-14.53</v>
      </c>
      <c r="CC19" t="s">
        <v>413</v>
      </c>
      <c r="CD19" t="s">
        <v>413</v>
      </c>
      <c r="CE19" t="s">
        <v>413</v>
      </c>
      <c r="CF19" t="s">
        <v>413</v>
      </c>
      <c r="CG19" t="s">
        <v>413</v>
      </c>
      <c r="CH19" t="s">
        <v>413</v>
      </c>
      <c r="CI19" t="s">
        <v>413</v>
      </c>
      <c r="CJ19" t="s">
        <v>413</v>
      </c>
      <c r="CK19" t="s">
        <v>413</v>
      </c>
      <c r="CL19" t="s">
        <v>413</v>
      </c>
      <c r="CM19">
        <f>$B$11*DK19+$C$11*DL19+$F$11*DW19*(1-DZ19)</f>
        <v>0</v>
      </c>
      <c r="CN19">
        <f>CM19*CO19</f>
        <v>0</v>
      </c>
      <c r="CO19">
        <f>($B$11*$D$9+$C$11*$D$9+$F$11*((EJ19+EB19)/MAX(EJ19+EB19+EK19, 0.1)*$I$9+EK19/MAX(EJ19+EB19+EK19, 0.1)*$J$9))/($B$11+$C$11+$F$11)</f>
        <v>0</v>
      </c>
      <c r="CP19">
        <f>($B$11*$K$9+$C$11*$K$9+$F$11*((EJ19+EB19)/MAX(EJ19+EB19+EK19, 0.1)*$P$9+EK19/MAX(EJ19+EB19+EK19, 0.1)*$Q$9))/($B$11+$C$11+$F$11)</f>
        <v>0</v>
      </c>
      <c r="CQ19">
        <v>6</v>
      </c>
      <c r="CR19">
        <v>0.5</v>
      </c>
      <c r="CS19" t="s">
        <v>414</v>
      </c>
      <c r="CT19">
        <v>2</v>
      </c>
      <c r="CU19">
        <v>1687526671.599999</v>
      </c>
      <c r="CV19">
        <v>410.101</v>
      </c>
      <c r="CW19">
        <v>433.1616774193548</v>
      </c>
      <c r="CX19">
        <v>16.81719032258065</v>
      </c>
      <c r="CY19">
        <v>13.03728709677419</v>
      </c>
      <c r="CZ19">
        <v>409.309</v>
      </c>
      <c r="DA19">
        <v>16.61519032258064</v>
      </c>
      <c r="DB19">
        <v>600.1911612903226</v>
      </c>
      <c r="DC19">
        <v>100.9766129032258</v>
      </c>
      <c r="DD19">
        <v>0.1000327741935484</v>
      </c>
      <c r="DE19">
        <v>25.50623548387097</v>
      </c>
      <c r="DF19">
        <v>25.04380645161291</v>
      </c>
      <c r="DG19">
        <v>999.9000000000003</v>
      </c>
      <c r="DH19">
        <v>0</v>
      </c>
      <c r="DI19">
        <v>0</v>
      </c>
      <c r="DJ19">
        <v>9996.648387096773</v>
      </c>
      <c r="DK19">
        <v>0</v>
      </c>
      <c r="DL19">
        <v>624.7083225806451</v>
      </c>
      <c r="DM19">
        <v>-23.03431935483871</v>
      </c>
      <c r="DN19">
        <v>417.1426129032258</v>
      </c>
      <c r="DO19">
        <v>438.8835806451613</v>
      </c>
      <c r="DP19">
        <v>3.779897741935483</v>
      </c>
      <c r="DQ19">
        <v>433.1616774193548</v>
      </c>
      <c r="DR19">
        <v>13.03728709677419</v>
      </c>
      <c r="DS19">
        <v>1.698143225806451</v>
      </c>
      <c r="DT19">
        <v>1.316462580645161</v>
      </c>
      <c r="DU19">
        <v>14.87944516129032</v>
      </c>
      <c r="DV19">
        <v>10.98811612903226</v>
      </c>
      <c r="DW19">
        <v>1000.005741935484</v>
      </c>
      <c r="DX19">
        <v>0.9599917419354839</v>
      </c>
      <c r="DY19">
        <v>0.04000860322580645</v>
      </c>
      <c r="DZ19">
        <v>0</v>
      </c>
      <c r="EA19">
        <v>765.1092903225806</v>
      </c>
      <c r="EB19">
        <v>4.999310000000001</v>
      </c>
      <c r="EC19">
        <v>9811.836451612904</v>
      </c>
      <c r="ED19">
        <v>8784.890967741938</v>
      </c>
      <c r="EE19">
        <v>40.8303870967742</v>
      </c>
      <c r="EF19">
        <v>39.22358064516128</v>
      </c>
      <c r="EG19">
        <v>40.903</v>
      </c>
      <c r="EH19">
        <v>35.17909677419355</v>
      </c>
      <c r="EI19">
        <v>41.29006451612903</v>
      </c>
      <c r="EJ19">
        <v>955.198064516129</v>
      </c>
      <c r="EK19">
        <v>39.80903225806451</v>
      </c>
      <c r="EL19">
        <v>0</v>
      </c>
      <c r="EM19">
        <v>141.2999999523163</v>
      </c>
      <c r="EN19">
        <v>0</v>
      </c>
      <c r="EO19">
        <v>765.1971600000001</v>
      </c>
      <c r="EP19">
        <v>11.15269229473126</v>
      </c>
      <c r="EQ19">
        <v>1559.599246440488</v>
      </c>
      <c r="ER19">
        <v>9915.4244</v>
      </c>
      <c r="ES19">
        <v>15</v>
      </c>
      <c r="ET19">
        <v>1687526710.1</v>
      </c>
      <c r="EU19" t="s">
        <v>430</v>
      </c>
      <c r="EV19">
        <v>1687526710.1</v>
      </c>
      <c r="EW19">
        <v>1687453843.1</v>
      </c>
      <c r="EX19">
        <v>3</v>
      </c>
      <c r="EY19">
        <v>-0.026</v>
      </c>
      <c r="EZ19">
        <v>0.001</v>
      </c>
      <c r="FA19">
        <v>0.792</v>
      </c>
      <c r="FB19">
        <v>0.202</v>
      </c>
      <c r="FC19">
        <v>396</v>
      </c>
      <c r="FD19">
        <v>21</v>
      </c>
      <c r="FE19">
        <v>0.06</v>
      </c>
      <c r="FF19">
        <v>0.04</v>
      </c>
      <c r="FG19">
        <v>-23.18080975609756</v>
      </c>
      <c r="FH19">
        <v>2.353327526132422</v>
      </c>
      <c r="FI19">
        <v>0.2836088132079269</v>
      </c>
      <c r="FJ19">
        <v>1</v>
      </c>
      <c r="FK19">
        <v>410.1394838709678</v>
      </c>
      <c r="FL19">
        <v>-1.481370967742054</v>
      </c>
      <c r="FM19">
        <v>0.1126094796238098</v>
      </c>
      <c r="FN19">
        <v>1</v>
      </c>
      <c r="FO19">
        <v>3.793461463414634</v>
      </c>
      <c r="FP19">
        <v>-0.2775635540069511</v>
      </c>
      <c r="FQ19">
        <v>0.02947564538783076</v>
      </c>
      <c r="FR19">
        <v>1</v>
      </c>
      <c r="FS19">
        <v>16.82094838709677</v>
      </c>
      <c r="FT19">
        <v>-0.4777258064517074</v>
      </c>
      <c r="FU19">
        <v>0.0356886344153263</v>
      </c>
      <c r="FV19">
        <v>1</v>
      </c>
      <c r="FW19">
        <v>4</v>
      </c>
      <c r="FX19">
        <v>4</v>
      </c>
      <c r="FY19" t="s">
        <v>416</v>
      </c>
      <c r="FZ19">
        <v>3.1847</v>
      </c>
      <c r="GA19">
        <v>2.79706</v>
      </c>
      <c r="GB19">
        <v>0.104332</v>
      </c>
      <c r="GC19">
        <v>0.10942</v>
      </c>
      <c r="GD19">
        <v>0.0943069</v>
      </c>
      <c r="GE19">
        <v>0.0796193</v>
      </c>
      <c r="GF19">
        <v>28420</v>
      </c>
      <c r="GG19">
        <v>22383.6</v>
      </c>
      <c r="GH19">
        <v>29623.4</v>
      </c>
      <c r="GI19">
        <v>24595.7</v>
      </c>
      <c r="GJ19">
        <v>34101.7</v>
      </c>
      <c r="GK19">
        <v>33039.9</v>
      </c>
      <c r="GL19">
        <v>40833.8</v>
      </c>
      <c r="GM19">
        <v>40119.7</v>
      </c>
      <c r="GN19">
        <v>2.25195</v>
      </c>
      <c r="GO19">
        <v>2.00872</v>
      </c>
      <c r="GP19">
        <v>0.27068</v>
      </c>
      <c r="GQ19">
        <v>0</v>
      </c>
      <c r="GR19">
        <v>20.4961</v>
      </c>
      <c r="GS19">
        <v>999.9</v>
      </c>
      <c r="GT19">
        <v>68.3</v>
      </c>
      <c r="GU19">
        <v>22.4</v>
      </c>
      <c r="GV19">
        <v>18.3925</v>
      </c>
      <c r="GW19">
        <v>63.1064</v>
      </c>
      <c r="GX19">
        <v>34.6354</v>
      </c>
      <c r="GY19">
        <v>1</v>
      </c>
      <c r="GZ19">
        <v>-0.454223</v>
      </c>
      <c r="HA19">
        <v>-2.9623</v>
      </c>
      <c r="HB19">
        <v>20.245</v>
      </c>
      <c r="HC19">
        <v>5.22163</v>
      </c>
      <c r="HD19">
        <v>11.9026</v>
      </c>
      <c r="HE19">
        <v>4.96375</v>
      </c>
      <c r="HF19">
        <v>3.29133</v>
      </c>
      <c r="HG19">
        <v>9999</v>
      </c>
      <c r="HH19">
        <v>9999</v>
      </c>
      <c r="HI19">
        <v>9999</v>
      </c>
      <c r="HJ19">
        <v>999.9</v>
      </c>
      <c r="HK19">
        <v>4.97006</v>
      </c>
      <c r="HL19">
        <v>1.87439</v>
      </c>
      <c r="HM19">
        <v>1.87306</v>
      </c>
      <c r="HN19">
        <v>1.87206</v>
      </c>
      <c r="HO19">
        <v>1.87378</v>
      </c>
      <c r="HP19">
        <v>1.86874</v>
      </c>
      <c r="HQ19">
        <v>1.87301</v>
      </c>
      <c r="HR19">
        <v>1.87805</v>
      </c>
      <c r="HS19">
        <v>0</v>
      </c>
      <c r="HT19">
        <v>0</v>
      </c>
      <c r="HU19">
        <v>0</v>
      </c>
      <c r="HV19">
        <v>0</v>
      </c>
      <c r="HW19" t="s">
        <v>417</v>
      </c>
      <c r="HX19" t="s">
        <v>418</v>
      </c>
      <c r="HY19" t="s">
        <v>419</v>
      </c>
      <c r="HZ19" t="s">
        <v>419</v>
      </c>
      <c r="IA19" t="s">
        <v>419</v>
      </c>
      <c r="IB19" t="s">
        <v>419</v>
      </c>
      <c r="IC19">
        <v>0</v>
      </c>
      <c r="ID19">
        <v>100</v>
      </c>
      <c r="IE19">
        <v>100</v>
      </c>
      <c r="IF19">
        <v>0.792</v>
      </c>
      <c r="IG19">
        <v>0.202</v>
      </c>
      <c r="IH19">
        <v>0.8183499999999526</v>
      </c>
      <c r="II19">
        <v>0</v>
      </c>
      <c r="IJ19">
        <v>0</v>
      </c>
      <c r="IK19">
        <v>0</v>
      </c>
      <c r="IL19">
        <v>0.202</v>
      </c>
      <c r="IM19">
        <v>0</v>
      </c>
      <c r="IN19">
        <v>0</v>
      </c>
      <c r="IO19">
        <v>0</v>
      </c>
      <c r="IP19">
        <v>-1</v>
      </c>
      <c r="IQ19">
        <v>-1</v>
      </c>
      <c r="IR19">
        <v>-1</v>
      </c>
      <c r="IS19">
        <v>-1</v>
      </c>
      <c r="IT19">
        <v>1.7</v>
      </c>
      <c r="IU19">
        <v>1213.9</v>
      </c>
      <c r="IV19">
        <v>1.00708</v>
      </c>
      <c r="IW19">
        <v>2.36206</v>
      </c>
      <c r="IX19">
        <v>1.42578</v>
      </c>
      <c r="IY19">
        <v>2.28882</v>
      </c>
      <c r="IZ19">
        <v>1.54785</v>
      </c>
      <c r="JA19">
        <v>2.45117</v>
      </c>
      <c r="JB19">
        <v>25.7578</v>
      </c>
      <c r="JC19">
        <v>16.0058</v>
      </c>
      <c r="JD19">
        <v>18</v>
      </c>
      <c r="JE19">
        <v>622.336</v>
      </c>
      <c r="JF19">
        <v>453.022</v>
      </c>
      <c r="JG19">
        <v>27.9349</v>
      </c>
      <c r="JH19">
        <v>21.2765</v>
      </c>
      <c r="JI19">
        <v>30.0005</v>
      </c>
      <c r="JJ19">
        <v>21.2474</v>
      </c>
      <c r="JK19">
        <v>21.1922</v>
      </c>
      <c r="JL19">
        <v>20.1883</v>
      </c>
      <c r="JM19">
        <v>34.6638</v>
      </c>
      <c r="JN19">
        <v>98.8476</v>
      </c>
      <c r="JO19">
        <v>27.9783</v>
      </c>
      <c r="JP19">
        <v>434.38</v>
      </c>
      <c r="JQ19">
        <v>13.0662</v>
      </c>
      <c r="JR19">
        <v>96.4816</v>
      </c>
      <c r="JS19">
        <v>102.081</v>
      </c>
    </row>
    <row r="20" spans="1:279">
      <c r="A20">
        <v>4</v>
      </c>
      <c r="B20">
        <v>1687526808.1</v>
      </c>
      <c r="C20">
        <v>418.5999999046326</v>
      </c>
      <c r="D20" t="s">
        <v>431</v>
      </c>
      <c r="E20" t="s">
        <v>432</v>
      </c>
      <c r="F20">
        <v>15</v>
      </c>
      <c r="G20" t="s">
        <v>227</v>
      </c>
      <c r="N20" t="s">
        <v>408</v>
      </c>
      <c r="O20" t="s">
        <v>409</v>
      </c>
      <c r="P20">
        <v>1687526800.099999</v>
      </c>
      <c r="Q20">
        <f>(R20)/1000</f>
        <v>0</v>
      </c>
      <c r="R20">
        <f>1000*DB20*AP20*(CX20-CY20)/(100*CQ20*(1000-AP20*CX20))</f>
        <v>0</v>
      </c>
      <c r="S20">
        <f>DB20*AP20*(CW20-CV20*(1000-AP20*CY20)/(1000-AP20*CX20))/(100*CQ20)</f>
        <v>0</v>
      </c>
      <c r="T20">
        <f>CV20 - IF(AP20&gt;1, S20*CQ20*100.0/(AR20*DJ20), 0)</f>
        <v>0</v>
      </c>
      <c r="U20">
        <f>((AA20-Q20/2)*T20-S20)/(AA20+Q20/2)</f>
        <v>0</v>
      </c>
      <c r="V20">
        <f>U20*(DC20+DD20)/1000.0</f>
        <v>0</v>
      </c>
      <c r="W20">
        <f>(CV20 - IF(AP20&gt;1, S20*CQ20*100.0/(AR20*DJ20), 0))*(DC20+DD20)/1000.0</f>
        <v>0</v>
      </c>
      <c r="X20">
        <f>2.0/((1/Z20-1/Y20)+SIGN(Z20)*SQRT((1/Z20-1/Y20)*(1/Z20-1/Y20) + 4*CR20/((CR20+1)*(CR20+1))*(2*1/Z20*1/Y20-1/Y20*1/Y20)))</f>
        <v>0</v>
      </c>
      <c r="Y20">
        <f>IF(LEFT(CS20,1)&lt;&gt;"0",IF(LEFT(CS20,1)="1",3.0,CT20),$D$5+$E$5*(DJ20*DC20/($K$5*1000))+$F$5*(DJ20*DC20/($K$5*1000))*MAX(MIN(CQ20,$J$5),$I$5)*MAX(MIN(CQ20,$J$5),$I$5)+$G$5*MAX(MIN(CQ20,$J$5),$I$5)*(DJ20*DC20/($K$5*1000))+$H$5*(DJ20*DC20/($K$5*1000))*(DJ20*DC20/($K$5*1000)))</f>
        <v>0</v>
      </c>
      <c r="Z20">
        <f>Q20*(1000-(1000*0.61365*exp(17.502*AD20/(240.97+AD20))/(DC20+DD20)+CX20)/2)/(1000*0.61365*exp(17.502*AD20/(240.97+AD20))/(DC20+DD20)-CX20)</f>
        <v>0</v>
      </c>
      <c r="AA20">
        <f>1/((CR20+1)/(X20/1.6)+1/(Y20/1.37)) + CR20/((CR20+1)/(X20/1.6) + CR20/(Y20/1.37))</f>
        <v>0</v>
      </c>
      <c r="AB20">
        <f>(CM20*CP20)</f>
        <v>0</v>
      </c>
      <c r="AC20">
        <f>(DE20+(AB20+2*0.95*5.67E-8*(((DE20+$B$7)+273)^4-(DE20+273)^4)-44100*Q20)/(1.84*29.3*Y20+8*0.95*5.67E-8*(DE20+273)^3))</f>
        <v>0</v>
      </c>
      <c r="AD20">
        <f>($C$7*DF20+$D$7*DG20+$E$7*AC20)</f>
        <v>0</v>
      </c>
      <c r="AE20">
        <f>0.61365*exp(17.502*AD20/(240.97+AD20))</f>
        <v>0</v>
      </c>
      <c r="AF20">
        <f>(AG20/AH20*100)</f>
        <v>0</v>
      </c>
      <c r="AG20">
        <f>CX20*(DC20+DD20)/1000</f>
        <v>0</v>
      </c>
      <c r="AH20">
        <f>0.61365*exp(17.502*DE20/(240.97+DE20))</f>
        <v>0</v>
      </c>
      <c r="AI20">
        <f>(AE20-CX20*(DC20+DD20)/1000)</f>
        <v>0</v>
      </c>
      <c r="AJ20">
        <f>(-Q20*44100)</f>
        <v>0</v>
      </c>
      <c r="AK20">
        <f>2*29.3*Y20*0.92*(DE20-AD20)</f>
        <v>0</v>
      </c>
      <c r="AL20">
        <f>2*0.95*5.67E-8*(((DE20+$B$7)+273)^4-(AD20+273)^4)</f>
        <v>0</v>
      </c>
      <c r="AM20">
        <f>AB20+AL20+AJ20+AK20</f>
        <v>0</v>
      </c>
      <c r="AN20">
        <v>0</v>
      </c>
      <c r="AO20">
        <v>0</v>
      </c>
      <c r="AP20">
        <f>IF(AN20*$H$13&gt;=AR20,1.0,(AR20/(AR20-AN20*$H$13)))</f>
        <v>0</v>
      </c>
      <c r="AQ20">
        <f>(AP20-1)*100</f>
        <v>0</v>
      </c>
      <c r="AR20">
        <f>MAX(0,($B$13+$C$13*DJ20)/(1+$D$13*DJ20)*DC20/(DE20+273)*$E$13)</f>
        <v>0</v>
      </c>
      <c r="AS20" t="s">
        <v>410</v>
      </c>
      <c r="AT20">
        <v>12583.8</v>
      </c>
      <c r="AU20">
        <v>597.035</v>
      </c>
      <c r="AV20">
        <v>2604.39</v>
      </c>
      <c r="AW20">
        <f>1-AU20/AV20</f>
        <v>0</v>
      </c>
      <c r="AX20">
        <v>-1.760216107377153</v>
      </c>
      <c r="AY20" t="s">
        <v>433</v>
      </c>
      <c r="AZ20">
        <v>12491.3</v>
      </c>
      <c r="BA20">
        <v>862.2813199999999</v>
      </c>
      <c r="BB20">
        <v>1994.98</v>
      </c>
      <c r="BC20">
        <f>1-BA20/BB20</f>
        <v>0</v>
      </c>
      <c r="BD20">
        <v>0.5</v>
      </c>
      <c r="BE20">
        <f>CN20</f>
        <v>0</v>
      </c>
      <c r="BF20">
        <f>S20</f>
        <v>0</v>
      </c>
      <c r="BG20">
        <f>BC20*BD20*BE20</f>
        <v>0</v>
      </c>
      <c r="BH20">
        <f>(BF20-AX20)/BE20</f>
        <v>0</v>
      </c>
      <c r="BI20">
        <f>(AV20-BB20)/BB20</f>
        <v>0</v>
      </c>
      <c r="BJ20">
        <f>AU20/(AW20+AU20/BB20)</f>
        <v>0</v>
      </c>
      <c r="BK20" t="s">
        <v>434</v>
      </c>
      <c r="BL20">
        <v>611.35</v>
      </c>
      <c r="BM20">
        <f>IF(BL20&lt;&gt;0, BL20, BJ20)</f>
        <v>0</v>
      </c>
      <c r="BN20">
        <f>1-BM20/BB20</f>
        <v>0</v>
      </c>
      <c r="BO20">
        <f>(BB20-BA20)/(BB20-BM20)</f>
        <v>0</v>
      </c>
      <c r="BP20">
        <f>(AV20-BB20)/(AV20-BM20)</f>
        <v>0</v>
      </c>
      <c r="BQ20">
        <f>(BB20-BA20)/(BB20-AU20)</f>
        <v>0</v>
      </c>
      <c r="BR20">
        <f>(AV20-BB20)/(AV20-AU20)</f>
        <v>0</v>
      </c>
      <c r="BS20">
        <f>(BO20*BM20/BA20)</f>
        <v>0</v>
      </c>
      <c r="BT20">
        <f>(1-BS20)</f>
        <v>0</v>
      </c>
      <c r="BU20">
        <v>1679</v>
      </c>
      <c r="BV20">
        <v>300</v>
      </c>
      <c r="BW20">
        <v>300</v>
      </c>
      <c r="BX20">
        <v>300</v>
      </c>
      <c r="BY20">
        <v>12491.3</v>
      </c>
      <c r="BZ20">
        <v>1832.97</v>
      </c>
      <c r="CA20">
        <v>-0.00982244</v>
      </c>
      <c r="CB20">
        <v>-28.04</v>
      </c>
      <c r="CC20" t="s">
        <v>413</v>
      </c>
      <c r="CD20" t="s">
        <v>413</v>
      </c>
      <c r="CE20" t="s">
        <v>413</v>
      </c>
      <c r="CF20" t="s">
        <v>413</v>
      </c>
      <c r="CG20" t="s">
        <v>413</v>
      </c>
      <c r="CH20" t="s">
        <v>413</v>
      </c>
      <c r="CI20" t="s">
        <v>413</v>
      </c>
      <c r="CJ20" t="s">
        <v>413</v>
      </c>
      <c r="CK20" t="s">
        <v>413</v>
      </c>
      <c r="CL20" t="s">
        <v>413</v>
      </c>
      <c r="CM20">
        <f>$B$11*DK20+$C$11*DL20+$F$11*DW20*(1-DZ20)</f>
        <v>0</v>
      </c>
      <c r="CN20">
        <f>CM20*CO20</f>
        <v>0</v>
      </c>
      <c r="CO20">
        <f>($B$11*$D$9+$C$11*$D$9+$F$11*((EJ20+EB20)/MAX(EJ20+EB20+EK20, 0.1)*$I$9+EK20/MAX(EJ20+EB20+EK20, 0.1)*$J$9))/($B$11+$C$11+$F$11)</f>
        <v>0</v>
      </c>
      <c r="CP20">
        <f>($B$11*$K$9+$C$11*$K$9+$F$11*((EJ20+EB20)/MAX(EJ20+EB20+EK20, 0.1)*$P$9+EK20/MAX(EJ20+EB20+EK20, 0.1)*$Q$9))/($B$11+$C$11+$F$11)</f>
        <v>0</v>
      </c>
      <c r="CQ20">
        <v>6</v>
      </c>
      <c r="CR20">
        <v>0.5</v>
      </c>
      <c r="CS20" t="s">
        <v>414</v>
      </c>
      <c r="CT20">
        <v>2</v>
      </c>
      <c r="CU20">
        <v>1687526800.099999</v>
      </c>
      <c r="CV20">
        <v>410.1604193548386</v>
      </c>
      <c r="CW20">
        <v>431.0307096774193</v>
      </c>
      <c r="CX20">
        <v>16.60135483870967</v>
      </c>
      <c r="CY20">
        <v>13.12579032258065</v>
      </c>
      <c r="CZ20">
        <v>409.3454193548386</v>
      </c>
      <c r="DA20">
        <v>16.39935483870968</v>
      </c>
      <c r="DB20">
        <v>600.2450322580645</v>
      </c>
      <c r="DC20">
        <v>100.9784838709678</v>
      </c>
      <c r="DD20">
        <v>0.09998052903225806</v>
      </c>
      <c r="DE20">
        <v>25.57066129032258</v>
      </c>
      <c r="DF20">
        <v>25.07543548387097</v>
      </c>
      <c r="DG20">
        <v>999.9000000000003</v>
      </c>
      <c r="DH20">
        <v>0</v>
      </c>
      <c r="DI20">
        <v>0</v>
      </c>
      <c r="DJ20">
        <v>10001.53225806452</v>
      </c>
      <c r="DK20">
        <v>0</v>
      </c>
      <c r="DL20">
        <v>773.1891290322579</v>
      </c>
      <c r="DM20">
        <v>-20.89322903225806</v>
      </c>
      <c r="DN20">
        <v>417.0611612903226</v>
      </c>
      <c r="DO20">
        <v>436.7635806451613</v>
      </c>
      <c r="DP20">
        <v>3.475571612903226</v>
      </c>
      <c r="DQ20">
        <v>431.0307096774193</v>
      </c>
      <c r="DR20">
        <v>13.12579032258065</v>
      </c>
      <c r="DS20">
        <v>1.676378064516129</v>
      </c>
      <c r="DT20">
        <v>1.325420322580645</v>
      </c>
      <c r="DU20">
        <v>14.67937741935484</v>
      </c>
      <c r="DV20">
        <v>11.09021935483871</v>
      </c>
      <c r="DW20">
        <v>599.9923225806452</v>
      </c>
      <c r="DX20">
        <v>0.9330069032258064</v>
      </c>
      <c r="DY20">
        <v>0.0669933677419355</v>
      </c>
      <c r="DZ20">
        <v>0</v>
      </c>
      <c r="EA20">
        <v>862.0566129032259</v>
      </c>
      <c r="EB20">
        <v>4.999310000000001</v>
      </c>
      <c r="EC20">
        <v>6516.558387096775</v>
      </c>
      <c r="ED20">
        <v>5203.713870967743</v>
      </c>
      <c r="EE20">
        <v>40.038</v>
      </c>
      <c r="EF20">
        <v>39.23577419354839</v>
      </c>
      <c r="EG20">
        <v>40.70935483870966</v>
      </c>
      <c r="EH20">
        <v>36.08251612903226</v>
      </c>
      <c r="EI20">
        <v>40.80606451612902</v>
      </c>
      <c r="EJ20">
        <v>555.1332258064516</v>
      </c>
      <c r="EK20">
        <v>39.86096774193546</v>
      </c>
      <c r="EL20">
        <v>0</v>
      </c>
      <c r="EM20">
        <v>128.0999999046326</v>
      </c>
      <c r="EN20">
        <v>0</v>
      </c>
      <c r="EO20">
        <v>862.2813199999999</v>
      </c>
      <c r="EP20">
        <v>17.39561535436947</v>
      </c>
      <c r="EQ20">
        <v>-276.1276964128411</v>
      </c>
      <c r="ER20">
        <v>6522.4936</v>
      </c>
      <c r="ES20">
        <v>15</v>
      </c>
      <c r="ET20">
        <v>1687526845.1</v>
      </c>
      <c r="EU20" t="s">
        <v>435</v>
      </c>
      <c r="EV20">
        <v>1687526845.1</v>
      </c>
      <c r="EW20">
        <v>1687453843.1</v>
      </c>
      <c r="EX20">
        <v>4</v>
      </c>
      <c r="EY20">
        <v>0.023</v>
      </c>
      <c r="EZ20">
        <v>0.001</v>
      </c>
      <c r="FA20">
        <v>0.8149999999999999</v>
      </c>
      <c r="FB20">
        <v>0.202</v>
      </c>
      <c r="FC20">
        <v>407</v>
      </c>
      <c r="FD20">
        <v>21</v>
      </c>
      <c r="FE20">
        <v>0.08</v>
      </c>
      <c r="FF20">
        <v>0.04</v>
      </c>
      <c r="FG20">
        <v>-20.9213175</v>
      </c>
      <c r="FH20">
        <v>2.494049155722315</v>
      </c>
      <c r="FI20">
        <v>0.4170281758391752</v>
      </c>
      <c r="FJ20">
        <v>1</v>
      </c>
      <c r="FK20">
        <v>410.1281333333334</v>
      </c>
      <c r="FL20">
        <v>4.541472747496487</v>
      </c>
      <c r="FM20">
        <v>0.3613549255541171</v>
      </c>
      <c r="FN20">
        <v>1</v>
      </c>
      <c r="FO20">
        <v>3.4730115</v>
      </c>
      <c r="FP20">
        <v>0.06135512195121183</v>
      </c>
      <c r="FQ20">
        <v>0.01403858834605535</v>
      </c>
      <c r="FR20">
        <v>1</v>
      </c>
      <c r="FS20">
        <v>16.59979</v>
      </c>
      <c r="FT20">
        <v>0.4948938820912255</v>
      </c>
      <c r="FU20">
        <v>0.03691984425752647</v>
      </c>
      <c r="FV20">
        <v>1</v>
      </c>
      <c r="FW20">
        <v>4</v>
      </c>
      <c r="FX20">
        <v>4</v>
      </c>
      <c r="FY20" t="s">
        <v>416</v>
      </c>
      <c r="FZ20">
        <v>3.18505</v>
      </c>
      <c r="GA20">
        <v>2.79682</v>
      </c>
      <c r="GB20">
        <v>0.10445</v>
      </c>
      <c r="GC20">
        <v>0.108989</v>
      </c>
      <c r="GD20">
        <v>0.0938549</v>
      </c>
      <c r="GE20">
        <v>0.08011799999999999</v>
      </c>
      <c r="GF20">
        <v>28415.9</v>
      </c>
      <c r="GG20">
        <v>22394.3</v>
      </c>
      <c r="GH20">
        <v>29623.2</v>
      </c>
      <c r="GI20">
        <v>24595.5</v>
      </c>
      <c r="GJ20">
        <v>34119.8</v>
      </c>
      <c r="GK20">
        <v>33021.5</v>
      </c>
      <c r="GL20">
        <v>40834.4</v>
      </c>
      <c r="GM20">
        <v>40119.5</v>
      </c>
      <c r="GN20">
        <v>2.25227</v>
      </c>
      <c r="GO20">
        <v>2.0083</v>
      </c>
      <c r="GP20">
        <v>0.274759</v>
      </c>
      <c r="GQ20">
        <v>0</v>
      </c>
      <c r="GR20">
        <v>20.5139</v>
      </c>
      <c r="GS20">
        <v>999.9</v>
      </c>
      <c r="GT20">
        <v>67.90000000000001</v>
      </c>
      <c r="GU20">
        <v>22.4</v>
      </c>
      <c r="GV20">
        <v>18.2831</v>
      </c>
      <c r="GW20">
        <v>62.6864</v>
      </c>
      <c r="GX20">
        <v>34.5994</v>
      </c>
      <c r="GY20">
        <v>1</v>
      </c>
      <c r="GZ20">
        <v>-0.453321</v>
      </c>
      <c r="HA20">
        <v>-3.117</v>
      </c>
      <c r="HB20">
        <v>20.2474</v>
      </c>
      <c r="HC20">
        <v>5.22897</v>
      </c>
      <c r="HD20">
        <v>11.9062</v>
      </c>
      <c r="HE20">
        <v>4.9654</v>
      </c>
      <c r="HF20">
        <v>3.292</v>
      </c>
      <c r="HG20">
        <v>9999</v>
      </c>
      <c r="HH20">
        <v>9999</v>
      </c>
      <c r="HI20">
        <v>9999</v>
      </c>
      <c r="HJ20">
        <v>999.9</v>
      </c>
      <c r="HK20">
        <v>4.97006</v>
      </c>
      <c r="HL20">
        <v>1.87439</v>
      </c>
      <c r="HM20">
        <v>1.87309</v>
      </c>
      <c r="HN20">
        <v>1.8721</v>
      </c>
      <c r="HO20">
        <v>1.87378</v>
      </c>
      <c r="HP20">
        <v>1.86876</v>
      </c>
      <c r="HQ20">
        <v>1.87302</v>
      </c>
      <c r="HR20">
        <v>1.87805</v>
      </c>
      <c r="HS20">
        <v>0</v>
      </c>
      <c r="HT20">
        <v>0</v>
      </c>
      <c r="HU20">
        <v>0</v>
      </c>
      <c r="HV20">
        <v>0</v>
      </c>
      <c r="HW20" t="s">
        <v>417</v>
      </c>
      <c r="HX20" t="s">
        <v>418</v>
      </c>
      <c r="HY20" t="s">
        <v>419</v>
      </c>
      <c r="HZ20" t="s">
        <v>419</v>
      </c>
      <c r="IA20" t="s">
        <v>419</v>
      </c>
      <c r="IB20" t="s">
        <v>419</v>
      </c>
      <c r="IC20">
        <v>0</v>
      </c>
      <c r="ID20">
        <v>100</v>
      </c>
      <c r="IE20">
        <v>100</v>
      </c>
      <c r="IF20">
        <v>0.8149999999999999</v>
      </c>
      <c r="IG20">
        <v>0.202</v>
      </c>
      <c r="IH20">
        <v>0.7919999999999732</v>
      </c>
      <c r="II20">
        <v>0</v>
      </c>
      <c r="IJ20">
        <v>0</v>
      </c>
      <c r="IK20">
        <v>0</v>
      </c>
      <c r="IL20">
        <v>0.202</v>
      </c>
      <c r="IM20">
        <v>0</v>
      </c>
      <c r="IN20">
        <v>0</v>
      </c>
      <c r="IO20">
        <v>0</v>
      </c>
      <c r="IP20">
        <v>-1</v>
      </c>
      <c r="IQ20">
        <v>-1</v>
      </c>
      <c r="IR20">
        <v>-1</v>
      </c>
      <c r="IS20">
        <v>-1</v>
      </c>
      <c r="IT20">
        <v>1.6</v>
      </c>
      <c r="IU20">
        <v>1216.1</v>
      </c>
      <c r="IV20">
        <v>1.03516</v>
      </c>
      <c r="IW20">
        <v>2.37305</v>
      </c>
      <c r="IX20">
        <v>1.42578</v>
      </c>
      <c r="IY20">
        <v>2.28882</v>
      </c>
      <c r="IZ20">
        <v>1.54785</v>
      </c>
      <c r="JA20">
        <v>2.29248</v>
      </c>
      <c r="JB20">
        <v>25.9427</v>
      </c>
      <c r="JC20">
        <v>15.9795</v>
      </c>
      <c r="JD20">
        <v>18</v>
      </c>
      <c r="JE20">
        <v>622.338</v>
      </c>
      <c r="JF20">
        <v>452.579</v>
      </c>
      <c r="JG20">
        <v>28.6879</v>
      </c>
      <c r="JH20">
        <v>21.2831</v>
      </c>
      <c r="JI20">
        <v>30.0005</v>
      </c>
      <c r="JJ20">
        <v>21.2281</v>
      </c>
      <c r="JK20">
        <v>21.1703</v>
      </c>
      <c r="JL20">
        <v>20.7435</v>
      </c>
      <c r="JM20">
        <v>33.569</v>
      </c>
      <c r="JN20">
        <v>98.8605</v>
      </c>
      <c r="JO20">
        <v>28.7322</v>
      </c>
      <c r="JP20">
        <v>431.171</v>
      </c>
      <c r="JQ20">
        <v>13.2196</v>
      </c>
      <c r="JR20">
        <v>96.482</v>
      </c>
      <c r="JS20">
        <v>102.08</v>
      </c>
    </row>
    <row r="21" spans="1:279">
      <c r="A21">
        <v>5</v>
      </c>
      <c r="B21">
        <v>1687526945.6</v>
      </c>
      <c r="C21">
        <v>556.0999999046326</v>
      </c>
      <c r="D21" t="s">
        <v>436</v>
      </c>
      <c r="E21" t="s">
        <v>437</v>
      </c>
      <c r="F21">
        <v>15</v>
      </c>
      <c r="G21" t="s">
        <v>227</v>
      </c>
      <c r="N21" t="s">
        <v>408</v>
      </c>
      <c r="O21" t="s">
        <v>409</v>
      </c>
      <c r="P21">
        <v>1687526937.849999</v>
      </c>
      <c r="Q21">
        <f>(R21)/1000</f>
        <v>0</v>
      </c>
      <c r="R21">
        <f>1000*DB21*AP21*(CX21-CY21)/(100*CQ21*(1000-AP21*CX21))</f>
        <v>0</v>
      </c>
      <c r="S21">
        <f>DB21*AP21*(CW21-CV21*(1000-AP21*CY21)/(1000-AP21*CX21))/(100*CQ21)</f>
        <v>0</v>
      </c>
      <c r="T21">
        <f>CV21 - IF(AP21&gt;1, S21*CQ21*100.0/(AR21*DJ21), 0)</f>
        <v>0</v>
      </c>
      <c r="U21">
        <f>((AA21-Q21/2)*T21-S21)/(AA21+Q21/2)</f>
        <v>0</v>
      </c>
      <c r="V21">
        <f>U21*(DC21+DD21)/1000.0</f>
        <v>0</v>
      </c>
      <c r="W21">
        <f>(CV21 - IF(AP21&gt;1, S21*CQ21*100.0/(AR21*DJ21), 0))*(DC21+DD21)/1000.0</f>
        <v>0</v>
      </c>
      <c r="X21">
        <f>2.0/((1/Z21-1/Y21)+SIGN(Z21)*SQRT((1/Z21-1/Y21)*(1/Z21-1/Y21) + 4*CR21/((CR21+1)*(CR21+1))*(2*1/Z21*1/Y21-1/Y21*1/Y21)))</f>
        <v>0</v>
      </c>
      <c r="Y21">
        <f>IF(LEFT(CS21,1)&lt;&gt;"0",IF(LEFT(CS21,1)="1",3.0,CT21),$D$5+$E$5*(DJ21*DC21/($K$5*1000))+$F$5*(DJ21*DC21/($K$5*1000))*MAX(MIN(CQ21,$J$5),$I$5)*MAX(MIN(CQ21,$J$5),$I$5)+$G$5*MAX(MIN(CQ21,$J$5),$I$5)*(DJ21*DC21/($K$5*1000))+$H$5*(DJ21*DC21/($K$5*1000))*(DJ21*DC21/($K$5*1000)))</f>
        <v>0</v>
      </c>
      <c r="Z21">
        <f>Q21*(1000-(1000*0.61365*exp(17.502*AD21/(240.97+AD21))/(DC21+DD21)+CX21)/2)/(1000*0.61365*exp(17.502*AD21/(240.97+AD21))/(DC21+DD21)-CX21)</f>
        <v>0</v>
      </c>
      <c r="AA21">
        <f>1/((CR21+1)/(X21/1.6)+1/(Y21/1.37)) + CR21/((CR21+1)/(X21/1.6) + CR21/(Y21/1.37))</f>
        <v>0</v>
      </c>
      <c r="AB21">
        <f>(CM21*CP21)</f>
        <v>0</v>
      </c>
      <c r="AC21">
        <f>(DE21+(AB21+2*0.95*5.67E-8*(((DE21+$B$7)+273)^4-(DE21+273)^4)-44100*Q21)/(1.84*29.3*Y21+8*0.95*5.67E-8*(DE21+273)^3))</f>
        <v>0</v>
      </c>
      <c r="AD21">
        <f>($C$7*DF21+$D$7*DG21+$E$7*AC21)</f>
        <v>0</v>
      </c>
      <c r="AE21">
        <f>0.61365*exp(17.502*AD21/(240.97+AD21))</f>
        <v>0</v>
      </c>
      <c r="AF21">
        <f>(AG21/AH21*100)</f>
        <v>0</v>
      </c>
      <c r="AG21">
        <f>CX21*(DC21+DD21)/1000</f>
        <v>0</v>
      </c>
      <c r="AH21">
        <f>0.61365*exp(17.502*DE21/(240.97+DE21))</f>
        <v>0</v>
      </c>
      <c r="AI21">
        <f>(AE21-CX21*(DC21+DD21)/1000)</f>
        <v>0</v>
      </c>
      <c r="AJ21">
        <f>(-Q21*44100)</f>
        <v>0</v>
      </c>
      <c r="AK21">
        <f>2*29.3*Y21*0.92*(DE21-AD21)</f>
        <v>0</v>
      </c>
      <c r="AL21">
        <f>2*0.95*5.67E-8*(((DE21+$B$7)+273)^4-(AD21+273)^4)</f>
        <v>0</v>
      </c>
      <c r="AM21">
        <f>AB21+AL21+AJ21+AK21</f>
        <v>0</v>
      </c>
      <c r="AN21">
        <v>0</v>
      </c>
      <c r="AO21">
        <v>0</v>
      </c>
      <c r="AP21">
        <f>IF(AN21*$H$13&gt;=AR21,1.0,(AR21/(AR21-AN21*$H$13)))</f>
        <v>0</v>
      </c>
      <c r="AQ21">
        <f>(AP21-1)*100</f>
        <v>0</v>
      </c>
      <c r="AR21">
        <f>MAX(0,($B$13+$C$13*DJ21)/(1+$D$13*DJ21)*DC21/(DE21+273)*$E$13)</f>
        <v>0</v>
      </c>
      <c r="AS21" t="s">
        <v>410</v>
      </c>
      <c r="AT21">
        <v>12583.8</v>
      </c>
      <c r="AU21">
        <v>597.035</v>
      </c>
      <c r="AV21">
        <v>2604.39</v>
      </c>
      <c r="AW21">
        <f>1-AU21/AV21</f>
        <v>0</v>
      </c>
      <c r="AX21">
        <v>-1.760216107377153</v>
      </c>
      <c r="AY21" t="s">
        <v>438</v>
      </c>
      <c r="AZ21">
        <v>12496.1</v>
      </c>
      <c r="BA21">
        <v>887.8703076923076</v>
      </c>
      <c r="BB21">
        <v>2461.31</v>
      </c>
      <c r="BC21">
        <f>1-BA21/BB21</f>
        <v>0</v>
      </c>
      <c r="BD21">
        <v>0.5</v>
      </c>
      <c r="BE21">
        <f>CN21</f>
        <v>0</v>
      </c>
      <c r="BF21">
        <f>S21</f>
        <v>0</v>
      </c>
      <c r="BG21">
        <f>BC21*BD21*BE21</f>
        <v>0</v>
      </c>
      <c r="BH21">
        <f>(BF21-AX21)/BE21</f>
        <v>0</v>
      </c>
      <c r="BI21">
        <f>(AV21-BB21)/BB21</f>
        <v>0</v>
      </c>
      <c r="BJ21">
        <f>AU21/(AW21+AU21/BB21)</f>
        <v>0</v>
      </c>
      <c r="BK21" t="s">
        <v>439</v>
      </c>
      <c r="BL21">
        <v>679.9400000000001</v>
      </c>
      <c r="BM21">
        <f>IF(BL21&lt;&gt;0, BL21, BJ21)</f>
        <v>0</v>
      </c>
      <c r="BN21">
        <f>1-BM21/BB21</f>
        <v>0</v>
      </c>
      <c r="BO21">
        <f>(BB21-BA21)/(BB21-BM21)</f>
        <v>0</v>
      </c>
      <c r="BP21">
        <f>(AV21-BB21)/(AV21-BM21)</f>
        <v>0</v>
      </c>
      <c r="BQ21">
        <f>(BB21-BA21)/(BB21-AU21)</f>
        <v>0</v>
      </c>
      <c r="BR21">
        <f>(AV21-BB21)/(AV21-AU21)</f>
        <v>0</v>
      </c>
      <c r="BS21">
        <f>(BO21*BM21/BA21)</f>
        <v>0</v>
      </c>
      <c r="BT21">
        <f>(1-BS21)</f>
        <v>0</v>
      </c>
      <c r="BU21">
        <v>1681</v>
      </c>
      <c r="BV21">
        <v>300</v>
      </c>
      <c r="BW21">
        <v>300</v>
      </c>
      <c r="BX21">
        <v>300</v>
      </c>
      <c r="BY21">
        <v>12496.1</v>
      </c>
      <c r="BZ21">
        <v>2343.64</v>
      </c>
      <c r="CA21">
        <v>-0.0100839</v>
      </c>
      <c r="CB21">
        <v>-6.27</v>
      </c>
      <c r="CC21" t="s">
        <v>413</v>
      </c>
      <c r="CD21" t="s">
        <v>413</v>
      </c>
      <c r="CE21" t="s">
        <v>413</v>
      </c>
      <c r="CF21" t="s">
        <v>413</v>
      </c>
      <c r="CG21" t="s">
        <v>413</v>
      </c>
      <c r="CH21" t="s">
        <v>413</v>
      </c>
      <c r="CI21" t="s">
        <v>413</v>
      </c>
      <c r="CJ21" t="s">
        <v>413</v>
      </c>
      <c r="CK21" t="s">
        <v>413</v>
      </c>
      <c r="CL21" t="s">
        <v>413</v>
      </c>
      <c r="CM21">
        <f>$B$11*DK21+$C$11*DL21+$F$11*DW21*(1-DZ21)</f>
        <v>0</v>
      </c>
      <c r="CN21">
        <f>CM21*CO21</f>
        <v>0</v>
      </c>
      <c r="CO21">
        <f>($B$11*$D$9+$C$11*$D$9+$F$11*((EJ21+EB21)/MAX(EJ21+EB21+EK21, 0.1)*$I$9+EK21/MAX(EJ21+EB21+EK21, 0.1)*$J$9))/($B$11+$C$11+$F$11)</f>
        <v>0</v>
      </c>
      <c r="CP21">
        <f>($B$11*$K$9+$C$11*$K$9+$F$11*((EJ21+EB21)/MAX(EJ21+EB21+EK21, 0.1)*$P$9+EK21/MAX(EJ21+EB21+EK21, 0.1)*$Q$9))/($B$11+$C$11+$F$11)</f>
        <v>0</v>
      </c>
      <c r="CQ21">
        <v>6</v>
      </c>
      <c r="CR21">
        <v>0.5</v>
      </c>
      <c r="CS21" t="s">
        <v>414</v>
      </c>
      <c r="CT21">
        <v>2</v>
      </c>
      <c r="CU21">
        <v>1687526937.849999</v>
      </c>
      <c r="CV21">
        <v>409.8052666666666</v>
      </c>
      <c r="CW21">
        <v>423.6607</v>
      </c>
      <c r="CX21">
        <v>16.33445</v>
      </c>
      <c r="CY21">
        <v>13.04885</v>
      </c>
      <c r="CZ21">
        <v>409.0422666666666</v>
      </c>
      <c r="DA21">
        <v>16.13245</v>
      </c>
      <c r="DB21">
        <v>600.2246666666666</v>
      </c>
      <c r="DC21">
        <v>100.9789666666666</v>
      </c>
      <c r="DD21">
        <v>0.10001191</v>
      </c>
      <c r="DE21">
        <v>25.41948333333333</v>
      </c>
      <c r="DF21">
        <v>24.90877666666666</v>
      </c>
      <c r="DG21">
        <v>999.9000000000002</v>
      </c>
      <c r="DH21">
        <v>0</v>
      </c>
      <c r="DI21">
        <v>0</v>
      </c>
      <c r="DJ21">
        <v>9999.871666666668</v>
      </c>
      <c r="DK21">
        <v>0</v>
      </c>
      <c r="DL21">
        <v>875.2135333333334</v>
      </c>
      <c r="DM21">
        <v>-13.80291333333333</v>
      </c>
      <c r="DN21">
        <v>416.6637</v>
      </c>
      <c r="DO21">
        <v>429.2621333333333</v>
      </c>
      <c r="DP21">
        <v>3.285589</v>
      </c>
      <c r="DQ21">
        <v>423.6607</v>
      </c>
      <c r="DR21">
        <v>13.04885</v>
      </c>
      <c r="DS21">
        <v>1.649434666666667</v>
      </c>
      <c r="DT21">
        <v>1.317659333333334</v>
      </c>
      <c r="DU21">
        <v>14.42849333333333</v>
      </c>
      <c r="DV21">
        <v>11.00175666666667</v>
      </c>
      <c r="DW21">
        <v>300.0152</v>
      </c>
      <c r="DX21">
        <v>0.8999826000000001</v>
      </c>
      <c r="DY21">
        <v>0.1000173733333333</v>
      </c>
      <c r="DZ21">
        <v>0</v>
      </c>
      <c r="EA21">
        <v>887.8162666666666</v>
      </c>
      <c r="EB21">
        <v>4.99931</v>
      </c>
      <c r="EC21">
        <v>4744.217000000001</v>
      </c>
      <c r="ED21">
        <v>2550.149</v>
      </c>
      <c r="EE21">
        <v>38.6748</v>
      </c>
      <c r="EF21">
        <v>39.12059999999999</v>
      </c>
      <c r="EG21">
        <v>40</v>
      </c>
      <c r="EH21">
        <v>34.35813333333333</v>
      </c>
      <c r="EI21">
        <v>39.74973333333332</v>
      </c>
      <c r="EJ21">
        <v>265.509</v>
      </c>
      <c r="EK21">
        <v>29.506</v>
      </c>
      <c r="EL21">
        <v>0</v>
      </c>
      <c r="EM21">
        <v>137.2000000476837</v>
      </c>
      <c r="EN21">
        <v>0</v>
      </c>
      <c r="EO21">
        <v>887.8703076923076</v>
      </c>
      <c r="EP21">
        <v>2.509880351315979</v>
      </c>
      <c r="EQ21">
        <v>-2251.294026413399</v>
      </c>
      <c r="ER21">
        <v>4736.063461538462</v>
      </c>
      <c r="ES21">
        <v>15</v>
      </c>
      <c r="ET21">
        <v>1687526971.6</v>
      </c>
      <c r="EU21" t="s">
        <v>440</v>
      </c>
      <c r="EV21">
        <v>1687526971.6</v>
      </c>
      <c r="EW21">
        <v>1687453843.1</v>
      </c>
      <c r="EX21">
        <v>5</v>
      </c>
      <c r="EY21">
        <v>-0.052</v>
      </c>
      <c r="EZ21">
        <v>0.001</v>
      </c>
      <c r="FA21">
        <v>0.763</v>
      </c>
      <c r="FB21">
        <v>0.202</v>
      </c>
      <c r="FC21">
        <v>422</v>
      </c>
      <c r="FD21">
        <v>21</v>
      </c>
      <c r="FE21">
        <v>0.09</v>
      </c>
      <c r="FF21">
        <v>0.04</v>
      </c>
      <c r="FG21">
        <v>-13.74048780487805</v>
      </c>
      <c r="FH21">
        <v>-1.450787456446007</v>
      </c>
      <c r="FI21">
        <v>0.2945373007932883</v>
      </c>
      <c r="FJ21">
        <v>1</v>
      </c>
      <c r="FK21">
        <v>409.8396451612903</v>
      </c>
      <c r="FL21">
        <v>2.272645161289378</v>
      </c>
      <c r="FM21">
        <v>0.1954261758785718</v>
      </c>
      <c r="FN21">
        <v>1</v>
      </c>
      <c r="FO21">
        <v>3.325475609756098</v>
      </c>
      <c r="FP21">
        <v>-0.4614924041811808</v>
      </c>
      <c r="FQ21">
        <v>0.07626892673693399</v>
      </c>
      <c r="FR21">
        <v>1</v>
      </c>
      <c r="FS21">
        <v>16.32594516129032</v>
      </c>
      <c r="FT21">
        <v>0.7428677419354232</v>
      </c>
      <c r="FU21">
        <v>0.05586034336143877</v>
      </c>
      <c r="FV21">
        <v>1</v>
      </c>
      <c r="FW21">
        <v>4</v>
      </c>
      <c r="FX21">
        <v>4</v>
      </c>
      <c r="FY21" t="s">
        <v>416</v>
      </c>
      <c r="FZ21">
        <v>3.18529</v>
      </c>
      <c r="GA21">
        <v>2.79741</v>
      </c>
      <c r="GB21">
        <v>0.104398</v>
      </c>
      <c r="GC21">
        <v>0.107683</v>
      </c>
      <c r="GD21">
        <v>0.0928229</v>
      </c>
      <c r="GE21">
        <v>0.079702</v>
      </c>
      <c r="GF21">
        <v>28413.3</v>
      </c>
      <c r="GG21">
        <v>22424.3</v>
      </c>
      <c r="GH21">
        <v>29618.9</v>
      </c>
      <c r="GI21">
        <v>24592.7</v>
      </c>
      <c r="GJ21">
        <v>34155.4</v>
      </c>
      <c r="GK21">
        <v>33032.8</v>
      </c>
      <c r="GL21">
        <v>40829</v>
      </c>
      <c r="GM21">
        <v>40114.9</v>
      </c>
      <c r="GN21">
        <v>2.252</v>
      </c>
      <c r="GO21">
        <v>2.00662</v>
      </c>
      <c r="GP21">
        <v>0.271238</v>
      </c>
      <c r="GQ21">
        <v>0</v>
      </c>
      <c r="GR21">
        <v>20.4664</v>
      </c>
      <c r="GS21">
        <v>999.9</v>
      </c>
      <c r="GT21">
        <v>67.3</v>
      </c>
      <c r="GU21">
        <v>22.5</v>
      </c>
      <c r="GV21">
        <v>18.2314</v>
      </c>
      <c r="GW21">
        <v>62.7264</v>
      </c>
      <c r="GX21">
        <v>34.0745</v>
      </c>
      <c r="GY21">
        <v>1</v>
      </c>
      <c r="GZ21">
        <v>-0.444995</v>
      </c>
      <c r="HA21">
        <v>-4.65806</v>
      </c>
      <c r="HB21">
        <v>20.2169</v>
      </c>
      <c r="HC21">
        <v>5.22927</v>
      </c>
      <c r="HD21">
        <v>11.9081</v>
      </c>
      <c r="HE21">
        <v>4.96515</v>
      </c>
      <c r="HF21">
        <v>3.292</v>
      </c>
      <c r="HG21">
        <v>9999</v>
      </c>
      <c r="HH21">
        <v>9999</v>
      </c>
      <c r="HI21">
        <v>9999</v>
      </c>
      <c r="HJ21">
        <v>999.9</v>
      </c>
      <c r="HK21">
        <v>4.97005</v>
      </c>
      <c r="HL21">
        <v>1.8744</v>
      </c>
      <c r="HM21">
        <v>1.87313</v>
      </c>
      <c r="HN21">
        <v>1.8721</v>
      </c>
      <c r="HO21">
        <v>1.87378</v>
      </c>
      <c r="HP21">
        <v>1.86876</v>
      </c>
      <c r="HQ21">
        <v>1.87302</v>
      </c>
      <c r="HR21">
        <v>1.87805</v>
      </c>
      <c r="HS21">
        <v>0</v>
      </c>
      <c r="HT21">
        <v>0</v>
      </c>
      <c r="HU21">
        <v>0</v>
      </c>
      <c r="HV21">
        <v>0</v>
      </c>
      <c r="HW21" t="s">
        <v>417</v>
      </c>
      <c r="HX21" t="s">
        <v>418</v>
      </c>
      <c r="HY21" t="s">
        <v>419</v>
      </c>
      <c r="HZ21" t="s">
        <v>419</v>
      </c>
      <c r="IA21" t="s">
        <v>419</v>
      </c>
      <c r="IB21" t="s">
        <v>419</v>
      </c>
      <c r="IC21">
        <v>0</v>
      </c>
      <c r="ID21">
        <v>100</v>
      </c>
      <c r="IE21">
        <v>100</v>
      </c>
      <c r="IF21">
        <v>0.763</v>
      </c>
      <c r="IG21">
        <v>0.202</v>
      </c>
      <c r="IH21">
        <v>0.8154500000000553</v>
      </c>
      <c r="II21">
        <v>0</v>
      </c>
      <c r="IJ21">
        <v>0</v>
      </c>
      <c r="IK21">
        <v>0</v>
      </c>
      <c r="IL21">
        <v>0.202</v>
      </c>
      <c r="IM21">
        <v>0</v>
      </c>
      <c r="IN21">
        <v>0</v>
      </c>
      <c r="IO21">
        <v>0</v>
      </c>
      <c r="IP21">
        <v>-1</v>
      </c>
      <c r="IQ21">
        <v>-1</v>
      </c>
      <c r="IR21">
        <v>-1</v>
      </c>
      <c r="IS21">
        <v>-1</v>
      </c>
      <c r="IT21">
        <v>1.7</v>
      </c>
      <c r="IU21">
        <v>1218.4</v>
      </c>
      <c r="IV21">
        <v>1.0437</v>
      </c>
      <c r="IW21">
        <v>2.36938</v>
      </c>
      <c r="IX21">
        <v>1.42578</v>
      </c>
      <c r="IY21">
        <v>2.2876</v>
      </c>
      <c r="IZ21">
        <v>1.54785</v>
      </c>
      <c r="JA21">
        <v>2.43652</v>
      </c>
      <c r="JB21">
        <v>26.1485</v>
      </c>
      <c r="JC21">
        <v>15.9533</v>
      </c>
      <c r="JD21">
        <v>18</v>
      </c>
      <c r="JE21">
        <v>622.366</v>
      </c>
      <c r="JF21">
        <v>451.738</v>
      </c>
      <c r="JG21">
        <v>30.9368</v>
      </c>
      <c r="JH21">
        <v>21.3198</v>
      </c>
      <c r="JI21">
        <v>30.0001</v>
      </c>
      <c r="JJ21">
        <v>21.247</v>
      </c>
      <c r="JK21">
        <v>21.1846</v>
      </c>
      <c r="JL21">
        <v>20.912</v>
      </c>
      <c r="JM21">
        <v>33.6548</v>
      </c>
      <c r="JN21">
        <v>98.87220000000001</v>
      </c>
      <c r="JO21">
        <v>30.9617</v>
      </c>
      <c r="JP21">
        <v>424.069</v>
      </c>
      <c r="JQ21">
        <v>13.085</v>
      </c>
      <c r="JR21">
        <v>96.4688</v>
      </c>
      <c r="JS21">
        <v>102.068</v>
      </c>
    </row>
    <row r="22" spans="1:279">
      <c r="A22">
        <v>6</v>
      </c>
      <c r="B22">
        <v>1687527032.6</v>
      </c>
      <c r="C22">
        <v>643.0999999046326</v>
      </c>
      <c r="D22" t="s">
        <v>441</v>
      </c>
      <c r="E22" t="s">
        <v>442</v>
      </c>
      <c r="F22">
        <v>15</v>
      </c>
      <c r="G22" t="s">
        <v>227</v>
      </c>
      <c r="N22" t="s">
        <v>408</v>
      </c>
      <c r="O22" t="s">
        <v>409</v>
      </c>
      <c r="P22">
        <v>1687527024.599999</v>
      </c>
      <c r="Q22">
        <f>(R22)/1000</f>
        <v>0</v>
      </c>
      <c r="R22">
        <f>1000*DB22*AP22*(CX22-CY22)/(100*CQ22*(1000-AP22*CX22))</f>
        <v>0</v>
      </c>
      <c r="S22">
        <f>DB22*AP22*(CW22-CV22*(1000-AP22*CY22)/(1000-AP22*CX22))/(100*CQ22)</f>
        <v>0</v>
      </c>
      <c r="T22">
        <f>CV22 - IF(AP22&gt;1, S22*CQ22*100.0/(AR22*DJ22), 0)</f>
        <v>0</v>
      </c>
      <c r="U22">
        <f>((AA22-Q22/2)*T22-S22)/(AA22+Q22/2)</f>
        <v>0</v>
      </c>
      <c r="V22">
        <f>U22*(DC22+DD22)/1000.0</f>
        <v>0</v>
      </c>
      <c r="W22">
        <f>(CV22 - IF(AP22&gt;1, S22*CQ22*100.0/(AR22*DJ22), 0))*(DC22+DD22)/1000.0</f>
        <v>0</v>
      </c>
      <c r="X22">
        <f>2.0/((1/Z22-1/Y22)+SIGN(Z22)*SQRT((1/Z22-1/Y22)*(1/Z22-1/Y22) + 4*CR22/((CR22+1)*(CR22+1))*(2*1/Z22*1/Y22-1/Y22*1/Y22)))</f>
        <v>0</v>
      </c>
      <c r="Y22">
        <f>IF(LEFT(CS22,1)&lt;&gt;"0",IF(LEFT(CS22,1)="1",3.0,CT22),$D$5+$E$5*(DJ22*DC22/($K$5*1000))+$F$5*(DJ22*DC22/($K$5*1000))*MAX(MIN(CQ22,$J$5),$I$5)*MAX(MIN(CQ22,$J$5),$I$5)+$G$5*MAX(MIN(CQ22,$J$5),$I$5)*(DJ22*DC22/($K$5*1000))+$H$5*(DJ22*DC22/($K$5*1000))*(DJ22*DC22/($K$5*1000)))</f>
        <v>0</v>
      </c>
      <c r="Z22">
        <f>Q22*(1000-(1000*0.61365*exp(17.502*AD22/(240.97+AD22))/(DC22+DD22)+CX22)/2)/(1000*0.61365*exp(17.502*AD22/(240.97+AD22))/(DC22+DD22)-CX22)</f>
        <v>0</v>
      </c>
      <c r="AA22">
        <f>1/((CR22+1)/(X22/1.6)+1/(Y22/1.37)) + CR22/((CR22+1)/(X22/1.6) + CR22/(Y22/1.37))</f>
        <v>0</v>
      </c>
      <c r="AB22">
        <f>(CM22*CP22)</f>
        <v>0</v>
      </c>
      <c r="AC22">
        <f>(DE22+(AB22+2*0.95*5.67E-8*(((DE22+$B$7)+273)^4-(DE22+273)^4)-44100*Q22)/(1.84*29.3*Y22+8*0.95*5.67E-8*(DE22+273)^3))</f>
        <v>0</v>
      </c>
      <c r="AD22">
        <f>($C$7*DF22+$D$7*DG22+$E$7*AC22)</f>
        <v>0</v>
      </c>
      <c r="AE22">
        <f>0.61365*exp(17.502*AD22/(240.97+AD22))</f>
        <v>0</v>
      </c>
      <c r="AF22">
        <f>(AG22/AH22*100)</f>
        <v>0</v>
      </c>
      <c r="AG22">
        <f>CX22*(DC22+DD22)/1000</f>
        <v>0</v>
      </c>
      <c r="AH22">
        <f>0.61365*exp(17.502*DE22/(240.97+DE22))</f>
        <v>0</v>
      </c>
      <c r="AI22">
        <f>(AE22-CX22*(DC22+DD22)/1000)</f>
        <v>0</v>
      </c>
      <c r="AJ22">
        <f>(-Q22*44100)</f>
        <v>0</v>
      </c>
      <c r="AK22">
        <f>2*29.3*Y22*0.92*(DE22-AD22)</f>
        <v>0</v>
      </c>
      <c r="AL22">
        <f>2*0.95*5.67E-8*(((DE22+$B$7)+273)^4-(AD22+273)^4)</f>
        <v>0</v>
      </c>
      <c r="AM22">
        <f>AB22+AL22+AJ22+AK22</f>
        <v>0</v>
      </c>
      <c r="AN22">
        <v>0</v>
      </c>
      <c r="AO22">
        <v>0</v>
      </c>
      <c r="AP22">
        <f>IF(AN22*$H$13&gt;=AR22,1.0,(AR22/(AR22-AN22*$H$13)))</f>
        <v>0</v>
      </c>
      <c r="AQ22">
        <f>(AP22-1)*100</f>
        <v>0</v>
      </c>
      <c r="AR22">
        <f>MAX(0,($B$13+$C$13*DJ22)/(1+$D$13*DJ22)*DC22/(DE22+273)*$E$13)</f>
        <v>0</v>
      </c>
      <c r="AS22" t="s">
        <v>410</v>
      </c>
      <c r="AT22">
        <v>12583.8</v>
      </c>
      <c r="AU22">
        <v>597.035</v>
      </c>
      <c r="AV22">
        <v>2604.39</v>
      </c>
      <c r="AW22">
        <f>1-AU22/AV22</f>
        <v>0</v>
      </c>
      <c r="AX22">
        <v>-1.760216107377153</v>
      </c>
      <c r="AY22" t="s">
        <v>443</v>
      </c>
      <c r="AZ22">
        <v>12485.7</v>
      </c>
      <c r="BA22">
        <v>859.395</v>
      </c>
      <c r="BB22">
        <v>2545.16</v>
      </c>
      <c r="BC22">
        <f>1-BA22/BB22</f>
        <v>0</v>
      </c>
      <c r="BD22">
        <v>0.5</v>
      </c>
      <c r="BE22">
        <f>CN22</f>
        <v>0</v>
      </c>
      <c r="BF22">
        <f>S22</f>
        <v>0</v>
      </c>
      <c r="BG22">
        <f>BC22*BD22*BE22</f>
        <v>0</v>
      </c>
      <c r="BH22">
        <f>(BF22-AX22)/BE22</f>
        <v>0</v>
      </c>
      <c r="BI22">
        <f>(AV22-BB22)/BB22</f>
        <v>0</v>
      </c>
      <c r="BJ22">
        <f>AU22/(AW22+AU22/BB22)</f>
        <v>0</v>
      </c>
      <c r="BK22" t="s">
        <v>444</v>
      </c>
      <c r="BL22">
        <v>703.65</v>
      </c>
      <c r="BM22">
        <f>IF(BL22&lt;&gt;0, BL22, BJ22)</f>
        <v>0</v>
      </c>
      <c r="BN22">
        <f>1-BM22/BB22</f>
        <v>0</v>
      </c>
      <c r="BO22">
        <f>(BB22-BA22)/(BB22-BM22)</f>
        <v>0</v>
      </c>
      <c r="BP22">
        <f>(AV22-BB22)/(AV22-BM22)</f>
        <v>0</v>
      </c>
      <c r="BQ22">
        <f>(BB22-BA22)/(BB22-AU22)</f>
        <v>0</v>
      </c>
      <c r="BR22">
        <f>(AV22-BB22)/(AV22-AU22)</f>
        <v>0</v>
      </c>
      <c r="BS22">
        <f>(BO22*BM22/BA22)</f>
        <v>0</v>
      </c>
      <c r="BT22">
        <f>(1-BS22)</f>
        <v>0</v>
      </c>
      <c r="BU22">
        <v>1683</v>
      </c>
      <c r="BV22">
        <v>300</v>
      </c>
      <c r="BW22">
        <v>300</v>
      </c>
      <c r="BX22">
        <v>300</v>
      </c>
      <c r="BY22">
        <v>12485.7</v>
      </c>
      <c r="BZ22">
        <v>2467.85</v>
      </c>
      <c r="CA22">
        <v>-0.0102052</v>
      </c>
      <c r="CB22">
        <v>4.79</v>
      </c>
      <c r="CC22" t="s">
        <v>413</v>
      </c>
      <c r="CD22" t="s">
        <v>413</v>
      </c>
      <c r="CE22" t="s">
        <v>413</v>
      </c>
      <c r="CF22" t="s">
        <v>413</v>
      </c>
      <c r="CG22" t="s">
        <v>413</v>
      </c>
      <c r="CH22" t="s">
        <v>413</v>
      </c>
      <c r="CI22" t="s">
        <v>413</v>
      </c>
      <c r="CJ22" t="s">
        <v>413</v>
      </c>
      <c r="CK22" t="s">
        <v>413</v>
      </c>
      <c r="CL22" t="s">
        <v>413</v>
      </c>
      <c r="CM22">
        <f>$B$11*DK22+$C$11*DL22+$F$11*DW22*(1-DZ22)</f>
        <v>0</v>
      </c>
      <c r="CN22">
        <f>CM22*CO22</f>
        <v>0</v>
      </c>
      <c r="CO22">
        <f>($B$11*$D$9+$C$11*$D$9+$F$11*((EJ22+EB22)/MAX(EJ22+EB22+EK22, 0.1)*$I$9+EK22/MAX(EJ22+EB22+EK22, 0.1)*$J$9))/($B$11+$C$11+$F$11)</f>
        <v>0</v>
      </c>
      <c r="CP22">
        <f>($B$11*$K$9+$C$11*$K$9+$F$11*((EJ22+EB22)/MAX(EJ22+EB22+EK22, 0.1)*$P$9+EK22/MAX(EJ22+EB22+EK22, 0.1)*$Q$9))/($B$11+$C$11+$F$11)</f>
        <v>0</v>
      </c>
      <c r="CQ22">
        <v>6</v>
      </c>
      <c r="CR22">
        <v>0.5</v>
      </c>
      <c r="CS22" t="s">
        <v>414</v>
      </c>
      <c r="CT22">
        <v>2</v>
      </c>
      <c r="CU22">
        <v>1687527024.599999</v>
      </c>
      <c r="CV22">
        <v>410.547870967742</v>
      </c>
      <c r="CW22">
        <v>417.7037096774194</v>
      </c>
      <c r="CX22">
        <v>16.59164838709678</v>
      </c>
      <c r="CY22">
        <v>13.36884838709677</v>
      </c>
      <c r="CZ22">
        <v>409.752870967742</v>
      </c>
      <c r="DA22">
        <v>16.38964838709677</v>
      </c>
      <c r="DB22">
        <v>600.2298709677419</v>
      </c>
      <c r="DC22">
        <v>100.980064516129</v>
      </c>
      <c r="DD22">
        <v>0.09997776774193548</v>
      </c>
      <c r="DE22">
        <v>25.68945161290322</v>
      </c>
      <c r="DF22">
        <v>25.12871935483871</v>
      </c>
      <c r="DG22">
        <v>999.9000000000003</v>
      </c>
      <c r="DH22">
        <v>0</v>
      </c>
      <c r="DI22">
        <v>0</v>
      </c>
      <c r="DJ22">
        <v>9996.698387096774</v>
      </c>
      <c r="DK22">
        <v>0</v>
      </c>
      <c r="DL22">
        <v>905.7951290322583</v>
      </c>
      <c r="DM22">
        <v>-7.187461935483871</v>
      </c>
      <c r="DN22">
        <v>417.4422903225806</v>
      </c>
      <c r="DO22">
        <v>423.3636451612904</v>
      </c>
      <c r="DP22">
        <v>3.222797741935483</v>
      </c>
      <c r="DQ22">
        <v>417.7037096774194</v>
      </c>
      <c r="DR22">
        <v>13.36884838709677</v>
      </c>
      <c r="DS22">
        <v>1.675426774193548</v>
      </c>
      <c r="DT22">
        <v>1.349987741935484</v>
      </c>
      <c r="DU22">
        <v>14.6705935483871</v>
      </c>
      <c r="DV22">
        <v>11.36717096774193</v>
      </c>
      <c r="DW22">
        <v>150.0220967741935</v>
      </c>
      <c r="DX22">
        <v>0.9000010322580646</v>
      </c>
      <c r="DY22">
        <v>0.09999899032258062</v>
      </c>
      <c r="DZ22">
        <v>0</v>
      </c>
      <c r="EA22">
        <v>859.6176451612904</v>
      </c>
      <c r="EB22">
        <v>4.999310000000001</v>
      </c>
      <c r="EC22">
        <v>3042.908387096775</v>
      </c>
      <c r="ED22">
        <v>1253.600322580645</v>
      </c>
      <c r="EE22">
        <v>37.89100000000001</v>
      </c>
      <c r="EF22">
        <v>38.59045161290322</v>
      </c>
      <c r="EG22">
        <v>39.54003225806451</v>
      </c>
      <c r="EH22">
        <v>34.15887096774193</v>
      </c>
      <c r="EI22">
        <v>38.93699999999998</v>
      </c>
      <c r="EJ22">
        <v>130.5203225806451</v>
      </c>
      <c r="EK22">
        <v>14.50193548387097</v>
      </c>
      <c r="EL22">
        <v>0</v>
      </c>
      <c r="EM22">
        <v>86.59999990463257</v>
      </c>
      <c r="EN22">
        <v>0</v>
      </c>
      <c r="EO22">
        <v>859.395</v>
      </c>
      <c r="EP22">
        <v>-10.44876923977582</v>
      </c>
      <c r="EQ22">
        <v>775.3038424981909</v>
      </c>
      <c r="ER22">
        <v>3049.3352</v>
      </c>
      <c r="ES22">
        <v>15</v>
      </c>
      <c r="ET22">
        <v>1687527051.1</v>
      </c>
      <c r="EU22" t="s">
        <v>445</v>
      </c>
      <c r="EV22">
        <v>1687527051.1</v>
      </c>
      <c r="EW22">
        <v>1687453843.1</v>
      </c>
      <c r="EX22">
        <v>6</v>
      </c>
      <c r="EY22">
        <v>0.032</v>
      </c>
      <c r="EZ22">
        <v>0.001</v>
      </c>
      <c r="FA22">
        <v>0.795</v>
      </c>
      <c r="FB22">
        <v>0.202</v>
      </c>
      <c r="FC22">
        <v>417</v>
      </c>
      <c r="FD22">
        <v>21</v>
      </c>
      <c r="FE22">
        <v>0.31</v>
      </c>
      <c r="FF22">
        <v>0.04</v>
      </c>
      <c r="FG22">
        <v>-7.19717268292683</v>
      </c>
      <c r="FH22">
        <v>0.3896740766550318</v>
      </c>
      <c r="FI22">
        <v>0.1360241621654106</v>
      </c>
      <c r="FJ22">
        <v>1</v>
      </c>
      <c r="FK22">
        <v>410.5262903225807</v>
      </c>
      <c r="FL22">
        <v>-0.7485483870974448</v>
      </c>
      <c r="FM22">
        <v>0.06701381347654942</v>
      </c>
      <c r="FN22">
        <v>1</v>
      </c>
      <c r="FO22">
        <v>3.232989268292683</v>
      </c>
      <c r="FP22">
        <v>-0.1491572822299695</v>
      </c>
      <c r="FQ22">
        <v>0.02345732340689839</v>
      </c>
      <c r="FR22">
        <v>1</v>
      </c>
      <c r="FS22">
        <v>16.58785161290323</v>
      </c>
      <c r="FT22">
        <v>0.4297645161289661</v>
      </c>
      <c r="FU22">
        <v>0.03221006525684418</v>
      </c>
      <c r="FV22">
        <v>1</v>
      </c>
      <c r="FW22">
        <v>4</v>
      </c>
      <c r="FX22">
        <v>4</v>
      </c>
      <c r="FY22" t="s">
        <v>416</v>
      </c>
      <c r="FZ22">
        <v>3.18515</v>
      </c>
      <c r="GA22">
        <v>2.79723</v>
      </c>
      <c r="GB22">
        <v>0.104434</v>
      </c>
      <c r="GC22">
        <v>0.106441</v>
      </c>
      <c r="GD22">
        <v>0.093858</v>
      </c>
      <c r="GE22">
        <v>0.081608</v>
      </c>
      <c r="GF22">
        <v>28412.4</v>
      </c>
      <c r="GG22">
        <v>22455.5</v>
      </c>
      <c r="GH22">
        <v>29619.2</v>
      </c>
      <c r="GI22">
        <v>24592.7</v>
      </c>
      <c r="GJ22">
        <v>34115.1</v>
      </c>
      <c r="GK22">
        <v>32963.2</v>
      </c>
      <c r="GL22">
        <v>40828.9</v>
      </c>
      <c r="GM22">
        <v>40115.2</v>
      </c>
      <c r="GN22">
        <v>2.2516</v>
      </c>
      <c r="GO22">
        <v>2.0069</v>
      </c>
      <c r="GP22">
        <v>0.280514</v>
      </c>
      <c r="GQ22">
        <v>0</v>
      </c>
      <c r="GR22">
        <v>20.5681</v>
      </c>
      <c r="GS22">
        <v>999.9</v>
      </c>
      <c r="GT22">
        <v>67.59999999999999</v>
      </c>
      <c r="GU22">
        <v>22.5</v>
      </c>
      <c r="GV22">
        <v>18.3123</v>
      </c>
      <c r="GW22">
        <v>62.3064</v>
      </c>
      <c r="GX22">
        <v>34.1266</v>
      </c>
      <c r="GY22">
        <v>1</v>
      </c>
      <c r="GZ22">
        <v>-0.448346</v>
      </c>
      <c r="HA22">
        <v>-3.56306</v>
      </c>
      <c r="HB22">
        <v>20.2425</v>
      </c>
      <c r="HC22">
        <v>5.22388</v>
      </c>
      <c r="HD22">
        <v>11.9081</v>
      </c>
      <c r="HE22">
        <v>4.96445</v>
      </c>
      <c r="HF22">
        <v>3.29093</v>
      </c>
      <c r="HG22">
        <v>9999</v>
      </c>
      <c r="HH22">
        <v>9999</v>
      </c>
      <c r="HI22">
        <v>9999</v>
      </c>
      <c r="HJ22">
        <v>999.9</v>
      </c>
      <c r="HK22">
        <v>4.97009</v>
      </c>
      <c r="HL22">
        <v>1.87441</v>
      </c>
      <c r="HM22">
        <v>1.87315</v>
      </c>
      <c r="HN22">
        <v>1.8721</v>
      </c>
      <c r="HO22">
        <v>1.87378</v>
      </c>
      <c r="HP22">
        <v>1.86876</v>
      </c>
      <c r="HQ22">
        <v>1.87302</v>
      </c>
      <c r="HR22">
        <v>1.87806</v>
      </c>
      <c r="HS22">
        <v>0</v>
      </c>
      <c r="HT22">
        <v>0</v>
      </c>
      <c r="HU22">
        <v>0</v>
      </c>
      <c r="HV22">
        <v>0</v>
      </c>
      <c r="HW22" t="s">
        <v>417</v>
      </c>
      <c r="HX22" t="s">
        <v>418</v>
      </c>
      <c r="HY22" t="s">
        <v>419</v>
      </c>
      <c r="HZ22" t="s">
        <v>419</v>
      </c>
      <c r="IA22" t="s">
        <v>419</v>
      </c>
      <c r="IB22" t="s">
        <v>419</v>
      </c>
      <c r="IC22">
        <v>0</v>
      </c>
      <c r="ID22">
        <v>100</v>
      </c>
      <c r="IE22">
        <v>100</v>
      </c>
      <c r="IF22">
        <v>0.795</v>
      </c>
      <c r="IG22">
        <v>0.202</v>
      </c>
      <c r="IH22">
        <v>0.7632999999999583</v>
      </c>
      <c r="II22">
        <v>0</v>
      </c>
      <c r="IJ22">
        <v>0</v>
      </c>
      <c r="IK22">
        <v>0</v>
      </c>
      <c r="IL22">
        <v>0.202</v>
      </c>
      <c r="IM22">
        <v>0</v>
      </c>
      <c r="IN22">
        <v>0</v>
      </c>
      <c r="IO22">
        <v>0</v>
      </c>
      <c r="IP22">
        <v>-1</v>
      </c>
      <c r="IQ22">
        <v>-1</v>
      </c>
      <c r="IR22">
        <v>-1</v>
      </c>
      <c r="IS22">
        <v>-1</v>
      </c>
      <c r="IT22">
        <v>1</v>
      </c>
      <c r="IU22">
        <v>1219.8</v>
      </c>
      <c r="IV22">
        <v>1.04736</v>
      </c>
      <c r="IW22">
        <v>2.37427</v>
      </c>
      <c r="IX22">
        <v>1.42578</v>
      </c>
      <c r="IY22">
        <v>2.28638</v>
      </c>
      <c r="IZ22">
        <v>1.54785</v>
      </c>
      <c r="JA22">
        <v>2.30957</v>
      </c>
      <c r="JB22">
        <v>26.2104</v>
      </c>
      <c r="JC22">
        <v>15.9533</v>
      </c>
      <c r="JD22">
        <v>18</v>
      </c>
      <c r="JE22">
        <v>622.027</v>
      </c>
      <c r="JF22">
        <v>451.833</v>
      </c>
      <c r="JG22">
        <v>30.6961</v>
      </c>
      <c r="JH22">
        <v>21.322</v>
      </c>
      <c r="JI22">
        <v>29.9997</v>
      </c>
      <c r="JJ22">
        <v>21.2425</v>
      </c>
      <c r="JK22">
        <v>21.1774</v>
      </c>
      <c r="JL22">
        <v>20.9954</v>
      </c>
      <c r="JM22">
        <v>30.103</v>
      </c>
      <c r="JN22">
        <v>98.12390000000001</v>
      </c>
      <c r="JO22">
        <v>30.6247</v>
      </c>
      <c r="JP22">
        <v>418.118</v>
      </c>
      <c r="JQ22">
        <v>13.6946</v>
      </c>
      <c r="JR22">
        <v>96.4691</v>
      </c>
      <c r="JS22">
        <v>102.069</v>
      </c>
    </row>
    <row r="23" spans="1:279">
      <c r="A23">
        <v>7</v>
      </c>
      <c r="B23">
        <v>1687527154.6</v>
      </c>
      <c r="C23">
        <v>765.0999999046326</v>
      </c>
      <c r="D23" t="s">
        <v>446</v>
      </c>
      <c r="E23" t="s">
        <v>447</v>
      </c>
      <c r="F23">
        <v>15</v>
      </c>
      <c r="G23" t="s">
        <v>227</v>
      </c>
      <c r="N23" t="s">
        <v>408</v>
      </c>
      <c r="O23" t="s">
        <v>409</v>
      </c>
      <c r="P23">
        <v>1687527146.849999</v>
      </c>
      <c r="Q23">
        <f>(R23)/1000</f>
        <v>0</v>
      </c>
      <c r="R23">
        <f>1000*DB23*AP23*(CX23-CY23)/(100*CQ23*(1000-AP23*CX23))</f>
        <v>0</v>
      </c>
      <c r="S23">
        <f>DB23*AP23*(CW23-CV23*(1000-AP23*CY23)/(1000-AP23*CX23))/(100*CQ23)</f>
        <v>0</v>
      </c>
      <c r="T23">
        <f>CV23 - IF(AP23&gt;1, S23*CQ23*100.0/(AR23*DJ23), 0)</f>
        <v>0</v>
      </c>
      <c r="U23">
        <f>((AA23-Q23/2)*T23-S23)/(AA23+Q23/2)</f>
        <v>0</v>
      </c>
      <c r="V23">
        <f>U23*(DC23+DD23)/1000.0</f>
        <v>0</v>
      </c>
      <c r="W23">
        <f>(CV23 - IF(AP23&gt;1, S23*CQ23*100.0/(AR23*DJ23), 0))*(DC23+DD23)/1000.0</f>
        <v>0</v>
      </c>
      <c r="X23">
        <f>2.0/((1/Z23-1/Y23)+SIGN(Z23)*SQRT((1/Z23-1/Y23)*(1/Z23-1/Y23) + 4*CR23/((CR23+1)*(CR23+1))*(2*1/Z23*1/Y23-1/Y23*1/Y23)))</f>
        <v>0</v>
      </c>
      <c r="Y23">
        <f>IF(LEFT(CS23,1)&lt;&gt;"0",IF(LEFT(CS23,1)="1",3.0,CT23),$D$5+$E$5*(DJ23*DC23/($K$5*1000))+$F$5*(DJ23*DC23/($K$5*1000))*MAX(MIN(CQ23,$J$5),$I$5)*MAX(MIN(CQ23,$J$5),$I$5)+$G$5*MAX(MIN(CQ23,$J$5),$I$5)*(DJ23*DC23/($K$5*1000))+$H$5*(DJ23*DC23/($K$5*1000))*(DJ23*DC23/($K$5*1000)))</f>
        <v>0</v>
      </c>
      <c r="Z23">
        <f>Q23*(1000-(1000*0.61365*exp(17.502*AD23/(240.97+AD23))/(DC23+DD23)+CX23)/2)/(1000*0.61365*exp(17.502*AD23/(240.97+AD23))/(DC23+DD23)-CX23)</f>
        <v>0</v>
      </c>
      <c r="AA23">
        <f>1/((CR23+1)/(X23/1.6)+1/(Y23/1.37)) + CR23/((CR23+1)/(X23/1.6) + CR23/(Y23/1.37))</f>
        <v>0</v>
      </c>
      <c r="AB23">
        <f>(CM23*CP23)</f>
        <v>0</v>
      </c>
      <c r="AC23">
        <f>(DE23+(AB23+2*0.95*5.67E-8*(((DE23+$B$7)+273)^4-(DE23+273)^4)-44100*Q23)/(1.84*29.3*Y23+8*0.95*5.67E-8*(DE23+273)^3))</f>
        <v>0</v>
      </c>
      <c r="AD23">
        <f>($C$7*DF23+$D$7*DG23+$E$7*AC23)</f>
        <v>0</v>
      </c>
      <c r="AE23">
        <f>0.61365*exp(17.502*AD23/(240.97+AD23))</f>
        <v>0</v>
      </c>
      <c r="AF23">
        <f>(AG23/AH23*100)</f>
        <v>0</v>
      </c>
      <c r="AG23">
        <f>CX23*(DC23+DD23)/1000</f>
        <v>0</v>
      </c>
      <c r="AH23">
        <f>0.61365*exp(17.502*DE23/(240.97+DE23))</f>
        <v>0</v>
      </c>
      <c r="AI23">
        <f>(AE23-CX23*(DC23+DD23)/1000)</f>
        <v>0</v>
      </c>
      <c r="AJ23">
        <f>(-Q23*44100)</f>
        <v>0</v>
      </c>
      <c r="AK23">
        <f>2*29.3*Y23*0.92*(DE23-AD23)</f>
        <v>0</v>
      </c>
      <c r="AL23">
        <f>2*0.95*5.67E-8*(((DE23+$B$7)+273)^4-(AD23+273)^4)</f>
        <v>0</v>
      </c>
      <c r="AM23">
        <f>AB23+AL23+AJ23+AK23</f>
        <v>0</v>
      </c>
      <c r="AN23">
        <v>0</v>
      </c>
      <c r="AO23">
        <v>0</v>
      </c>
      <c r="AP23">
        <f>IF(AN23*$H$13&gt;=AR23,1.0,(AR23/(AR23-AN23*$H$13)))</f>
        <v>0</v>
      </c>
      <c r="AQ23">
        <f>(AP23-1)*100</f>
        <v>0</v>
      </c>
      <c r="AR23">
        <f>MAX(0,($B$13+$C$13*DJ23)/(1+$D$13*DJ23)*DC23/(DE23+273)*$E$13)</f>
        <v>0</v>
      </c>
      <c r="AS23" t="s">
        <v>410</v>
      </c>
      <c r="AT23">
        <v>12583.8</v>
      </c>
      <c r="AU23">
        <v>597.035</v>
      </c>
      <c r="AV23">
        <v>2604.39</v>
      </c>
      <c r="AW23">
        <f>1-AU23/AV23</f>
        <v>0</v>
      </c>
      <c r="AX23">
        <v>-1.760216107377153</v>
      </c>
      <c r="AY23" t="s">
        <v>448</v>
      </c>
      <c r="AZ23">
        <v>12481.5</v>
      </c>
      <c r="BA23">
        <v>825.25364</v>
      </c>
      <c r="BB23">
        <v>2754.3</v>
      </c>
      <c r="BC23">
        <f>1-BA23/BB23</f>
        <v>0</v>
      </c>
      <c r="BD23">
        <v>0.5</v>
      </c>
      <c r="BE23">
        <f>CN23</f>
        <v>0</v>
      </c>
      <c r="BF23">
        <f>S23</f>
        <v>0</v>
      </c>
      <c r="BG23">
        <f>BC23*BD23*BE23</f>
        <v>0</v>
      </c>
      <c r="BH23">
        <f>(BF23-AX23)/BE23</f>
        <v>0</v>
      </c>
      <c r="BI23">
        <f>(AV23-BB23)/BB23</f>
        <v>0</v>
      </c>
      <c r="BJ23">
        <f>AU23/(AW23+AU23/BB23)</f>
        <v>0</v>
      </c>
      <c r="BK23" t="s">
        <v>449</v>
      </c>
      <c r="BL23">
        <v>717.87</v>
      </c>
      <c r="BM23">
        <f>IF(BL23&lt;&gt;0, BL23, BJ23)</f>
        <v>0</v>
      </c>
      <c r="BN23">
        <f>1-BM23/BB23</f>
        <v>0</v>
      </c>
      <c r="BO23">
        <f>(BB23-BA23)/(BB23-BM23)</f>
        <v>0</v>
      </c>
      <c r="BP23">
        <f>(AV23-BB23)/(AV23-BM23)</f>
        <v>0</v>
      </c>
      <c r="BQ23">
        <f>(BB23-BA23)/(BB23-AU23)</f>
        <v>0</v>
      </c>
      <c r="BR23">
        <f>(AV23-BB23)/(AV23-AU23)</f>
        <v>0</v>
      </c>
      <c r="BS23">
        <f>(BO23*BM23/BA23)</f>
        <v>0</v>
      </c>
      <c r="BT23">
        <f>(1-BS23)</f>
        <v>0</v>
      </c>
      <c r="BU23">
        <v>1685</v>
      </c>
      <c r="BV23">
        <v>300</v>
      </c>
      <c r="BW23">
        <v>300</v>
      </c>
      <c r="BX23">
        <v>300</v>
      </c>
      <c r="BY23">
        <v>12481.5</v>
      </c>
      <c r="BZ23">
        <v>2694.25</v>
      </c>
      <c r="CA23">
        <v>-0.0102901</v>
      </c>
      <c r="CB23">
        <v>6.92</v>
      </c>
      <c r="CC23" t="s">
        <v>413</v>
      </c>
      <c r="CD23" t="s">
        <v>413</v>
      </c>
      <c r="CE23" t="s">
        <v>413</v>
      </c>
      <c r="CF23" t="s">
        <v>413</v>
      </c>
      <c r="CG23" t="s">
        <v>413</v>
      </c>
      <c r="CH23" t="s">
        <v>413</v>
      </c>
      <c r="CI23" t="s">
        <v>413</v>
      </c>
      <c r="CJ23" t="s">
        <v>413</v>
      </c>
      <c r="CK23" t="s">
        <v>413</v>
      </c>
      <c r="CL23" t="s">
        <v>413</v>
      </c>
      <c r="CM23">
        <f>$B$11*DK23+$C$11*DL23+$F$11*DW23*(1-DZ23)</f>
        <v>0</v>
      </c>
      <c r="CN23">
        <f>CM23*CO23</f>
        <v>0</v>
      </c>
      <c r="CO23">
        <f>($B$11*$D$9+$C$11*$D$9+$F$11*((EJ23+EB23)/MAX(EJ23+EB23+EK23, 0.1)*$I$9+EK23/MAX(EJ23+EB23+EK23, 0.1)*$J$9))/($B$11+$C$11+$F$11)</f>
        <v>0</v>
      </c>
      <c r="CP23">
        <f>($B$11*$K$9+$C$11*$K$9+$F$11*((EJ23+EB23)/MAX(EJ23+EB23+EK23, 0.1)*$P$9+EK23/MAX(EJ23+EB23+EK23, 0.1)*$Q$9))/($B$11+$C$11+$F$11)</f>
        <v>0</v>
      </c>
      <c r="CQ23">
        <v>6</v>
      </c>
      <c r="CR23">
        <v>0.5</v>
      </c>
      <c r="CS23" t="s">
        <v>414</v>
      </c>
      <c r="CT23">
        <v>2</v>
      </c>
      <c r="CU23">
        <v>1687527146.849999</v>
      </c>
      <c r="CV23">
        <v>410.0371999999999</v>
      </c>
      <c r="CW23">
        <v>412.8970666666667</v>
      </c>
      <c r="CX23">
        <v>12.62089666666666</v>
      </c>
      <c r="CY23">
        <v>8.007397333333333</v>
      </c>
      <c r="CZ23">
        <v>409.2791999999999</v>
      </c>
      <c r="DA23">
        <v>12.41889666666666</v>
      </c>
      <c r="DB23">
        <v>600.1208333333333</v>
      </c>
      <c r="DC23">
        <v>100.9834666666667</v>
      </c>
      <c r="DD23">
        <v>0.09998308666666667</v>
      </c>
      <c r="DE23">
        <v>25.54502</v>
      </c>
      <c r="DF23">
        <v>24.91810333333333</v>
      </c>
      <c r="DG23">
        <v>999.9000000000002</v>
      </c>
      <c r="DH23">
        <v>0</v>
      </c>
      <c r="DI23">
        <v>0</v>
      </c>
      <c r="DJ23">
        <v>9997.170000000002</v>
      </c>
      <c r="DK23">
        <v>0</v>
      </c>
      <c r="DL23">
        <v>869.2486000000001</v>
      </c>
      <c r="DM23">
        <v>-2.822806333333333</v>
      </c>
      <c r="DN23">
        <v>415.3159</v>
      </c>
      <c r="DO23">
        <v>416.2299999999999</v>
      </c>
      <c r="DP23">
        <v>4.613503333333333</v>
      </c>
      <c r="DQ23">
        <v>412.8970666666667</v>
      </c>
      <c r="DR23">
        <v>8.007397333333333</v>
      </c>
      <c r="DS23">
        <v>1.274502666666667</v>
      </c>
      <c r="DT23">
        <v>0.8086148666666667</v>
      </c>
      <c r="DU23">
        <v>10.50142333333333</v>
      </c>
      <c r="DV23">
        <v>3.859413666666667</v>
      </c>
      <c r="DW23">
        <v>50.02357666666667</v>
      </c>
      <c r="DX23">
        <v>0.8999775333333334</v>
      </c>
      <c r="DY23">
        <v>0.1000224966666667</v>
      </c>
      <c r="DZ23">
        <v>0</v>
      </c>
      <c r="EA23">
        <v>825.3198666666665</v>
      </c>
      <c r="EB23">
        <v>4.99931</v>
      </c>
      <c r="EC23">
        <v>3124.316666666667</v>
      </c>
      <c r="ED23">
        <v>389.1936333333334</v>
      </c>
      <c r="EE23">
        <v>36.83936666666667</v>
      </c>
      <c r="EF23">
        <v>38.48529999999999</v>
      </c>
      <c r="EG23">
        <v>38.63946666666666</v>
      </c>
      <c r="EH23">
        <v>34.24553333333333</v>
      </c>
      <c r="EI23">
        <v>38.40186666666667</v>
      </c>
      <c r="EJ23">
        <v>40.52</v>
      </c>
      <c r="EK23">
        <v>4.504</v>
      </c>
      <c r="EL23">
        <v>0</v>
      </c>
      <c r="EM23">
        <v>121.2999999523163</v>
      </c>
      <c r="EN23">
        <v>0</v>
      </c>
      <c r="EO23">
        <v>825.25364</v>
      </c>
      <c r="EP23">
        <v>-10.63923076207759</v>
      </c>
      <c r="EQ23">
        <v>4185.87846006216</v>
      </c>
      <c r="ER23">
        <v>3115.2768</v>
      </c>
      <c r="ES23">
        <v>15</v>
      </c>
      <c r="ET23">
        <v>1687527174.6</v>
      </c>
      <c r="EU23" t="s">
        <v>450</v>
      </c>
      <c r="EV23">
        <v>1687527174.6</v>
      </c>
      <c r="EW23">
        <v>1687453843.1</v>
      </c>
      <c r="EX23">
        <v>7</v>
      </c>
      <c r="EY23">
        <v>-0.037</v>
      </c>
      <c r="EZ23">
        <v>0.001</v>
      </c>
      <c r="FA23">
        <v>0.758</v>
      </c>
      <c r="FB23">
        <v>0.202</v>
      </c>
      <c r="FC23">
        <v>413</v>
      </c>
      <c r="FD23">
        <v>21</v>
      </c>
      <c r="FE23">
        <v>0.57</v>
      </c>
      <c r="FF23">
        <v>0.04</v>
      </c>
      <c r="FG23">
        <v>-2.864454634146342</v>
      </c>
      <c r="FH23">
        <v>0.3431170034843172</v>
      </c>
      <c r="FI23">
        <v>0.1058652103913633</v>
      </c>
      <c r="FJ23">
        <v>1</v>
      </c>
      <c r="FK23">
        <v>410.0825483870968</v>
      </c>
      <c r="FL23">
        <v>-0.9349354838717789</v>
      </c>
      <c r="FM23">
        <v>0.07175578596864618</v>
      </c>
      <c r="FN23">
        <v>1</v>
      </c>
      <c r="FO23">
        <v>4.64224512195122</v>
      </c>
      <c r="FP23">
        <v>-0.4932662717770017</v>
      </c>
      <c r="FQ23">
        <v>0.04983214689344136</v>
      </c>
      <c r="FR23">
        <v>1</v>
      </c>
      <c r="FS23">
        <v>12.62914838709677</v>
      </c>
      <c r="FT23">
        <v>-0.6285677419354581</v>
      </c>
      <c r="FU23">
        <v>0.04729226814639784</v>
      </c>
      <c r="FV23">
        <v>1</v>
      </c>
      <c r="FW23">
        <v>4</v>
      </c>
      <c r="FX23">
        <v>4</v>
      </c>
      <c r="FY23" t="s">
        <v>416</v>
      </c>
      <c r="FZ23">
        <v>3.18526</v>
      </c>
      <c r="GA23">
        <v>2.79709</v>
      </c>
      <c r="GB23">
        <v>0.104318</v>
      </c>
      <c r="GC23">
        <v>0.105527</v>
      </c>
      <c r="GD23">
        <v>0.0760427</v>
      </c>
      <c r="GE23">
        <v>0.054971</v>
      </c>
      <c r="GF23">
        <v>28415.4</v>
      </c>
      <c r="GG23">
        <v>22476.7</v>
      </c>
      <c r="GH23">
        <v>29618.8</v>
      </c>
      <c r="GI23">
        <v>24591</v>
      </c>
      <c r="GJ23">
        <v>34808.3</v>
      </c>
      <c r="GK23">
        <v>33932</v>
      </c>
      <c r="GL23">
        <v>40832.5</v>
      </c>
      <c r="GM23">
        <v>40112</v>
      </c>
      <c r="GN23">
        <v>2.2523</v>
      </c>
      <c r="GO23">
        <v>1.99262</v>
      </c>
      <c r="GP23">
        <v>0.25373</v>
      </c>
      <c r="GQ23">
        <v>0</v>
      </c>
      <c r="GR23">
        <v>20.784</v>
      </c>
      <c r="GS23">
        <v>999.9</v>
      </c>
      <c r="GT23">
        <v>47.6</v>
      </c>
      <c r="GU23">
        <v>22.6</v>
      </c>
      <c r="GV23">
        <v>12.9734</v>
      </c>
      <c r="GW23">
        <v>62.3464</v>
      </c>
      <c r="GX23">
        <v>34.0224</v>
      </c>
      <c r="GY23">
        <v>1</v>
      </c>
      <c r="GZ23">
        <v>-0.441499</v>
      </c>
      <c r="HA23">
        <v>-3.99096</v>
      </c>
      <c r="HB23">
        <v>20.2343</v>
      </c>
      <c r="HC23">
        <v>5.22867</v>
      </c>
      <c r="HD23">
        <v>11.9078</v>
      </c>
      <c r="HE23">
        <v>4.9655</v>
      </c>
      <c r="HF23">
        <v>3.292</v>
      </c>
      <c r="HG23">
        <v>9999</v>
      </c>
      <c r="HH23">
        <v>9999</v>
      </c>
      <c r="HI23">
        <v>9999</v>
      </c>
      <c r="HJ23">
        <v>999.9</v>
      </c>
      <c r="HK23">
        <v>4.97011</v>
      </c>
      <c r="HL23">
        <v>1.8744</v>
      </c>
      <c r="HM23">
        <v>1.87317</v>
      </c>
      <c r="HN23">
        <v>1.8721</v>
      </c>
      <c r="HO23">
        <v>1.87378</v>
      </c>
      <c r="HP23">
        <v>1.8688</v>
      </c>
      <c r="HQ23">
        <v>1.87302</v>
      </c>
      <c r="HR23">
        <v>1.87807</v>
      </c>
      <c r="HS23">
        <v>0</v>
      </c>
      <c r="HT23">
        <v>0</v>
      </c>
      <c r="HU23">
        <v>0</v>
      </c>
      <c r="HV23">
        <v>0</v>
      </c>
      <c r="HW23" t="s">
        <v>417</v>
      </c>
      <c r="HX23" t="s">
        <v>418</v>
      </c>
      <c r="HY23" t="s">
        <v>419</v>
      </c>
      <c r="HZ23" t="s">
        <v>419</v>
      </c>
      <c r="IA23" t="s">
        <v>419</v>
      </c>
      <c r="IB23" t="s">
        <v>419</v>
      </c>
      <c r="IC23">
        <v>0</v>
      </c>
      <c r="ID23">
        <v>100</v>
      </c>
      <c r="IE23">
        <v>100</v>
      </c>
      <c r="IF23">
        <v>0.758</v>
      </c>
      <c r="IG23">
        <v>0.202</v>
      </c>
      <c r="IH23">
        <v>0.7949999999999022</v>
      </c>
      <c r="II23">
        <v>0</v>
      </c>
      <c r="IJ23">
        <v>0</v>
      </c>
      <c r="IK23">
        <v>0</v>
      </c>
      <c r="IL23">
        <v>0.202</v>
      </c>
      <c r="IM23">
        <v>0</v>
      </c>
      <c r="IN23">
        <v>0</v>
      </c>
      <c r="IO23">
        <v>0</v>
      </c>
      <c r="IP23">
        <v>-1</v>
      </c>
      <c r="IQ23">
        <v>-1</v>
      </c>
      <c r="IR23">
        <v>-1</v>
      </c>
      <c r="IS23">
        <v>-1</v>
      </c>
      <c r="IT23">
        <v>1.7</v>
      </c>
      <c r="IU23">
        <v>1221.9</v>
      </c>
      <c r="IV23">
        <v>1.05591</v>
      </c>
      <c r="IW23">
        <v>2.37549</v>
      </c>
      <c r="IX23">
        <v>1.42578</v>
      </c>
      <c r="IY23">
        <v>2.28882</v>
      </c>
      <c r="IZ23">
        <v>1.54785</v>
      </c>
      <c r="JA23">
        <v>2.41211</v>
      </c>
      <c r="JB23">
        <v>26.2928</v>
      </c>
      <c r="JC23">
        <v>15.9445</v>
      </c>
      <c r="JD23">
        <v>18</v>
      </c>
      <c r="JE23">
        <v>622.966</v>
      </c>
      <c r="JF23">
        <v>443.998</v>
      </c>
      <c r="JG23">
        <v>30.1212</v>
      </c>
      <c r="JH23">
        <v>21.4083</v>
      </c>
      <c r="JI23">
        <v>29.9999</v>
      </c>
      <c r="JJ23">
        <v>21.2798</v>
      </c>
      <c r="JK23">
        <v>21.2175</v>
      </c>
      <c r="JL23">
        <v>21.1535</v>
      </c>
      <c r="JM23">
        <v>0</v>
      </c>
      <c r="JN23">
        <v>0</v>
      </c>
      <c r="JO23">
        <v>30.1313</v>
      </c>
      <c r="JP23">
        <v>412.965</v>
      </c>
      <c r="JQ23">
        <v>14.4212</v>
      </c>
      <c r="JR23">
        <v>96.4735</v>
      </c>
      <c r="JS23">
        <v>102.061</v>
      </c>
    </row>
    <row r="24" spans="1:279">
      <c r="A24">
        <v>8</v>
      </c>
      <c r="B24">
        <v>1687527235.6</v>
      </c>
      <c r="C24">
        <v>846.0999999046326</v>
      </c>
      <c r="D24" t="s">
        <v>451</v>
      </c>
      <c r="E24" t="s">
        <v>452</v>
      </c>
      <c r="F24">
        <v>15</v>
      </c>
      <c r="G24" t="s">
        <v>227</v>
      </c>
      <c r="N24" t="s">
        <v>408</v>
      </c>
      <c r="O24" t="s">
        <v>409</v>
      </c>
      <c r="P24">
        <v>1687527227.599999</v>
      </c>
      <c r="Q24">
        <f>(R24)/1000</f>
        <v>0</v>
      </c>
      <c r="R24">
        <f>1000*DB24*AP24*(CX24-CY24)/(100*CQ24*(1000-AP24*CX24))</f>
        <v>0</v>
      </c>
      <c r="S24">
        <f>DB24*AP24*(CW24-CV24*(1000-AP24*CY24)/(1000-AP24*CX24))/(100*CQ24)</f>
        <v>0</v>
      </c>
      <c r="T24">
        <f>CV24 - IF(AP24&gt;1, S24*CQ24*100.0/(AR24*DJ24), 0)</f>
        <v>0</v>
      </c>
      <c r="U24">
        <f>((AA24-Q24/2)*T24-S24)/(AA24+Q24/2)</f>
        <v>0</v>
      </c>
      <c r="V24">
        <f>U24*(DC24+DD24)/1000.0</f>
        <v>0</v>
      </c>
      <c r="W24">
        <f>(CV24 - IF(AP24&gt;1, S24*CQ24*100.0/(AR24*DJ24), 0))*(DC24+DD24)/1000.0</f>
        <v>0</v>
      </c>
      <c r="X24">
        <f>2.0/((1/Z24-1/Y24)+SIGN(Z24)*SQRT((1/Z24-1/Y24)*(1/Z24-1/Y24) + 4*CR24/((CR24+1)*(CR24+1))*(2*1/Z24*1/Y24-1/Y24*1/Y24)))</f>
        <v>0</v>
      </c>
      <c r="Y24">
        <f>IF(LEFT(CS24,1)&lt;&gt;"0",IF(LEFT(CS24,1)="1",3.0,CT24),$D$5+$E$5*(DJ24*DC24/($K$5*1000))+$F$5*(DJ24*DC24/($K$5*1000))*MAX(MIN(CQ24,$J$5),$I$5)*MAX(MIN(CQ24,$J$5),$I$5)+$G$5*MAX(MIN(CQ24,$J$5),$I$5)*(DJ24*DC24/($K$5*1000))+$H$5*(DJ24*DC24/($K$5*1000))*(DJ24*DC24/($K$5*1000)))</f>
        <v>0</v>
      </c>
      <c r="Z24">
        <f>Q24*(1000-(1000*0.61365*exp(17.502*AD24/(240.97+AD24))/(DC24+DD24)+CX24)/2)/(1000*0.61365*exp(17.502*AD24/(240.97+AD24))/(DC24+DD24)-CX24)</f>
        <v>0</v>
      </c>
      <c r="AA24">
        <f>1/((CR24+1)/(X24/1.6)+1/(Y24/1.37)) + CR24/((CR24+1)/(X24/1.6) + CR24/(Y24/1.37))</f>
        <v>0</v>
      </c>
      <c r="AB24">
        <f>(CM24*CP24)</f>
        <v>0</v>
      </c>
      <c r="AC24">
        <f>(DE24+(AB24+2*0.95*5.67E-8*(((DE24+$B$7)+273)^4-(DE24+273)^4)-44100*Q24)/(1.84*29.3*Y24+8*0.95*5.67E-8*(DE24+273)^3))</f>
        <v>0</v>
      </c>
      <c r="AD24">
        <f>($C$7*DF24+$D$7*DG24+$E$7*AC24)</f>
        <v>0</v>
      </c>
      <c r="AE24">
        <f>0.61365*exp(17.502*AD24/(240.97+AD24))</f>
        <v>0</v>
      </c>
      <c r="AF24">
        <f>(AG24/AH24*100)</f>
        <v>0</v>
      </c>
      <c r="AG24">
        <f>CX24*(DC24+DD24)/1000</f>
        <v>0</v>
      </c>
      <c r="AH24">
        <f>0.61365*exp(17.502*DE24/(240.97+DE24))</f>
        <v>0</v>
      </c>
      <c r="AI24">
        <f>(AE24-CX24*(DC24+DD24)/1000)</f>
        <v>0</v>
      </c>
      <c r="AJ24">
        <f>(-Q24*44100)</f>
        <v>0</v>
      </c>
      <c r="AK24">
        <f>2*29.3*Y24*0.92*(DE24-AD24)</f>
        <v>0</v>
      </c>
      <c r="AL24">
        <f>2*0.95*5.67E-8*(((DE24+$B$7)+273)^4-(AD24+273)^4)</f>
        <v>0</v>
      </c>
      <c r="AM24">
        <f>AB24+AL24+AJ24+AK24</f>
        <v>0</v>
      </c>
      <c r="AN24">
        <v>0</v>
      </c>
      <c r="AO24">
        <v>0</v>
      </c>
      <c r="AP24">
        <f>IF(AN24*$H$13&gt;=AR24,1.0,(AR24/(AR24-AN24*$H$13)))</f>
        <v>0</v>
      </c>
      <c r="AQ24">
        <f>(AP24-1)*100</f>
        <v>0</v>
      </c>
      <c r="AR24">
        <f>MAX(0,($B$13+$C$13*DJ24)/(1+$D$13*DJ24)*DC24/(DE24+273)*$E$13)</f>
        <v>0</v>
      </c>
      <c r="AS24" t="s">
        <v>453</v>
      </c>
      <c r="AT24">
        <v>12485.3</v>
      </c>
      <c r="AU24">
        <v>675.2955999999999</v>
      </c>
      <c r="AV24">
        <v>2989.46</v>
      </c>
      <c r="AW24">
        <f>1-AU24/AV24</f>
        <v>0</v>
      </c>
      <c r="AX24">
        <v>-1.552555494002578</v>
      </c>
      <c r="AY24" t="s">
        <v>413</v>
      </c>
      <c r="AZ24" t="s">
        <v>413</v>
      </c>
      <c r="BA24">
        <v>0</v>
      </c>
      <c r="BB24">
        <v>0</v>
      </c>
      <c r="BC24">
        <f>1-BA24/BB24</f>
        <v>0</v>
      </c>
      <c r="BD24">
        <v>0.5</v>
      </c>
      <c r="BE24">
        <f>CN24</f>
        <v>0</v>
      </c>
      <c r="BF24">
        <f>S24</f>
        <v>0</v>
      </c>
      <c r="BG24">
        <f>BC24*BD24*BE24</f>
        <v>0</v>
      </c>
      <c r="BH24">
        <f>(BF24-AX24)/BE24</f>
        <v>0</v>
      </c>
      <c r="BI24">
        <f>(AV24-BB24)/BB24</f>
        <v>0</v>
      </c>
      <c r="BJ24">
        <f>AU24/(AW24+AU24/BB24)</f>
        <v>0</v>
      </c>
      <c r="BK24" t="s">
        <v>413</v>
      </c>
      <c r="BL24">
        <v>0</v>
      </c>
      <c r="BM24">
        <f>IF(BL24&lt;&gt;0, BL24, BJ24)</f>
        <v>0</v>
      </c>
      <c r="BN24">
        <f>1-BM24/BB24</f>
        <v>0</v>
      </c>
      <c r="BO24">
        <f>(BB24-BA24)/(BB24-BM24)</f>
        <v>0</v>
      </c>
      <c r="BP24">
        <f>(AV24-BB24)/(AV24-BM24)</f>
        <v>0</v>
      </c>
      <c r="BQ24">
        <f>(BB24-BA24)/(BB24-AU24)</f>
        <v>0</v>
      </c>
      <c r="BR24">
        <f>(AV24-BB24)/(AV24-AU24)</f>
        <v>0</v>
      </c>
      <c r="BS24">
        <f>(BO24*BM24/BA24)</f>
        <v>0</v>
      </c>
      <c r="BT24">
        <f>(1-BS24)</f>
        <v>0</v>
      </c>
      <c r="BU24">
        <v>1687</v>
      </c>
      <c r="BV24">
        <v>300</v>
      </c>
      <c r="BW24">
        <v>300</v>
      </c>
      <c r="BX24">
        <v>300</v>
      </c>
      <c r="BY24">
        <v>12485.3</v>
      </c>
      <c r="BZ24">
        <v>2886.56</v>
      </c>
      <c r="CA24">
        <v>-0.0103338</v>
      </c>
      <c r="CB24">
        <v>-9.720000000000001</v>
      </c>
      <c r="CC24" t="s">
        <v>413</v>
      </c>
      <c r="CD24" t="s">
        <v>413</v>
      </c>
      <c r="CE24" t="s">
        <v>413</v>
      </c>
      <c r="CF24" t="s">
        <v>413</v>
      </c>
      <c r="CG24" t="s">
        <v>413</v>
      </c>
      <c r="CH24" t="s">
        <v>413</v>
      </c>
      <c r="CI24" t="s">
        <v>413</v>
      </c>
      <c r="CJ24" t="s">
        <v>413</v>
      </c>
      <c r="CK24" t="s">
        <v>413</v>
      </c>
      <c r="CL24" t="s">
        <v>413</v>
      </c>
      <c r="CM24">
        <f>$B$11*DK24+$C$11*DL24+$F$11*DW24*(1-DZ24)</f>
        <v>0</v>
      </c>
      <c r="CN24">
        <f>CM24*CO24</f>
        <v>0</v>
      </c>
      <c r="CO24">
        <f>($B$11*$D$9+$C$11*$D$9+$F$11*((EJ24+EB24)/MAX(EJ24+EB24+EK24, 0.1)*$I$9+EK24/MAX(EJ24+EB24+EK24, 0.1)*$J$9))/($B$11+$C$11+$F$11)</f>
        <v>0</v>
      </c>
      <c r="CP24">
        <f>($B$11*$K$9+$C$11*$K$9+$F$11*((EJ24+EB24)/MAX(EJ24+EB24+EK24, 0.1)*$P$9+EK24/MAX(EJ24+EB24+EK24, 0.1)*$Q$9))/($B$11+$C$11+$F$11)</f>
        <v>0</v>
      </c>
      <c r="CQ24">
        <v>6</v>
      </c>
      <c r="CR24">
        <v>0.5</v>
      </c>
      <c r="CS24" t="s">
        <v>414</v>
      </c>
      <c r="CT24">
        <v>2</v>
      </c>
      <c r="CU24">
        <v>1687527227.599999</v>
      </c>
      <c r="CV24">
        <v>410.2494193548388</v>
      </c>
      <c r="CW24">
        <v>410.4982580645162</v>
      </c>
      <c r="CX24">
        <v>12.233</v>
      </c>
      <c r="CY24">
        <v>7.896495483870968</v>
      </c>
      <c r="CZ24">
        <v>409.5194193548388</v>
      </c>
      <c r="DA24">
        <v>12.031</v>
      </c>
      <c r="DB24">
        <v>600.1210322580645</v>
      </c>
      <c r="DC24">
        <v>100.9815161290322</v>
      </c>
      <c r="DD24">
        <v>0.09987627419354839</v>
      </c>
      <c r="DE24">
        <v>25.28113548387097</v>
      </c>
      <c r="DF24">
        <v>24.68088387096774</v>
      </c>
      <c r="DG24">
        <v>999.9000000000003</v>
      </c>
      <c r="DH24">
        <v>0</v>
      </c>
      <c r="DI24">
        <v>0</v>
      </c>
      <c r="DJ24">
        <v>10001.34451612903</v>
      </c>
      <c r="DK24">
        <v>0</v>
      </c>
      <c r="DL24">
        <v>858.6252258064516</v>
      </c>
      <c r="DM24">
        <v>-0.2207652096774194</v>
      </c>
      <c r="DN24">
        <v>415.3585161290322</v>
      </c>
      <c r="DO24">
        <v>413.7654193548387</v>
      </c>
      <c r="DP24">
        <v>4.336500645161291</v>
      </c>
      <c r="DQ24">
        <v>410.4982580645162</v>
      </c>
      <c r="DR24">
        <v>7.896495483870968</v>
      </c>
      <c r="DS24">
        <v>1.235306774193548</v>
      </c>
      <c r="DT24">
        <v>0.7974001612903227</v>
      </c>
      <c r="DU24">
        <v>10.03398387096774</v>
      </c>
      <c r="DV24">
        <v>3.661104838709678</v>
      </c>
      <c r="DW24">
        <v>0.0499931</v>
      </c>
      <c r="DX24">
        <v>0</v>
      </c>
      <c r="DY24">
        <v>0</v>
      </c>
      <c r="DZ24">
        <v>0</v>
      </c>
      <c r="EA24">
        <v>675.6629032258065</v>
      </c>
      <c r="EB24">
        <v>0.0499931</v>
      </c>
      <c r="EC24">
        <v>2951.959032258064</v>
      </c>
      <c r="ED24">
        <v>1.475161290322581</v>
      </c>
      <c r="EE24">
        <v>35.94935483870967</v>
      </c>
      <c r="EF24">
        <v>38.12670967741933</v>
      </c>
      <c r="EG24">
        <v>37.97967741935484</v>
      </c>
      <c r="EH24">
        <v>32.53593548387097</v>
      </c>
      <c r="EI24">
        <v>37.36867741935482</v>
      </c>
      <c r="EJ24">
        <v>0</v>
      </c>
      <c r="EK24">
        <v>0</v>
      </c>
      <c r="EL24">
        <v>0</v>
      </c>
      <c r="EM24">
        <v>80.29999995231628</v>
      </c>
      <c r="EN24">
        <v>0</v>
      </c>
      <c r="EO24">
        <v>675.2955999999999</v>
      </c>
      <c r="EP24">
        <v>-13.51923058613614</v>
      </c>
      <c r="EQ24">
        <v>2612.450772730514</v>
      </c>
      <c r="ER24">
        <v>2995.7744</v>
      </c>
      <c r="ES24">
        <v>15</v>
      </c>
      <c r="ET24">
        <v>1687527255.1</v>
      </c>
      <c r="EU24" t="s">
        <v>454</v>
      </c>
      <c r="EV24">
        <v>1687527255.1</v>
      </c>
      <c r="EW24">
        <v>1687453843.1</v>
      </c>
      <c r="EX24">
        <v>8</v>
      </c>
      <c r="EY24">
        <v>-0.028</v>
      </c>
      <c r="EZ24">
        <v>0.001</v>
      </c>
      <c r="FA24">
        <v>0.73</v>
      </c>
      <c r="FB24">
        <v>0.202</v>
      </c>
      <c r="FC24">
        <v>410</v>
      </c>
      <c r="FD24">
        <v>21</v>
      </c>
      <c r="FE24">
        <v>0.32</v>
      </c>
      <c r="FF24">
        <v>0.04</v>
      </c>
      <c r="FG24">
        <v>-0.262504625</v>
      </c>
      <c r="FH24">
        <v>0.7913804465290821</v>
      </c>
      <c r="FI24">
        <v>0.08392726145469287</v>
      </c>
      <c r="FJ24">
        <v>1</v>
      </c>
      <c r="FK24">
        <v>410.2799000000001</v>
      </c>
      <c r="FL24">
        <v>-0.2283337041163288</v>
      </c>
      <c r="FM24">
        <v>0.02679968905292474</v>
      </c>
      <c r="FN24">
        <v>1</v>
      </c>
      <c r="FO24">
        <v>4.348755</v>
      </c>
      <c r="FP24">
        <v>-0.2217568480300214</v>
      </c>
      <c r="FQ24">
        <v>0.02164488819559946</v>
      </c>
      <c r="FR24">
        <v>1</v>
      </c>
      <c r="FS24">
        <v>12.23533</v>
      </c>
      <c r="FT24">
        <v>-0.2166113459398805</v>
      </c>
      <c r="FU24">
        <v>0.01575760451337697</v>
      </c>
      <c r="FV24">
        <v>1</v>
      </c>
      <c r="FW24">
        <v>4</v>
      </c>
      <c r="FX24">
        <v>4</v>
      </c>
      <c r="FY24" t="s">
        <v>416</v>
      </c>
      <c r="FZ24">
        <v>3.18493</v>
      </c>
      <c r="GA24">
        <v>2.79694</v>
      </c>
      <c r="GB24">
        <v>0.104354</v>
      </c>
      <c r="GC24">
        <v>0.105009</v>
      </c>
      <c r="GD24">
        <v>0.07444870000000001</v>
      </c>
      <c r="GE24">
        <v>0.0544996</v>
      </c>
      <c r="GF24">
        <v>28412.1</v>
      </c>
      <c r="GG24">
        <v>22488.1</v>
      </c>
      <c r="GH24">
        <v>29616.7</v>
      </c>
      <c r="GI24">
        <v>24589.3</v>
      </c>
      <c r="GJ24">
        <v>34867.7</v>
      </c>
      <c r="GK24">
        <v>33946.8</v>
      </c>
      <c r="GL24">
        <v>40830.1</v>
      </c>
      <c r="GM24">
        <v>40109.4</v>
      </c>
      <c r="GN24">
        <v>2.25045</v>
      </c>
      <c r="GO24">
        <v>1.99043</v>
      </c>
      <c r="GP24">
        <v>0.248849</v>
      </c>
      <c r="GQ24">
        <v>0</v>
      </c>
      <c r="GR24">
        <v>20.5893</v>
      </c>
      <c r="GS24">
        <v>999.9</v>
      </c>
      <c r="GT24">
        <v>41.8</v>
      </c>
      <c r="GU24">
        <v>22.6</v>
      </c>
      <c r="GV24">
        <v>11.3923</v>
      </c>
      <c r="GW24">
        <v>62.1964</v>
      </c>
      <c r="GX24">
        <v>34.1506</v>
      </c>
      <c r="GY24">
        <v>1</v>
      </c>
      <c r="GZ24">
        <v>-0.434891</v>
      </c>
      <c r="HA24">
        <v>-5.34721</v>
      </c>
      <c r="HB24">
        <v>20.1993</v>
      </c>
      <c r="HC24">
        <v>5.23002</v>
      </c>
      <c r="HD24">
        <v>11.9081</v>
      </c>
      <c r="HE24">
        <v>4.9657</v>
      </c>
      <c r="HF24">
        <v>3.292</v>
      </c>
      <c r="HG24">
        <v>9999</v>
      </c>
      <c r="HH24">
        <v>9999</v>
      </c>
      <c r="HI24">
        <v>9999</v>
      </c>
      <c r="HJ24">
        <v>999.9</v>
      </c>
      <c r="HK24">
        <v>4.97001</v>
      </c>
      <c r="HL24">
        <v>1.87439</v>
      </c>
      <c r="HM24">
        <v>1.87311</v>
      </c>
      <c r="HN24">
        <v>1.8721</v>
      </c>
      <c r="HO24">
        <v>1.87378</v>
      </c>
      <c r="HP24">
        <v>1.86874</v>
      </c>
      <c r="HQ24">
        <v>1.87302</v>
      </c>
      <c r="HR24">
        <v>1.87805</v>
      </c>
      <c r="HS24">
        <v>0</v>
      </c>
      <c r="HT24">
        <v>0</v>
      </c>
      <c r="HU24">
        <v>0</v>
      </c>
      <c r="HV24">
        <v>0</v>
      </c>
      <c r="HW24" t="s">
        <v>417</v>
      </c>
      <c r="HX24" t="s">
        <v>418</v>
      </c>
      <c r="HY24" t="s">
        <v>419</v>
      </c>
      <c r="HZ24" t="s">
        <v>419</v>
      </c>
      <c r="IA24" t="s">
        <v>419</v>
      </c>
      <c r="IB24" t="s">
        <v>419</v>
      </c>
      <c r="IC24">
        <v>0</v>
      </c>
      <c r="ID24">
        <v>100</v>
      </c>
      <c r="IE24">
        <v>100</v>
      </c>
      <c r="IF24">
        <v>0.73</v>
      </c>
      <c r="IG24">
        <v>0.202</v>
      </c>
      <c r="IH24">
        <v>0.758000000000095</v>
      </c>
      <c r="II24">
        <v>0</v>
      </c>
      <c r="IJ24">
        <v>0</v>
      </c>
      <c r="IK24">
        <v>0</v>
      </c>
      <c r="IL24">
        <v>0.202</v>
      </c>
      <c r="IM24">
        <v>0</v>
      </c>
      <c r="IN24">
        <v>0</v>
      </c>
      <c r="IO24">
        <v>0</v>
      </c>
      <c r="IP24">
        <v>-1</v>
      </c>
      <c r="IQ24">
        <v>-1</v>
      </c>
      <c r="IR24">
        <v>-1</v>
      </c>
      <c r="IS24">
        <v>-1</v>
      </c>
      <c r="IT24">
        <v>1</v>
      </c>
      <c r="IU24">
        <v>1223.2</v>
      </c>
      <c r="IV24">
        <v>1.0498</v>
      </c>
      <c r="IW24">
        <v>2.36328</v>
      </c>
      <c r="IX24">
        <v>1.42578</v>
      </c>
      <c r="IY24">
        <v>2.28882</v>
      </c>
      <c r="IZ24">
        <v>1.54785</v>
      </c>
      <c r="JA24">
        <v>2.44873</v>
      </c>
      <c r="JB24">
        <v>26.2516</v>
      </c>
      <c r="JC24">
        <v>15.9182</v>
      </c>
      <c r="JD24">
        <v>18</v>
      </c>
      <c r="JE24">
        <v>622.057</v>
      </c>
      <c r="JF24">
        <v>443.004</v>
      </c>
      <c r="JG24">
        <v>31.0487</v>
      </c>
      <c r="JH24">
        <v>21.4373</v>
      </c>
      <c r="JI24">
        <v>30.0007</v>
      </c>
      <c r="JJ24">
        <v>21.3143</v>
      </c>
      <c r="JK24">
        <v>21.247</v>
      </c>
      <c r="JL24">
        <v>21.0467</v>
      </c>
      <c r="JM24">
        <v>0</v>
      </c>
      <c r="JN24">
        <v>0</v>
      </c>
      <c r="JO24">
        <v>31.1385</v>
      </c>
      <c r="JP24">
        <v>410.25</v>
      </c>
      <c r="JQ24">
        <v>14.4212</v>
      </c>
      <c r="JR24">
        <v>96.46729999999999</v>
      </c>
      <c r="JS24">
        <v>102.054</v>
      </c>
    </row>
    <row r="25" spans="1:279">
      <c r="A25">
        <v>9</v>
      </c>
      <c r="B25">
        <v>1687527519.1</v>
      </c>
      <c r="C25">
        <v>1129.599999904633</v>
      </c>
      <c r="D25" t="s">
        <v>455</v>
      </c>
      <c r="E25" t="s">
        <v>456</v>
      </c>
      <c r="F25">
        <v>15</v>
      </c>
      <c r="G25" t="s">
        <v>227</v>
      </c>
      <c r="N25" t="s">
        <v>408</v>
      </c>
      <c r="O25" t="s">
        <v>409</v>
      </c>
      <c r="P25">
        <v>1687527511.099999</v>
      </c>
      <c r="Q25">
        <f>(R25)/1000</f>
        <v>0</v>
      </c>
      <c r="R25">
        <f>1000*DB25*AP25*(CX25-CY25)/(100*CQ25*(1000-AP25*CX25))</f>
        <v>0</v>
      </c>
      <c r="S25">
        <f>DB25*AP25*(CW25-CV25*(1000-AP25*CY25)/(1000-AP25*CX25))/(100*CQ25)</f>
        <v>0</v>
      </c>
      <c r="T25">
        <f>CV25 - IF(AP25&gt;1, S25*CQ25*100.0/(AR25*DJ25), 0)</f>
        <v>0</v>
      </c>
      <c r="U25">
        <f>((AA25-Q25/2)*T25-S25)/(AA25+Q25/2)</f>
        <v>0</v>
      </c>
      <c r="V25">
        <f>U25*(DC25+DD25)/1000.0</f>
        <v>0</v>
      </c>
      <c r="W25">
        <f>(CV25 - IF(AP25&gt;1, S25*CQ25*100.0/(AR25*DJ25), 0))*(DC25+DD25)/1000.0</f>
        <v>0</v>
      </c>
      <c r="X25">
        <f>2.0/((1/Z25-1/Y25)+SIGN(Z25)*SQRT((1/Z25-1/Y25)*(1/Z25-1/Y25) + 4*CR25/((CR25+1)*(CR25+1))*(2*1/Z25*1/Y25-1/Y25*1/Y25)))</f>
        <v>0</v>
      </c>
      <c r="Y25">
        <f>IF(LEFT(CS25,1)&lt;&gt;"0",IF(LEFT(CS25,1)="1",3.0,CT25),$D$5+$E$5*(DJ25*DC25/($K$5*1000))+$F$5*(DJ25*DC25/($K$5*1000))*MAX(MIN(CQ25,$J$5),$I$5)*MAX(MIN(CQ25,$J$5),$I$5)+$G$5*MAX(MIN(CQ25,$J$5),$I$5)*(DJ25*DC25/($K$5*1000))+$H$5*(DJ25*DC25/($K$5*1000))*(DJ25*DC25/($K$5*1000)))</f>
        <v>0</v>
      </c>
      <c r="Z25">
        <f>Q25*(1000-(1000*0.61365*exp(17.502*AD25/(240.97+AD25))/(DC25+DD25)+CX25)/2)/(1000*0.61365*exp(17.502*AD25/(240.97+AD25))/(DC25+DD25)-CX25)</f>
        <v>0</v>
      </c>
      <c r="AA25">
        <f>1/((CR25+1)/(X25/1.6)+1/(Y25/1.37)) + CR25/((CR25+1)/(X25/1.6) + CR25/(Y25/1.37))</f>
        <v>0</v>
      </c>
      <c r="AB25">
        <f>(CM25*CP25)</f>
        <v>0</v>
      </c>
      <c r="AC25">
        <f>(DE25+(AB25+2*0.95*5.67E-8*(((DE25+$B$7)+273)^4-(DE25+273)^4)-44100*Q25)/(1.84*29.3*Y25+8*0.95*5.67E-8*(DE25+273)^3))</f>
        <v>0</v>
      </c>
      <c r="AD25">
        <f>($C$7*DF25+$D$7*DG25+$E$7*AC25)</f>
        <v>0</v>
      </c>
      <c r="AE25">
        <f>0.61365*exp(17.502*AD25/(240.97+AD25))</f>
        <v>0</v>
      </c>
      <c r="AF25">
        <f>(AG25/AH25*100)</f>
        <v>0</v>
      </c>
      <c r="AG25">
        <f>CX25*(DC25+DD25)/1000</f>
        <v>0</v>
      </c>
      <c r="AH25">
        <f>0.61365*exp(17.502*DE25/(240.97+DE25))</f>
        <v>0</v>
      </c>
      <c r="AI25">
        <f>(AE25-CX25*(DC25+DD25)/1000)</f>
        <v>0</v>
      </c>
      <c r="AJ25">
        <f>(-Q25*44100)</f>
        <v>0</v>
      </c>
      <c r="AK25">
        <f>2*29.3*Y25*0.92*(DE25-AD25)</f>
        <v>0</v>
      </c>
      <c r="AL25">
        <f>2*0.95*5.67E-8*(((DE25+$B$7)+273)^4-(AD25+273)^4)</f>
        <v>0</v>
      </c>
      <c r="AM25">
        <f>AB25+AL25+AJ25+AK25</f>
        <v>0</v>
      </c>
      <c r="AN25">
        <v>0</v>
      </c>
      <c r="AO25">
        <v>0</v>
      </c>
      <c r="AP25">
        <f>IF(AN25*$H$13&gt;=AR25,1.0,(AR25/(AR25-AN25*$H$13)))</f>
        <v>0</v>
      </c>
      <c r="AQ25">
        <f>(AP25-1)*100</f>
        <v>0</v>
      </c>
      <c r="AR25">
        <f>MAX(0,($B$13+$C$13*DJ25)/(1+$D$13*DJ25)*DC25/(DE25+273)*$E$13)</f>
        <v>0</v>
      </c>
      <c r="AS25" t="s">
        <v>453</v>
      </c>
      <c r="AT25">
        <v>12485.3</v>
      </c>
      <c r="AU25">
        <v>675.2955999999999</v>
      </c>
      <c r="AV25">
        <v>2989.46</v>
      </c>
      <c r="AW25">
        <f>1-AU25/AV25</f>
        <v>0</v>
      </c>
      <c r="AX25">
        <v>-1.552555494002578</v>
      </c>
      <c r="AY25" t="s">
        <v>457</v>
      </c>
      <c r="AZ25">
        <v>12498.9</v>
      </c>
      <c r="BA25">
        <v>735.5010384615384</v>
      </c>
      <c r="BB25">
        <v>981.778</v>
      </c>
      <c r="BC25">
        <f>1-BA25/BB25</f>
        <v>0</v>
      </c>
      <c r="BD25">
        <v>0.5</v>
      </c>
      <c r="BE25">
        <f>CN25</f>
        <v>0</v>
      </c>
      <c r="BF25">
        <f>S25</f>
        <v>0</v>
      </c>
      <c r="BG25">
        <f>BC25*BD25*BE25</f>
        <v>0</v>
      </c>
      <c r="BH25">
        <f>(BF25-AX25)/BE25</f>
        <v>0</v>
      </c>
      <c r="BI25">
        <f>(AV25-BB25)/BB25</f>
        <v>0</v>
      </c>
      <c r="BJ25">
        <f>AU25/(AW25+AU25/BB25)</f>
        <v>0</v>
      </c>
      <c r="BK25" t="s">
        <v>458</v>
      </c>
      <c r="BL25">
        <v>534.52</v>
      </c>
      <c r="BM25">
        <f>IF(BL25&lt;&gt;0, BL25, BJ25)</f>
        <v>0</v>
      </c>
      <c r="BN25">
        <f>1-BM25/BB25</f>
        <v>0</v>
      </c>
      <c r="BO25">
        <f>(BB25-BA25)/(BB25-BM25)</f>
        <v>0</v>
      </c>
      <c r="BP25">
        <f>(AV25-BB25)/(AV25-BM25)</f>
        <v>0</v>
      </c>
      <c r="BQ25">
        <f>(BB25-BA25)/(BB25-AU25)</f>
        <v>0</v>
      </c>
      <c r="BR25">
        <f>(AV25-BB25)/(AV25-AU25)</f>
        <v>0</v>
      </c>
      <c r="BS25">
        <f>(BO25*BM25/BA25)</f>
        <v>0</v>
      </c>
      <c r="BT25">
        <f>(1-BS25)</f>
        <v>0</v>
      </c>
      <c r="BU25">
        <v>1688</v>
      </c>
      <c r="BV25">
        <v>300</v>
      </c>
      <c r="BW25">
        <v>300</v>
      </c>
      <c r="BX25">
        <v>300</v>
      </c>
      <c r="BY25">
        <v>12498.9</v>
      </c>
      <c r="BZ25">
        <v>941.33</v>
      </c>
      <c r="CA25">
        <v>-0.00905751</v>
      </c>
      <c r="CB25">
        <v>-2.26</v>
      </c>
      <c r="CC25" t="s">
        <v>413</v>
      </c>
      <c r="CD25" t="s">
        <v>413</v>
      </c>
      <c r="CE25" t="s">
        <v>413</v>
      </c>
      <c r="CF25" t="s">
        <v>413</v>
      </c>
      <c r="CG25" t="s">
        <v>413</v>
      </c>
      <c r="CH25" t="s">
        <v>413</v>
      </c>
      <c r="CI25" t="s">
        <v>413</v>
      </c>
      <c r="CJ25" t="s">
        <v>413</v>
      </c>
      <c r="CK25" t="s">
        <v>413</v>
      </c>
      <c r="CL25" t="s">
        <v>413</v>
      </c>
      <c r="CM25">
        <f>$B$11*DK25+$C$11*DL25+$F$11*DW25*(1-DZ25)</f>
        <v>0</v>
      </c>
      <c r="CN25">
        <f>CM25*CO25</f>
        <v>0</v>
      </c>
      <c r="CO25">
        <f>($B$11*$D$9+$C$11*$D$9+$F$11*((EJ25+EB25)/MAX(EJ25+EB25+EK25, 0.1)*$I$9+EK25/MAX(EJ25+EB25+EK25, 0.1)*$J$9))/($B$11+$C$11+$F$11)</f>
        <v>0</v>
      </c>
      <c r="CP25">
        <f>($B$11*$K$9+$C$11*$K$9+$F$11*((EJ25+EB25)/MAX(EJ25+EB25+EK25, 0.1)*$P$9+EK25/MAX(EJ25+EB25+EK25, 0.1)*$Q$9))/($B$11+$C$11+$F$11)</f>
        <v>0</v>
      </c>
      <c r="CQ25">
        <v>6</v>
      </c>
      <c r="CR25">
        <v>0.5</v>
      </c>
      <c r="CS25" t="s">
        <v>414</v>
      </c>
      <c r="CT25">
        <v>2</v>
      </c>
      <c r="CU25">
        <v>1687527511.099999</v>
      </c>
      <c r="CV25">
        <v>409.8370967741936</v>
      </c>
      <c r="CW25">
        <v>429.9211612903226</v>
      </c>
      <c r="CX25">
        <v>16.75912580645161</v>
      </c>
      <c r="CY25">
        <v>13.83637741935484</v>
      </c>
      <c r="CZ25">
        <v>409.1350967741936</v>
      </c>
      <c r="DA25">
        <v>16.55712580645161</v>
      </c>
      <c r="DB25">
        <v>600.2292580645161</v>
      </c>
      <c r="DC25">
        <v>100.9854838709677</v>
      </c>
      <c r="DD25">
        <v>0.09987113225806452</v>
      </c>
      <c r="DE25">
        <v>25.06545806451613</v>
      </c>
      <c r="DF25">
        <v>25.10272903225806</v>
      </c>
      <c r="DG25">
        <v>999.9000000000003</v>
      </c>
      <c r="DH25">
        <v>0</v>
      </c>
      <c r="DI25">
        <v>0</v>
      </c>
      <c r="DJ25">
        <v>9999.711290322581</v>
      </c>
      <c r="DK25">
        <v>0</v>
      </c>
      <c r="DL25">
        <v>840.9349354838711</v>
      </c>
      <c r="DM25">
        <v>-20.05606451612903</v>
      </c>
      <c r="DN25">
        <v>416.8511612903226</v>
      </c>
      <c r="DO25">
        <v>435.9532258064517</v>
      </c>
      <c r="DP25">
        <v>2.922747741935483</v>
      </c>
      <c r="DQ25">
        <v>429.9211612903226</v>
      </c>
      <c r="DR25">
        <v>13.83637741935484</v>
      </c>
      <c r="DS25">
        <v>1.692427741935484</v>
      </c>
      <c r="DT25">
        <v>1.397273870967742</v>
      </c>
      <c r="DU25">
        <v>14.82713548387097</v>
      </c>
      <c r="DV25">
        <v>11.88805161290322</v>
      </c>
      <c r="DW25">
        <v>1499.980322580645</v>
      </c>
      <c r="DX25">
        <v>0.9730010000000002</v>
      </c>
      <c r="DY25">
        <v>0.0269988</v>
      </c>
      <c r="DZ25">
        <v>0</v>
      </c>
      <c r="EA25">
        <v>735.5794516129032</v>
      </c>
      <c r="EB25">
        <v>4.999310000000001</v>
      </c>
      <c r="EC25">
        <v>12575.99032258064</v>
      </c>
      <c r="ED25">
        <v>13259.07419354839</v>
      </c>
      <c r="EE25">
        <v>35.50974193548386</v>
      </c>
      <c r="EF25">
        <v>36.258</v>
      </c>
      <c r="EG25">
        <v>36.39100000000001</v>
      </c>
      <c r="EH25">
        <v>30.60851612903226</v>
      </c>
      <c r="EI25">
        <v>36.15303225806451</v>
      </c>
      <c r="EJ25">
        <v>1454.61870967742</v>
      </c>
      <c r="EK25">
        <v>40.36290322580643</v>
      </c>
      <c r="EL25">
        <v>0</v>
      </c>
      <c r="EM25">
        <v>282.8999998569489</v>
      </c>
      <c r="EN25">
        <v>0</v>
      </c>
      <c r="EO25">
        <v>735.5010384615384</v>
      </c>
      <c r="EP25">
        <v>-7.983145297188308</v>
      </c>
      <c r="EQ25">
        <v>-322.2666619859669</v>
      </c>
      <c r="ER25">
        <v>12572.43461538461</v>
      </c>
      <c r="ES25">
        <v>15</v>
      </c>
      <c r="ET25">
        <v>1687527559.6</v>
      </c>
      <c r="EU25" t="s">
        <v>459</v>
      </c>
      <c r="EV25">
        <v>1687527559.6</v>
      </c>
      <c r="EW25">
        <v>1687453843.1</v>
      </c>
      <c r="EX25">
        <v>9</v>
      </c>
      <c r="EY25">
        <v>-0.028</v>
      </c>
      <c r="EZ25">
        <v>0.001</v>
      </c>
      <c r="FA25">
        <v>0.702</v>
      </c>
      <c r="FB25">
        <v>0.202</v>
      </c>
      <c r="FC25">
        <v>429</v>
      </c>
      <c r="FD25">
        <v>21</v>
      </c>
      <c r="FE25">
        <v>0.14</v>
      </c>
      <c r="FF25">
        <v>0.04</v>
      </c>
      <c r="FG25">
        <v>-20.0391925</v>
      </c>
      <c r="FH25">
        <v>-0.6882180112569898</v>
      </c>
      <c r="FI25">
        <v>0.09920473876660331</v>
      </c>
      <c r="FJ25">
        <v>1</v>
      </c>
      <c r="FK25">
        <v>409.8644</v>
      </c>
      <c r="FL25">
        <v>0.2641334816453629</v>
      </c>
      <c r="FM25">
        <v>0.05000639959045131</v>
      </c>
      <c r="FN25">
        <v>1</v>
      </c>
      <c r="FO25">
        <v>2.92941175</v>
      </c>
      <c r="FP25">
        <v>-0.07328296435272892</v>
      </c>
      <c r="FQ25">
        <v>0.0152064047176675</v>
      </c>
      <c r="FR25">
        <v>1</v>
      </c>
      <c r="FS25">
        <v>16.75772333333333</v>
      </c>
      <c r="FT25">
        <v>0.3904631813126063</v>
      </c>
      <c r="FU25">
        <v>0.02826414316565963</v>
      </c>
      <c r="FV25">
        <v>1</v>
      </c>
      <c r="FW25">
        <v>4</v>
      </c>
      <c r="FX25">
        <v>4</v>
      </c>
      <c r="FY25" t="s">
        <v>416</v>
      </c>
      <c r="FZ25">
        <v>3.18452</v>
      </c>
      <c r="GA25">
        <v>2.79646</v>
      </c>
      <c r="GB25">
        <v>0.104345</v>
      </c>
      <c r="GC25">
        <v>0.108838</v>
      </c>
      <c r="GD25">
        <v>0.0944671</v>
      </c>
      <c r="GE25">
        <v>0.0832416</v>
      </c>
      <c r="GF25">
        <v>28408.6</v>
      </c>
      <c r="GG25">
        <v>22393</v>
      </c>
      <c r="GH25">
        <v>29612.6</v>
      </c>
      <c r="GI25">
        <v>24590.4</v>
      </c>
      <c r="GJ25">
        <v>34084.6</v>
      </c>
      <c r="GK25">
        <v>32901</v>
      </c>
      <c r="GL25">
        <v>40820.6</v>
      </c>
      <c r="GM25">
        <v>40112.1</v>
      </c>
      <c r="GN25">
        <v>2.2506</v>
      </c>
      <c r="GO25">
        <v>2.00682</v>
      </c>
      <c r="GP25">
        <v>0.290442</v>
      </c>
      <c r="GQ25">
        <v>0</v>
      </c>
      <c r="GR25">
        <v>20.3183</v>
      </c>
      <c r="GS25">
        <v>999.9</v>
      </c>
      <c r="GT25">
        <v>63.8</v>
      </c>
      <c r="GU25">
        <v>22.7</v>
      </c>
      <c r="GV25">
        <v>17.4934</v>
      </c>
      <c r="GW25">
        <v>62.1764</v>
      </c>
      <c r="GX25">
        <v>34.7115</v>
      </c>
      <c r="GY25">
        <v>1</v>
      </c>
      <c r="GZ25">
        <v>-0.445239</v>
      </c>
      <c r="HA25">
        <v>-3.13877</v>
      </c>
      <c r="HB25">
        <v>20.2392</v>
      </c>
      <c r="HC25">
        <v>5.22837</v>
      </c>
      <c r="HD25">
        <v>11.9053</v>
      </c>
      <c r="HE25">
        <v>4.96525</v>
      </c>
      <c r="HF25">
        <v>3.292</v>
      </c>
      <c r="HG25">
        <v>9999</v>
      </c>
      <c r="HH25">
        <v>9999</v>
      </c>
      <c r="HI25">
        <v>9999</v>
      </c>
      <c r="HJ25">
        <v>999.9</v>
      </c>
      <c r="HK25">
        <v>4.97008</v>
      </c>
      <c r="HL25">
        <v>1.87439</v>
      </c>
      <c r="HM25">
        <v>1.87305</v>
      </c>
      <c r="HN25">
        <v>1.87207</v>
      </c>
      <c r="HO25">
        <v>1.87378</v>
      </c>
      <c r="HP25">
        <v>1.86874</v>
      </c>
      <c r="HQ25">
        <v>1.87302</v>
      </c>
      <c r="HR25">
        <v>1.87804</v>
      </c>
      <c r="HS25">
        <v>0</v>
      </c>
      <c r="HT25">
        <v>0</v>
      </c>
      <c r="HU25">
        <v>0</v>
      </c>
      <c r="HV25">
        <v>0</v>
      </c>
      <c r="HW25" t="s">
        <v>417</v>
      </c>
      <c r="HX25" t="s">
        <v>418</v>
      </c>
      <c r="HY25" t="s">
        <v>419</v>
      </c>
      <c r="HZ25" t="s">
        <v>419</v>
      </c>
      <c r="IA25" t="s">
        <v>419</v>
      </c>
      <c r="IB25" t="s">
        <v>419</v>
      </c>
      <c r="IC25">
        <v>0</v>
      </c>
      <c r="ID25">
        <v>100</v>
      </c>
      <c r="IE25">
        <v>100</v>
      </c>
      <c r="IF25">
        <v>0.702</v>
      </c>
      <c r="IG25">
        <v>0.202</v>
      </c>
      <c r="IH25">
        <v>0.7299523809523976</v>
      </c>
      <c r="II25">
        <v>0</v>
      </c>
      <c r="IJ25">
        <v>0</v>
      </c>
      <c r="IK25">
        <v>0</v>
      </c>
      <c r="IL25">
        <v>0.202</v>
      </c>
      <c r="IM25">
        <v>0</v>
      </c>
      <c r="IN25">
        <v>0</v>
      </c>
      <c r="IO25">
        <v>0</v>
      </c>
      <c r="IP25">
        <v>-1</v>
      </c>
      <c r="IQ25">
        <v>-1</v>
      </c>
      <c r="IR25">
        <v>-1</v>
      </c>
      <c r="IS25">
        <v>-1</v>
      </c>
      <c r="IT25">
        <v>4.4</v>
      </c>
      <c r="IU25">
        <v>1227.9</v>
      </c>
      <c r="IV25">
        <v>1.09375</v>
      </c>
      <c r="IW25">
        <v>2.36084</v>
      </c>
      <c r="IX25">
        <v>1.42578</v>
      </c>
      <c r="IY25">
        <v>2.2876</v>
      </c>
      <c r="IZ25">
        <v>1.54785</v>
      </c>
      <c r="JA25">
        <v>2.42798</v>
      </c>
      <c r="JB25">
        <v>25.8194</v>
      </c>
      <c r="JC25">
        <v>15.8657</v>
      </c>
      <c r="JD25">
        <v>18</v>
      </c>
      <c r="JE25">
        <v>621.9930000000001</v>
      </c>
      <c r="JF25">
        <v>452.29</v>
      </c>
      <c r="JG25">
        <v>28.9732</v>
      </c>
      <c r="JH25">
        <v>21.3936</v>
      </c>
      <c r="JI25">
        <v>30.0002</v>
      </c>
      <c r="JJ25">
        <v>21.3</v>
      </c>
      <c r="JK25">
        <v>21.2335</v>
      </c>
      <c r="JL25">
        <v>21.9133</v>
      </c>
      <c r="JM25">
        <v>28.4542</v>
      </c>
      <c r="JN25">
        <v>100</v>
      </c>
      <c r="JO25">
        <v>28.9222</v>
      </c>
      <c r="JP25">
        <v>430.121</v>
      </c>
      <c r="JQ25">
        <v>13.9494</v>
      </c>
      <c r="JR25">
        <v>96.4487</v>
      </c>
      <c r="JS25">
        <v>102.06</v>
      </c>
    </row>
    <row r="26" spans="1:279">
      <c r="A26">
        <v>10</v>
      </c>
      <c r="B26">
        <v>1687527645.1</v>
      </c>
      <c r="C26">
        <v>1255.599999904633</v>
      </c>
      <c r="D26" t="s">
        <v>460</v>
      </c>
      <c r="E26" t="s">
        <v>461</v>
      </c>
      <c r="F26">
        <v>15</v>
      </c>
      <c r="G26" t="s">
        <v>227</v>
      </c>
      <c r="N26" t="s">
        <v>408</v>
      </c>
      <c r="O26" t="s">
        <v>409</v>
      </c>
      <c r="P26">
        <v>1687527637.349999</v>
      </c>
      <c r="Q26">
        <f>(R26)/1000</f>
        <v>0</v>
      </c>
      <c r="R26">
        <f>1000*DB26*AP26*(CX26-CY26)/(100*CQ26*(1000-AP26*CX26))</f>
        <v>0</v>
      </c>
      <c r="S26">
        <f>DB26*AP26*(CW26-CV26*(1000-AP26*CY26)/(1000-AP26*CX26))/(100*CQ26)</f>
        <v>0</v>
      </c>
      <c r="T26">
        <f>CV26 - IF(AP26&gt;1, S26*CQ26*100.0/(AR26*DJ26), 0)</f>
        <v>0</v>
      </c>
      <c r="U26">
        <f>((AA26-Q26/2)*T26-S26)/(AA26+Q26/2)</f>
        <v>0</v>
      </c>
      <c r="V26">
        <f>U26*(DC26+DD26)/1000.0</f>
        <v>0</v>
      </c>
      <c r="W26">
        <f>(CV26 - IF(AP26&gt;1, S26*CQ26*100.0/(AR26*DJ26), 0))*(DC26+DD26)/1000.0</f>
        <v>0</v>
      </c>
      <c r="X26">
        <f>2.0/((1/Z26-1/Y26)+SIGN(Z26)*SQRT((1/Z26-1/Y26)*(1/Z26-1/Y26) + 4*CR26/((CR26+1)*(CR26+1))*(2*1/Z26*1/Y26-1/Y26*1/Y26)))</f>
        <v>0</v>
      </c>
      <c r="Y26">
        <f>IF(LEFT(CS26,1)&lt;&gt;"0",IF(LEFT(CS26,1)="1",3.0,CT26),$D$5+$E$5*(DJ26*DC26/($K$5*1000))+$F$5*(DJ26*DC26/($K$5*1000))*MAX(MIN(CQ26,$J$5),$I$5)*MAX(MIN(CQ26,$J$5),$I$5)+$G$5*MAX(MIN(CQ26,$J$5),$I$5)*(DJ26*DC26/($K$5*1000))+$H$5*(DJ26*DC26/($K$5*1000))*(DJ26*DC26/($K$5*1000)))</f>
        <v>0</v>
      </c>
      <c r="Z26">
        <f>Q26*(1000-(1000*0.61365*exp(17.502*AD26/(240.97+AD26))/(DC26+DD26)+CX26)/2)/(1000*0.61365*exp(17.502*AD26/(240.97+AD26))/(DC26+DD26)-CX26)</f>
        <v>0</v>
      </c>
      <c r="AA26">
        <f>1/((CR26+1)/(X26/1.6)+1/(Y26/1.37)) + CR26/((CR26+1)/(X26/1.6) + CR26/(Y26/1.37))</f>
        <v>0</v>
      </c>
      <c r="AB26">
        <f>(CM26*CP26)</f>
        <v>0</v>
      </c>
      <c r="AC26">
        <f>(DE26+(AB26+2*0.95*5.67E-8*(((DE26+$B$7)+273)^4-(DE26+273)^4)-44100*Q26)/(1.84*29.3*Y26+8*0.95*5.67E-8*(DE26+273)^3))</f>
        <v>0</v>
      </c>
      <c r="AD26">
        <f>($C$7*DF26+$D$7*DG26+$E$7*AC26)</f>
        <v>0</v>
      </c>
      <c r="AE26">
        <f>0.61365*exp(17.502*AD26/(240.97+AD26))</f>
        <v>0</v>
      </c>
      <c r="AF26">
        <f>(AG26/AH26*100)</f>
        <v>0</v>
      </c>
      <c r="AG26">
        <f>CX26*(DC26+DD26)/1000</f>
        <v>0</v>
      </c>
      <c r="AH26">
        <f>0.61365*exp(17.502*DE26/(240.97+DE26))</f>
        <v>0</v>
      </c>
      <c r="AI26">
        <f>(AE26-CX26*(DC26+DD26)/1000)</f>
        <v>0</v>
      </c>
      <c r="AJ26">
        <f>(-Q26*44100)</f>
        <v>0</v>
      </c>
      <c r="AK26">
        <f>2*29.3*Y26*0.92*(DE26-AD26)</f>
        <v>0</v>
      </c>
      <c r="AL26">
        <f>2*0.95*5.67E-8*(((DE26+$B$7)+273)^4-(AD26+273)^4)</f>
        <v>0</v>
      </c>
      <c r="AM26">
        <f>AB26+AL26+AJ26+AK26</f>
        <v>0</v>
      </c>
      <c r="AN26">
        <v>0</v>
      </c>
      <c r="AO26">
        <v>0</v>
      </c>
      <c r="AP26">
        <f>IF(AN26*$H$13&gt;=AR26,1.0,(AR26/(AR26-AN26*$H$13)))</f>
        <v>0</v>
      </c>
      <c r="AQ26">
        <f>(AP26-1)*100</f>
        <v>0</v>
      </c>
      <c r="AR26">
        <f>MAX(0,($B$13+$C$13*DJ26)/(1+$D$13*DJ26)*DC26/(DE26+273)*$E$13)</f>
        <v>0</v>
      </c>
      <c r="AS26" t="s">
        <v>453</v>
      </c>
      <c r="AT26">
        <v>12485.3</v>
      </c>
      <c r="AU26">
        <v>675.2955999999999</v>
      </c>
      <c r="AV26">
        <v>2989.46</v>
      </c>
      <c r="AW26">
        <f>1-AU26/AV26</f>
        <v>0</v>
      </c>
      <c r="AX26">
        <v>-1.552555494002578</v>
      </c>
      <c r="AY26" t="s">
        <v>462</v>
      </c>
      <c r="AZ26">
        <v>12496.1</v>
      </c>
      <c r="BA26">
        <v>720.4061923076922</v>
      </c>
      <c r="BB26">
        <v>956.755</v>
      </c>
      <c r="BC26">
        <f>1-BA26/BB26</f>
        <v>0</v>
      </c>
      <c r="BD26">
        <v>0.5</v>
      </c>
      <c r="BE26">
        <f>CN26</f>
        <v>0</v>
      </c>
      <c r="BF26">
        <f>S26</f>
        <v>0</v>
      </c>
      <c r="BG26">
        <f>BC26*BD26*BE26</f>
        <v>0</v>
      </c>
      <c r="BH26">
        <f>(BF26-AX26)/BE26</f>
        <v>0</v>
      </c>
      <c r="BI26">
        <f>(AV26-BB26)/BB26</f>
        <v>0</v>
      </c>
      <c r="BJ26">
        <f>AU26/(AW26+AU26/BB26)</f>
        <v>0</v>
      </c>
      <c r="BK26" t="s">
        <v>463</v>
      </c>
      <c r="BL26">
        <v>531.23</v>
      </c>
      <c r="BM26">
        <f>IF(BL26&lt;&gt;0, BL26, BJ26)</f>
        <v>0</v>
      </c>
      <c r="BN26">
        <f>1-BM26/BB26</f>
        <v>0</v>
      </c>
      <c r="BO26">
        <f>(BB26-BA26)/(BB26-BM26)</f>
        <v>0</v>
      </c>
      <c r="BP26">
        <f>(AV26-BB26)/(AV26-BM26)</f>
        <v>0</v>
      </c>
      <c r="BQ26">
        <f>(BB26-BA26)/(BB26-AU26)</f>
        <v>0</v>
      </c>
      <c r="BR26">
        <f>(AV26-BB26)/(AV26-AU26)</f>
        <v>0</v>
      </c>
      <c r="BS26">
        <f>(BO26*BM26/BA26)</f>
        <v>0</v>
      </c>
      <c r="BT26">
        <f>(1-BS26)</f>
        <v>0</v>
      </c>
      <c r="BU26">
        <v>1690</v>
      </c>
      <c r="BV26">
        <v>300</v>
      </c>
      <c r="BW26">
        <v>300</v>
      </c>
      <c r="BX26">
        <v>300</v>
      </c>
      <c r="BY26">
        <v>12496.1</v>
      </c>
      <c r="BZ26">
        <v>911.95</v>
      </c>
      <c r="CA26">
        <v>-0.00905574</v>
      </c>
      <c r="CB26">
        <v>-3.4</v>
      </c>
      <c r="CC26" t="s">
        <v>413</v>
      </c>
      <c r="CD26" t="s">
        <v>413</v>
      </c>
      <c r="CE26" t="s">
        <v>413</v>
      </c>
      <c r="CF26" t="s">
        <v>413</v>
      </c>
      <c r="CG26" t="s">
        <v>413</v>
      </c>
      <c r="CH26" t="s">
        <v>413</v>
      </c>
      <c r="CI26" t="s">
        <v>413</v>
      </c>
      <c r="CJ26" t="s">
        <v>413</v>
      </c>
      <c r="CK26" t="s">
        <v>413</v>
      </c>
      <c r="CL26" t="s">
        <v>413</v>
      </c>
      <c r="CM26">
        <f>$B$11*DK26+$C$11*DL26+$F$11*DW26*(1-DZ26)</f>
        <v>0</v>
      </c>
      <c r="CN26">
        <f>CM26*CO26</f>
        <v>0</v>
      </c>
      <c r="CO26">
        <f>($B$11*$D$9+$C$11*$D$9+$F$11*((EJ26+EB26)/MAX(EJ26+EB26+EK26, 0.1)*$I$9+EK26/MAX(EJ26+EB26+EK26, 0.1)*$J$9))/($B$11+$C$11+$F$11)</f>
        <v>0</v>
      </c>
      <c r="CP26">
        <f>($B$11*$K$9+$C$11*$K$9+$F$11*((EJ26+EB26)/MAX(EJ26+EB26+EK26, 0.1)*$P$9+EK26/MAX(EJ26+EB26+EK26, 0.1)*$Q$9))/($B$11+$C$11+$F$11)</f>
        <v>0</v>
      </c>
      <c r="CQ26">
        <v>6</v>
      </c>
      <c r="CR26">
        <v>0.5</v>
      </c>
      <c r="CS26" t="s">
        <v>414</v>
      </c>
      <c r="CT26">
        <v>2</v>
      </c>
      <c r="CU26">
        <v>1687527637.349999</v>
      </c>
      <c r="CV26">
        <v>301.2832666666667</v>
      </c>
      <c r="CW26">
        <v>315.6005000000001</v>
      </c>
      <c r="CX26">
        <v>16.65437</v>
      </c>
      <c r="CY26">
        <v>13.60875666666667</v>
      </c>
      <c r="CZ26">
        <v>300.4452666666667</v>
      </c>
      <c r="DA26">
        <v>16.45237</v>
      </c>
      <c r="DB26">
        <v>600.2125333333332</v>
      </c>
      <c r="DC26">
        <v>100.9857</v>
      </c>
      <c r="DD26">
        <v>0.09968646</v>
      </c>
      <c r="DE26">
        <v>25.03721</v>
      </c>
      <c r="DF26">
        <v>25.0349</v>
      </c>
      <c r="DG26">
        <v>999.9000000000002</v>
      </c>
      <c r="DH26">
        <v>0</v>
      </c>
      <c r="DI26">
        <v>0</v>
      </c>
      <c r="DJ26">
        <v>10008.41533333333</v>
      </c>
      <c r="DK26">
        <v>0</v>
      </c>
      <c r="DL26">
        <v>980.8490333333334</v>
      </c>
      <c r="DM26">
        <v>-14.45326333333333</v>
      </c>
      <c r="DN26">
        <v>306.2477</v>
      </c>
      <c r="DO26">
        <v>319.9547333333333</v>
      </c>
      <c r="DP26">
        <v>3.045607666666667</v>
      </c>
      <c r="DQ26">
        <v>315.6005000000001</v>
      </c>
      <c r="DR26">
        <v>13.60875666666667</v>
      </c>
      <c r="DS26">
        <v>1.681851666666667</v>
      </c>
      <c r="DT26">
        <v>1.374288666666666</v>
      </c>
      <c r="DU26">
        <v>14.72987</v>
      </c>
      <c r="DV26">
        <v>11.6368</v>
      </c>
      <c r="DW26">
        <v>1499.998333333333</v>
      </c>
      <c r="DX26">
        <v>0.9730023333333335</v>
      </c>
      <c r="DY26">
        <v>0.02699742333333333</v>
      </c>
      <c r="DZ26">
        <v>0</v>
      </c>
      <c r="EA26">
        <v>720.4368666666667</v>
      </c>
      <c r="EB26">
        <v>4.99931</v>
      </c>
      <c r="EC26">
        <v>12591.65</v>
      </c>
      <c r="ED26">
        <v>13259.23666666667</v>
      </c>
      <c r="EE26">
        <v>36.208</v>
      </c>
      <c r="EF26">
        <v>36.1208</v>
      </c>
      <c r="EG26">
        <v>36.64153333333333</v>
      </c>
      <c r="EH26">
        <v>31.03286666666667</v>
      </c>
      <c r="EI26">
        <v>36.73713333333333</v>
      </c>
      <c r="EJ26">
        <v>1454.639</v>
      </c>
      <c r="EK26">
        <v>40.35933333333334</v>
      </c>
      <c r="EL26">
        <v>0</v>
      </c>
      <c r="EM26">
        <v>125.1999998092651</v>
      </c>
      <c r="EN26">
        <v>0</v>
      </c>
      <c r="EO26">
        <v>720.4061923076922</v>
      </c>
      <c r="EP26">
        <v>-6.903623931400631</v>
      </c>
      <c r="EQ26">
        <v>37.05982228962349</v>
      </c>
      <c r="ER26">
        <v>12567.70769230769</v>
      </c>
      <c r="ES26">
        <v>15</v>
      </c>
      <c r="ET26">
        <v>1687527677.1</v>
      </c>
      <c r="EU26" t="s">
        <v>464</v>
      </c>
      <c r="EV26">
        <v>1687527677.1</v>
      </c>
      <c r="EW26">
        <v>1687453843.1</v>
      </c>
      <c r="EX26">
        <v>10</v>
      </c>
      <c r="EY26">
        <v>0.136</v>
      </c>
      <c r="EZ26">
        <v>0.001</v>
      </c>
      <c r="FA26">
        <v>0.838</v>
      </c>
      <c r="FB26">
        <v>0.202</v>
      </c>
      <c r="FC26">
        <v>314</v>
      </c>
      <c r="FD26">
        <v>21</v>
      </c>
      <c r="FE26">
        <v>0.1</v>
      </c>
      <c r="FF26">
        <v>0.04</v>
      </c>
      <c r="FG26">
        <v>-14.36055</v>
      </c>
      <c r="FH26">
        <v>-1.99883977485928</v>
      </c>
      <c r="FI26">
        <v>0.1974839297259398</v>
      </c>
      <c r="FJ26">
        <v>1</v>
      </c>
      <c r="FK26">
        <v>301.1859</v>
      </c>
      <c r="FL26">
        <v>-4.698954393770717</v>
      </c>
      <c r="FM26">
        <v>0.3436981573027899</v>
      </c>
      <c r="FN26">
        <v>1</v>
      </c>
      <c r="FO26">
        <v>3.03121875</v>
      </c>
      <c r="FP26">
        <v>0.1941526829268282</v>
      </c>
      <c r="FQ26">
        <v>0.02784413027798676</v>
      </c>
      <c r="FR26">
        <v>1</v>
      </c>
      <c r="FS26">
        <v>16.65951</v>
      </c>
      <c r="FT26">
        <v>-0.6891684093437533</v>
      </c>
      <c r="FU26">
        <v>0.05025682938666143</v>
      </c>
      <c r="FV26">
        <v>1</v>
      </c>
      <c r="FW26">
        <v>4</v>
      </c>
      <c r="FX26">
        <v>4</v>
      </c>
      <c r="FY26" t="s">
        <v>416</v>
      </c>
      <c r="FZ26">
        <v>3.18527</v>
      </c>
      <c r="GA26">
        <v>2.79802</v>
      </c>
      <c r="GB26">
        <v>0.0817225</v>
      </c>
      <c r="GC26">
        <v>0.0855364</v>
      </c>
      <c r="GD26">
        <v>0.0936072</v>
      </c>
      <c r="GE26">
        <v>0.0819228</v>
      </c>
      <c r="GF26">
        <v>29126.1</v>
      </c>
      <c r="GG26">
        <v>22979.3</v>
      </c>
      <c r="GH26">
        <v>29613.2</v>
      </c>
      <c r="GI26">
        <v>24591.7</v>
      </c>
      <c r="GJ26">
        <v>34117.8</v>
      </c>
      <c r="GK26">
        <v>32950.4</v>
      </c>
      <c r="GL26">
        <v>40821.4</v>
      </c>
      <c r="GM26">
        <v>40114.5</v>
      </c>
      <c r="GN26">
        <v>2.2517</v>
      </c>
      <c r="GO26">
        <v>2.0062</v>
      </c>
      <c r="GP26">
        <v>0.293162</v>
      </c>
      <c r="GQ26">
        <v>0</v>
      </c>
      <c r="GR26">
        <v>20.2483</v>
      </c>
      <c r="GS26">
        <v>999.9</v>
      </c>
      <c r="GT26">
        <v>63.4</v>
      </c>
      <c r="GU26">
        <v>22.6</v>
      </c>
      <c r="GV26">
        <v>17.2779</v>
      </c>
      <c r="GW26">
        <v>62.2964</v>
      </c>
      <c r="GX26">
        <v>34.5192</v>
      </c>
      <c r="GY26">
        <v>1</v>
      </c>
      <c r="GZ26">
        <v>-0.447614</v>
      </c>
      <c r="HA26">
        <v>-3.42185</v>
      </c>
      <c r="HB26">
        <v>20.2338</v>
      </c>
      <c r="HC26">
        <v>5.22553</v>
      </c>
      <c r="HD26">
        <v>11.9032</v>
      </c>
      <c r="HE26">
        <v>4.9649</v>
      </c>
      <c r="HF26">
        <v>3.29133</v>
      </c>
      <c r="HG26">
        <v>9999</v>
      </c>
      <c r="HH26">
        <v>9999</v>
      </c>
      <c r="HI26">
        <v>9999</v>
      </c>
      <c r="HJ26">
        <v>999.9</v>
      </c>
      <c r="HK26">
        <v>4.97005</v>
      </c>
      <c r="HL26">
        <v>1.87439</v>
      </c>
      <c r="HM26">
        <v>1.87308</v>
      </c>
      <c r="HN26">
        <v>1.8721</v>
      </c>
      <c r="HO26">
        <v>1.87378</v>
      </c>
      <c r="HP26">
        <v>1.86874</v>
      </c>
      <c r="HQ26">
        <v>1.87301</v>
      </c>
      <c r="HR26">
        <v>1.87805</v>
      </c>
      <c r="HS26">
        <v>0</v>
      </c>
      <c r="HT26">
        <v>0</v>
      </c>
      <c r="HU26">
        <v>0</v>
      </c>
      <c r="HV26">
        <v>0</v>
      </c>
      <c r="HW26" t="s">
        <v>417</v>
      </c>
      <c r="HX26" t="s">
        <v>418</v>
      </c>
      <c r="HY26" t="s">
        <v>419</v>
      </c>
      <c r="HZ26" t="s">
        <v>419</v>
      </c>
      <c r="IA26" t="s">
        <v>419</v>
      </c>
      <c r="IB26" t="s">
        <v>419</v>
      </c>
      <c r="IC26">
        <v>0</v>
      </c>
      <c r="ID26">
        <v>100</v>
      </c>
      <c r="IE26">
        <v>100</v>
      </c>
      <c r="IF26">
        <v>0.838</v>
      </c>
      <c r="IG26">
        <v>0.202</v>
      </c>
      <c r="IH26">
        <v>0.702000000000055</v>
      </c>
      <c r="II26">
        <v>0</v>
      </c>
      <c r="IJ26">
        <v>0</v>
      </c>
      <c r="IK26">
        <v>0</v>
      </c>
      <c r="IL26">
        <v>0.202</v>
      </c>
      <c r="IM26">
        <v>0</v>
      </c>
      <c r="IN26">
        <v>0</v>
      </c>
      <c r="IO26">
        <v>0</v>
      </c>
      <c r="IP26">
        <v>-1</v>
      </c>
      <c r="IQ26">
        <v>-1</v>
      </c>
      <c r="IR26">
        <v>-1</v>
      </c>
      <c r="IS26">
        <v>-1</v>
      </c>
      <c r="IT26">
        <v>1.4</v>
      </c>
      <c r="IU26">
        <v>1230</v>
      </c>
      <c r="IV26">
        <v>0.854492</v>
      </c>
      <c r="IW26">
        <v>2.37061</v>
      </c>
      <c r="IX26">
        <v>1.42578</v>
      </c>
      <c r="IY26">
        <v>2.2876</v>
      </c>
      <c r="IZ26">
        <v>1.54785</v>
      </c>
      <c r="JA26">
        <v>2.35107</v>
      </c>
      <c r="JB26">
        <v>25.881</v>
      </c>
      <c r="JC26">
        <v>15.8307</v>
      </c>
      <c r="JD26">
        <v>18</v>
      </c>
      <c r="JE26">
        <v>622.451</v>
      </c>
      <c r="JF26">
        <v>451.698</v>
      </c>
      <c r="JG26">
        <v>28.8657</v>
      </c>
      <c r="JH26">
        <v>21.3521</v>
      </c>
      <c r="JI26">
        <v>29.9998</v>
      </c>
      <c r="JJ26">
        <v>21.2723</v>
      </c>
      <c r="JK26">
        <v>21.2076</v>
      </c>
      <c r="JL26">
        <v>17.1098</v>
      </c>
      <c r="JM26">
        <v>30.3006</v>
      </c>
      <c r="JN26">
        <v>100</v>
      </c>
      <c r="JO26">
        <v>28.8416</v>
      </c>
      <c r="JP26">
        <v>315.262</v>
      </c>
      <c r="JQ26">
        <v>13.7072</v>
      </c>
      <c r="JR26">
        <v>96.45050000000001</v>
      </c>
      <c r="JS26">
        <v>102.066</v>
      </c>
    </row>
    <row r="27" spans="1:279">
      <c r="A27">
        <v>11</v>
      </c>
      <c r="B27">
        <v>1687527761.1</v>
      </c>
      <c r="C27">
        <v>1371.599999904633</v>
      </c>
      <c r="D27" t="s">
        <v>465</v>
      </c>
      <c r="E27" t="s">
        <v>466</v>
      </c>
      <c r="F27">
        <v>15</v>
      </c>
      <c r="G27" t="s">
        <v>227</v>
      </c>
      <c r="N27" t="s">
        <v>408</v>
      </c>
      <c r="O27" t="s">
        <v>409</v>
      </c>
      <c r="P27">
        <v>1687527753.099999</v>
      </c>
      <c r="Q27">
        <f>(R27)/1000</f>
        <v>0</v>
      </c>
      <c r="R27">
        <f>1000*DB27*AP27*(CX27-CY27)/(100*CQ27*(1000-AP27*CX27))</f>
        <v>0</v>
      </c>
      <c r="S27">
        <f>DB27*AP27*(CW27-CV27*(1000-AP27*CY27)/(1000-AP27*CX27))/(100*CQ27)</f>
        <v>0</v>
      </c>
      <c r="T27">
        <f>CV27 - IF(AP27&gt;1, S27*CQ27*100.0/(AR27*DJ27), 0)</f>
        <v>0</v>
      </c>
      <c r="U27">
        <f>((AA27-Q27/2)*T27-S27)/(AA27+Q27/2)</f>
        <v>0</v>
      </c>
      <c r="V27">
        <f>U27*(DC27+DD27)/1000.0</f>
        <v>0</v>
      </c>
      <c r="W27">
        <f>(CV27 - IF(AP27&gt;1, S27*CQ27*100.0/(AR27*DJ27), 0))*(DC27+DD27)/1000.0</f>
        <v>0</v>
      </c>
      <c r="X27">
        <f>2.0/((1/Z27-1/Y27)+SIGN(Z27)*SQRT((1/Z27-1/Y27)*(1/Z27-1/Y27) + 4*CR27/((CR27+1)*(CR27+1))*(2*1/Z27*1/Y27-1/Y27*1/Y27)))</f>
        <v>0</v>
      </c>
      <c r="Y27">
        <f>IF(LEFT(CS27,1)&lt;&gt;"0",IF(LEFT(CS27,1)="1",3.0,CT27),$D$5+$E$5*(DJ27*DC27/($K$5*1000))+$F$5*(DJ27*DC27/($K$5*1000))*MAX(MIN(CQ27,$J$5),$I$5)*MAX(MIN(CQ27,$J$5),$I$5)+$G$5*MAX(MIN(CQ27,$J$5),$I$5)*(DJ27*DC27/($K$5*1000))+$H$5*(DJ27*DC27/($K$5*1000))*(DJ27*DC27/($K$5*1000)))</f>
        <v>0</v>
      </c>
      <c r="Z27">
        <f>Q27*(1000-(1000*0.61365*exp(17.502*AD27/(240.97+AD27))/(DC27+DD27)+CX27)/2)/(1000*0.61365*exp(17.502*AD27/(240.97+AD27))/(DC27+DD27)-CX27)</f>
        <v>0</v>
      </c>
      <c r="AA27">
        <f>1/((CR27+1)/(X27/1.6)+1/(Y27/1.37)) + CR27/((CR27+1)/(X27/1.6) + CR27/(Y27/1.37))</f>
        <v>0</v>
      </c>
      <c r="AB27">
        <f>(CM27*CP27)</f>
        <v>0</v>
      </c>
      <c r="AC27">
        <f>(DE27+(AB27+2*0.95*5.67E-8*(((DE27+$B$7)+273)^4-(DE27+273)^4)-44100*Q27)/(1.84*29.3*Y27+8*0.95*5.67E-8*(DE27+273)^3))</f>
        <v>0</v>
      </c>
      <c r="AD27">
        <f>($C$7*DF27+$D$7*DG27+$E$7*AC27)</f>
        <v>0</v>
      </c>
      <c r="AE27">
        <f>0.61365*exp(17.502*AD27/(240.97+AD27))</f>
        <v>0</v>
      </c>
      <c r="AF27">
        <f>(AG27/AH27*100)</f>
        <v>0</v>
      </c>
      <c r="AG27">
        <f>CX27*(DC27+DD27)/1000</f>
        <v>0</v>
      </c>
      <c r="AH27">
        <f>0.61365*exp(17.502*DE27/(240.97+DE27))</f>
        <v>0</v>
      </c>
      <c r="AI27">
        <f>(AE27-CX27*(DC27+DD27)/1000)</f>
        <v>0</v>
      </c>
      <c r="AJ27">
        <f>(-Q27*44100)</f>
        <v>0</v>
      </c>
      <c r="AK27">
        <f>2*29.3*Y27*0.92*(DE27-AD27)</f>
        <v>0</v>
      </c>
      <c r="AL27">
        <f>2*0.95*5.67E-8*(((DE27+$B$7)+273)^4-(AD27+273)^4)</f>
        <v>0</v>
      </c>
      <c r="AM27">
        <f>AB27+AL27+AJ27+AK27</f>
        <v>0</v>
      </c>
      <c r="AN27">
        <v>0</v>
      </c>
      <c r="AO27">
        <v>0</v>
      </c>
      <c r="AP27">
        <f>IF(AN27*$H$13&gt;=AR27,1.0,(AR27/(AR27-AN27*$H$13)))</f>
        <v>0</v>
      </c>
      <c r="AQ27">
        <f>(AP27-1)*100</f>
        <v>0</v>
      </c>
      <c r="AR27">
        <f>MAX(0,($B$13+$C$13*DJ27)/(1+$D$13*DJ27)*DC27/(DE27+273)*$E$13)</f>
        <v>0</v>
      </c>
      <c r="AS27" t="s">
        <v>453</v>
      </c>
      <c r="AT27">
        <v>12485.3</v>
      </c>
      <c r="AU27">
        <v>675.2955999999999</v>
      </c>
      <c r="AV27">
        <v>2989.46</v>
      </c>
      <c r="AW27">
        <f>1-AU27/AV27</f>
        <v>0</v>
      </c>
      <c r="AX27">
        <v>-1.552555494002578</v>
      </c>
      <c r="AY27" t="s">
        <v>467</v>
      </c>
      <c r="AZ27">
        <v>12491.7</v>
      </c>
      <c r="BA27">
        <v>709.4759200000001</v>
      </c>
      <c r="BB27">
        <v>910.293</v>
      </c>
      <c r="BC27">
        <f>1-BA27/BB27</f>
        <v>0</v>
      </c>
      <c r="BD27">
        <v>0.5</v>
      </c>
      <c r="BE27">
        <f>CN27</f>
        <v>0</v>
      </c>
      <c r="BF27">
        <f>S27</f>
        <v>0</v>
      </c>
      <c r="BG27">
        <f>BC27*BD27*BE27</f>
        <v>0</v>
      </c>
      <c r="BH27">
        <f>(BF27-AX27)/BE27</f>
        <v>0</v>
      </c>
      <c r="BI27">
        <f>(AV27-BB27)/BB27</f>
        <v>0</v>
      </c>
      <c r="BJ27">
        <f>AU27/(AW27+AU27/BB27)</f>
        <v>0</v>
      </c>
      <c r="BK27" t="s">
        <v>468</v>
      </c>
      <c r="BL27">
        <v>527.0599999999999</v>
      </c>
      <c r="BM27">
        <f>IF(BL27&lt;&gt;0, BL27, BJ27)</f>
        <v>0</v>
      </c>
      <c r="BN27">
        <f>1-BM27/BB27</f>
        <v>0</v>
      </c>
      <c r="BO27">
        <f>(BB27-BA27)/(BB27-BM27)</f>
        <v>0</v>
      </c>
      <c r="BP27">
        <f>(AV27-BB27)/(AV27-BM27)</f>
        <v>0</v>
      </c>
      <c r="BQ27">
        <f>(BB27-BA27)/(BB27-AU27)</f>
        <v>0</v>
      </c>
      <c r="BR27">
        <f>(AV27-BB27)/(AV27-AU27)</f>
        <v>0</v>
      </c>
      <c r="BS27">
        <f>(BO27*BM27/BA27)</f>
        <v>0</v>
      </c>
      <c r="BT27">
        <f>(1-BS27)</f>
        <v>0</v>
      </c>
      <c r="BU27">
        <v>1692</v>
      </c>
      <c r="BV27">
        <v>300</v>
      </c>
      <c r="BW27">
        <v>300</v>
      </c>
      <c r="BX27">
        <v>300</v>
      </c>
      <c r="BY27">
        <v>12491.7</v>
      </c>
      <c r="BZ27">
        <v>874.54</v>
      </c>
      <c r="CA27">
        <v>-0.009051679999999999</v>
      </c>
      <c r="CB27">
        <v>-1.58</v>
      </c>
      <c r="CC27" t="s">
        <v>413</v>
      </c>
      <c r="CD27" t="s">
        <v>413</v>
      </c>
      <c r="CE27" t="s">
        <v>413</v>
      </c>
      <c r="CF27" t="s">
        <v>413</v>
      </c>
      <c r="CG27" t="s">
        <v>413</v>
      </c>
      <c r="CH27" t="s">
        <v>413</v>
      </c>
      <c r="CI27" t="s">
        <v>413</v>
      </c>
      <c r="CJ27" t="s">
        <v>413</v>
      </c>
      <c r="CK27" t="s">
        <v>413</v>
      </c>
      <c r="CL27" t="s">
        <v>413</v>
      </c>
      <c r="CM27">
        <f>$B$11*DK27+$C$11*DL27+$F$11*DW27*(1-DZ27)</f>
        <v>0</v>
      </c>
      <c r="CN27">
        <f>CM27*CO27</f>
        <v>0</v>
      </c>
      <c r="CO27">
        <f>($B$11*$D$9+$C$11*$D$9+$F$11*((EJ27+EB27)/MAX(EJ27+EB27+EK27, 0.1)*$I$9+EK27/MAX(EJ27+EB27+EK27, 0.1)*$J$9))/($B$11+$C$11+$F$11)</f>
        <v>0</v>
      </c>
      <c r="CP27">
        <f>($B$11*$K$9+$C$11*$K$9+$F$11*((EJ27+EB27)/MAX(EJ27+EB27+EK27, 0.1)*$P$9+EK27/MAX(EJ27+EB27+EK27, 0.1)*$Q$9))/($B$11+$C$11+$F$11)</f>
        <v>0</v>
      </c>
      <c r="CQ27">
        <v>6</v>
      </c>
      <c r="CR27">
        <v>0.5</v>
      </c>
      <c r="CS27" t="s">
        <v>414</v>
      </c>
      <c r="CT27">
        <v>2</v>
      </c>
      <c r="CU27">
        <v>1687527753.099999</v>
      </c>
      <c r="CV27">
        <v>201.3007419354839</v>
      </c>
      <c r="CW27">
        <v>209.8650967741935</v>
      </c>
      <c r="CX27">
        <v>16.95204193548387</v>
      </c>
      <c r="CY27">
        <v>14.01854193548387</v>
      </c>
      <c r="CZ27">
        <v>200.3907419354839</v>
      </c>
      <c r="DA27">
        <v>16.75004193548387</v>
      </c>
      <c r="DB27">
        <v>600.2466129032258</v>
      </c>
      <c r="DC27">
        <v>100.9863225806452</v>
      </c>
      <c r="DD27">
        <v>0.09995480000000001</v>
      </c>
      <c r="DE27">
        <v>25.07771935483871</v>
      </c>
      <c r="DF27">
        <v>25.10332903225807</v>
      </c>
      <c r="DG27">
        <v>999.9000000000003</v>
      </c>
      <c r="DH27">
        <v>0</v>
      </c>
      <c r="DI27">
        <v>0</v>
      </c>
      <c r="DJ27">
        <v>10002.70870967742</v>
      </c>
      <c r="DK27">
        <v>0</v>
      </c>
      <c r="DL27">
        <v>989.9905483870967</v>
      </c>
      <c r="DM27">
        <v>-8.636280645161289</v>
      </c>
      <c r="DN27">
        <v>204.6989677419354</v>
      </c>
      <c r="DO27">
        <v>212.849064516129</v>
      </c>
      <c r="DP27">
        <v>2.933502903225806</v>
      </c>
      <c r="DQ27">
        <v>209.8650967741935</v>
      </c>
      <c r="DR27">
        <v>14.01854193548387</v>
      </c>
      <c r="DS27">
        <v>1.711923870967742</v>
      </c>
      <c r="DT27">
        <v>1.415680967741936</v>
      </c>
      <c r="DU27">
        <v>15.00495483870968</v>
      </c>
      <c r="DV27">
        <v>12.08662903225807</v>
      </c>
      <c r="DW27">
        <v>1500.020645161291</v>
      </c>
      <c r="DX27">
        <v>0.9729971290322578</v>
      </c>
      <c r="DY27">
        <v>0.02700274838709677</v>
      </c>
      <c r="DZ27">
        <v>0</v>
      </c>
      <c r="EA27">
        <v>709.5594838709679</v>
      </c>
      <c r="EB27">
        <v>4.999310000000001</v>
      </c>
      <c r="EC27">
        <v>12430.11935483871</v>
      </c>
      <c r="ED27">
        <v>13259.4064516129</v>
      </c>
      <c r="EE27">
        <v>36.95935483870968</v>
      </c>
      <c r="EF27">
        <v>36.43522580645161</v>
      </c>
      <c r="EG27">
        <v>37.09248387096774</v>
      </c>
      <c r="EH27">
        <v>32.17725806451613</v>
      </c>
      <c r="EI27">
        <v>37.55616129032258</v>
      </c>
      <c r="EJ27">
        <v>1454.649677419355</v>
      </c>
      <c r="EK27">
        <v>40.37096774193546</v>
      </c>
      <c r="EL27">
        <v>0</v>
      </c>
      <c r="EM27">
        <v>115.5999999046326</v>
      </c>
      <c r="EN27">
        <v>0</v>
      </c>
      <c r="EO27">
        <v>709.4759200000001</v>
      </c>
      <c r="EP27">
        <v>-5.454384612371426</v>
      </c>
      <c r="EQ27">
        <v>-301.4769209438104</v>
      </c>
      <c r="ER27">
        <v>12453.808</v>
      </c>
      <c r="ES27">
        <v>15</v>
      </c>
      <c r="ET27">
        <v>1687527787.1</v>
      </c>
      <c r="EU27" t="s">
        <v>469</v>
      </c>
      <c r="EV27">
        <v>1687527787.1</v>
      </c>
      <c r="EW27">
        <v>1687453843.1</v>
      </c>
      <c r="EX27">
        <v>11</v>
      </c>
      <c r="EY27">
        <v>0.07199999999999999</v>
      </c>
      <c r="EZ27">
        <v>0.001</v>
      </c>
      <c r="FA27">
        <v>0.91</v>
      </c>
      <c r="FB27">
        <v>0.202</v>
      </c>
      <c r="FC27">
        <v>209</v>
      </c>
      <c r="FD27">
        <v>21</v>
      </c>
      <c r="FE27">
        <v>0.22</v>
      </c>
      <c r="FF27">
        <v>0.04</v>
      </c>
      <c r="FG27">
        <v>-8.610265</v>
      </c>
      <c r="FH27">
        <v>-1.099668742964328</v>
      </c>
      <c r="FI27">
        <v>0.1536549787673669</v>
      </c>
      <c r="FJ27">
        <v>1</v>
      </c>
      <c r="FK27">
        <v>201.2455666666667</v>
      </c>
      <c r="FL27">
        <v>-4.874883203558855</v>
      </c>
      <c r="FM27">
        <v>0.3564606274034899</v>
      </c>
      <c r="FN27">
        <v>1</v>
      </c>
      <c r="FO27">
        <v>2.929905</v>
      </c>
      <c r="FP27">
        <v>0.008150769230769439</v>
      </c>
      <c r="FQ27">
        <v>0.01522107190706358</v>
      </c>
      <c r="FR27">
        <v>1</v>
      </c>
      <c r="FS27">
        <v>16.95365333333334</v>
      </c>
      <c r="FT27">
        <v>-0.4555141268075272</v>
      </c>
      <c r="FU27">
        <v>0.03298763135210267</v>
      </c>
      <c r="FV27">
        <v>1</v>
      </c>
      <c r="FW27">
        <v>4</v>
      </c>
      <c r="FX27">
        <v>4</v>
      </c>
      <c r="FY27" t="s">
        <v>416</v>
      </c>
      <c r="FZ27">
        <v>3.18496</v>
      </c>
      <c r="GA27">
        <v>2.79701</v>
      </c>
      <c r="GB27">
        <v>0.0578012</v>
      </c>
      <c r="GC27">
        <v>0.0606059</v>
      </c>
      <c r="GD27">
        <v>0.0948894</v>
      </c>
      <c r="GE27">
        <v>0.0837994</v>
      </c>
      <c r="GF27">
        <v>29885.7</v>
      </c>
      <c r="GG27">
        <v>23606.3</v>
      </c>
      <c r="GH27">
        <v>29614.3</v>
      </c>
      <c r="GI27">
        <v>24592.5</v>
      </c>
      <c r="GJ27">
        <v>34068</v>
      </c>
      <c r="GK27">
        <v>32881.4</v>
      </c>
      <c r="GL27">
        <v>40822.6</v>
      </c>
      <c r="GM27">
        <v>40115.2</v>
      </c>
      <c r="GN27">
        <v>2.25137</v>
      </c>
      <c r="GO27">
        <v>2.0072</v>
      </c>
      <c r="GP27">
        <v>0.281408</v>
      </c>
      <c r="GQ27">
        <v>0</v>
      </c>
      <c r="GR27">
        <v>20.4452</v>
      </c>
      <c r="GS27">
        <v>999.9</v>
      </c>
      <c r="GT27">
        <v>63.8</v>
      </c>
      <c r="GU27">
        <v>22.7</v>
      </c>
      <c r="GV27">
        <v>17.4928</v>
      </c>
      <c r="GW27">
        <v>62.0964</v>
      </c>
      <c r="GX27">
        <v>34.4872</v>
      </c>
      <c r="GY27">
        <v>1</v>
      </c>
      <c r="GZ27">
        <v>-0.451654</v>
      </c>
      <c r="HA27">
        <v>-2.35755</v>
      </c>
      <c r="HB27">
        <v>20.2511</v>
      </c>
      <c r="HC27">
        <v>5.22807</v>
      </c>
      <c r="HD27">
        <v>11.9021</v>
      </c>
      <c r="HE27">
        <v>4.9655</v>
      </c>
      <c r="HF27">
        <v>3.292</v>
      </c>
      <c r="HG27">
        <v>9999</v>
      </c>
      <c r="HH27">
        <v>9999</v>
      </c>
      <c r="HI27">
        <v>9999</v>
      </c>
      <c r="HJ27">
        <v>999.9</v>
      </c>
      <c r="HK27">
        <v>4.97007</v>
      </c>
      <c r="HL27">
        <v>1.87439</v>
      </c>
      <c r="HM27">
        <v>1.87309</v>
      </c>
      <c r="HN27">
        <v>1.8721</v>
      </c>
      <c r="HO27">
        <v>1.87378</v>
      </c>
      <c r="HP27">
        <v>1.86874</v>
      </c>
      <c r="HQ27">
        <v>1.87301</v>
      </c>
      <c r="HR27">
        <v>1.87805</v>
      </c>
      <c r="HS27">
        <v>0</v>
      </c>
      <c r="HT27">
        <v>0</v>
      </c>
      <c r="HU27">
        <v>0</v>
      </c>
      <c r="HV27">
        <v>0</v>
      </c>
      <c r="HW27" t="s">
        <v>417</v>
      </c>
      <c r="HX27" t="s">
        <v>418</v>
      </c>
      <c r="HY27" t="s">
        <v>419</v>
      </c>
      <c r="HZ27" t="s">
        <v>419</v>
      </c>
      <c r="IA27" t="s">
        <v>419</v>
      </c>
      <c r="IB27" t="s">
        <v>419</v>
      </c>
      <c r="IC27">
        <v>0</v>
      </c>
      <c r="ID27">
        <v>100</v>
      </c>
      <c r="IE27">
        <v>100</v>
      </c>
      <c r="IF27">
        <v>0.91</v>
      </c>
      <c r="IG27">
        <v>0.202</v>
      </c>
      <c r="IH27">
        <v>0.8381999999999721</v>
      </c>
      <c r="II27">
        <v>0</v>
      </c>
      <c r="IJ27">
        <v>0</v>
      </c>
      <c r="IK27">
        <v>0</v>
      </c>
      <c r="IL27">
        <v>0.202</v>
      </c>
      <c r="IM27">
        <v>0</v>
      </c>
      <c r="IN27">
        <v>0</v>
      </c>
      <c r="IO27">
        <v>0</v>
      </c>
      <c r="IP27">
        <v>-1</v>
      </c>
      <c r="IQ27">
        <v>-1</v>
      </c>
      <c r="IR27">
        <v>-1</v>
      </c>
      <c r="IS27">
        <v>-1</v>
      </c>
      <c r="IT27">
        <v>1.4</v>
      </c>
      <c r="IU27">
        <v>1232</v>
      </c>
      <c r="IV27">
        <v>0.622559</v>
      </c>
      <c r="IW27">
        <v>2.37671</v>
      </c>
      <c r="IX27">
        <v>1.42578</v>
      </c>
      <c r="IY27">
        <v>2.2876</v>
      </c>
      <c r="IZ27">
        <v>1.54785</v>
      </c>
      <c r="JA27">
        <v>2.4646</v>
      </c>
      <c r="JB27">
        <v>26.025</v>
      </c>
      <c r="JC27">
        <v>15.8307</v>
      </c>
      <c r="JD27">
        <v>18</v>
      </c>
      <c r="JE27">
        <v>621.9299999999999</v>
      </c>
      <c r="JF27">
        <v>452.086</v>
      </c>
      <c r="JG27">
        <v>27.1412</v>
      </c>
      <c r="JH27">
        <v>21.327</v>
      </c>
      <c r="JI27">
        <v>30.0002</v>
      </c>
      <c r="JJ27">
        <v>21.2479</v>
      </c>
      <c r="JK27">
        <v>21.1863</v>
      </c>
      <c r="JL27">
        <v>12.4844</v>
      </c>
      <c r="JM27">
        <v>28.0836</v>
      </c>
      <c r="JN27">
        <v>100</v>
      </c>
      <c r="JO27">
        <v>27.1018</v>
      </c>
      <c r="JP27">
        <v>209.479</v>
      </c>
      <c r="JQ27">
        <v>13.939</v>
      </c>
      <c r="JR27">
        <v>96.4537</v>
      </c>
      <c r="JS27">
        <v>102.068</v>
      </c>
    </row>
    <row r="28" spans="1:279">
      <c r="A28">
        <v>12</v>
      </c>
      <c r="B28">
        <v>1687527867.6</v>
      </c>
      <c r="C28">
        <v>1478.099999904633</v>
      </c>
      <c r="D28" t="s">
        <v>470</v>
      </c>
      <c r="E28" t="s">
        <v>471</v>
      </c>
      <c r="F28">
        <v>15</v>
      </c>
      <c r="G28" t="s">
        <v>227</v>
      </c>
      <c r="N28" t="s">
        <v>408</v>
      </c>
      <c r="O28" t="s">
        <v>409</v>
      </c>
      <c r="P28">
        <v>1687527859.849999</v>
      </c>
      <c r="Q28">
        <f>(R28)/1000</f>
        <v>0</v>
      </c>
      <c r="R28">
        <f>1000*DB28*AP28*(CX28-CY28)/(100*CQ28*(1000-AP28*CX28))</f>
        <v>0</v>
      </c>
      <c r="S28">
        <f>DB28*AP28*(CW28-CV28*(1000-AP28*CY28)/(1000-AP28*CX28))/(100*CQ28)</f>
        <v>0</v>
      </c>
      <c r="T28">
        <f>CV28 - IF(AP28&gt;1, S28*CQ28*100.0/(AR28*DJ28), 0)</f>
        <v>0</v>
      </c>
      <c r="U28">
        <f>((AA28-Q28/2)*T28-S28)/(AA28+Q28/2)</f>
        <v>0</v>
      </c>
      <c r="V28">
        <f>U28*(DC28+DD28)/1000.0</f>
        <v>0</v>
      </c>
      <c r="W28">
        <f>(CV28 - IF(AP28&gt;1, S28*CQ28*100.0/(AR28*DJ28), 0))*(DC28+DD28)/1000.0</f>
        <v>0</v>
      </c>
      <c r="X28">
        <f>2.0/((1/Z28-1/Y28)+SIGN(Z28)*SQRT((1/Z28-1/Y28)*(1/Z28-1/Y28) + 4*CR28/((CR28+1)*(CR28+1))*(2*1/Z28*1/Y28-1/Y28*1/Y28)))</f>
        <v>0</v>
      </c>
      <c r="Y28">
        <f>IF(LEFT(CS28,1)&lt;&gt;"0",IF(LEFT(CS28,1)="1",3.0,CT28),$D$5+$E$5*(DJ28*DC28/($K$5*1000))+$F$5*(DJ28*DC28/($K$5*1000))*MAX(MIN(CQ28,$J$5),$I$5)*MAX(MIN(CQ28,$J$5),$I$5)+$G$5*MAX(MIN(CQ28,$J$5),$I$5)*(DJ28*DC28/($K$5*1000))+$H$5*(DJ28*DC28/($K$5*1000))*(DJ28*DC28/($K$5*1000)))</f>
        <v>0</v>
      </c>
      <c r="Z28">
        <f>Q28*(1000-(1000*0.61365*exp(17.502*AD28/(240.97+AD28))/(DC28+DD28)+CX28)/2)/(1000*0.61365*exp(17.502*AD28/(240.97+AD28))/(DC28+DD28)-CX28)</f>
        <v>0</v>
      </c>
      <c r="AA28">
        <f>1/((CR28+1)/(X28/1.6)+1/(Y28/1.37)) + CR28/((CR28+1)/(X28/1.6) + CR28/(Y28/1.37))</f>
        <v>0</v>
      </c>
      <c r="AB28">
        <f>(CM28*CP28)</f>
        <v>0</v>
      </c>
      <c r="AC28">
        <f>(DE28+(AB28+2*0.95*5.67E-8*(((DE28+$B$7)+273)^4-(DE28+273)^4)-44100*Q28)/(1.84*29.3*Y28+8*0.95*5.67E-8*(DE28+273)^3))</f>
        <v>0</v>
      </c>
      <c r="AD28">
        <f>($C$7*DF28+$D$7*DG28+$E$7*AC28)</f>
        <v>0</v>
      </c>
      <c r="AE28">
        <f>0.61365*exp(17.502*AD28/(240.97+AD28))</f>
        <v>0</v>
      </c>
      <c r="AF28">
        <f>(AG28/AH28*100)</f>
        <v>0</v>
      </c>
      <c r="AG28">
        <f>CX28*(DC28+DD28)/1000</f>
        <v>0</v>
      </c>
      <c r="AH28">
        <f>0.61365*exp(17.502*DE28/(240.97+DE28))</f>
        <v>0</v>
      </c>
      <c r="AI28">
        <f>(AE28-CX28*(DC28+DD28)/1000)</f>
        <v>0</v>
      </c>
      <c r="AJ28">
        <f>(-Q28*44100)</f>
        <v>0</v>
      </c>
      <c r="AK28">
        <f>2*29.3*Y28*0.92*(DE28-AD28)</f>
        <v>0</v>
      </c>
      <c r="AL28">
        <f>2*0.95*5.67E-8*(((DE28+$B$7)+273)^4-(AD28+273)^4)</f>
        <v>0</v>
      </c>
      <c r="AM28">
        <f>AB28+AL28+AJ28+AK28</f>
        <v>0</v>
      </c>
      <c r="AN28">
        <v>0</v>
      </c>
      <c r="AO28">
        <v>0</v>
      </c>
      <c r="AP28">
        <f>IF(AN28*$H$13&gt;=AR28,1.0,(AR28/(AR28-AN28*$H$13)))</f>
        <v>0</v>
      </c>
      <c r="AQ28">
        <f>(AP28-1)*100</f>
        <v>0</v>
      </c>
      <c r="AR28">
        <f>MAX(0,($B$13+$C$13*DJ28)/(1+$D$13*DJ28)*DC28/(DE28+273)*$E$13)</f>
        <v>0</v>
      </c>
      <c r="AS28" t="s">
        <v>453</v>
      </c>
      <c r="AT28">
        <v>12485.3</v>
      </c>
      <c r="AU28">
        <v>675.2955999999999</v>
      </c>
      <c r="AV28">
        <v>2989.46</v>
      </c>
      <c r="AW28">
        <f>1-AU28/AV28</f>
        <v>0</v>
      </c>
      <c r="AX28">
        <v>-1.552555494002578</v>
      </c>
      <c r="AY28" t="s">
        <v>472</v>
      </c>
      <c r="AZ28">
        <v>12492.8</v>
      </c>
      <c r="BA28">
        <v>708.3761599999999</v>
      </c>
      <c r="BB28">
        <v>867.73</v>
      </c>
      <c r="BC28">
        <f>1-BA28/BB28</f>
        <v>0</v>
      </c>
      <c r="BD28">
        <v>0.5</v>
      </c>
      <c r="BE28">
        <f>CN28</f>
        <v>0</v>
      </c>
      <c r="BF28">
        <f>S28</f>
        <v>0</v>
      </c>
      <c r="BG28">
        <f>BC28*BD28*BE28</f>
        <v>0</v>
      </c>
      <c r="BH28">
        <f>(BF28-AX28)/BE28</f>
        <v>0</v>
      </c>
      <c r="BI28">
        <f>(AV28-BB28)/BB28</f>
        <v>0</v>
      </c>
      <c r="BJ28">
        <f>AU28/(AW28+AU28/BB28)</f>
        <v>0</v>
      </c>
      <c r="BK28" t="s">
        <v>473</v>
      </c>
      <c r="BL28">
        <v>527.37</v>
      </c>
      <c r="BM28">
        <f>IF(BL28&lt;&gt;0, BL28, BJ28)</f>
        <v>0</v>
      </c>
      <c r="BN28">
        <f>1-BM28/BB28</f>
        <v>0</v>
      </c>
      <c r="BO28">
        <f>(BB28-BA28)/(BB28-BM28)</f>
        <v>0</v>
      </c>
      <c r="BP28">
        <f>(AV28-BB28)/(AV28-BM28)</f>
        <v>0</v>
      </c>
      <c r="BQ28">
        <f>(BB28-BA28)/(BB28-AU28)</f>
        <v>0</v>
      </c>
      <c r="BR28">
        <f>(AV28-BB28)/(AV28-AU28)</f>
        <v>0</v>
      </c>
      <c r="BS28">
        <f>(BO28*BM28/BA28)</f>
        <v>0</v>
      </c>
      <c r="BT28">
        <f>(1-BS28)</f>
        <v>0</v>
      </c>
      <c r="BU28">
        <v>1694</v>
      </c>
      <c r="BV28">
        <v>300</v>
      </c>
      <c r="BW28">
        <v>300</v>
      </c>
      <c r="BX28">
        <v>300</v>
      </c>
      <c r="BY28">
        <v>12492.8</v>
      </c>
      <c r="BZ28">
        <v>840.7</v>
      </c>
      <c r="CA28">
        <v>-0.00905249</v>
      </c>
      <c r="CB28">
        <v>-0.73</v>
      </c>
      <c r="CC28" t="s">
        <v>413</v>
      </c>
      <c r="CD28" t="s">
        <v>413</v>
      </c>
      <c r="CE28" t="s">
        <v>413</v>
      </c>
      <c r="CF28" t="s">
        <v>413</v>
      </c>
      <c r="CG28" t="s">
        <v>413</v>
      </c>
      <c r="CH28" t="s">
        <v>413</v>
      </c>
      <c r="CI28" t="s">
        <v>413</v>
      </c>
      <c r="CJ28" t="s">
        <v>413</v>
      </c>
      <c r="CK28" t="s">
        <v>413</v>
      </c>
      <c r="CL28" t="s">
        <v>413</v>
      </c>
      <c r="CM28">
        <f>$B$11*DK28+$C$11*DL28+$F$11*DW28*(1-DZ28)</f>
        <v>0</v>
      </c>
      <c r="CN28">
        <f>CM28*CO28</f>
        <v>0</v>
      </c>
      <c r="CO28">
        <f>($B$11*$D$9+$C$11*$D$9+$F$11*((EJ28+EB28)/MAX(EJ28+EB28+EK28, 0.1)*$I$9+EK28/MAX(EJ28+EB28+EK28, 0.1)*$J$9))/($B$11+$C$11+$F$11)</f>
        <v>0</v>
      </c>
      <c r="CP28">
        <f>($B$11*$K$9+$C$11*$K$9+$F$11*((EJ28+EB28)/MAX(EJ28+EB28+EK28, 0.1)*$P$9+EK28/MAX(EJ28+EB28+EK28, 0.1)*$Q$9))/($B$11+$C$11+$F$11)</f>
        <v>0</v>
      </c>
      <c r="CQ28">
        <v>6</v>
      </c>
      <c r="CR28">
        <v>0.5</v>
      </c>
      <c r="CS28" t="s">
        <v>414</v>
      </c>
      <c r="CT28">
        <v>2</v>
      </c>
      <c r="CU28">
        <v>1687527859.849999</v>
      </c>
      <c r="CV28">
        <v>101.3216166666667</v>
      </c>
      <c r="CW28">
        <v>104.0987333333333</v>
      </c>
      <c r="CX28">
        <v>16.24408666666667</v>
      </c>
      <c r="CY28">
        <v>13.14487333333333</v>
      </c>
      <c r="CZ28">
        <v>100.5106166666667</v>
      </c>
      <c r="DA28">
        <v>16.04208666666667</v>
      </c>
      <c r="DB28">
        <v>600.2354</v>
      </c>
      <c r="DC28">
        <v>100.9850333333334</v>
      </c>
      <c r="DD28">
        <v>0.09974621333333333</v>
      </c>
      <c r="DE28">
        <v>24.70431</v>
      </c>
      <c r="DF28">
        <v>24.74291333333333</v>
      </c>
      <c r="DG28">
        <v>999.9000000000002</v>
      </c>
      <c r="DH28">
        <v>0</v>
      </c>
      <c r="DI28">
        <v>0</v>
      </c>
      <c r="DJ28">
        <v>10007.66333333333</v>
      </c>
      <c r="DK28">
        <v>0</v>
      </c>
      <c r="DL28">
        <v>1005.591</v>
      </c>
      <c r="DM28">
        <v>-2.678384</v>
      </c>
      <c r="DN28">
        <v>103.0950333333333</v>
      </c>
      <c r="DO28">
        <v>105.4853</v>
      </c>
      <c r="DP28">
        <v>3.099216666666667</v>
      </c>
      <c r="DQ28">
        <v>104.0987333333333</v>
      </c>
      <c r="DR28">
        <v>13.14487333333333</v>
      </c>
      <c r="DS28">
        <v>1.640410333333333</v>
      </c>
      <c r="DT28">
        <v>1.327435</v>
      </c>
      <c r="DU28">
        <v>14.34370666666667</v>
      </c>
      <c r="DV28">
        <v>11.11307333333334</v>
      </c>
      <c r="DW28">
        <v>1499.972</v>
      </c>
      <c r="DX28">
        <v>0.9730001666666668</v>
      </c>
      <c r="DY28">
        <v>0.02699968333333332</v>
      </c>
      <c r="DZ28">
        <v>0</v>
      </c>
      <c r="EA28">
        <v>708.4264000000001</v>
      </c>
      <c r="EB28">
        <v>4.99931</v>
      </c>
      <c r="EC28">
        <v>12656.67</v>
      </c>
      <c r="ED28">
        <v>13258.99</v>
      </c>
      <c r="EE28">
        <v>37.03719999999999</v>
      </c>
      <c r="EF28">
        <v>36.5</v>
      </c>
      <c r="EG28">
        <v>37.38533333333332</v>
      </c>
      <c r="EH28">
        <v>30.43516666666666</v>
      </c>
      <c r="EI28">
        <v>37.25619999999999</v>
      </c>
      <c r="EJ28">
        <v>1454.608333333333</v>
      </c>
      <c r="EK28">
        <v>40.36433333333335</v>
      </c>
      <c r="EL28">
        <v>0</v>
      </c>
      <c r="EM28">
        <v>105.9000000953674</v>
      </c>
      <c r="EN28">
        <v>0</v>
      </c>
      <c r="EO28">
        <v>708.3761599999999</v>
      </c>
      <c r="EP28">
        <v>-6.119615390085678</v>
      </c>
      <c r="EQ28">
        <v>-1398.700003113524</v>
      </c>
      <c r="ER28">
        <v>12645.208</v>
      </c>
      <c r="ES28">
        <v>15</v>
      </c>
      <c r="ET28">
        <v>1687527888.6</v>
      </c>
      <c r="EU28" t="s">
        <v>474</v>
      </c>
      <c r="EV28">
        <v>1687527888.6</v>
      </c>
      <c r="EW28">
        <v>1687453843.1</v>
      </c>
      <c r="EX28">
        <v>12</v>
      </c>
      <c r="EY28">
        <v>-0.099</v>
      </c>
      <c r="EZ28">
        <v>0.001</v>
      </c>
      <c r="FA28">
        <v>0.8110000000000001</v>
      </c>
      <c r="FB28">
        <v>0.202</v>
      </c>
      <c r="FC28">
        <v>102</v>
      </c>
      <c r="FD28">
        <v>21</v>
      </c>
      <c r="FE28">
        <v>0.73</v>
      </c>
      <c r="FF28">
        <v>0.04</v>
      </c>
      <c r="FG28">
        <v>-2.648345609756097</v>
      </c>
      <c r="FH28">
        <v>-0.6843470383275303</v>
      </c>
      <c r="FI28">
        <v>0.08821696772934277</v>
      </c>
      <c r="FJ28">
        <v>1</v>
      </c>
      <c r="FK28">
        <v>101.4845806451613</v>
      </c>
      <c r="FL28">
        <v>-4.979177419354989</v>
      </c>
      <c r="FM28">
        <v>0.3732551470330716</v>
      </c>
      <c r="FN28">
        <v>1</v>
      </c>
      <c r="FO28">
        <v>3.077030731707317</v>
      </c>
      <c r="FP28">
        <v>0.3053498257839742</v>
      </c>
      <c r="FQ28">
        <v>0.03660851589521175</v>
      </c>
      <c r="FR28">
        <v>1</v>
      </c>
      <c r="FS28">
        <v>16.2496870967742</v>
      </c>
      <c r="FT28">
        <v>-0.4996161290323265</v>
      </c>
      <c r="FU28">
        <v>0.03795617797421142</v>
      </c>
      <c r="FV28">
        <v>1</v>
      </c>
      <c r="FW28">
        <v>4</v>
      </c>
      <c r="FX28">
        <v>4</v>
      </c>
      <c r="FY28" t="s">
        <v>416</v>
      </c>
      <c r="FZ28">
        <v>3.18474</v>
      </c>
      <c r="GA28">
        <v>2.79677</v>
      </c>
      <c r="GB28">
        <v>0.0302493</v>
      </c>
      <c r="GC28">
        <v>0.0315373</v>
      </c>
      <c r="GD28">
        <v>0.09200999999999999</v>
      </c>
      <c r="GE28">
        <v>0.07982599999999999</v>
      </c>
      <c r="GF28">
        <v>30756.8</v>
      </c>
      <c r="GG28">
        <v>24335.5</v>
      </c>
      <c r="GH28">
        <v>29611.5</v>
      </c>
      <c r="GI28">
        <v>24591.1</v>
      </c>
      <c r="GJ28">
        <v>34177.1</v>
      </c>
      <c r="GK28">
        <v>33023.7</v>
      </c>
      <c r="GL28">
        <v>40820.6</v>
      </c>
      <c r="GM28">
        <v>40112.7</v>
      </c>
      <c r="GN28">
        <v>2.25165</v>
      </c>
      <c r="GO28">
        <v>2.0042</v>
      </c>
      <c r="GP28">
        <v>0.285227</v>
      </c>
      <c r="GQ28">
        <v>0</v>
      </c>
      <c r="GR28">
        <v>20.1252</v>
      </c>
      <c r="GS28">
        <v>999.9</v>
      </c>
      <c r="GT28">
        <v>63.9</v>
      </c>
      <c r="GU28">
        <v>22.7</v>
      </c>
      <c r="GV28">
        <v>17.5213</v>
      </c>
      <c r="GW28">
        <v>62.3564</v>
      </c>
      <c r="GX28">
        <v>34.5913</v>
      </c>
      <c r="GY28">
        <v>1</v>
      </c>
      <c r="GZ28">
        <v>-0.444593</v>
      </c>
      <c r="HA28">
        <v>-4.94351</v>
      </c>
      <c r="HB28">
        <v>20.1975</v>
      </c>
      <c r="HC28">
        <v>5.22538</v>
      </c>
      <c r="HD28">
        <v>11.9074</v>
      </c>
      <c r="HE28">
        <v>4.9647</v>
      </c>
      <c r="HF28">
        <v>3.29125</v>
      </c>
      <c r="HG28">
        <v>9999</v>
      </c>
      <c r="HH28">
        <v>9999</v>
      </c>
      <c r="HI28">
        <v>9999</v>
      </c>
      <c r="HJ28">
        <v>999.9</v>
      </c>
      <c r="HK28">
        <v>4.97003</v>
      </c>
      <c r="HL28">
        <v>1.87439</v>
      </c>
      <c r="HM28">
        <v>1.8731</v>
      </c>
      <c r="HN28">
        <v>1.8721</v>
      </c>
      <c r="HO28">
        <v>1.87378</v>
      </c>
      <c r="HP28">
        <v>1.86874</v>
      </c>
      <c r="HQ28">
        <v>1.87302</v>
      </c>
      <c r="HR28">
        <v>1.87805</v>
      </c>
      <c r="HS28">
        <v>0</v>
      </c>
      <c r="HT28">
        <v>0</v>
      </c>
      <c r="HU28">
        <v>0</v>
      </c>
      <c r="HV28">
        <v>0</v>
      </c>
      <c r="HW28" t="s">
        <v>417</v>
      </c>
      <c r="HX28" t="s">
        <v>418</v>
      </c>
      <c r="HY28" t="s">
        <v>419</v>
      </c>
      <c r="HZ28" t="s">
        <v>419</v>
      </c>
      <c r="IA28" t="s">
        <v>419</v>
      </c>
      <c r="IB28" t="s">
        <v>419</v>
      </c>
      <c r="IC28">
        <v>0</v>
      </c>
      <c r="ID28">
        <v>100</v>
      </c>
      <c r="IE28">
        <v>100</v>
      </c>
      <c r="IF28">
        <v>0.8110000000000001</v>
      </c>
      <c r="IG28">
        <v>0.202</v>
      </c>
      <c r="IH28">
        <v>0.9096500000000276</v>
      </c>
      <c r="II28">
        <v>0</v>
      </c>
      <c r="IJ28">
        <v>0</v>
      </c>
      <c r="IK28">
        <v>0</v>
      </c>
      <c r="IL28">
        <v>0.202</v>
      </c>
      <c r="IM28">
        <v>0</v>
      </c>
      <c r="IN28">
        <v>0</v>
      </c>
      <c r="IO28">
        <v>0</v>
      </c>
      <c r="IP28">
        <v>-1</v>
      </c>
      <c r="IQ28">
        <v>-1</v>
      </c>
      <c r="IR28">
        <v>-1</v>
      </c>
      <c r="IS28">
        <v>-1</v>
      </c>
      <c r="IT28">
        <v>1.3</v>
      </c>
      <c r="IU28">
        <v>1233.7</v>
      </c>
      <c r="IV28">
        <v>0.379639</v>
      </c>
      <c r="IW28">
        <v>2.40845</v>
      </c>
      <c r="IX28">
        <v>1.42578</v>
      </c>
      <c r="IY28">
        <v>2.28638</v>
      </c>
      <c r="IZ28">
        <v>1.54785</v>
      </c>
      <c r="JA28">
        <v>2.36206</v>
      </c>
      <c r="JB28">
        <v>26.1485</v>
      </c>
      <c r="JC28">
        <v>15.7606</v>
      </c>
      <c r="JD28">
        <v>18</v>
      </c>
      <c r="JE28">
        <v>622.127</v>
      </c>
      <c r="JF28">
        <v>450.345</v>
      </c>
      <c r="JG28">
        <v>29.743</v>
      </c>
      <c r="JH28">
        <v>21.3181</v>
      </c>
      <c r="JI28">
        <v>29.9999</v>
      </c>
      <c r="JJ28">
        <v>21.2479</v>
      </c>
      <c r="JK28">
        <v>21.1852</v>
      </c>
      <c r="JL28">
        <v>7.6373</v>
      </c>
      <c r="JM28">
        <v>33.0555</v>
      </c>
      <c r="JN28">
        <v>99.6292</v>
      </c>
      <c r="JO28">
        <v>29.7891</v>
      </c>
      <c r="JP28">
        <v>103.51</v>
      </c>
      <c r="JQ28">
        <v>13.0913</v>
      </c>
      <c r="JR28">
        <v>96.4473</v>
      </c>
      <c r="JS28">
        <v>102.062</v>
      </c>
    </row>
    <row r="29" spans="1:279">
      <c r="A29">
        <v>13</v>
      </c>
      <c r="B29">
        <v>1687527987.1</v>
      </c>
      <c r="C29">
        <v>1597.599999904633</v>
      </c>
      <c r="D29" t="s">
        <v>475</v>
      </c>
      <c r="E29" t="s">
        <v>476</v>
      </c>
      <c r="F29">
        <v>15</v>
      </c>
      <c r="G29" t="s">
        <v>227</v>
      </c>
      <c r="N29" t="s">
        <v>408</v>
      </c>
      <c r="O29" t="s">
        <v>409</v>
      </c>
      <c r="P29">
        <v>1687527979.349999</v>
      </c>
      <c r="Q29">
        <f>(R29)/1000</f>
        <v>0</v>
      </c>
      <c r="R29">
        <f>1000*DB29*AP29*(CX29-CY29)/(100*CQ29*(1000-AP29*CX29))</f>
        <v>0</v>
      </c>
      <c r="S29">
        <f>DB29*AP29*(CW29-CV29*(1000-AP29*CY29)/(1000-AP29*CX29))/(100*CQ29)</f>
        <v>0</v>
      </c>
      <c r="T29">
        <f>CV29 - IF(AP29&gt;1, S29*CQ29*100.0/(AR29*DJ29), 0)</f>
        <v>0</v>
      </c>
      <c r="U29">
        <f>((AA29-Q29/2)*T29-S29)/(AA29+Q29/2)</f>
        <v>0</v>
      </c>
      <c r="V29">
        <f>U29*(DC29+DD29)/1000.0</f>
        <v>0</v>
      </c>
      <c r="W29">
        <f>(CV29 - IF(AP29&gt;1, S29*CQ29*100.0/(AR29*DJ29), 0))*(DC29+DD29)/1000.0</f>
        <v>0</v>
      </c>
      <c r="X29">
        <f>2.0/((1/Z29-1/Y29)+SIGN(Z29)*SQRT((1/Z29-1/Y29)*(1/Z29-1/Y29) + 4*CR29/((CR29+1)*(CR29+1))*(2*1/Z29*1/Y29-1/Y29*1/Y29)))</f>
        <v>0</v>
      </c>
      <c r="Y29">
        <f>IF(LEFT(CS29,1)&lt;&gt;"0",IF(LEFT(CS29,1)="1",3.0,CT29),$D$5+$E$5*(DJ29*DC29/($K$5*1000))+$F$5*(DJ29*DC29/($K$5*1000))*MAX(MIN(CQ29,$J$5),$I$5)*MAX(MIN(CQ29,$J$5),$I$5)+$G$5*MAX(MIN(CQ29,$J$5),$I$5)*(DJ29*DC29/($K$5*1000))+$H$5*(DJ29*DC29/($K$5*1000))*(DJ29*DC29/($K$5*1000)))</f>
        <v>0</v>
      </c>
      <c r="Z29">
        <f>Q29*(1000-(1000*0.61365*exp(17.502*AD29/(240.97+AD29))/(DC29+DD29)+CX29)/2)/(1000*0.61365*exp(17.502*AD29/(240.97+AD29))/(DC29+DD29)-CX29)</f>
        <v>0</v>
      </c>
      <c r="AA29">
        <f>1/((CR29+1)/(X29/1.6)+1/(Y29/1.37)) + CR29/((CR29+1)/(X29/1.6) + CR29/(Y29/1.37))</f>
        <v>0</v>
      </c>
      <c r="AB29">
        <f>(CM29*CP29)</f>
        <v>0</v>
      </c>
      <c r="AC29">
        <f>(DE29+(AB29+2*0.95*5.67E-8*(((DE29+$B$7)+273)^4-(DE29+273)^4)-44100*Q29)/(1.84*29.3*Y29+8*0.95*5.67E-8*(DE29+273)^3))</f>
        <v>0</v>
      </c>
      <c r="AD29">
        <f>($C$7*DF29+$D$7*DG29+$E$7*AC29)</f>
        <v>0</v>
      </c>
      <c r="AE29">
        <f>0.61365*exp(17.502*AD29/(240.97+AD29))</f>
        <v>0</v>
      </c>
      <c r="AF29">
        <f>(AG29/AH29*100)</f>
        <v>0</v>
      </c>
      <c r="AG29">
        <f>CX29*(DC29+DD29)/1000</f>
        <v>0</v>
      </c>
      <c r="AH29">
        <f>0.61365*exp(17.502*DE29/(240.97+DE29))</f>
        <v>0</v>
      </c>
      <c r="AI29">
        <f>(AE29-CX29*(DC29+DD29)/1000)</f>
        <v>0</v>
      </c>
      <c r="AJ29">
        <f>(-Q29*44100)</f>
        <v>0</v>
      </c>
      <c r="AK29">
        <f>2*29.3*Y29*0.92*(DE29-AD29)</f>
        <v>0</v>
      </c>
      <c r="AL29">
        <f>2*0.95*5.67E-8*(((DE29+$B$7)+273)^4-(AD29+273)^4)</f>
        <v>0</v>
      </c>
      <c r="AM29">
        <f>AB29+AL29+AJ29+AK29</f>
        <v>0</v>
      </c>
      <c r="AN29">
        <v>0</v>
      </c>
      <c r="AO29">
        <v>0</v>
      </c>
      <c r="AP29">
        <f>IF(AN29*$H$13&gt;=AR29,1.0,(AR29/(AR29-AN29*$H$13)))</f>
        <v>0</v>
      </c>
      <c r="AQ29">
        <f>(AP29-1)*100</f>
        <v>0</v>
      </c>
      <c r="AR29">
        <f>MAX(0,($B$13+$C$13*DJ29)/(1+$D$13*DJ29)*DC29/(DE29+273)*$E$13)</f>
        <v>0</v>
      </c>
      <c r="AS29" t="s">
        <v>453</v>
      </c>
      <c r="AT29">
        <v>12485.3</v>
      </c>
      <c r="AU29">
        <v>675.2955999999999</v>
      </c>
      <c r="AV29">
        <v>2989.46</v>
      </c>
      <c r="AW29">
        <f>1-AU29/AV29</f>
        <v>0</v>
      </c>
      <c r="AX29">
        <v>-1.552555494002578</v>
      </c>
      <c r="AY29" t="s">
        <v>477</v>
      </c>
      <c r="AZ29">
        <v>12491.7</v>
      </c>
      <c r="BA29">
        <v>708.0054999999999</v>
      </c>
      <c r="BB29">
        <v>848.26</v>
      </c>
      <c r="BC29">
        <f>1-BA29/BB29</f>
        <v>0</v>
      </c>
      <c r="BD29">
        <v>0.5</v>
      </c>
      <c r="BE29">
        <f>CN29</f>
        <v>0</v>
      </c>
      <c r="BF29">
        <f>S29</f>
        <v>0</v>
      </c>
      <c r="BG29">
        <f>BC29*BD29*BE29</f>
        <v>0</v>
      </c>
      <c r="BH29">
        <f>(BF29-AX29)/BE29</f>
        <v>0</v>
      </c>
      <c r="BI29">
        <f>(AV29-BB29)/BB29</f>
        <v>0</v>
      </c>
      <c r="BJ29">
        <f>AU29/(AW29+AU29/BB29)</f>
        <v>0</v>
      </c>
      <c r="BK29" t="s">
        <v>478</v>
      </c>
      <c r="BL29">
        <v>523.34</v>
      </c>
      <c r="BM29">
        <f>IF(BL29&lt;&gt;0, BL29, BJ29)</f>
        <v>0</v>
      </c>
      <c r="BN29">
        <f>1-BM29/BB29</f>
        <v>0</v>
      </c>
      <c r="BO29">
        <f>(BB29-BA29)/(BB29-BM29)</f>
        <v>0</v>
      </c>
      <c r="BP29">
        <f>(AV29-BB29)/(AV29-BM29)</f>
        <v>0</v>
      </c>
      <c r="BQ29">
        <f>(BB29-BA29)/(BB29-AU29)</f>
        <v>0</v>
      </c>
      <c r="BR29">
        <f>(AV29-BB29)/(AV29-AU29)</f>
        <v>0</v>
      </c>
      <c r="BS29">
        <f>(BO29*BM29/BA29)</f>
        <v>0</v>
      </c>
      <c r="BT29">
        <f>(1-BS29)</f>
        <v>0</v>
      </c>
      <c r="BU29">
        <v>1696</v>
      </c>
      <c r="BV29">
        <v>300</v>
      </c>
      <c r="BW29">
        <v>300</v>
      </c>
      <c r="BX29">
        <v>300</v>
      </c>
      <c r="BY29">
        <v>12491.7</v>
      </c>
      <c r="BZ29">
        <v>824.84</v>
      </c>
      <c r="CA29">
        <v>-0.00905125</v>
      </c>
      <c r="CB29">
        <v>-1.34</v>
      </c>
      <c r="CC29" t="s">
        <v>413</v>
      </c>
      <c r="CD29" t="s">
        <v>413</v>
      </c>
      <c r="CE29" t="s">
        <v>413</v>
      </c>
      <c r="CF29" t="s">
        <v>413</v>
      </c>
      <c r="CG29" t="s">
        <v>413</v>
      </c>
      <c r="CH29" t="s">
        <v>413</v>
      </c>
      <c r="CI29" t="s">
        <v>413</v>
      </c>
      <c r="CJ29" t="s">
        <v>413</v>
      </c>
      <c r="CK29" t="s">
        <v>413</v>
      </c>
      <c r="CL29" t="s">
        <v>413</v>
      </c>
      <c r="CM29">
        <f>$B$11*DK29+$C$11*DL29+$F$11*DW29*(1-DZ29)</f>
        <v>0</v>
      </c>
      <c r="CN29">
        <f>CM29*CO29</f>
        <v>0</v>
      </c>
      <c r="CO29">
        <f>($B$11*$D$9+$C$11*$D$9+$F$11*((EJ29+EB29)/MAX(EJ29+EB29+EK29, 0.1)*$I$9+EK29/MAX(EJ29+EB29+EK29, 0.1)*$J$9))/($B$11+$C$11+$F$11)</f>
        <v>0</v>
      </c>
      <c r="CP29">
        <f>($B$11*$K$9+$C$11*$K$9+$F$11*((EJ29+EB29)/MAX(EJ29+EB29+EK29, 0.1)*$P$9+EK29/MAX(EJ29+EB29+EK29, 0.1)*$Q$9))/($B$11+$C$11+$F$11)</f>
        <v>0</v>
      </c>
      <c r="CQ29">
        <v>6</v>
      </c>
      <c r="CR29">
        <v>0.5</v>
      </c>
      <c r="CS29" t="s">
        <v>414</v>
      </c>
      <c r="CT29">
        <v>2</v>
      </c>
      <c r="CU29">
        <v>1687527979.349999</v>
      </c>
      <c r="CV29">
        <v>50.37187</v>
      </c>
      <c r="CW29">
        <v>50.41165</v>
      </c>
      <c r="CX29">
        <v>16.68151</v>
      </c>
      <c r="CY29">
        <v>13.49604333333333</v>
      </c>
      <c r="CZ29">
        <v>49.45487</v>
      </c>
      <c r="DA29">
        <v>16.47951</v>
      </c>
      <c r="DB29">
        <v>600.2555666666666</v>
      </c>
      <c r="DC29">
        <v>100.9866666666667</v>
      </c>
      <c r="DD29">
        <v>0.1002744</v>
      </c>
      <c r="DE29">
        <v>24.98537333333333</v>
      </c>
      <c r="DF29">
        <v>24.9943</v>
      </c>
      <c r="DG29">
        <v>999.9000000000002</v>
      </c>
      <c r="DH29">
        <v>0</v>
      </c>
      <c r="DI29">
        <v>0</v>
      </c>
      <c r="DJ29">
        <v>9999.022333333331</v>
      </c>
      <c r="DK29">
        <v>0</v>
      </c>
      <c r="DL29">
        <v>762.0876333333333</v>
      </c>
      <c r="DM29">
        <v>-0.14611283</v>
      </c>
      <c r="DN29">
        <v>51.11825333333334</v>
      </c>
      <c r="DO29">
        <v>51.10131</v>
      </c>
      <c r="DP29">
        <v>3.185477666666666</v>
      </c>
      <c r="DQ29">
        <v>50.41165</v>
      </c>
      <c r="DR29">
        <v>13.49604333333333</v>
      </c>
      <c r="DS29">
        <v>1.684612</v>
      </c>
      <c r="DT29">
        <v>1.362921</v>
      </c>
      <c r="DU29">
        <v>14.75525666666667</v>
      </c>
      <c r="DV29">
        <v>11.51119</v>
      </c>
      <c r="DW29">
        <v>1499.984</v>
      </c>
      <c r="DX29">
        <v>0.9729943333333332</v>
      </c>
      <c r="DY29">
        <v>0.02700560333333333</v>
      </c>
      <c r="DZ29">
        <v>0</v>
      </c>
      <c r="EA29">
        <v>707.9871666666667</v>
      </c>
      <c r="EB29">
        <v>4.99931</v>
      </c>
      <c r="EC29">
        <v>12486.56333333333</v>
      </c>
      <c r="ED29">
        <v>13259.07</v>
      </c>
      <c r="EE29">
        <v>37.1208</v>
      </c>
      <c r="EF29">
        <v>36.562</v>
      </c>
      <c r="EG29">
        <v>37.37893333333332</v>
      </c>
      <c r="EH29">
        <v>30.45393333333333</v>
      </c>
      <c r="EI29">
        <v>37.375</v>
      </c>
      <c r="EJ29">
        <v>1454.613333333333</v>
      </c>
      <c r="EK29">
        <v>40.37166666666666</v>
      </c>
      <c r="EL29">
        <v>0</v>
      </c>
      <c r="EM29">
        <v>119.2000000476837</v>
      </c>
      <c r="EN29">
        <v>0</v>
      </c>
      <c r="EO29">
        <v>708.0054999999999</v>
      </c>
      <c r="EP29">
        <v>2.567760678948384</v>
      </c>
      <c r="EQ29">
        <v>3049.548717714685</v>
      </c>
      <c r="ER29">
        <v>12518.41153846154</v>
      </c>
      <c r="ES29">
        <v>15</v>
      </c>
      <c r="ET29">
        <v>1687528006.6</v>
      </c>
      <c r="EU29" t="s">
        <v>479</v>
      </c>
      <c r="EV29">
        <v>1687528006.6</v>
      </c>
      <c r="EW29">
        <v>1687453843.1</v>
      </c>
      <c r="EX29">
        <v>13</v>
      </c>
      <c r="EY29">
        <v>0.107</v>
      </c>
      <c r="EZ29">
        <v>0.001</v>
      </c>
      <c r="FA29">
        <v>0.917</v>
      </c>
      <c r="FB29">
        <v>0.202</v>
      </c>
      <c r="FC29">
        <v>49</v>
      </c>
      <c r="FD29">
        <v>21</v>
      </c>
      <c r="FE29">
        <v>0.4</v>
      </c>
      <c r="FF29">
        <v>0.04</v>
      </c>
      <c r="FG29">
        <v>-0.112631127</v>
      </c>
      <c r="FH29">
        <v>-0.34097999684803</v>
      </c>
      <c r="FI29">
        <v>0.06532028060819638</v>
      </c>
      <c r="FJ29">
        <v>1</v>
      </c>
      <c r="FK29">
        <v>50.27522333333334</v>
      </c>
      <c r="FL29">
        <v>-0.8987506117910586</v>
      </c>
      <c r="FM29">
        <v>0.06718883678773487</v>
      </c>
      <c r="FN29">
        <v>1</v>
      </c>
      <c r="FO29">
        <v>3.18388825</v>
      </c>
      <c r="FP29">
        <v>-0.05596176360224903</v>
      </c>
      <c r="FQ29">
        <v>0.02310083233213685</v>
      </c>
      <c r="FR29">
        <v>1</v>
      </c>
      <c r="FS29">
        <v>16.68899</v>
      </c>
      <c r="FT29">
        <v>-0.930332369299198</v>
      </c>
      <c r="FU29">
        <v>0.06751749082028044</v>
      </c>
      <c r="FV29">
        <v>1</v>
      </c>
      <c r="FW29">
        <v>4</v>
      </c>
      <c r="FX29">
        <v>4</v>
      </c>
      <c r="FY29" t="s">
        <v>416</v>
      </c>
      <c r="FZ29">
        <v>3.18485</v>
      </c>
      <c r="GA29">
        <v>2.79741</v>
      </c>
      <c r="GB29">
        <v>0.0150626</v>
      </c>
      <c r="GC29">
        <v>0.0154789</v>
      </c>
      <c r="GD29">
        <v>0.0935839</v>
      </c>
      <c r="GE29">
        <v>0.0814254</v>
      </c>
      <c r="GF29">
        <v>31238.2</v>
      </c>
      <c r="GG29">
        <v>24739.5</v>
      </c>
      <c r="GH29">
        <v>29611</v>
      </c>
      <c r="GI29">
        <v>24591.2</v>
      </c>
      <c r="GJ29">
        <v>34114.6</v>
      </c>
      <c r="GK29">
        <v>32964.8</v>
      </c>
      <c r="GL29">
        <v>40819.7</v>
      </c>
      <c r="GM29">
        <v>40112.9</v>
      </c>
      <c r="GN29">
        <v>2.2519</v>
      </c>
      <c r="GO29">
        <v>2.00525</v>
      </c>
      <c r="GP29">
        <v>0.289269</v>
      </c>
      <c r="GQ29">
        <v>0</v>
      </c>
      <c r="GR29">
        <v>20.1926</v>
      </c>
      <c r="GS29">
        <v>999.9</v>
      </c>
      <c r="GT29">
        <v>64.40000000000001</v>
      </c>
      <c r="GU29">
        <v>22.7</v>
      </c>
      <c r="GV29">
        <v>17.6566</v>
      </c>
      <c r="GW29">
        <v>61.6664</v>
      </c>
      <c r="GX29">
        <v>34.2107</v>
      </c>
      <c r="GY29">
        <v>1</v>
      </c>
      <c r="GZ29">
        <v>-0.449416</v>
      </c>
      <c r="HA29">
        <v>-3.91857</v>
      </c>
      <c r="HB29">
        <v>20.2245</v>
      </c>
      <c r="HC29">
        <v>5.22867</v>
      </c>
      <c r="HD29">
        <v>11.906</v>
      </c>
      <c r="HE29">
        <v>4.96555</v>
      </c>
      <c r="HF29">
        <v>3.292</v>
      </c>
      <c r="HG29">
        <v>9999</v>
      </c>
      <c r="HH29">
        <v>9999</v>
      </c>
      <c r="HI29">
        <v>9999</v>
      </c>
      <c r="HJ29">
        <v>999.9</v>
      </c>
      <c r="HK29">
        <v>4.97005</v>
      </c>
      <c r="HL29">
        <v>1.87439</v>
      </c>
      <c r="HM29">
        <v>1.87311</v>
      </c>
      <c r="HN29">
        <v>1.8721</v>
      </c>
      <c r="HO29">
        <v>1.87378</v>
      </c>
      <c r="HP29">
        <v>1.86874</v>
      </c>
      <c r="HQ29">
        <v>1.87302</v>
      </c>
      <c r="HR29">
        <v>1.87805</v>
      </c>
      <c r="HS29">
        <v>0</v>
      </c>
      <c r="HT29">
        <v>0</v>
      </c>
      <c r="HU29">
        <v>0</v>
      </c>
      <c r="HV29">
        <v>0</v>
      </c>
      <c r="HW29" t="s">
        <v>417</v>
      </c>
      <c r="HX29" t="s">
        <v>418</v>
      </c>
      <c r="HY29" t="s">
        <v>419</v>
      </c>
      <c r="HZ29" t="s">
        <v>419</v>
      </c>
      <c r="IA29" t="s">
        <v>419</v>
      </c>
      <c r="IB29" t="s">
        <v>419</v>
      </c>
      <c r="IC29">
        <v>0</v>
      </c>
      <c r="ID29">
        <v>100</v>
      </c>
      <c r="IE29">
        <v>100</v>
      </c>
      <c r="IF29">
        <v>0.917</v>
      </c>
      <c r="IG29">
        <v>0.202</v>
      </c>
      <c r="IH29">
        <v>0.8106500000000096</v>
      </c>
      <c r="II29">
        <v>0</v>
      </c>
      <c r="IJ29">
        <v>0</v>
      </c>
      <c r="IK29">
        <v>0</v>
      </c>
      <c r="IL29">
        <v>0.202</v>
      </c>
      <c r="IM29">
        <v>0</v>
      </c>
      <c r="IN29">
        <v>0</v>
      </c>
      <c r="IO29">
        <v>0</v>
      </c>
      <c r="IP29">
        <v>-1</v>
      </c>
      <c r="IQ29">
        <v>-1</v>
      </c>
      <c r="IR29">
        <v>-1</v>
      </c>
      <c r="IS29">
        <v>-1</v>
      </c>
      <c r="IT29">
        <v>1.6</v>
      </c>
      <c r="IU29">
        <v>1235.7</v>
      </c>
      <c r="IV29">
        <v>0.26001</v>
      </c>
      <c r="IW29">
        <v>2.42554</v>
      </c>
      <c r="IX29">
        <v>1.42578</v>
      </c>
      <c r="IY29">
        <v>2.2876</v>
      </c>
      <c r="IZ29">
        <v>1.54785</v>
      </c>
      <c r="JA29">
        <v>2.45605</v>
      </c>
      <c r="JB29">
        <v>26.2722</v>
      </c>
      <c r="JC29">
        <v>15.7519</v>
      </c>
      <c r="JD29">
        <v>18</v>
      </c>
      <c r="JE29">
        <v>622.044</v>
      </c>
      <c r="JF29">
        <v>450.77</v>
      </c>
      <c r="JG29">
        <v>29.4612</v>
      </c>
      <c r="JH29">
        <v>21.2858</v>
      </c>
      <c r="JI29">
        <v>29.9997</v>
      </c>
      <c r="JJ29">
        <v>21.2257</v>
      </c>
      <c r="JK29">
        <v>21.1649</v>
      </c>
      <c r="JL29">
        <v>5.23579</v>
      </c>
      <c r="JM29">
        <v>30.9225</v>
      </c>
      <c r="JN29">
        <v>99.6281</v>
      </c>
      <c r="JO29">
        <v>29.45</v>
      </c>
      <c r="JP29">
        <v>50.3217</v>
      </c>
      <c r="JQ29">
        <v>13.5172</v>
      </c>
      <c r="JR29">
        <v>96.4453</v>
      </c>
      <c r="JS29">
        <v>102.063</v>
      </c>
    </row>
    <row r="30" spans="1:279">
      <c r="A30">
        <v>14</v>
      </c>
      <c r="B30">
        <v>1687528082.6</v>
      </c>
      <c r="C30">
        <v>1693.099999904633</v>
      </c>
      <c r="D30" t="s">
        <v>480</v>
      </c>
      <c r="E30" t="s">
        <v>481</v>
      </c>
      <c r="F30">
        <v>15</v>
      </c>
      <c r="G30" t="s">
        <v>227</v>
      </c>
      <c r="N30" t="s">
        <v>408</v>
      </c>
      <c r="O30" t="s">
        <v>409</v>
      </c>
      <c r="P30">
        <v>1687528074.599999</v>
      </c>
      <c r="Q30">
        <f>(R30)/1000</f>
        <v>0</v>
      </c>
      <c r="R30">
        <f>1000*DB30*AP30*(CX30-CY30)/(100*CQ30*(1000-AP30*CX30))</f>
        <v>0</v>
      </c>
      <c r="S30">
        <f>DB30*AP30*(CW30-CV30*(1000-AP30*CY30)/(1000-AP30*CX30))/(100*CQ30)</f>
        <v>0</v>
      </c>
      <c r="T30">
        <f>CV30 - IF(AP30&gt;1, S30*CQ30*100.0/(AR30*DJ30), 0)</f>
        <v>0</v>
      </c>
      <c r="U30">
        <f>((AA30-Q30/2)*T30-S30)/(AA30+Q30/2)</f>
        <v>0</v>
      </c>
      <c r="V30">
        <f>U30*(DC30+DD30)/1000.0</f>
        <v>0</v>
      </c>
      <c r="W30">
        <f>(CV30 - IF(AP30&gt;1, S30*CQ30*100.0/(AR30*DJ30), 0))*(DC30+DD30)/1000.0</f>
        <v>0</v>
      </c>
      <c r="X30">
        <f>2.0/((1/Z30-1/Y30)+SIGN(Z30)*SQRT((1/Z30-1/Y30)*(1/Z30-1/Y30) + 4*CR30/((CR30+1)*(CR30+1))*(2*1/Z30*1/Y30-1/Y30*1/Y30)))</f>
        <v>0</v>
      </c>
      <c r="Y30">
        <f>IF(LEFT(CS30,1)&lt;&gt;"0",IF(LEFT(CS30,1)="1",3.0,CT30),$D$5+$E$5*(DJ30*DC30/($K$5*1000))+$F$5*(DJ30*DC30/($K$5*1000))*MAX(MIN(CQ30,$J$5),$I$5)*MAX(MIN(CQ30,$J$5),$I$5)+$G$5*MAX(MIN(CQ30,$J$5),$I$5)*(DJ30*DC30/($K$5*1000))+$H$5*(DJ30*DC30/($K$5*1000))*(DJ30*DC30/($K$5*1000)))</f>
        <v>0</v>
      </c>
      <c r="Z30">
        <f>Q30*(1000-(1000*0.61365*exp(17.502*AD30/(240.97+AD30))/(DC30+DD30)+CX30)/2)/(1000*0.61365*exp(17.502*AD30/(240.97+AD30))/(DC30+DD30)-CX30)</f>
        <v>0</v>
      </c>
      <c r="AA30">
        <f>1/((CR30+1)/(X30/1.6)+1/(Y30/1.37)) + CR30/((CR30+1)/(X30/1.6) + CR30/(Y30/1.37))</f>
        <v>0</v>
      </c>
      <c r="AB30">
        <f>(CM30*CP30)</f>
        <v>0</v>
      </c>
      <c r="AC30">
        <f>(DE30+(AB30+2*0.95*5.67E-8*(((DE30+$B$7)+273)^4-(DE30+273)^4)-44100*Q30)/(1.84*29.3*Y30+8*0.95*5.67E-8*(DE30+273)^3))</f>
        <v>0</v>
      </c>
      <c r="AD30">
        <f>($C$7*DF30+$D$7*DG30+$E$7*AC30)</f>
        <v>0</v>
      </c>
      <c r="AE30">
        <f>0.61365*exp(17.502*AD30/(240.97+AD30))</f>
        <v>0</v>
      </c>
      <c r="AF30">
        <f>(AG30/AH30*100)</f>
        <v>0</v>
      </c>
      <c r="AG30">
        <f>CX30*(DC30+DD30)/1000</f>
        <v>0</v>
      </c>
      <c r="AH30">
        <f>0.61365*exp(17.502*DE30/(240.97+DE30))</f>
        <v>0</v>
      </c>
      <c r="AI30">
        <f>(AE30-CX30*(DC30+DD30)/1000)</f>
        <v>0</v>
      </c>
      <c r="AJ30">
        <f>(-Q30*44100)</f>
        <v>0</v>
      </c>
      <c r="AK30">
        <f>2*29.3*Y30*0.92*(DE30-AD30)</f>
        <v>0</v>
      </c>
      <c r="AL30">
        <f>2*0.95*5.67E-8*(((DE30+$B$7)+273)^4-(AD30+273)^4)</f>
        <v>0</v>
      </c>
      <c r="AM30">
        <f>AB30+AL30+AJ30+AK30</f>
        <v>0</v>
      </c>
      <c r="AN30">
        <v>0</v>
      </c>
      <c r="AO30">
        <v>0</v>
      </c>
      <c r="AP30">
        <f>IF(AN30*$H$13&gt;=AR30,1.0,(AR30/(AR30-AN30*$H$13)))</f>
        <v>0</v>
      </c>
      <c r="AQ30">
        <f>(AP30-1)*100</f>
        <v>0</v>
      </c>
      <c r="AR30">
        <f>MAX(0,($B$13+$C$13*DJ30)/(1+$D$13*DJ30)*DC30/(DE30+273)*$E$13)</f>
        <v>0</v>
      </c>
      <c r="AS30" t="s">
        <v>453</v>
      </c>
      <c r="AT30">
        <v>12485.3</v>
      </c>
      <c r="AU30">
        <v>675.2955999999999</v>
      </c>
      <c r="AV30">
        <v>2989.46</v>
      </c>
      <c r="AW30">
        <f>1-AU30/AV30</f>
        <v>0</v>
      </c>
      <c r="AX30">
        <v>-1.552555494002578</v>
      </c>
      <c r="AY30" t="s">
        <v>482</v>
      </c>
      <c r="AZ30">
        <v>12492.8</v>
      </c>
      <c r="BA30">
        <v>712.7208400000001</v>
      </c>
      <c r="BB30">
        <v>832.162</v>
      </c>
      <c r="BC30">
        <f>1-BA30/BB30</f>
        <v>0</v>
      </c>
      <c r="BD30">
        <v>0.5</v>
      </c>
      <c r="BE30">
        <f>CN30</f>
        <v>0</v>
      </c>
      <c r="BF30">
        <f>S30</f>
        <v>0</v>
      </c>
      <c r="BG30">
        <f>BC30*BD30*BE30</f>
        <v>0</v>
      </c>
      <c r="BH30">
        <f>(BF30-AX30)/BE30</f>
        <v>0</v>
      </c>
      <c r="BI30">
        <f>(AV30-BB30)/BB30</f>
        <v>0</v>
      </c>
      <c r="BJ30">
        <f>AU30/(AW30+AU30/BB30)</f>
        <v>0</v>
      </c>
      <c r="BK30" t="s">
        <v>483</v>
      </c>
      <c r="BL30">
        <v>525.3099999999999</v>
      </c>
      <c r="BM30">
        <f>IF(BL30&lt;&gt;0, BL30, BJ30)</f>
        <v>0</v>
      </c>
      <c r="BN30">
        <f>1-BM30/BB30</f>
        <v>0</v>
      </c>
      <c r="BO30">
        <f>(BB30-BA30)/(BB30-BM30)</f>
        <v>0</v>
      </c>
      <c r="BP30">
        <f>(AV30-BB30)/(AV30-BM30)</f>
        <v>0</v>
      </c>
      <c r="BQ30">
        <f>(BB30-BA30)/(BB30-AU30)</f>
        <v>0</v>
      </c>
      <c r="BR30">
        <f>(AV30-BB30)/(AV30-AU30)</f>
        <v>0</v>
      </c>
      <c r="BS30">
        <f>(BO30*BM30/BA30)</f>
        <v>0</v>
      </c>
      <c r="BT30">
        <f>(1-BS30)</f>
        <v>0</v>
      </c>
      <c r="BU30">
        <v>1698</v>
      </c>
      <c r="BV30">
        <v>300</v>
      </c>
      <c r="BW30">
        <v>300</v>
      </c>
      <c r="BX30">
        <v>300</v>
      </c>
      <c r="BY30">
        <v>12492.8</v>
      </c>
      <c r="BZ30">
        <v>812.84</v>
      </c>
      <c r="CA30">
        <v>-0.00905137</v>
      </c>
      <c r="CB30">
        <v>0.05</v>
      </c>
      <c r="CC30" t="s">
        <v>413</v>
      </c>
      <c r="CD30" t="s">
        <v>413</v>
      </c>
      <c r="CE30" t="s">
        <v>413</v>
      </c>
      <c r="CF30" t="s">
        <v>413</v>
      </c>
      <c r="CG30" t="s">
        <v>413</v>
      </c>
      <c r="CH30" t="s">
        <v>413</v>
      </c>
      <c r="CI30" t="s">
        <v>413</v>
      </c>
      <c r="CJ30" t="s">
        <v>413</v>
      </c>
      <c r="CK30" t="s">
        <v>413</v>
      </c>
      <c r="CL30" t="s">
        <v>413</v>
      </c>
      <c r="CM30">
        <f>$B$11*DK30+$C$11*DL30+$F$11*DW30*(1-DZ30)</f>
        <v>0</v>
      </c>
      <c r="CN30">
        <f>CM30*CO30</f>
        <v>0</v>
      </c>
      <c r="CO30">
        <f>($B$11*$D$9+$C$11*$D$9+$F$11*((EJ30+EB30)/MAX(EJ30+EB30+EK30, 0.1)*$I$9+EK30/MAX(EJ30+EB30+EK30, 0.1)*$J$9))/($B$11+$C$11+$F$11)</f>
        <v>0</v>
      </c>
      <c r="CP30">
        <f>($B$11*$K$9+$C$11*$K$9+$F$11*((EJ30+EB30)/MAX(EJ30+EB30+EK30, 0.1)*$P$9+EK30/MAX(EJ30+EB30+EK30, 0.1)*$Q$9))/($B$11+$C$11+$F$11)</f>
        <v>0</v>
      </c>
      <c r="CQ30">
        <v>6</v>
      </c>
      <c r="CR30">
        <v>0.5</v>
      </c>
      <c r="CS30" t="s">
        <v>414</v>
      </c>
      <c r="CT30">
        <v>2</v>
      </c>
      <c r="CU30">
        <v>1687528074.599999</v>
      </c>
      <c r="CV30">
        <v>4.456911612903226</v>
      </c>
      <c r="CW30">
        <v>1.618032580645161</v>
      </c>
      <c r="CX30">
        <v>16.82152580645161</v>
      </c>
      <c r="CY30">
        <v>13.74870322580645</v>
      </c>
      <c r="CZ30">
        <v>3.483911612903226</v>
      </c>
      <c r="DA30">
        <v>16.61952903225806</v>
      </c>
      <c r="DB30">
        <v>600.2219677419355</v>
      </c>
      <c r="DC30">
        <v>100.9858064516129</v>
      </c>
      <c r="DD30">
        <v>0.1001139193548387</v>
      </c>
      <c r="DE30">
        <v>25.01477096774193</v>
      </c>
      <c r="DF30">
        <v>24.99954516129033</v>
      </c>
      <c r="DG30">
        <v>999.9000000000003</v>
      </c>
      <c r="DH30">
        <v>0</v>
      </c>
      <c r="DI30">
        <v>0</v>
      </c>
      <c r="DJ30">
        <v>10000.23870967742</v>
      </c>
      <c r="DK30">
        <v>0</v>
      </c>
      <c r="DL30">
        <v>1029.118387096774</v>
      </c>
      <c r="DM30">
        <v>2.783178064516129</v>
      </c>
      <c r="DN30">
        <v>4.476515483870968</v>
      </c>
      <c r="DO30">
        <v>1.640589677419355</v>
      </c>
      <c r="DP30">
        <v>3.072820967741936</v>
      </c>
      <c r="DQ30">
        <v>1.618032580645161</v>
      </c>
      <c r="DR30">
        <v>13.74870322580645</v>
      </c>
      <c r="DS30">
        <v>1.698735483870968</v>
      </c>
      <c r="DT30">
        <v>1.388424838709677</v>
      </c>
      <c r="DU30">
        <v>14.88487096774194</v>
      </c>
      <c r="DV30">
        <v>11.79178387096774</v>
      </c>
      <c r="DW30">
        <v>1500.032258064516</v>
      </c>
      <c r="DX30">
        <v>0.9729950322580646</v>
      </c>
      <c r="DY30">
        <v>0.02700489032258064</v>
      </c>
      <c r="DZ30">
        <v>0</v>
      </c>
      <c r="EA30">
        <v>712.6404838709678</v>
      </c>
      <c r="EB30">
        <v>4.999310000000001</v>
      </c>
      <c r="EC30">
        <v>12670.04193548387</v>
      </c>
      <c r="ED30">
        <v>13259.5064516129</v>
      </c>
      <c r="EE30">
        <v>37.09248387096773</v>
      </c>
      <c r="EF30">
        <v>36.55</v>
      </c>
      <c r="EG30">
        <v>37.3020322580645</v>
      </c>
      <c r="EH30">
        <v>30.04812903225807</v>
      </c>
      <c r="EI30">
        <v>37.37267741935483</v>
      </c>
      <c r="EJ30">
        <v>1454.659677419355</v>
      </c>
      <c r="EK30">
        <v>40.37322580645163</v>
      </c>
      <c r="EL30">
        <v>0</v>
      </c>
      <c r="EM30">
        <v>95</v>
      </c>
      <c r="EN30">
        <v>0</v>
      </c>
      <c r="EO30">
        <v>712.7208400000001</v>
      </c>
      <c r="EP30">
        <v>5.883076924419526</v>
      </c>
      <c r="EQ30">
        <v>2382.900003214707</v>
      </c>
      <c r="ER30">
        <v>12648.784</v>
      </c>
      <c r="ES30">
        <v>15</v>
      </c>
      <c r="ET30">
        <v>1687528099.6</v>
      </c>
      <c r="EU30" t="s">
        <v>484</v>
      </c>
      <c r="EV30">
        <v>1687528099.6</v>
      </c>
      <c r="EW30">
        <v>1687453843.1</v>
      </c>
      <c r="EX30">
        <v>14</v>
      </c>
      <c r="EY30">
        <v>0.056</v>
      </c>
      <c r="EZ30">
        <v>0.001</v>
      </c>
      <c r="FA30">
        <v>0.973</v>
      </c>
      <c r="FB30">
        <v>0.202</v>
      </c>
      <c r="FC30">
        <v>1</v>
      </c>
      <c r="FD30">
        <v>21</v>
      </c>
      <c r="FE30">
        <v>0.4</v>
      </c>
      <c r="FF30">
        <v>0.04</v>
      </c>
      <c r="FG30">
        <v>2.80059756097561</v>
      </c>
      <c r="FH30">
        <v>-0.3031145644599341</v>
      </c>
      <c r="FI30">
        <v>0.03270729968352239</v>
      </c>
      <c r="FJ30">
        <v>1</v>
      </c>
      <c r="FK30">
        <v>4.405147096774193</v>
      </c>
      <c r="FL30">
        <v>-0.3831019354838794</v>
      </c>
      <c r="FM30">
        <v>0.03126941762598167</v>
      </c>
      <c r="FN30">
        <v>1</v>
      </c>
      <c r="FO30">
        <v>3.05908512195122</v>
      </c>
      <c r="FP30">
        <v>0.1414517770034878</v>
      </c>
      <c r="FQ30">
        <v>0.0273477151247797</v>
      </c>
      <c r="FR30">
        <v>1</v>
      </c>
      <c r="FS30">
        <v>16.82372580645161</v>
      </c>
      <c r="FT30">
        <v>-0.3277693548387046</v>
      </c>
      <c r="FU30">
        <v>0.02485274006756158</v>
      </c>
      <c r="FV30">
        <v>1</v>
      </c>
      <c r="FW30">
        <v>4</v>
      </c>
      <c r="FX30">
        <v>4</v>
      </c>
      <c r="FY30" t="s">
        <v>416</v>
      </c>
      <c r="FZ30">
        <v>3.18522</v>
      </c>
      <c r="GA30">
        <v>2.79718</v>
      </c>
      <c r="GB30">
        <v>0.00103993</v>
      </c>
      <c r="GC30">
        <v>0.000488396</v>
      </c>
      <c r="GD30">
        <v>0.09445770000000001</v>
      </c>
      <c r="GE30">
        <v>0.0826447</v>
      </c>
      <c r="GF30">
        <v>31683.4</v>
      </c>
      <c r="GG30">
        <v>25117.5</v>
      </c>
      <c r="GH30">
        <v>29610.9</v>
      </c>
      <c r="GI30">
        <v>24592</v>
      </c>
      <c r="GJ30">
        <v>34079.9</v>
      </c>
      <c r="GK30">
        <v>32920.7</v>
      </c>
      <c r="GL30">
        <v>40819.5</v>
      </c>
      <c r="GM30">
        <v>40114.2</v>
      </c>
      <c r="GN30">
        <v>2.25275</v>
      </c>
      <c r="GO30">
        <v>2.00485</v>
      </c>
      <c r="GP30">
        <v>0.291005</v>
      </c>
      <c r="GQ30">
        <v>0</v>
      </c>
      <c r="GR30">
        <v>20.1704</v>
      </c>
      <c r="GS30">
        <v>999.9</v>
      </c>
      <c r="GT30">
        <v>64.2</v>
      </c>
      <c r="GU30">
        <v>22.8</v>
      </c>
      <c r="GV30">
        <v>17.7096</v>
      </c>
      <c r="GW30">
        <v>61.9764</v>
      </c>
      <c r="GX30">
        <v>34.5673</v>
      </c>
      <c r="GY30">
        <v>1</v>
      </c>
      <c r="GZ30">
        <v>-0.45203</v>
      </c>
      <c r="HA30">
        <v>-4.01</v>
      </c>
      <c r="HB30">
        <v>20.2216</v>
      </c>
      <c r="HC30">
        <v>5.22672</v>
      </c>
      <c r="HD30">
        <v>11.9041</v>
      </c>
      <c r="HE30">
        <v>4.96465</v>
      </c>
      <c r="HF30">
        <v>3.29155</v>
      </c>
      <c r="HG30">
        <v>9999</v>
      </c>
      <c r="HH30">
        <v>9999</v>
      </c>
      <c r="HI30">
        <v>9999</v>
      </c>
      <c r="HJ30">
        <v>999.9</v>
      </c>
      <c r="HK30">
        <v>4.97016</v>
      </c>
      <c r="HL30">
        <v>1.87445</v>
      </c>
      <c r="HM30">
        <v>1.87316</v>
      </c>
      <c r="HN30">
        <v>1.8721</v>
      </c>
      <c r="HO30">
        <v>1.87378</v>
      </c>
      <c r="HP30">
        <v>1.86879</v>
      </c>
      <c r="HQ30">
        <v>1.87303</v>
      </c>
      <c r="HR30">
        <v>1.87807</v>
      </c>
      <c r="HS30">
        <v>0</v>
      </c>
      <c r="HT30">
        <v>0</v>
      </c>
      <c r="HU30">
        <v>0</v>
      </c>
      <c r="HV30">
        <v>0</v>
      </c>
      <c r="HW30" t="s">
        <v>417</v>
      </c>
      <c r="HX30" t="s">
        <v>418</v>
      </c>
      <c r="HY30" t="s">
        <v>419</v>
      </c>
      <c r="HZ30" t="s">
        <v>419</v>
      </c>
      <c r="IA30" t="s">
        <v>419</v>
      </c>
      <c r="IB30" t="s">
        <v>419</v>
      </c>
      <c r="IC30">
        <v>0</v>
      </c>
      <c r="ID30">
        <v>100</v>
      </c>
      <c r="IE30">
        <v>100</v>
      </c>
      <c r="IF30">
        <v>0.973</v>
      </c>
      <c r="IG30">
        <v>0.202</v>
      </c>
      <c r="IH30">
        <v>0.9172999999999902</v>
      </c>
      <c r="II30">
        <v>0</v>
      </c>
      <c r="IJ30">
        <v>0</v>
      </c>
      <c r="IK30">
        <v>0</v>
      </c>
      <c r="IL30">
        <v>0.202</v>
      </c>
      <c r="IM30">
        <v>0</v>
      </c>
      <c r="IN30">
        <v>0</v>
      </c>
      <c r="IO30">
        <v>0</v>
      </c>
      <c r="IP30">
        <v>-1</v>
      </c>
      <c r="IQ30">
        <v>-1</v>
      </c>
      <c r="IR30">
        <v>-1</v>
      </c>
      <c r="IS30">
        <v>-1</v>
      </c>
      <c r="IT30">
        <v>1.3</v>
      </c>
      <c r="IU30">
        <v>1237.3</v>
      </c>
      <c r="IV30">
        <v>0.0317383</v>
      </c>
      <c r="IW30">
        <v>4.99756</v>
      </c>
      <c r="IX30">
        <v>1.42578</v>
      </c>
      <c r="IY30">
        <v>2.2876</v>
      </c>
      <c r="IZ30">
        <v>1.54785</v>
      </c>
      <c r="JA30">
        <v>2.37305</v>
      </c>
      <c r="JB30">
        <v>26.3753</v>
      </c>
      <c r="JC30">
        <v>15.7081</v>
      </c>
      <c r="JD30">
        <v>18</v>
      </c>
      <c r="JE30">
        <v>622.393</v>
      </c>
      <c r="JF30">
        <v>450.347</v>
      </c>
      <c r="JG30">
        <v>29.1159</v>
      </c>
      <c r="JH30">
        <v>21.2595</v>
      </c>
      <c r="JI30">
        <v>30.0005</v>
      </c>
      <c r="JJ30">
        <v>21.204</v>
      </c>
      <c r="JK30">
        <v>21.1433</v>
      </c>
      <c r="JL30">
        <v>0</v>
      </c>
      <c r="JM30">
        <v>29.3731</v>
      </c>
      <c r="JN30">
        <v>99.6095</v>
      </c>
      <c r="JO30">
        <v>29.302</v>
      </c>
      <c r="JP30">
        <v>50.944</v>
      </c>
      <c r="JQ30">
        <v>13.518</v>
      </c>
      <c r="JR30">
        <v>96.4449</v>
      </c>
      <c r="JS30">
        <v>102.066</v>
      </c>
    </row>
    <row r="31" spans="1:279">
      <c r="A31">
        <v>15</v>
      </c>
      <c r="B31">
        <v>1687528210.1</v>
      </c>
      <c r="C31">
        <v>1820.599999904633</v>
      </c>
      <c r="D31" t="s">
        <v>485</v>
      </c>
      <c r="E31" t="s">
        <v>486</v>
      </c>
      <c r="F31">
        <v>15</v>
      </c>
      <c r="G31" t="s">
        <v>227</v>
      </c>
      <c r="N31" t="s">
        <v>408</v>
      </c>
      <c r="O31" t="s">
        <v>409</v>
      </c>
      <c r="P31">
        <v>1687528202.349999</v>
      </c>
      <c r="Q31">
        <f>(R31)/1000</f>
        <v>0</v>
      </c>
      <c r="R31">
        <f>1000*DB31*AP31*(CX31-CY31)/(100*CQ31*(1000-AP31*CX31))</f>
        <v>0</v>
      </c>
      <c r="S31">
        <f>DB31*AP31*(CW31-CV31*(1000-AP31*CY31)/(1000-AP31*CX31))/(100*CQ31)</f>
        <v>0</v>
      </c>
      <c r="T31">
        <f>CV31 - IF(AP31&gt;1, S31*CQ31*100.0/(AR31*DJ31), 0)</f>
        <v>0</v>
      </c>
      <c r="U31">
        <f>((AA31-Q31/2)*T31-S31)/(AA31+Q31/2)</f>
        <v>0</v>
      </c>
      <c r="V31">
        <f>U31*(DC31+DD31)/1000.0</f>
        <v>0</v>
      </c>
      <c r="W31">
        <f>(CV31 - IF(AP31&gt;1, S31*CQ31*100.0/(AR31*DJ31), 0))*(DC31+DD31)/1000.0</f>
        <v>0</v>
      </c>
      <c r="X31">
        <f>2.0/((1/Z31-1/Y31)+SIGN(Z31)*SQRT((1/Z31-1/Y31)*(1/Z31-1/Y31) + 4*CR31/((CR31+1)*(CR31+1))*(2*1/Z31*1/Y31-1/Y31*1/Y31)))</f>
        <v>0</v>
      </c>
      <c r="Y31">
        <f>IF(LEFT(CS31,1)&lt;&gt;"0",IF(LEFT(CS31,1)="1",3.0,CT31),$D$5+$E$5*(DJ31*DC31/($K$5*1000))+$F$5*(DJ31*DC31/($K$5*1000))*MAX(MIN(CQ31,$J$5),$I$5)*MAX(MIN(CQ31,$J$5),$I$5)+$G$5*MAX(MIN(CQ31,$J$5),$I$5)*(DJ31*DC31/($K$5*1000))+$H$5*(DJ31*DC31/($K$5*1000))*(DJ31*DC31/($K$5*1000)))</f>
        <v>0</v>
      </c>
      <c r="Z31">
        <f>Q31*(1000-(1000*0.61365*exp(17.502*AD31/(240.97+AD31))/(DC31+DD31)+CX31)/2)/(1000*0.61365*exp(17.502*AD31/(240.97+AD31))/(DC31+DD31)-CX31)</f>
        <v>0</v>
      </c>
      <c r="AA31">
        <f>1/((CR31+1)/(X31/1.6)+1/(Y31/1.37)) + CR31/((CR31+1)/(X31/1.6) + CR31/(Y31/1.37))</f>
        <v>0</v>
      </c>
      <c r="AB31">
        <f>(CM31*CP31)</f>
        <v>0</v>
      </c>
      <c r="AC31">
        <f>(DE31+(AB31+2*0.95*5.67E-8*(((DE31+$B$7)+273)^4-(DE31+273)^4)-44100*Q31)/(1.84*29.3*Y31+8*0.95*5.67E-8*(DE31+273)^3))</f>
        <v>0</v>
      </c>
      <c r="AD31">
        <f>($C$7*DF31+$D$7*DG31+$E$7*AC31)</f>
        <v>0</v>
      </c>
      <c r="AE31">
        <f>0.61365*exp(17.502*AD31/(240.97+AD31))</f>
        <v>0</v>
      </c>
      <c r="AF31">
        <f>(AG31/AH31*100)</f>
        <v>0</v>
      </c>
      <c r="AG31">
        <f>CX31*(DC31+DD31)/1000</f>
        <v>0</v>
      </c>
      <c r="AH31">
        <f>0.61365*exp(17.502*DE31/(240.97+DE31))</f>
        <v>0</v>
      </c>
      <c r="AI31">
        <f>(AE31-CX31*(DC31+DD31)/1000)</f>
        <v>0</v>
      </c>
      <c r="AJ31">
        <f>(-Q31*44100)</f>
        <v>0</v>
      </c>
      <c r="AK31">
        <f>2*29.3*Y31*0.92*(DE31-AD31)</f>
        <v>0</v>
      </c>
      <c r="AL31">
        <f>2*0.95*5.67E-8*(((DE31+$B$7)+273)^4-(AD31+273)^4)</f>
        <v>0</v>
      </c>
      <c r="AM31">
        <f>AB31+AL31+AJ31+AK31</f>
        <v>0</v>
      </c>
      <c r="AN31">
        <v>0</v>
      </c>
      <c r="AO31">
        <v>0</v>
      </c>
      <c r="AP31">
        <f>IF(AN31*$H$13&gt;=AR31,1.0,(AR31/(AR31-AN31*$H$13)))</f>
        <v>0</v>
      </c>
      <c r="AQ31">
        <f>(AP31-1)*100</f>
        <v>0</v>
      </c>
      <c r="AR31">
        <f>MAX(0,($B$13+$C$13*DJ31)/(1+$D$13*DJ31)*DC31/(DE31+273)*$E$13)</f>
        <v>0</v>
      </c>
      <c r="AS31" t="s">
        <v>453</v>
      </c>
      <c r="AT31">
        <v>12485.3</v>
      </c>
      <c r="AU31">
        <v>675.2955999999999</v>
      </c>
      <c r="AV31">
        <v>2989.46</v>
      </c>
      <c r="AW31">
        <f>1-AU31/AV31</f>
        <v>0</v>
      </c>
      <c r="AX31">
        <v>-1.552555494002578</v>
      </c>
      <c r="AY31" t="s">
        <v>487</v>
      </c>
      <c r="AZ31">
        <v>12491.2</v>
      </c>
      <c r="BA31">
        <v>681.8906153846154</v>
      </c>
      <c r="BB31">
        <v>928.5890000000001</v>
      </c>
      <c r="BC31">
        <f>1-BA31/BB31</f>
        <v>0</v>
      </c>
      <c r="BD31">
        <v>0.5</v>
      </c>
      <c r="BE31">
        <f>CN31</f>
        <v>0</v>
      </c>
      <c r="BF31">
        <f>S31</f>
        <v>0</v>
      </c>
      <c r="BG31">
        <f>BC31*BD31*BE31</f>
        <v>0</v>
      </c>
      <c r="BH31">
        <f>(BF31-AX31)/BE31</f>
        <v>0</v>
      </c>
      <c r="BI31">
        <f>(AV31-BB31)/BB31</f>
        <v>0</v>
      </c>
      <c r="BJ31">
        <f>AU31/(AW31+AU31/BB31)</f>
        <v>0</v>
      </c>
      <c r="BK31" t="s">
        <v>488</v>
      </c>
      <c r="BL31">
        <v>505.43</v>
      </c>
      <c r="BM31">
        <f>IF(BL31&lt;&gt;0, BL31, BJ31)</f>
        <v>0</v>
      </c>
      <c r="BN31">
        <f>1-BM31/BB31</f>
        <v>0</v>
      </c>
      <c r="BO31">
        <f>(BB31-BA31)/(BB31-BM31)</f>
        <v>0</v>
      </c>
      <c r="BP31">
        <f>(AV31-BB31)/(AV31-BM31)</f>
        <v>0</v>
      </c>
      <c r="BQ31">
        <f>(BB31-BA31)/(BB31-AU31)</f>
        <v>0</v>
      </c>
      <c r="BR31">
        <f>(AV31-BB31)/(AV31-AU31)</f>
        <v>0</v>
      </c>
      <c r="BS31">
        <f>(BO31*BM31/BA31)</f>
        <v>0</v>
      </c>
      <c r="BT31">
        <f>(1-BS31)</f>
        <v>0</v>
      </c>
      <c r="BU31">
        <v>1700</v>
      </c>
      <c r="BV31">
        <v>300</v>
      </c>
      <c r="BW31">
        <v>300</v>
      </c>
      <c r="BX31">
        <v>300</v>
      </c>
      <c r="BY31">
        <v>12491.2</v>
      </c>
      <c r="BZ31">
        <v>886.45</v>
      </c>
      <c r="CA31">
        <v>-0.009051770000000001</v>
      </c>
      <c r="CB31">
        <v>-3</v>
      </c>
      <c r="CC31" t="s">
        <v>413</v>
      </c>
      <c r="CD31" t="s">
        <v>413</v>
      </c>
      <c r="CE31" t="s">
        <v>413</v>
      </c>
      <c r="CF31" t="s">
        <v>413</v>
      </c>
      <c r="CG31" t="s">
        <v>413</v>
      </c>
      <c r="CH31" t="s">
        <v>413</v>
      </c>
      <c r="CI31" t="s">
        <v>413</v>
      </c>
      <c r="CJ31" t="s">
        <v>413</v>
      </c>
      <c r="CK31" t="s">
        <v>413</v>
      </c>
      <c r="CL31" t="s">
        <v>413</v>
      </c>
      <c r="CM31">
        <f>$B$11*DK31+$C$11*DL31+$F$11*DW31*(1-DZ31)</f>
        <v>0</v>
      </c>
      <c r="CN31">
        <f>CM31*CO31</f>
        <v>0</v>
      </c>
      <c r="CO31">
        <f>($B$11*$D$9+$C$11*$D$9+$F$11*((EJ31+EB31)/MAX(EJ31+EB31+EK31, 0.1)*$I$9+EK31/MAX(EJ31+EB31+EK31, 0.1)*$J$9))/($B$11+$C$11+$F$11)</f>
        <v>0</v>
      </c>
      <c r="CP31">
        <f>($B$11*$K$9+$C$11*$K$9+$F$11*((EJ31+EB31)/MAX(EJ31+EB31+EK31, 0.1)*$P$9+EK31/MAX(EJ31+EB31+EK31, 0.1)*$Q$9))/($B$11+$C$11+$F$11)</f>
        <v>0</v>
      </c>
      <c r="CQ31">
        <v>6</v>
      </c>
      <c r="CR31">
        <v>0.5</v>
      </c>
      <c r="CS31" t="s">
        <v>414</v>
      </c>
      <c r="CT31">
        <v>2</v>
      </c>
      <c r="CU31">
        <v>1687528202.349999</v>
      </c>
      <c r="CV31">
        <v>398.3394333333333</v>
      </c>
      <c r="CW31">
        <v>419.5661666666667</v>
      </c>
      <c r="CX31">
        <v>16.64263333333333</v>
      </c>
      <c r="CY31">
        <v>13.45087333333333</v>
      </c>
      <c r="CZ31">
        <v>397.5714333333333</v>
      </c>
      <c r="DA31">
        <v>16.44063333333333</v>
      </c>
      <c r="DB31">
        <v>600.2096666666665</v>
      </c>
      <c r="DC31">
        <v>100.9882</v>
      </c>
      <c r="DD31">
        <v>0.09986273666666669</v>
      </c>
      <c r="DE31">
        <v>24.98267666666667</v>
      </c>
      <c r="DF31">
        <v>24.91632666666666</v>
      </c>
      <c r="DG31">
        <v>999.9000000000002</v>
      </c>
      <c r="DH31">
        <v>0</v>
      </c>
      <c r="DI31">
        <v>0</v>
      </c>
      <c r="DJ31">
        <v>10000.039</v>
      </c>
      <c r="DK31">
        <v>0</v>
      </c>
      <c r="DL31">
        <v>1036.604333333333</v>
      </c>
      <c r="DM31">
        <v>-21.0216</v>
      </c>
      <c r="DN31">
        <v>405.2896333333334</v>
      </c>
      <c r="DO31">
        <v>425.2865666666666</v>
      </c>
      <c r="DP31">
        <v>3.191752333333334</v>
      </c>
      <c r="DQ31">
        <v>419.5661666666667</v>
      </c>
      <c r="DR31">
        <v>13.45087333333333</v>
      </c>
      <c r="DS31">
        <v>1.680708333333333</v>
      </c>
      <c r="DT31">
        <v>1.358381</v>
      </c>
      <c r="DU31">
        <v>14.71939333333333</v>
      </c>
      <c r="DV31">
        <v>11.46082</v>
      </c>
      <c r="DW31">
        <v>1499.983666666667</v>
      </c>
      <c r="DX31">
        <v>0.973002</v>
      </c>
      <c r="DY31">
        <v>0.0269978</v>
      </c>
      <c r="DZ31">
        <v>0</v>
      </c>
      <c r="EA31">
        <v>681.9043666666668</v>
      </c>
      <c r="EB31">
        <v>4.99931</v>
      </c>
      <c r="EC31">
        <v>12186.75666666667</v>
      </c>
      <c r="ED31">
        <v>13259.1</v>
      </c>
      <c r="EE31">
        <v>37.47479999999999</v>
      </c>
      <c r="EF31">
        <v>36.91013333333332</v>
      </c>
      <c r="EG31">
        <v>37.5</v>
      </c>
      <c r="EH31">
        <v>31.63726666666667</v>
      </c>
      <c r="EI31">
        <v>37.9958</v>
      </c>
      <c r="EJ31">
        <v>1454.623</v>
      </c>
      <c r="EK31">
        <v>40.36099999999998</v>
      </c>
      <c r="EL31">
        <v>0</v>
      </c>
      <c r="EM31">
        <v>126.6999998092651</v>
      </c>
      <c r="EN31">
        <v>0</v>
      </c>
      <c r="EO31">
        <v>681.8906153846154</v>
      </c>
      <c r="EP31">
        <v>18.79391452506134</v>
      </c>
      <c r="EQ31">
        <v>-1266.868354557481</v>
      </c>
      <c r="ER31">
        <v>12207.42692307692</v>
      </c>
      <c r="ES31">
        <v>15</v>
      </c>
      <c r="ET31">
        <v>1687528238.1</v>
      </c>
      <c r="EU31" t="s">
        <v>489</v>
      </c>
      <c r="EV31">
        <v>1687528238.1</v>
      </c>
      <c r="EW31">
        <v>1687453843.1</v>
      </c>
      <c r="EX31">
        <v>15</v>
      </c>
      <c r="EY31">
        <v>-0.205</v>
      </c>
      <c r="EZ31">
        <v>0.001</v>
      </c>
      <c r="FA31">
        <v>0.768</v>
      </c>
      <c r="FB31">
        <v>0.202</v>
      </c>
      <c r="FC31">
        <v>420</v>
      </c>
      <c r="FD31">
        <v>21</v>
      </c>
      <c r="FE31">
        <v>0.09</v>
      </c>
      <c r="FF31">
        <v>0.04</v>
      </c>
      <c r="FG31">
        <v>-21.0943425</v>
      </c>
      <c r="FH31">
        <v>1.365542589118231</v>
      </c>
      <c r="FI31">
        <v>0.1395432386171041</v>
      </c>
      <c r="FJ31">
        <v>1</v>
      </c>
      <c r="FK31">
        <v>398.5046333333333</v>
      </c>
      <c r="FL31">
        <v>4.806860956618968</v>
      </c>
      <c r="FM31">
        <v>0.3490989815065165</v>
      </c>
      <c r="FN31">
        <v>1</v>
      </c>
      <c r="FO31">
        <v>3.20143725</v>
      </c>
      <c r="FP31">
        <v>-0.1494960225140775</v>
      </c>
      <c r="FQ31">
        <v>0.02126395741477821</v>
      </c>
      <c r="FR31">
        <v>1</v>
      </c>
      <c r="FS31">
        <v>16.64274666666666</v>
      </c>
      <c r="FT31">
        <v>0.015862958843081</v>
      </c>
      <c r="FU31">
        <v>0.005221157811146009</v>
      </c>
      <c r="FV31">
        <v>1</v>
      </c>
      <c r="FW31">
        <v>4</v>
      </c>
      <c r="FX31">
        <v>4</v>
      </c>
      <c r="FY31" t="s">
        <v>416</v>
      </c>
      <c r="FZ31">
        <v>3.18518</v>
      </c>
      <c r="GA31">
        <v>2.79748</v>
      </c>
      <c r="GB31">
        <v>0.102215</v>
      </c>
      <c r="GC31">
        <v>0.106957</v>
      </c>
      <c r="GD31">
        <v>0.0938657</v>
      </c>
      <c r="GE31">
        <v>0.0812866</v>
      </c>
      <c r="GF31">
        <v>28475.2</v>
      </c>
      <c r="GG31">
        <v>22440.7</v>
      </c>
      <c r="GH31">
        <v>29611.1</v>
      </c>
      <c r="GI31">
        <v>24590.5</v>
      </c>
      <c r="GJ31">
        <v>34106.8</v>
      </c>
      <c r="GK31">
        <v>32973</v>
      </c>
      <c r="GL31">
        <v>40819.5</v>
      </c>
      <c r="GM31">
        <v>40112.7</v>
      </c>
      <c r="GN31">
        <v>2.25207</v>
      </c>
      <c r="GO31">
        <v>2.00603</v>
      </c>
      <c r="GP31">
        <v>0.277519</v>
      </c>
      <c r="GQ31">
        <v>0</v>
      </c>
      <c r="GR31">
        <v>20.372</v>
      </c>
      <c r="GS31">
        <v>999.9</v>
      </c>
      <c r="GT31">
        <v>64.5</v>
      </c>
      <c r="GU31">
        <v>22.8</v>
      </c>
      <c r="GV31">
        <v>17.7931</v>
      </c>
      <c r="GW31">
        <v>62.0164</v>
      </c>
      <c r="GX31">
        <v>33.6779</v>
      </c>
      <c r="GY31">
        <v>1</v>
      </c>
      <c r="GZ31">
        <v>-0.449502</v>
      </c>
      <c r="HA31">
        <v>-3.97584</v>
      </c>
      <c r="HB31">
        <v>20.222</v>
      </c>
      <c r="HC31">
        <v>5.22897</v>
      </c>
      <c r="HD31">
        <v>11.9027</v>
      </c>
      <c r="HE31">
        <v>4.9654</v>
      </c>
      <c r="HF31">
        <v>3.292</v>
      </c>
      <c r="HG31">
        <v>9999</v>
      </c>
      <c r="HH31">
        <v>9999</v>
      </c>
      <c r="HI31">
        <v>9999</v>
      </c>
      <c r="HJ31">
        <v>999.9</v>
      </c>
      <c r="HK31">
        <v>4.97005</v>
      </c>
      <c r="HL31">
        <v>1.8744</v>
      </c>
      <c r="HM31">
        <v>1.87315</v>
      </c>
      <c r="HN31">
        <v>1.8721</v>
      </c>
      <c r="HO31">
        <v>1.87378</v>
      </c>
      <c r="HP31">
        <v>1.86876</v>
      </c>
      <c r="HQ31">
        <v>1.87302</v>
      </c>
      <c r="HR31">
        <v>1.87805</v>
      </c>
      <c r="HS31">
        <v>0</v>
      </c>
      <c r="HT31">
        <v>0</v>
      </c>
      <c r="HU31">
        <v>0</v>
      </c>
      <c r="HV31">
        <v>0</v>
      </c>
      <c r="HW31" t="s">
        <v>417</v>
      </c>
      <c r="HX31" t="s">
        <v>418</v>
      </c>
      <c r="HY31" t="s">
        <v>419</v>
      </c>
      <c r="HZ31" t="s">
        <v>419</v>
      </c>
      <c r="IA31" t="s">
        <v>419</v>
      </c>
      <c r="IB31" t="s">
        <v>419</v>
      </c>
      <c r="IC31">
        <v>0</v>
      </c>
      <c r="ID31">
        <v>100</v>
      </c>
      <c r="IE31">
        <v>100</v>
      </c>
      <c r="IF31">
        <v>0.768</v>
      </c>
      <c r="IG31">
        <v>0.202</v>
      </c>
      <c r="IH31">
        <v>0.9730427349999999</v>
      </c>
      <c r="II31">
        <v>0</v>
      </c>
      <c r="IJ31">
        <v>0</v>
      </c>
      <c r="IK31">
        <v>0</v>
      </c>
      <c r="IL31">
        <v>0.202</v>
      </c>
      <c r="IM31">
        <v>0</v>
      </c>
      <c r="IN31">
        <v>0</v>
      </c>
      <c r="IO31">
        <v>0</v>
      </c>
      <c r="IP31">
        <v>-1</v>
      </c>
      <c r="IQ31">
        <v>-1</v>
      </c>
      <c r="IR31">
        <v>-1</v>
      </c>
      <c r="IS31">
        <v>-1</v>
      </c>
      <c r="IT31">
        <v>1.8</v>
      </c>
      <c r="IU31">
        <v>1239.5</v>
      </c>
      <c r="IV31">
        <v>1.08276</v>
      </c>
      <c r="IW31">
        <v>2.40845</v>
      </c>
      <c r="IX31">
        <v>1.42578</v>
      </c>
      <c r="IY31">
        <v>2.2876</v>
      </c>
      <c r="IZ31">
        <v>1.54785</v>
      </c>
      <c r="JA31">
        <v>2.29126</v>
      </c>
      <c r="JB31">
        <v>26.5199</v>
      </c>
      <c r="JC31">
        <v>15.6993</v>
      </c>
      <c r="JD31">
        <v>18</v>
      </c>
      <c r="JE31">
        <v>621.879</v>
      </c>
      <c r="JF31">
        <v>451.011</v>
      </c>
      <c r="JG31">
        <v>28.6408</v>
      </c>
      <c r="JH31">
        <v>21.2767</v>
      </c>
      <c r="JI31">
        <v>29.9998</v>
      </c>
      <c r="JJ31">
        <v>21.2013</v>
      </c>
      <c r="JK31">
        <v>21.1418</v>
      </c>
      <c r="JL31">
        <v>21.708</v>
      </c>
      <c r="JM31">
        <v>31.0396</v>
      </c>
      <c r="JN31">
        <v>99.2525</v>
      </c>
      <c r="JO31">
        <v>28.6152</v>
      </c>
      <c r="JP31">
        <v>419.992</v>
      </c>
      <c r="JQ31">
        <v>13.2879</v>
      </c>
      <c r="JR31">
        <v>96.4451</v>
      </c>
      <c r="JS31">
        <v>102.061</v>
      </c>
    </row>
    <row r="32" spans="1:279">
      <c r="A32">
        <v>16</v>
      </c>
      <c r="B32">
        <v>1687528314.1</v>
      </c>
      <c r="C32">
        <v>1924.599999904633</v>
      </c>
      <c r="D32" t="s">
        <v>490</v>
      </c>
      <c r="E32" t="s">
        <v>491</v>
      </c>
      <c r="F32">
        <v>15</v>
      </c>
      <c r="G32" t="s">
        <v>227</v>
      </c>
      <c r="N32" t="s">
        <v>408</v>
      </c>
      <c r="O32" t="s">
        <v>409</v>
      </c>
      <c r="P32">
        <v>1687528306.099999</v>
      </c>
      <c r="Q32">
        <f>(R32)/1000</f>
        <v>0</v>
      </c>
      <c r="R32">
        <f>1000*DB32*AP32*(CX32-CY32)/(100*CQ32*(1000-AP32*CX32))</f>
        <v>0</v>
      </c>
      <c r="S32">
        <f>DB32*AP32*(CW32-CV32*(1000-AP32*CY32)/(1000-AP32*CX32))/(100*CQ32)</f>
        <v>0</v>
      </c>
      <c r="T32">
        <f>CV32 - IF(AP32&gt;1, S32*CQ32*100.0/(AR32*DJ32), 0)</f>
        <v>0</v>
      </c>
      <c r="U32">
        <f>((AA32-Q32/2)*T32-S32)/(AA32+Q32/2)</f>
        <v>0</v>
      </c>
      <c r="V32">
        <f>U32*(DC32+DD32)/1000.0</f>
        <v>0</v>
      </c>
      <c r="W32">
        <f>(CV32 - IF(AP32&gt;1, S32*CQ32*100.0/(AR32*DJ32), 0))*(DC32+DD32)/1000.0</f>
        <v>0</v>
      </c>
      <c r="X32">
        <f>2.0/((1/Z32-1/Y32)+SIGN(Z32)*SQRT((1/Z32-1/Y32)*(1/Z32-1/Y32) + 4*CR32/((CR32+1)*(CR32+1))*(2*1/Z32*1/Y32-1/Y32*1/Y32)))</f>
        <v>0</v>
      </c>
      <c r="Y32">
        <f>IF(LEFT(CS32,1)&lt;&gt;"0",IF(LEFT(CS32,1)="1",3.0,CT32),$D$5+$E$5*(DJ32*DC32/($K$5*1000))+$F$5*(DJ32*DC32/($K$5*1000))*MAX(MIN(CQ32,$J$5),$I$5)*MAX(MIN(CQ32,$J$5),$I$5)+$G$5*MAX(MIN(CQ32,$J$5),$I$5)*(DJ32*DC32/($K$5*1000))+$H$5*(DJ32*DC32/($K$5*1000))*(DJ32*DC32/($K$5*1000)))</f>
        <v>0</v>
      </c>
      <c r="Z32">
        <f>Q32*(1000-(1000*0.61365*exp(17.502*AD32/(240.97+AD32))/(DC32+DD32)+CX32)/2)/(1000*0.61365*exp(17.502*AD32/(240.97+AD32))/(DC32+DD32)-CX32)</f>
        <v>0</v>
      </c>
      <c r="AA32">
        <f>1/((CR32+1)/(X32/1.6)+1/(Y32/1.37)) + CR32/((CR32+1)/(X32/1.6) + CR32/(Y32/1.37))</f>
        <v>0</v>
      </c>
      <c r="AB32">
        <f>(CM32*CP32)</f>
        <v>0</v>
      </c>
      <c r="AC32">
        <f>(DE32+(AB32+2*0.95*5.67E-8*(((DE32+$B$7)+273)^4-(DE32+273)^4)-44100*Q32)/(1.84*29.3*Y32+8*0.95*5.67E-8*(DE32+273)^3))</f>
        <v>0</v>
      </c>
      <c r="AD32">
        <f>($C$7*DF32+$D$7*DG32+$E$7*AC32)</f>
        <v>0</v>
      </c>
      <c r="AE32">
        <f>0.61365*exp(17.502*AD32/(240.97+AD32))</f>
        <v>0</v>
      </c>
      <c r="AF32">
        <f>(AG32/AH32*100)</f>
        <v>0</v>
      </c>
      <c r="AG32">
        <f>CX32*(DC32+DD32)/1000</f>
        <v>0</v>
      </c>
      <c r="AH32">
        <f>0.61365*exp(17.502*DE32/(240.97+DE32))</f>
        <v>0</v>
      </c>
      <c r="AI32">
        <f>(AE32-CX32*(DC32+DD32)/1000)</f>
        <v>0</v>
      </c>
      <c r="AJ32">
        <f>(-Q32*44100)</f>
        <v>0</v>
      </c>
      <c r="AK32">
        <f>2*29.3*Y32*0.92*(DE32-AD32)</f>
        <v>0</v>
      </c>
      <c r="AL32">
        <f>2*0.95*5.67E-8*(((DE32+$B$7)+273)^4-(AD32+273)^4)</f>
        <v>0</v>
      </c>
      <c r="AM32">
        <f>AB32+AL32+AJ32+AK32</f>
        <v>0</v>
      </c>
      <c r="AN32">
        <v>0</v>
      </c>
      <c r="AO32">
        <v>0</v>
      </c>
      <c r="AP32">
        <f>IF(AN32*$H$13&gt;=AR32,1.0,(AR32/(AR32-AN32*$H$13)))</f>
        <v>0</v>
      </c>
      <c r="AQ32">
        <f>(AP32-1)*100</f>
        <v>0</v>
      </c>
      <c r="AR32">
        <f>MAX(0,($B$13+$C$13*DJ32)/(1+$D$13*DJ32)*DC32/(DE32+273)*$E$13)</f>
        <v>0</v>
      </c>
      <c r="AS32" t="s">
        <v>453</v>
      </c>
      <c r="AT32">
        <v>12485.3</v>
      </c>
      <c r="AU32">
        <v>675.2955999999999</v>
      </c>
      <c r="AV32">
        <v>2989.46</v>
      </c>
      <c r="AW32">
        <f>1-AU32/AV32</f>
        <v>0</v>
      </c>
      <c r="AX32">
        <v>-1.552555494002578</v>
      </c>
      <c r="AY32" t="s">
        <v>492</v>
      </c>
      <c r="AZ32">
        <v>12488.3</v>
      </c>
      <c r="BA32">
        <v>703.4636923076923</v>
      </c>
      <c r="BB32">
        <v>987.153</v>
      </c>
      <c r="BC32">
        <f>1-BA32/BB32</f>
        <v>0</v>
      </c>
      <c r="BD32">
        <v>0.5</v>
      </c>
      <c r="BE32">
        <f>CN32</f>
        <v>0</v>
      </c>
      <c r="BF32">
        <f>S32</f>
        <v>0</v>
      </c>
      <c r="BG32">
        <f>BC32*BD32*BE32</f>
        <v>0</v>
      </c>
      <c r="BH32">
        <f>(BF32-AX32)/BE32</f>
        <v>0</v>
      </c>
      <c r="BI32">
        <f>(AV32-BB32)/BB32</f>
        <v>0</v>
      </c>
      <c r="BJ32">
        <f>AU32/(AW32+AU32/BB32)</f>
        <v>0</v>
      </c>
      <c r="BK32" t="s">
        <v>493</v>
      </c>
      <c r="BL32">
        <v>512.55</v>
      </c>
      <c r="BM32">
        <f>IF(BL32&lt;&gt;0, BL32, BJ32)</f>
        <v>0</v>
      </c>
      <c r="BN32">
        <f>1-BM32/BB32</f>
        <v>0</v>
      </c>
      <c r="BO32">
        <f>(BB32-BA32)/(BB32-BM32)</f>
        <v>0</v>
      </c>
      <c r="BP32">
        <f>(AV32-BB32)/(AV32-BM32)</f>
        <v>0</v>
      </c>
      <c r="BQ32">
        <f>(BB32-BA32)/(BB32-AU32)</f>
        <v>0</v>
      </c>
      <c r="BR32">
        <f>(AV32-BB32)/(AV32-AU32)</f>
        <v>0</v>
      </c>
      <c r="BS32">
        <f>(BO32*BM32/BA32)</f>
        <v>0</v>
      </c>
      <c r="BT32">
        <f>(1-BS32)</f>
        <v>0</v>
      </c>
      <c r="BU32">
        <v>1702</v>
      </c>
      <c r="BV32">
        <v>300</v>
      </c>
      <c r="BW32">
        <v>300</v>
      </c>
      <c r="BX32">
        <v>300</v>
      </c>
      <c r="BY32">
        <v>12488.3</v>
      </c>
      <c r="BZ32">
        <v>928.77</v>
      </c>
      <c r="CA32">
        <v>-0.00904838</v>
      </c>
      <c r="CB32">
        <v>-5.48</v>
      </c>
      <c r="CC32" t="s">
        <v>413</v>
      </c>
      <c r="CD32" t="s">
        <v>413</v>
      </c>
      <c r="CE32" t="s">
        <v>413</v>
      </c>
      <c r="CF32" t="s">
        <v>413</v>
      </c>
      <c r="CG32" t="s">
        <v>413</v>
      </c>
      <c r="CH32" t="s">
        <v>413</v>
      </c>
      <c r="CI32" t="s">
        <v>413</v>
      </c>
      <c r="CJ32" t="s">
        <v>413</v>
      </c>
      <c r="CK32" t="s">
        <v>413</v>
      </c>
      <c r="CL32" t="s">
        <v>413</v>
      </c>
      <c r="CM32">
        <f>$B$11*DK32+$C$11*DL32+$F$11*DW32*(1-DZ32)</f>
        <v>0</v>
      </c>
      <c r="CN32">
        <f>CM32*CO32</f>
        <v>0</v>
      </c>
      <c r="CO32">
        <f>($B$11*$D$9+$C$11*$D$9+$F$11*((EJ32+EB32)/MAX(EJ32+EB32+EK32, 0.1)*$I$9+EK32/MAX(EJ32+EB32+EK32, 0.1)*$J$9))/($B$11+$C$11+$F$11)</f>
        <v>0</v>
      </c>
      <c r="CP32">
        <f>($B$11*$K$9+$C$11*$K$9+$F$11*((EJ32+EB32)/MAX(EJ32+EB32+EK32, 0.1)*$P$9+EK32/MAX(EJ32+EB32+EK32, 0.1)*$Q$9))/($B$11+$C$11+$F$11)</f>
        <v>0</v>
      </c>
      <c r="CQ32">
        <v>6</v>
      </c>
      <c r="CR32">
        <v>0.5</v>
      </c>
      <c r="CS32" t="s">
        <v>414</v>
      </c>
      <c r="CT32">
        <v>2</v>
      </c>
      <c r="CU32">
        <v>1687528306.099999</v>
      </c>
      <c r="CV32">
        <v>399.8018387096774</v>
      </c>
      <c r="CW32">
        <v>421.4924193548387</v>
      </c>
      <c r="CX32">
        <v>16.71359677419355</v>
      </c>
      <c r="CY32">
        <v>13.42861290322581</v>
      </c>
      <c r="CZ32">
        <v>399.0408387096774</v>
      </c>
      <c r="DA32">
        <v>16.51159677419355</v>
      </c>
      <c r="DB32">
        <v>600.2385806451612</v>
      </c>
      <c r="DC32">
        <v>100.9876129032258</v>
      </c>
      <c r="DD32">
        <v>0.09979084838709679</v>
      </c>
      <c r="DE32">
        <v>25.13347419354839</v>
      </c>
      <c r="DF32">
        <v>25.08366129032258</v>
      </c>
      <c r="DG32">
        <v>999.9000000000003</v>
      </c>
      <c r="DH32">
        <v>0</v>
      </c>
      <c r="DI32">
        <v>0</v>
      </c>
      <c r="DJ32">
        <v>10000.36096774193</v>
      </c>
      <c r="DK32">
        <v>0</v>
      </c>
      <c r="DL32">
        <v>1055.065806451613</v>
      </c>
      <c r="DM32">
        <v>-21.68356451612904</v>
      </c>
      <c r="DN32">
        <v>406.6049032258065</v>
      </c>
      <c r="DO32">
        <v>427.2296129032259</v>
      </c>
      <c r="DP32">
        <v>3.284994516129031</v>
      </c>
      <c r="DQ32">
        <v>421.4924193548387</v>
      </c>
      <c r="DR32">
        <v>13.42861290322581</v>
      </c>
      <c r="DS32">
        <v>1.687866774193548</v>
      </c>
      <c r="DT32">
        <v>1.356122580645162</v>
      </c>
      <c r="DU32">
        <v>14.78529677419355</v>
      </c>
      <c r="DV32">
        <v>11.4357</v>
      </c>
      <c r="DW32">
        <v>1499.971290322581</v>
      </c>
      <c r="DX32">
        <v>0.9730000322580646</v>
      </c>
      <c r="DY32">
        <v>0.02699979354838709</v>
      </c>
      <c r="DZ32">
        <v>0</v>
      </c>
      <c r="EA32">
        <v>703.4028709677418</v>
      </c>
      <c r="EB32">
        <v>4.999310000000001</v>
      </c>
      <c r="EC32">
        <v>12336.80322580645</v>
      </c>
      <c r="ED32">
        <v>13258.97419354839</v>
      </c>
      <c r="EE32">
        <v>37.68699999999998</v>
      </c>
      <c r="EF32">
        <v>37.09045161290323</v>
      </c>
      <c r="EG32">
        <v>37.86687096774193</v>
      </c>
      <c r="EH32">
        <v>31.80006451612903</v>
      </c>
      <c r="EI32">
        <v>38.09858064516129</v>
      </c>
      <c r="EJ32">
        <v>1454.609032258065</v>
      </c>
      <c r="EK32">
        <v>40.36419354838708</v>
      </c>
      <c r="EL32">
        <v>0</v>
      </c>
      <c r="EM32">
        <v>103.5</v>
      </c>
      <c r="EN32">
        <v>0</v>
      </c>
      <c r="EO32">
        <v>703.4636923076923</v>
      </c>
      <c r="EP32">
        <v>8.944136743247466</v>
      </c>
      <c r="EQ32">
        <v>201.9692383585734</v>
      </c>
      <c r="ER32">
        <v>12357.28461538462</v>
      </c>
      <c r="ES32">
        <v>15</v>
      </c>
      <c r="ET32">
        <v>1687528350.1</v>
      </c>
      <c r="EU32" t="s">
        <v>494</v>
      </c>
      <c r="EV32">
        <v>1687528350.1</v>
      </c>
      <c r="EW32">
        <v>1687453843.1</v>
      </c>
      <c r="EX32">
        <v>16</v>
      </c>
      <c r="EY32">
        <v>-0.007</v>
      </c>
      <c r="EZ32">
        <v>0.001</v>
      </c>
      <c r="FA32">
        <v>0.761</v>
      </c>
      <c r="FB32">
        <v>0.202</v>
      </c>
      <c r="FC32">
        <v>423</v>
      </c>
      <c r="FD32">
        <v>21</v>
      </c>
      <c r="FE32">
        <v>0.11</v>
      </c>
      <c r="FF32">
        <v>0.04</v>
      </c>
      <c r="FG32">
        <v>-21.649465</v>
      </c>
      <c r="FH32">
        <v>-0.6758138836773006</v>
      </c>
      <c r="FI32">
        <v>0.07190168478554612</v>
      </c>
      <c r="FJ32">
        <v>1</v>
      </c>
      <c r="FK32">
        <v>399.8073333333332</v>
      </c>
      <c r="FL32">
        <v>0.3877908787529419</v>
      </c>
      <c r="FM32">
        <v>0.03359298868645967</v>
      </c>
      <c r="FN32">
        <v>1</v>
      </c>
      <c r="FO32">
        <v>3.289509</v>
      </c>
      <c r="FP32">
        <v>-0.1030910318949395</v>
      </c>
      <c r="FQ32">
        <v>0.01131455142725511</v>
      </c>
      <c r="FR32">
        <v>1</v>
      </c>
      <c r="FS32">
        <v>16.71341666666667</v>
      </c>
      <c r="FT32">
        <v>0.0675710789766078</v>
      </c>
      <c r="FU32">
        <v>0.005081540667509449</v>
      </c>
      <c r="FV32">
        <v>1</v>
      </c>
      <c r="FW32">
        <v>4</v>
      </c>
      <c r="FX32">
        <v>4</v>
      </c>
      <c r="FY32" t="s">
        <v>416</v>
      </c>
      <c r="FZ32">
        <v>3.1847</v>
      </c>
      <c r="GA32">
        <v>2.79677</v>
      </c>
      <c r="GB32">
        <v>0.102406</v>
      </c>
      <c r="GC32">
        <v>0.107267</v>
      </c>
      <c r="GD32">
        <v>0.0941462</v>
      </c>
      <c r="GE32">
        <v>0.0813794</v>
      </c>
      <c r="GF32">
        <v>28468.9</v>
      </c>
      <c r="GG32">
        <v>22433</v>
      </c>
      <c r="GH32">
        <v>29611</v>
      </c>
      <c r="GI32">
        <v>24590.6</v>
      </c>
      <c r="GJ32">
        <v>34096</v>
      </c>
      <c r="GK32">
        <v>32970</v>
      </c>
      <c r="GL32">
        <v>40819.5</v>
      </c>
      <c r="GM32">
        <v>40113.1</v>
      </c>
      <c r="GN32">
        <v>2.2513</v>
      </c>
      <c r="GO32">
        <v>2.00542</v>
      </c>
      <c r="GP32">
        <v>0.28085</v>
      </c>
      <c r="GQ32">
        <v>0</v>
      </c>
      <c r="GR32">
        <v>20.4247</v>
      </c>
      <c r="GS32">
        <v>999.9</v>
      </c>
      <c r="GT32">
        <v>64.59999999999999</v>
      </c>
      <c r="GU32">
        <v>22.9</v>
      </c>
      <c r="GV32">
        <v>17.9292</v>
      </c>
      <c r="GW32">
        <v>62.2364</v>
      </c>
      <c r="GX32">
        <v>34.6875</v>
      </c>
      <c r="GY32">
        <v>1</v>
      </c>
      <c r="GZ32">
        <v>-0.4525</v>
      </c>
      <c r="HA32">
        <v>-2.95567</v>
      </c>
      <c r="HB32">
        <v>20.2377</v>
      </c>
      <c r="HC32">
        <v>5.22882</v>
      </c>
      <c r="HD32">
        <v>11.9021</v>
      </c>
      <c r="HE32">
        <v>4.9656</v>
      </c>
      <c r="HF32">
        <v>3.292</v>
      </c>
      <c r="HG32">
        <v>9999</v>
      </c>
      <c r="HH32">
        <v>9999</v>
      </c>
      <c r="HI32">
        <v>9999</v>
      </c>
      <c r="HJ32">
        <v>999.9</v>
      </c>
      <c r="HK32">
        <v>4.97009</v>
      </c>
      <c r="HL32">
        <v>1.87442</v>
      </c>
      <c r="HM32">
        <v>1.87315</v>
      </c>
      <c r="HN32">
        <v>1.8721</v>
      </c>
      <c r="HO32">
        <v>1.87378</v>
      </c>
      <c r="HP32">
        <v>1.86876</v>
      </c>
      <c r="HQ32">
        <v>1.87302</v>
      </c>
      <c r="HR32">
        <v>1.87805</v>
      </c>
      <c r="HS32">
        <v>0</v>
      </c>
      <c r="HT32">
        <v>0</v>
      </c>
      <c r="HU32">
        <v>0</v>
      </c>
      <c r="HV32">
        <v>0</v>
      </c>
      <c r="HW32" t="s">
        <v>417</v>
      </c>
      <c r="HX32" t="s">
        <v>418</v>
      </c>
      <c r="HY32" t="s">
        <v>419</v>
      </c>
      <c r="HZ32" t="s">
        <v>419</v>
      </c>
      <c r="IA32" t="s">
        <v>419</v>
      </c>
      <c r="IB32" t="s">
        <v>419</v>
      </c>
      <c r="IC32">
        <v>0</v>
      </c>
      <c r="ID32">
        <v>100</v>
      </c>
      <c r="IE32">
        <v>100</v>
      </c>
      <c r="IF32">
        <v>0.761</v>
      </c>
      <c r="IG32">
        <v>0.202</v>
      </c>
      <c r="IH32">
        <v>0.7681499999999915</v>
      </c>
      <c r="II32">
        <v>0</v>
      </c>
      <c r="IJ32">
        <v>0</v>
      </c>
      <c r="IK32">
        <v>0</v>
      </c>
      <c r="IL32">
        <v>0.202</v>
      </c>
      <c r="IM32">
        <v>0</v>
      </c>
      <c r="IN32">
        <v>0</v>
      </c>
      <c r="IO32">
        <v>0</v>
      </c>
      <c r="IP32">
        <v>-1</v>
      </c>
      <c r="IQ32">
        <v>-1</v>
      </c>
      <c r="IR32">
        <v>-1</v>
      </c>
      <c r="IS32">
        <v>-1</v>
      </c>
      <c r="IT32">
        <v>1.3</v>
      </c>
      <c r="IU32">
        <v>1241.2</v>
      </c>
      <c r="IV32">
        <v>1.08521</v>
      </c>
      <c r="IW32">
        <v>2.37915</v>
      </c>
      <c r="IX32">
        <v>1.42578</v>
      </c>
      <c r="IY32">
        <v>2.28638</v>
      </c>
      <c r="IZ32">
        <v>1.54785</v>
      </c>
      <c r="JA32">
        <v>2.45117</v>
      </c>
      <c r="JB32">
        <v>26.6026</v>
      </c>
      <c r="JC32">
        <v>15.6993</v>
      </c>
      <c r="JD32">
        <v>18</v>
      </c>
      <c r="JE32">
        <v>621.412</v>
      </c>
      <c r="JF32">
        <v>450.728</v>
      </c>
      <c r="JG32">
        <v>28.1852</v>
      </c>
      <c r="JH32">
        <v>21.2874</v>
      </c>
      <c r="JI32">
        <v>30.0001</v>
      </c>
      <c r="JJ32">
        <v>21.2085</v>
      </c>
      <c r="JK32">
        <v>21.1489</v>
      </c>
      <c r="JL32">
        <v>21.738</v>
      </c>
      <c r="JM32">
        <v>28.9255</v>
      </c>
      <c r="JN32">
        <v>98.6086</v>
      </c>
      <c r="JO32">
        <v>28.1318</v>
      </c>
      <c r="JP32">
        <v>421.633</v>
      </c>
      <c r="JQ32">
        <v>13.4644</v>
      </c>
      <c r="JR32">
        <v>96.4449</v>
      </c>
      <c r="JS32">
        <v>102.062</v>
      </c>
    </row>
    <row r="33" spans="1:279">
      <c r="A33">
        <v>17</v>
      </c>
      <c r="B33">
        <v>1687528442.6</v>
      </c>
      <c r="C33">
        <v>2053.099999904633</v>
      </c>
      <c r="D33" t="s">
        <v>495</v>
      </c>
      <c r="E33" t="s">
        <v>496</v>
      </c>
      <c r="F33">
        <v>15</v>
      </c>
      <c r="G33" t="s">
        <v>227</v>
      </c>
      <c r="N33" t="s">
        <v>408</v>
      </c>
      <c r="O33" t="s">
        <v>409</v>
      </c>
      <c r="P33">
        <v>1687528434.849999</v>
      </c>
      <c r="Q33">
        <f>(R33)/1000</f>
        <v>0</v>
      </c>
      <c r="R33">
        <f>1000*DB33*AP33*(CX33-CY33)/(100*CQ33*(1000-AP33*CX33))</f>
        <v>0</v>
      </c>
      <c r="S33">
        <f>DB33*AP33*(CW33-CV33*(1000-AP33*CY33)/(1000-AP33*CX33))/(100*CQ33)</f>
        <v>0</v>
      </c>
      <c r="T33">
        <f>CV33 - IF(AP33&gt;1, S33*CQ33*100.0/(AR33*DJ33), 0)</f>
        <v>0</v>
      </c>
      <c r="U33">
        <f>((AA33-Q33/2)*T33-S33)/(AA33+Q33/2)</f>
        <v>0</v>
      </c>
      <c r="V33">
        <f>U33*(DC33+DD33)/1000.0</f>
        <v>0</v>
      </c>
      <c r="W33">
        <f>(CV33 - IF(AP33&gt;1, S33*CQ33*100.0/(AR33*DJ33), 0))*(DC33+DD33)/1000.0</f>
        <v>0</v>
      </c>
      <c r="X33">
        <f>2.0/((1/Z33-1/Y33)+SIGN(Z33)*SQRT((1/Z33-1/Y33)*(1/Z33-1/Y33) + 4*CR33/((CR33+1)*(CR33+1))*(2*1/Z33*1/Y33-1/Y33*1/Y33)))</f>
        <v>0</v>
      </c>
      <c r="Y33">
        <f>IF(LEFT(CS33,1)&lt;&gt;"0",IF(LEFT(CS33,1)="1",3.0,CT33),$D$5+$E$5*(DJ33*DC33/($K$5*1000))+$F$5*(DJ33*DC33/($K$5*1000))*MAX(MIN(CQ33,$J$5),$I$5)*MAX(MIN(CQ33,$J$5),$I$5)+$G$5*MAX(MIN(CQ33,$J$5),$I$5)*(DJ33*DC33/($K$5*1000))+$H$5*(DJ33*DC33/($K$5*1000))*(DJ33*DC33/($K$5*1000)))</f>
        <v>0</v>
      </c>
      <c r="Z33">
        <f>Q33*(1000-(1000*0.61365*exp(17.502*AD33/(240.97+AD33))/(DC33+DD33)+CX33)/2)/(1000*0.61365*exp(17.502*AD33/(240.97+AD33))/(DC33+DD33)-CX33)</f>
        <v>0</v>
      </c>
      <c r="AA33">
        <f>1/((CR33+1)/(X33/1.6)+1/(Y33/1.37)) + CR33/((CR33+1)/(X33/1.6) + CR33/(Y33/1.37))</f>
        <v>0</v>
      </c>
      <c r="AB33">
        <f>(CM33*CP33)</f>
        <v>0</v>
      </c>
      <c r="AC33">
        <f>(DE33+(AB33+2*0.95*5.67E-8*(((DE33+$B$7)+273)^4-(DE33+273)^4)-44100*Q33)/(1.84*29.3*Y33+8*0.95*5.67E-8*(DE33+273)^3))</f>
        <v>0</v>
      </c>
      <c r="AD33">
        <f>($C$7*DF33+$D$7*DG33+$E$7*AC33)</f>
        <v>0</v>
      </c>
      <c r="AE33">
        <f>0.61365*exp(17.502*AD33/(240.97+AD33))</f>
        <v>0</v>
      </c>
      <c r="AF33">
        <f>(AG33/AH33*100)</f>
        <v>0</v>
      </c>
      <c r="AG33">
        <f>CX33*(DC33+DD33)/1000</f>
        <v>0</v>
      </c>
      <c r="AH33">
        <f>0.61365*exp(17.502*DE33/(240.97+DE33))</f>
        <v>0</v>
      </c>
      <c r="AI33">
        <f>(AE33-CX33*(DC33+DD33)/1000)</f>
        <v>0</v>
      </c>
      <c r="AJ33">
        <f>(-Q33*44100)</f>
        <v>0</v>
      </c>
      <c r="AK33">
        <f>2*29.3*Y33*0.92*(DE33-AD33)</f>
        <v>0</v>
      </c>
      <c r="AL33">
        <f>2*0.95*5.67E-8*(((DE33+$B$7)+273)^4-(AD33+273)^4)</f>
        <v>0</v>
      </c>
      <c r="AM33">
        <f>AB33+AL33+AJ33+AK33</f>
        <v>0</v>
      </c>
      <c r="AN33">
        <v>0</v>
      </c>
      <c r="AO33">
        <v>0</v>
      </c>
      <c r="AP33">
        <f>IF(AN33*$H$13&gt;=AR33,1.0,(AR33/(AR33-AN33*$H$13)))</f>
        <v>0</v>
      </c>
      <c r="AQ33">
        <f>(AP33-1)*100</f>
        <v>0</v>
      </c>
      <c r="AR33">
        <f>MAX(0,($B$13+$C$13*DJ33)/(1+$D$13*DJ33)*DC33/(DE33+273)*$E$13)</f>
        <v>0</v>
      </c>
      <c r="AS33" t="s">
        <v>453</v>
      </c>
      <c r="AT33">
        <v>12485.3</v>
      </c>
      <c r="AU33">
        <v>675.2955999999999</v>
      </c>
      <c r="AV33">
        <v>2989.46</v>
      </c>
      <c r="AW33">
        <f>1-AU33/AV33</f>
        <v>0</v>
      </c>
      <c r="AX33">
        <v>-1.552555494002578</v>
      </c>
      <c r="AY33" t="s">
        <v>497</v>
      </c>
      <c r="AZ33">
        <v>12489.1</v>
      </c>
      <c r="BA33">
        <v>743.6940769230769</v>
      </c>
      <c r="BB33">
        <v>1049.81</v>
      </c>
      <c r="BC33">
        <f>1-BA33/BB33</f>
        <v>0</v>
      </c>
      <c r="BD33">
        <v>0.5</v>
      </c>
      <c r="BE33">
        <f>CN33</f>
        <v>0</v>
      </c>
      <c r="BF33">
        <f>S33</f>
        <v>0</v>
      </c>
      <c r="BG33">
        <f>BC33*BD33*BE33</f>
        <v>0</v>
      </c>
      <c r="BH33">
        <f>(BF33-AX33)/BE33</f>
        <v>0</v>
      </c>
      <c r="BI33">
        <f>(AV33-BB33)/BB33</f>
        <v>0</v>
      </c>
      <c r="BJ33">
        <f>AU33/(AW33+AU33/BB33)</f>
        <v>0</v>
      </c>
      <c r="BK33" t="s">
        <v>498</v>
      </c>
      <c r="BL33">
        <v>521.29</v>
      </c>
      <c r="BM33">
        <f>IF(BL33&lt;&gt;0, BL33, BJ33)</f>
        <v>0</v>
      </c>
      <c r="BN33">
        <f>1-BM33/BB33</f>
        <v>0</v>
      </c>
      <c r="BO33">
        <f>(BB33-BA33)/(BB33-BM33)</f>
        <v>0</v>
      </c>
      <c r="BP33">
        <f>(AV33-BB33)/(AV33-BM33)</f>
        <v>0</v>
      </c>
      <c r="BQ33">
        <f>(BB33-BA33)/(BB33-AU33)</f>
        <v>0</v>
      </c>
      <c r="BR33">
        <f>(AV33-BB33)/(AV33-AU33)</f>
        <v>0</v>
      </c>
      <c r="BS33">
        <f>(BO33*BM33/BA33)</f>
        <v>0</v>
      </c>
      <c r="BT33">
        <f>(1-BS33)</f>
        <v>0</v>
      </c>
      <c r="BU33">
        <v>1704</v>
      </c>
      <c r="BV33">
        <v>300</v>
      </c>
      <c r="BW33">
        <v>300</v>
      </c>
      <c r="BX33">
        <v>300</v>
      </c>
      <c r="BY33">
        <v>12489.1</v>
      </c>
      <c r="BZ33">
        <v>999.0700000000001</v>
      </c>
      <c r="CA33">
        <v>-0.00904929</v>
      </c>
      <c r="CB33">
        <v>-2.14</v>
      </c>
      <c r="CC33" t="s">
        <v>413</v>
      </c>
      <c r="CD33" t="s">
        <v>413</v>
      </c>
      <c r="CE33" t="s">
        <v>413</v>
      </c>
      <c r="CF33" t="s">
        <v>413</v>
      </c>
      <c r="CG33" t="s">
        <v>413</v>
      </c>
      <c r="CH33" t="s">
        <v>413</v>
      </c>
      <c r="CI33" t="s">
        <v>413</v>
      </c>
      <c r="CJ33" t="s">
        <v>413</v>
      </c>
      <c r="CK33" t="s">
        <v>413</v>
      </c>
      <c r="CL33" t="s">
        <v>413</v>
      </c>
      <c r="CM33">
        <f>$B$11*DK33+$C$11*DL33+$F$11*DW33*(1-DZ33)</f>
        <v>0</v>
      </c>
      <c r="CN33">
        <f>CM33*CO33</f>
        <v>0</v>
      </c>
      <c r="CO33">
        <f>($B$11*$D$9+$C$11*$D$9+$F$11*((EJ33+EB33)/MAX(EJ33+EB33+EK33, 0.1)*$I$9+EK33/MAX(EJ33+EB33+EK33, 0.1)*$J$9))/($B$11+$C$11+$F$11)</f>
        <v>0</v>
      </c>
      <c r="CP33">
        <f>($B$11*$K$9+$C$11*$K$9+$F$11*((EJ33+EB33)/MAX(EJ33+EB33+EK33, 0.1)*$P$9+EK33/MAX(EJ33+EB33+EK33, 0.1)*$Q$9))/($B$11+$C$11+$F$11)</f>
        <v>0</v>
      </c>
      <c r="CQ33">
        <v>6</v>
      </c>
      <c r="CR33">
        <v>0.5</v>
      </c>
      <c r="CS33" t="s">
        <v>414</v>
      </c>
      <c r="CT33">
        <v>2</v>
      </c>
      <c r="CU33">
        <v>1687528434.849999</v>
      </c>
      <c r="CV33">
        <v>598.851</v>
      </c>
      <c r="CW33">
        <v>628.0142000000001</v>
      </c>
      <c r="CX33">
        <v>16.84966</v>
      </c>
      <c r="CY33">
        <v>13.35578666666667</v>
      </c>
      <c r="CZ33">
        <v>598.009</v>
      </c>
      <c r="DA33">
        <v>16.64766</v>
      </c>
      <c r="DB33">
        <v>600.2015666666667</v>
      </c>
      <c r="DC33">
        <v>100.9877333333333</v>
      </c>
      <c r="DD33">
        <v>0.1000363166666667</v>
      </c>
      <c r="DE33">
        <v>25.06818333333333</v>
      </c>
      <c r="DF33">
        <v>24.96303</v>
      </c>
      <c r="DG33">
        <v>999.9000000000002</v>
      </c>
      <c r="DH33">
        <v>0</v>
      </c>
      <c r="DI33">
        <v>0</v>
      </c>
      <c r="DJ33">
        <v>9990.935999999998</v>
      </c>
      <c r="DK33">
        <v>0</v>
      </c>
      <c r="DL33">
        <v>1064.555</v>
      </c>
      <c r="DM33">
        <v>-29.24439</v>
      </c>
      <c r="DN33">
        <v>609.0316333333333</v>
      </c>
      <c r="DO33">
        <v>636.5152333333333</v>
      </c>
      <c r="DP33">
        <v>3.493876333333333</v>
      </c>
      <c r="DQ33">
        <v>628.0142000000001</v>
      </c>
      <c r="DR33">
        <v>13.35578666666667</v>
      </c>
      <c r="DS33">
        <v>1.701609</v>
      </c>
      <c r="DT33">
        <v>1.348770666666667</v>
      </c>
      <c r="DU33">
        <v>14.91104333333333</v>
      </c>
      <c r="DV33">
        <v>11.35347333333333</v>
      </c>
      <c r="DW33">
        <v>1500.021</v>
      </c>
      <c r="DX33">
        <v>0.9730048333333337</v>
      </c>
      <c r="DY33">
        <v>0.02699496666666666</v>
      </c>
      <c r="DZ33">
        <v>0</v>
      </c>
      <c r="EA33">
        <v>743.7146333333333</v>
      </c>
      <c r="EB33">
        <v>4.99931</v>
      </c>
      <c r="EC33">
        <v>12899.64666666667</v>
      </c>
      <c r="ED33">
        <v>13259.44666666666</v>
      </c>
      <c r="EE33">
        <v>38</v>
      </c>
      <c r="EF33">
        <v>37.4832</v>
      </c>
      <c r="EG33">
        <v>38.05786666666665</v>
      </c>
      <c r="EH33">
        <v>32.47466666666666</v>
      </c>
      <c r="EI33">
        <v>38.5248</v>
      </c>
      <c r="EJ33">
        <v>1454.661666666667</v>
      </c>
      <c r="EK33">
        <v>40.35966666666665</v>
      </c>
      <c r="EL33">
        <v>0</v>
      </c>
      <c r="EM33">
        <v>127.8999998569489</v>
      </c>
      <c r="EN33">
        <v>0</v>
      </c>
      <c r="EO33">
        <v>743.6940769230769</v>
      </c>
      <c r="EP33">
        <v>-1.481777777836911</v>
      </c>
      <c r="EQ33">
        <v>-305.2376004379936</v>
      </c>
      <c r="ER33">
        <v>12901.10769230769</v>
      </c>
      <c r="ES33">
        <v>15</v>
      </c>
      <c r="ET33">
        <v>1687528483</v>
      </c>
      <c r="EU33" t="s">
        <v>499</v>
      </c>
      <c r="EV33">
        <v>1687528483</v>
      </c>
      <c r="EW33">
        <v>1687453843.1</v>
      </c>
      <c r="EX33">
        <v>17</v>
      </c>
      <c r="EY33">
        <v>0.081</v>
      </c>
      <c r="EZ33">
        <v>0.001</v>
      </c>
      <c r="FA33">
        <v>0.842</v>
      </c>
      <c r="FB33">
        <v>0.202</v>
      </c>
      <c r="FC33">
        <v>631</v>
      </c>
      <c r="FD33">
        <v>21</v>
      </c>
      <c r="FE33">
        <v>0.1</v>
      </c>
      <c r="FF33">
        <v>0.04</v>
      </c>
      <c r="FG33">
        <v>-29.38374146341464</v>
      </c>
      <c r="FH33">
        <v>2.402673867595812</v>
      </c>
      <c r="FI33">
        <v>0.240021624001052</v>
      </c>
      <c r="FJ33">
        <v>1</v>
      </c>
      <c r="FK33">
        <v>598.7180000000001</v>
      </c>
      <c r="FL33">
        <v>3.90033870967779</v>
      </c>
      <c r="FM33">
        <v>0.2927798909012113</v>
      </c>
      <c r="FN33">
        <v>1</v>
      </c>
      <c r="FO33">
        <v>3.480993658536585</v>
      </c>
      <c r="FP33">
        <v>0.2104448780487805</v>
      </c>
      <c r="FQ33">
        <v>0.02912869842579584</v>
      </c>
      <c r="FR33">
        <v>1</v>
      </c>
      <c r="FS33">
        <v>16.86087741935484</v>
      </c>
      <c r="FT33">
        <v>-0.8594177419355569</v>
      </c>
      <c r="FU33">
        <v>0.06422280626812539</v>
      </c>
      <c r="FV33">
        <v>1</v>
      </c>
      <c r="FW33">
        <v>4</v>
      </c>
      <c r="FX33">
        <v>4</v>
      </c>
      <c r="FY33" t="s">
        <v>416</v>
      </c>
      <c r="FZ33">
        <v>3.18516</v>
      </c>
      <c r="GA33">
        <v>2.79741</v>
      </c>
      <c r="GB33">
        <v>0.13768</v>
      </c>
      <c r="GC33">
        <v>0.143041</v>
      </c>
      <c r="GD33">
        <v>0.094264</v>
      </c>
      <c r="GE33">
        <v>0.0806347</v>
      </c>
      <c r="GF33">
        <v>27349.1</v>
      </c>
      <c r="GG33">
        <v>21533.5</v>
      </c>
      <c r="GH33">
        <v>29608</v>
      </c>
      <c r="GI33">
        <v>24588.5</v>
      </c>
      <c r="GJ33">
        <v>34089.5</v>
      </c>
      <c r="GK33">
        <v>32995.5</v>
      </c>
      <c r="GL33">
        <v>40815.5</v>
      </c>
      <c r="GM33">
        <v>40109.5</v>
      </c>
      <c r="GN33">
        <v>2.25222</v>
      </c>
      <c r="GO33">
        <v>2.0049</v>
      </c>
      <c r="GP33">
        <v>0.269718</v>
      </c>
      <c r="GQ33">
        <v>0</v>
      </c>
      <c r="GR33">
        <v>20.5087</v>
      </c>
      <c r="GS33">
        <v>999.9</v>
      </c>
      <c r="GT33">
        <v>63.4</v>
      </c>
      <c r="GU33">
        <v>23</v>
      </c>
      <c r="GV33">
        <v>17.7026</v>
      </c>
      <c r="GW33">
        <v>62.1864</v>
      </c>
      <c r="GX33">
        <v>33.8261</v>
      </c>
      <c r="GY33">
        <v>1</v>
      </c>
      <c r="GZ33">
        <v>-0.446712</v>
      </c>
      <c r="HA33">
        <v>-3.7061</v>
      </c>
      <c r="HB33">
        <v>20.2273</v>
      </c>
      <c r="HC33">
        <v>5.22852</v>
      </c>
      <c r="HD33">
        <v>11.9021</v>
      </c>
      <c r="HE33">
        <v>4.9655</v>
      </c>
      <c r="HF33">
        <v>3.292</v>
      </c>
      <c r="HG33">
        <v>9999</v>
      </c>
      <c r="HH33">
        <v>9999</v>
      </c>
      <c r="HI33">
        <v>9999</v>
      </c>
      <c r="HJ33">
        <v>999.9</v>
      </c>
      <c r="HK33">
        <v>4.97007</v>
      </c>
      <c r="HL33">
        <v>1.87447</v>
      </c>
      <c r="HM33">
        <v>1.87317</v>
      </c>
      <c r="HN33">
        <v>1.87213</v>
      </c>
      <c r="HO33">
        <v>1.87379</v>
      </c>
      <c r="HP33">
        <v>1.8688</v>
      </c>
      <c r="HQ33">
        <v>1.87302</v>
      </c>
      <c r="HR33">
        <v>1.87808</v>
      </c>
      <c r="HS33">
        <v>0</v>
      </c>
      <c r="HT33">
        <v>0</v>
      </c>
      <c r="HU33">
        <v>0</v>
      </c>
      <c r="HV33">
        <v>0</v>
      </c>
      <c r="HW33" t="s">
        <v>417</v>
      </c>
      <c r="HX33" t="s">
        <v>418</v>
      </c>
      <c r="HY33" t="s">
        <v>419</v>
      </c>
      <c r="HZ33" t="s">
        <v>419</v>
      </c>
      <c r="IA33" t="s">
        <v>419</v>
      </c>
      <c r="IB33" t="s">
        <v>419</v>
      </c>
      <c r="IC33">
        <v>0</v>
      </c>
      <c r="ID33">
        <v>100</v>
      </c>
      <c r="IE33">
        <v>100</v>
      </c>
      <c r="IF33">
        <v>0.842</v>
      </c>
      <c r="IG33">
        <v>0.202</v>
      </c>
      <c r="IH33">
        <v>0.76075000000003</v>
      </c>
      <c r="II33">
        <v>0</v>
      </c>
      <c r="IJ33">
        <v>0</v>
      </c>
      <c r="IK33">
        <v>0</v>
      </c>
      <c r="IL33">
        <v>0.202</v>
      </c>
      <c r="IM33">
        <v>0</v>
      </c>
      <c r="IN33">
        <v>0</v>
      </c>
      <c r="IO33">
        <v>0</v>
      </c>
      <c r="IP33">
        <v>-1</v>
      </c>
      <c r="IQ33">
        <v>-1</v>
      </c>
      <c r="IR33">
        <v>-1</v>
      </c>
      <c r="IS33">
        <v>-1</v>
      </c>
      <c r="IT33">
        <v>1.5</v>
      </c>
      <c r="IU33">
        <v>1243.3</v>
      </c>
      <c r="IV33">
        <v>1.49536</v>
      </c>
      <c r="IW33">
        <v>2.37549</v>
      </c>
      <c r="IX33">
        <v>1.42578</v>
      </c>
      <c r="IY33">
        <v>2.2876</v>
      </c>
      <c r="IZ33">
        <v>1.54785</v>
      </c>
      <c r="JA33">
        <v>2.44385</v>
      </c>
      <c r="JB33">
        <v>26.6853</v>
      </c>
      <c r="JC33">
        <v>15.6556</v>
      </c>
      <c r="JD33">
        <v>18</v>
      </c>
      <c r="JE33">
        <v>622.371</v>
      </c>
      <c r="JF33">
        <v>450.65</v>
      </c>
      <c r="JG33">
        <v>28.1738</v>
      </c>
      <c r="JH33">
        <v>21.3278</v>
      </c>
      <c r="JI33">
        <v>30.0001</v>
      </c>
      <c r="JJ33">
        <v>21.2339</v>
      </c>
      <c r="JK33">
        <v>21.1741</v>
      </c>
      <c r="JL33">
        <v>29.9574</v>
      </c>
      <c r="JM33">
        <v>31.3762</v>
      </c>
      <c r="JN33">
        <v>99.6247</v>
      </c>
      <c r="JO33">
        <v>28.1642</v>
      </c>
      <c r="JP33">
        <v>628.322</v>
      </c>
      <c r="JQ33">
        <v>13.2233</v>
      </c>
      <c r="JR33">
        <v>96.4355</v>
      </c>
      <c r="JS33">
        <v>102.053</v>
      </c>
    </row>
    <row r="34" spans="1:279">
      <c r="A34">
        <v>18</v>
      </c>
      <c r="B34">
        <v>1687528574</v>
      </c>
      <c r="C34">
        <v>2184.5</v>
      </c>
      <c r="D34" t="s">
        <v>500</v>
      </c>
      <c r="E34" t="s">
        <v>501</v>
      </c>
      <c r="F34">
        <v>15</v>
      </c>
      <c r="G34" t="s">
        <v>227</v>
      </c>
      <c r="N34" t="s">
        <v>408</v>
      </c>
      <c r="O34" t="s">
        <v>409</v>
      </c>
      <c r="P34">
        <v>1687528566</v>
      </c>
      <c r="Q34">
        <f>(R34)/1000</f>
        <v>0</v>
      </c>
      <c r="R34">
        <f>1000*DB34*AP34*(CX34-CY34)/(100*CQ34*(1000-AP34*CX34))</f>
        <v>0</v>
      </c>
      <c r="S34">
        <f>DB34*AP34*(CW34-CV34*(1000-AP34*CY34)/(1000-AP34*CX34))/(100*CQ34)</f>
        <v>0</v>
      </c>
      <c r="T34">
        <f>CV34 - IF(AP34&gt;1, S34*CQ34*100.0/(AR34*DJ34), 0)</f>
        <v>0</v>
      </c>
      <c r="U34">
        <f>((AA34-Q34/2)*T34-S34)/(AA34+Q34/2)</f>
        <v>0</v>
      </c>
      <c r="V34">
        <f>U34*(DC34+DD34)/1000.0</f>
        <v>0</v>
      </c>
      <c r="W34">
        <f>(CV34 - IF(AP34&gt;1, S34*CQ34*100.0/(AR34*DJ34), 0))*(DC34+DD34)/1000.0</f>
        <v>0</v>
      </c>
      <c r="X34">
        <f>2.0/((1/Z34-1/Y34)+SIGN(Z34)*SQRT((1/Z34-1/Y34)*(1/Z34-1/Y34) + 4*CR34/((CR34+1)*(CR34+1))*(2*1/Z34*1/Y34-1/Y34*1/Y34)))</f>
        <v>0</v>
      </c>
      <c r="Y34">
        <f>IF(LEFT(CS34,1)&lt;&gt;"0",IF(LEFT(CS34,1)="1",3.0,CT34),$D$5+$E$5*(DJ34*DC34/($K$5*1000))+$F$5*(DJ34*DC34/($K$5*1000))*MAX(MIN(CQ34,$J$5),$I$5)*MAX(MIN(CQ34,$J$5),$I$5)+$G$5*MAX(MIN(CQ34,$J$5),$I$5)*(DJ34*DC34/($K$5*1000))+$H$5*(DJ34*DC34/($K$5*1000))*(DJ34*DC34/($K$5*1000)))</f>
        <v>0</v>
      </c>
      <c r="Z34">
        <f>Q34*(1000-(1000*0.61365*exp(17.502*AD34/(240.97+AD34))/(DC34+DD34)+CX34)/2)/(1000*0.61365*exp(17.502*AD34/(240.97+AD34))/(DC34+DD34)-CX34)</f>
        <v>0</v>
      </c>
      <c r="AA34">
        <f>1/((CR34+1)/(X34/1.6)+1/(Y34/1.37)) + CR34/((CR34+1)/(X34/1.6) + CR34/(Y34/1.37))</f>
        <v>0</v>
      </c>
      <c r="AB34">
        <f>(CM34*CP34)</f>
        <v>0</v>
      </c>
      <c r="AC34">
        <f>(DE34+(AB34+2*0.95*5.67E-8*(((DE34+$B$7)+273)^4-(DE34+273)^4)-44100*Q34)/(1.84*29.3*Y34+8*0.95*5.67E-8*(DE34+273)^3))</f>
        <v>0</v>
      </c>
      <c r="AD34">
        <f>($C$7*DF34+$D$7*DG34+$E$7*AC34)</f>
        <v>0</v>
      </c>
      <c r="AE34">
        <f>0.61365*exp(17.502*AD34/(240.97+AD34))</f>
        <v>0</v>
      </c>
      <c r="AF34">
        <f>(AG34/AH34*100)</f>
        <v>0</v>
      </c>
      <c r="AG34">
        <f>CX34*(DC34+DD34)/1000</f>
        <v>0</v>
      </c>
      <c r="AH34">
        <f>0.61365*exp(17.502*DE34/(240.97+DE34))</f>
        <v>0</v>
      </c>
      <c r="AI34">
        <f>(AE34-CX34*(DC34+DD34)/1000)</f>
        <v>0</v>
      </c>
      <c r="AJ34">
        <f>(-Q34*44100)</f>
        <v>0</v>
      </c>
      <c r="AK34">
        <f>2*29.3*Y34*0.92*(DE34-AD34)</f>
        <v>0</v>
      </c>
      <c r="AL34">
        <f>2*0.95*5.67E-8*(((DE34+$B$7)+273)^4-(AD34+273)^4)</f>
        <v>0</v>
      </c>
      <c r="AM34">
        <f>AB34+AL34+AJ34+AK34</f>
        <v>0</v>
      </c>
      <c r="AN34">
        <v>0</v>
      </c>
      <c r="AO34">
        <v>0</v>
      </c>
      <c r="AP34">
        <f>IF(AN34*$H$13&gt;=AR34,1.0,(AR34/(AR34-AN34*$H$13)))</f>
        <v>0</v>
      </c>
      <c r="AQ34">
        <f>(AP34-1)*100</f>
        <v>0</v>
      </c>
      <c r="AR34">
        <f>MAX(0,($B$13+$C$13*DJ34)/(1+$D$13*DJ34)*DC34/(DE34+273)*$E$13)</f>
        <v>0</v>
      </c>
      <c r="AS34" t="s">
        <v>453</v>
      </c>
      <c r="AT34">
        <v>12485.3</v>
      </c>
      <c r="AU34">
        <v>675.2955999999999</v>
      </c>
      <c r="AV34">
        <v>2989.46</v>
      </c>
      <c r="AW34">
        <f>1-AU34/AV34</f>
        <v>0</v>
      </c>
      <c r="AX34">
        <v>-1.552555494002578</v>
      </c>
      <c r="AY34" t="s">
        <v>502</v>
      </c>
      <c r="AZ34">
        <v>12484</v>
      </c>
      <c r="BA34">
        <v>746.30576</v>
      </c>
      <c r="BB34">
        <v>1033.56</v>
      </c>
      <c r="BC34">
        <f>1-BA34/BB34</f>
        <v>0</v>
      </c>
      <c r="BD34">
        <v>0.5</v>
      </c>
      <c r="BE34">
        <f>CN34</f>
        <v>0</v>
      </c>
      <c r="BF34">
        <f>S34</f>
        <v>0</v>
      </c>
      <c r="BG34">
        <f>BC34*BD34*BE34</f>
        <v>0</v>
      </c>
      <c r="BH34">
        <f>(BF34-AX34)/BE34</f>
        <v>0</v>
      </c>
      <c r="BI34">
        <f>(AV34-BB34)/BB34</f>
        <v>0</v>
      </c>
      <c r="BJ34">
        <f>AU34/(AW34+AU34/BB34)</f>
        <v>0</v>
      </c>
      <c r="BK34" t="s">
        <v>503</v>
      </c>
      <c r="BL34">
        <v>523.11</v>
      </c>
      <c r="BM34">
        <f>IF(BL34&lt;&gt;0, BL34, BJ34)</f>
        <v>0</v>
      </c>
      <c r="BN34">
        <f>1-BM34/BB34</f>
        <v>0</v>
      </c>
      <c r="BO34">
        <f>(BB34-BA34)/(BB34-BM34)</f>
        <v>0</v>
      </c>
      <c r="BP34">
        <f>(AV34-BB34)/(AV34-BM34)</f>
        <v>0</v>
      </c>
      <c r="BQ34">
        <f>(BB34-BA34)/(BB34-AU34)</f>
        <v>0</v>
      </c>
      <c r="BR34">
        <f>(AV34-BB34)/(AV34-AU34)</f>
        <v>0</v>
      </c>
      <c r="BS34">
        <f>(BO34*BM34/BA34)</f>
        <v>0</v>
      </c>
      <c r="BT34">
        <f>(1-BS34)</f>
        <v>0</v>
      </c>
      <c r="BU34">
        <v>1706</v>
      </c>
      <c r="BV34">
        <v>300</v>
      </c>
      <c r="BW34">
        <v>300</v>
      </c>
      <c r="BX34">
        <v>300</v>
      </c>
      <c r="BY34">
        <v>12484</v>
      </c>
      <c r="BZ34">
        <v>990.12</v>
      </c>
      <c r="CA34">
        <v>-0.00904573</v>
      </c>
      <c r="CB34">
        <v>-2.09</v>
      </c>
      <c r="CC34" t="s">
        <v>413</v>
      </c>
      <c r="CD34" t="s">
        <v>413</v>
      </c>
      <c r="CE34" t="s">
        <v>413</v>
      </c>
      <c r="CF34" t="s">
        <v>413</v>
      </c>
      <c r="CG34" t="s">
        <v>413</v>
      </c>
      <c r="CH34" t="s">
        <v>413</v>
      </c>
      <c r="CI34" t="s">
        <v>413</v>
      </c>
      <c r="CJ34" t="s">
        <v>413</v>
      </c>
      <c r="CK34" t="s">
        <v>413</v>
      </c>
      <c r="CL34" t="s">
        <v>413</v>
      </c>
      <c r="CM34">
        <f>$B$11*DK34+$C$11*DL34+$F$11*DW34*(1-DZ34)</f>
        <v>0</v>
      </c>
      <c r="CN34">
        <f>CM34*CO34</f>
        <v>0</v>
      </c>
      <c r="CO34">
        <f>($B$11*$D$9+$C$11*$D$9+$F$11*((EJ34+EB34)/MAX(EJ34+EB34+EK34, 0.1)*$I$9+EK34/MAX(EJ34+EB34+EK34, 0.1)*$J$9))/($B$11+$C$11+$F$11)</f>
        <v>0</v>
      </c>
      <c r="CP34">
        <f>($B$11*$K$9+$C$11*$K$9+$F$11*((EJ34+EB34)/MAX(EJ34+EB34+EK34, 0.1)*$P$9+EK34/MAX(EJ34+EB34+EK34, 0.1)*$Q$9))/($B$11+$C$11+$F$11)</f>
        <v>0</v>
      </c>
      <c r="CQ34">
        <v>6</v>
      </c>
      <c r="CR34">
        <v>0.5</v>
      </c>
      <c r="CS34" t="s">
        <v>414</v>
      </c>
      <c r="CT34">
        <v>2</v>
      </c>
      <c r="CU34">
        <v>1687528566</v>
      </c>
      <c r="CV34">
        <v>798.196</v>
      </c>
      <c r="CW34">
        <v>830.4525161290323</v>
      </c>
      <c r="CX34">
        <v>16.9027</v>
      </c>
      <c r="CY34">
        <v>13.31853870967742</v>
      </c>
      <c r="CZ34">
        <v>797.64</v>
      </c>
      <c r="DA34">
        <v>16.7007</v>
      </c>
      <c r="DB34">
        <v>600.2514838709677</v>
      </c>
      <c r="DC34">
        <v>100.9913548387097</v>
      </c>
      <c r="DD34">
        <v>0.1000134483870968</v>
      </c>
      <c r="DE34">
        <v>25.25491935483871</v>
      </c>
      <c r="DF34">
        <v>25.09999032258064</v>
      </c>
      <c r="DG34">
        <v>999.9000000000003</v>
      </c>
      <c r="DH34">
        <v>0</v>
      </c>
      <c r="DI34">
        <v>0</v>
      </c>
      <c r="DJ34">
        <v>10005.29258064516</v>
      </c>
      <c r="DK34">
        <v>0</v>
      </c>
      <c r="DL34">
        <v>1084.85</v>
      </c>
      <c r="DM34">
        <v>-31.97076129032258</v>
      </c>
      <c r="DN34">
        <v>812.2102903225808</v>
      </c>
      <c r="DO34">
        <v>841.6622580645162</v>
      </c>
      <c r="DP34">
        <v>3.58416064516129</v>
      </c>
      <c r="DQ34">
        <v>830.4525161290323</v>
      </c>
      <c r="DR34">
        <v>13.31853870967742</v>
      </c>
      <c r="DS34">
        <v>1.707026129032258</v>
      </c>
      <c r="DT34">
        <v>1.345057096774193</v>
      </c>
      <c r="DU34">
        <v>14.96044516129033</v>
      </c>
      <c r="DV34">
        <v>11.31198709677419</v>
      </c>
      <c r="DW34">
        <v>1499.943870967742</v>
      </c>
      <c r="DX34">
        <v>0.9730037419354839</v>
      </c>
      <c r="DY34">
        <v>0.0269961258064516</v>
      </c>
      <c r="DZ34">
        <v>0</v>
      </c>
      <c r="EA34">
        <v>746.5058064516128</v>
      </c>
      <c r="EB34">
        <v>4.999310000000001</v>
      </c>
      <c r="EC34">
        <v>12824.22258064516</v>
      </c>
      <c r="ED34">
        <v>13258.75483870968</v>
      </c>
      <c r="EE34">
        <v>38.67512903225806</v>
      </c>
      <c r="EF34">
        <v>37.94729032258064</v>
      </c>
      <c r="EG34">
        <v>38.76600000000001</v>
      </c>
      <c r="EH34">
        <v>33.97754838709677</v>
      </c>
      <c r="EI34">
        <v>39.14274193548385</v>
      </c>
      <c r="EJ34">
        <v>1454.588387096774</v>
      </c>
      <c r="EK34">
        <v>40.35645161290323</v>
      </c>
      <c r="EL34">
        <v>0</v>
      </c>
      <c r="EM34">
        <v>131</v>
      </c>
      <c r="EN34">
        <v>0</v>
      </c>
      <c r="EO34">
        <v>746.30576</v>
      </c>
      <c r="EP34">
        <v>-15.06607694296508</v>
      </c>
      <c r="EQ34">
        <v>1246.88461690771</v>
      </c>
      <c r="ER34">
        <v>12840.676</v>
      </c>
      <c r="ES34">
        <v>15</v>
      </c>
      <c r="ET34">
        <v>1687528608.5</v>
      </c>
      <c r="EU34" t="s">
        <v>504</v>
      </c>
      <c r="EV34">
        <v>1687528608.5</v>
      </c>
      <c r="EW34">
        <v>1687453843.1</v>
      </c>
      <c r="EX34">
        <v>18</v>
      </c>
      <c r="EY34">
        <v>-0.286</v>
      </c>
      <c r="EZ34">
        <v>0.001</v>
      </c>
      <c r="FA34">
        <v>0.556</v>
      </c>
      <c r="FB34">
        <v>0.202</v>
      </c>
      <c r="FC34">
        <v>834</v>
      </c>
      <c r="FD34">
        <v>21</v>
      </c>
      <c r="FE34">
        <v>0.13</v>
      </c>
      <c r="FF34">
        <v>0.04</v>
      </c>
      <c r="FG34">
        <v>-32.09953414634147</v>
      </c>
      <c r="FH34">
        <v>2.073988850174219</v>
      </c>
      <c r="FI34">
        <v>0.239211120764571</v>
      </c>
      <c r="FJ34">
        <v>1</v>
      </c>
      <c r="FK34">
        <v>798.447935483871</v>
      </c>
      <c r="FL34">
        <v>4.240548387093841</v>
      </c>
      <c r="FM34">
        <v>0.3220014962381431</v>
      </c>
      <c r="FN34">
        <v>1</v>
      </c>
      <c r="FO34">
        <v>3.596347073170732</v>
      </c>
      <c r="FP34">
        <v>-0.195610034843203</v>
      </c>
      <c r="FQ34">
        <v>0.02140389721111356</v>
      </c>
      <c r="FR34">
        <v>1</v>
      </c>
      <c r="FS34">
        <v>16.90573225806451</v>
      </c>
      <c r="FT34">
        <v>-0.3208645161291062</v>
      </c>
      <c r="FU34">
        <v>0.0241147844772663</v>
      </c>
      <c r="FV34">
        <v>1</v>
      </c>
      <c r="FW34">
        <v>4</v>
      </c>
      <c r="FX34">
        <v>4</v>
      </c>
      <c r="FY34" t="s">
        <v>416</v>
      </c>
      <c r="FZ34">
        <v>3.18511</v>
      </c>
      <c r="GA34">
        <v>2.79705</v>
      </c>
      <c r="GB34">
        <v>0.167505</v>
      </c>
      <c r="GC34">
        <v>0.172754</v>
      </c>
      <c r="GD34">
        <v>0.094696</v>
      </c>
      <c r="GE34">
        <v>0.0806989</v>
      </c>
      <c r="GF34">
        <v>26402.2</v>
      </c>
      <c r="GG34">
        <v>20787.4</v>
      </c>
      <c r="GH34">
        <v>29604.9</v>
      </c>
      <c r="GI34">
        <v>24587.4</v>
      </c>
      <c r="GJ34">
        <v>34070.7</v>
      </c>
      <c r="GK34">
        <v>32992.7</v>
      </c>
      <c r="GL34">
        <v>40811.7</v>
      </c>
      <c r="GM34">
        <v>40107.6</v>
      </c>
      <c r="GN34">
        <v>2.25047</v>
      </c>
      <c r="GO34">
        <v>2.00515</v>
      </c>
      <c r="GP34">
        <v>0.26308</v>
      </c>
      <c r="GQ34">
        <v>0</v>
      </c>
      <c r="GR34">
        <v>20.7342</v>
      </c>
      <c r="GS34">
        <v>999.9</v>
      </c>
      <c r="GT34">
        <v>62.7</v>
      </c>
      <c r="GU34">
        <v>23.1</v>
      </c>
      <c r="GV34">
        <v>17.6131</v>
      </c>
      <c r="GW34">
        <v>62.2464</v>
      </c>
      <c r="GX34">
        <v>33.6258</v>
      </c>
      <c r="GY34">
        <v>1</v>
      </c>
      <c r="GZ34">
        <v>-0.446143</v>
      </c>
      <c r="HA34">
        <v>-2.15351</v>
      </c>
      <c r="HB34">
        <v>20.2552</v>
      </c>
      <c r="HC34">
        <v>5.22867</v>
      </c>
      <c r="HD34">
        <v>11.9021</v>
      </c>
      <c r="HE34">
        <v>4.96425</v>
      </c>
      <c r="HF34">
        <v>3.292</v>
      </c>
      <c r="HG34">
        <v>9999</v>
      </c>
      <c r="HH34">
        <v>9999</v>
      </c>
      <c r="HI34">
        <v>9999</v>
      </c>
      <c r="HJ34">
        <v>999.9</v>
      </c>
      <c r="HK34">
        <v>4.97007</v>
      </c>
      <c r="HL34">
        <v>1.87451</v>
      </c>
      <c r="HM34">
        <v>1.87317</v>
      </c>
      <c r="HN34">
        <v>1.87213</v>
      </c>
      <c r="HO34">
        <v>1.87385</v>
      </c>
      <c r="HP34">
        <v>1.86882</v>
      </c>
      <c r="HQ34">
        <v>1.87305</v>
      </c>
      <c r="HR34">
        <v>1.87814</v>
      </c>
      <c r="HS34">
        <v>0</v>
      </c>
      <c r="HT34">
        <v>0</v>
      </c>
      <c r="HU34">
        <v>0</v>
      </c>
      <c r="HV34">
        <v>0</v>
      </c>
      <c r="HW34" t="s">
        <v>417</v>
      </c>
      <c r="HX34" t="s">
        <v>418</v>
      </c>
      <c r="HY34" t="s">
        <v>419</v>
      </c>
      <c r="HZ34" t="s">
        <v>419</v>
      </c>
      <c r="IA34" t="s">
        <v>419</v>
      </c>
      <c r="IB34" t="s">
        <v>419</v>
      </c>
      <c r="IC34">
        <v>0</v>
      </c>
      <c r="ID34">
        <v>100</v>
      </c>
      <c r="IE34">
        <v>100</v>
      </c>
      <c r="IF34">
        <v>0.556</v>
      </c>
      <c r="IG34">
        <v>0.202</v>
      </c>
      <c r="IH34">
        <v>0.8417619047620519</v>
      </c>
      <c r="II34">
        <v>0</v>
      </c>
      <c r="IJ34">
        <v>0</v>
      </c>
      <c r="IK34">
        <v>0</v>
      </c>
      <c r="IL34">
        <v>0.202</v>
      </c>
      <c r="IM34">
        <v>0</v>
      </c>
      <c r="IN34">
        <v>0</v>
      </c>
      <c r="IO34">
        <v>0</v>
      </c>
      <c r="IP34">
        <v>-1</v>
      </c>
      <c r="IQ34">
        <v>-1</v>
      </c>
      <c r="IR34">
        <v>-1</v>
      </c>
      <c r="IS34">
        <v>-1</v>
      </c>
      <c r="IT34">
        <v>1.5</v>
      </c>
      <c r="IU34">
        <v>1245.5</v>
      </c>
      <c r="IV34">
        <v>1.87866</v>
      </c>
      <c r="IW34">
        <v>2.36328</v>
      </c>
      <c r="IX34">
        <v>1.42578</v>
      </c>
      <c r="IY34">
        <v>2.28638</v>
      </c>
      <c r="IZ34">
        <v>1.54785</v>
      </c>
      <c r="JA34">
        <v>2.37549</v>
      </c>
      <c r="JB34">
        <v>26.8302</v>
      </c>
      <c r="JC34">
        <v>15.6468</v>
      </c>
      <c r="JD34">
        <v>18</v>
      </c>
      <c r="JE34">
        <v>621.7140000000001</v>
      </c>
      <c r="JF34">
        <v>451.224</v>
      </c>
      <c r="JG34">
        <v>26.888</v>
      </c>
      <c r="JH34">
        <v>21.395</v>
      </c>
      <c r="JI34">
        <v>30.0001</v>
      </c>
      <c r="JJ34">
        <v>21.2839</v>
      </c>
      <c r="JK34">
        <v>21.2225</v>
      </c>
      <c r="JL34">
        <v>37.6349</v>
      </c>
      <c r="JM34">
        <v>31.438</v>
      </c>
      <c r="JN34">
        <v>99.6297</v>
      </c>
      <c r="JO34">
        <v>26.8515</v>
      </c>
      <c r="JP34">
        <v>831.145</v>
      </c>
      <c r="JQ34">
        <v>13.2673</v>
      </c>
      <c r="JR34">
        <v>96.4259</v>
      </c>
      <c r="JS34">
        <v>102.048</v>
      </c>
    </row>
    <row r="35" spans="1:279">
      <c r="A35">
        <v>19</v>
      </c>
      <c r="B35">
        <v>1687528715.5</v>
      </c>
      <c r="C35">
        <v>2326</v>
      </c>
      <c r="D35" t="s">
        <v>505</v>
      </c>
      <c r="E35" t="s">
        <v>506</v>
      </c>
      <c r="F35">
        <v>15</v>
      </c>
      <c r="G35" t="s">
        <v>227</v>
      </c>
      <c r="N35" t="s">
        <v>408</v>
      </c>
      <c r="O35" t="s">
        <v>409</v>
      </c>
      <c r="P35">
        <v>1687528707.5</v>
      </c>
      <c r="Q35">
        <f>(R35)/1000</f>
        <v>0</v>
      </c>
      <c r="R35">
        <f>1000*DB35*AP35*(CX35-CY35)/(100*CQ35*(1000-AP35*CX35))</f>
        <v>0</v>
      </c>
      <c r="S35">
        <f>DB35*AP35*(CW35-CV35*(1000-AP35*CY35)/(1000-AP35*CX35))/(100*CQ35)</f>
        <v>0</v>
      </c>
      <c r="T35">
        <f>CV35 - IF(AP35&gt;1, S35*CQ35*100.0/(AR35*DJ35), 0)</f>
        <v>0</v>
      </c>
      <c r="U35">
        <f>((AA35-Q35/2)*T35-S35)/(AA35+Q35/2)</f>
        <v>0</v>
      </c>
      <c r="V35">
        <f>U35*(DC35+DD35)/1000.0</f>
        <v>0</v>
      </c>
      <c r="W35">
        <f>(CV35 - IF(AP35&gt;1, S35*CQ35*100.0/(AR35*DJ35), 0))*(DC35+DD35)/1000.0</f>
        <v>0</v>
      </c>
      <c r="X35">
        <f>2.0/((1/Z35-1/Y35)+SIGN(Z35)*SQRT((1/Z35-1/Y35)*(1/Z35-1/Y35) + 4*CR35/((CR35+1)*(CR35+1))*(2*1/Z35*1/Y35-1/Y35*1/Y35)))</f>
        <v>0</v>
      </c>
      <c r="Y35">
        <f>IF(LEFT(CS35,1)&lt;&gt;"0",IF(LEFT(CS35,1)="1",3.0,CT35),$D$5+$E$5*(DJ35*DC35/($K$5*1000))+$F$5*(DJ35*DC35/($K$5*1000))*MAX(MIN(CQ35,$J$5),$I$5)*MAX(MIN(CQ35,$J$5),$I$5)+$G$5*MAX(MIN(CQ35,$J$5),$I$5)*(DJ35*DC35/($K$5*1000))+$H$5*(DJ35*DC35/($K$5*1000))*(DJ35*DC35/($K$5*1000)))</f>
        <v>0</v>
      </c>
      <c r="Z35">
        <f>Q35*(1000-(1000*0.61365*exp(17.502*AD35/(240.97+AD35))/(DC35+DD35)+CX35)/2)/(1000*0.61365*exp(17.502*AD35/(240.97+AD35))/(DC35+DD35)-CX35)</f>
        <v>0</v>
      </c>
      <c r="AA35">
        <f>1/((CR35+1)/(X35/1.6)+1/(Y35/1.37)) + CR35/((CR35+1)/(X35/1.6) + CR35/(Y35/1.37))</f>
        <v>0</v>
      </c>
      <c r="AB35">
        <f>(CM35*CP35)</f>
        <v>0</v>
      </c>
      <c r="AC35">
        <f>(DE35+(AB35+2*0.95*5.67E-8*(((DE35+$B$7)+273)^4-(DE35+273)^4)-44100*Q35)/(1.84*29.3*Y35+8*0.95*5.67E-8*(DE35+273)^3))</f>
        <v>0</v>
      </c>
      <c r="AD35">
        <f>($C$7*DF35+$D$7*DG35+$E$7*AC35)</f>
        <v>0</v>
      </c>
      <c r="AE35">
        <f>0.61365*exp(17.502*AD35/(240.97+AD35))</f>
        <v>0</v>
      </c>
      <c r="AF35">
        <f>(AG35/AH35*100)</f>
        <v>0</v>
      </c>
      <c r="AG35">
        <f>CX35*(DC35+DD35)/1000</f>
        <v>0</v>
      </c>
      <c r="AH35">
        <f>0.61365*exp(17.502*DE35/(240.97+DE35))</f>
        <v>0</v>
      </c>
      <c r="AI35">
        <f>(AE35-CX35*(DC35+DD35)/1000)</f>
        <v>0</v>
      </c>
      <c r="AJ35">
        <f>(-Q35*44100)</f>
        <v>0</v>
      </c>
      <c r="AK35">
        <f>2*29.3*Y35*0.92*(DE35-AD35)</f>
        <v>0</v>
      </c>
      <c r="AL35">
        <f>2*0.95*5.67E-8*(((DE35+$B$7)+273)^4-(AD35+273)^4)</f>
        <v>0</v>
      </c>
      <c r="AM35">
        <f>AB35+AL35+AJ35+AK35</f>
        <v>0</v>
      </c>
      <c r="AN35">
        <v>0</v>
      </c>
      <c r="AO35">
        <v>0</v>
      </c>
      <c r="AP35">
        <f>IF(AN35*$H$13&gt;=AR35,1.0,(AR35/(AR35-AN35*$H$13)))</f>
        <v>0</v>
      </c>
      <c r="AQ35">
        <f>(AP35-1)*100</f>
        <v>0</v>
      </c>
      <c r="AR35">
        <f>MAX(0,($B$13+$C$13*DJ35)/(1+$D$13*DJ35)*DC35/(DE35+273)*$E$13)</f>
        <v>0</v>
      </c>
      <c r="AS35" t="s">
        <v>453</v>
      </c>
      <c r="AT35">
        <v>12485.3</v>
      </c>
      <c r="AU35">
        <v>675.2955999999999</v>
      </c>
      <c r="AV35">
        <v>2989.46</v>
      </c>
      <c r="AW35">
        <f>1-AU35/AV35</f>
        <v>0</v>
      </c>
      <c r="AX35">
        <v>-1.552555494002578</v>
      </c>
      <c r="AY35" t="s">
        <v>507</v>
      </c>
      <c r="AZ35">
        <v>12479.4</v>
      </c>
      <c r="BA35">
        <v>739.9062692307693</v>
      </c>
      <c r="BB35">
        <v>1012.61</v>
      </c>
      <c r="BC35">
        <f>1-BA35/BB35</f>
        <v>0</v>
      </c>
      <c r="BD35">
        <v>0.5</v>
      </c>
      <c r="BE35">
        <f>CN35</f>
        <v>0</v>
      </c>
      <c r="BF35">
        <f>S35</f>
        <v>0</v>
      </c>
      <c r="BG35">
        <f>BC35*BD35*BE35</f>
        <v>0</v>
      </c>
      <c r="BH35">
        <f>(BF35-AX35)/BE35</f>
        <v>0</v>
      </c>
      <c r="BI35">
        <f>(AV35-BB35)/BB35</f>
        <v>0</v>
      </c>
      <c r="BJ35">
        <f>AU35/(AW35+AU35/BB35)</f>
        <v>0</v>
      </c>
      <c r="BK35" t="s">
        <v>508</v>
      </c>
      <c r="BL35">
        <v>517.5700000000001</v>
      </c>
      <c r="BM35">
        <f>IF(BL35&lt;&gt;0, BL35, BJ35)</f>
        <v>0</v>
      </c>
      <c r="BN35">
        <f>1-BM35/BB35</f>
        <v>0</v>
      </c>
      <c r="BO35">
        <f>(BB35-BA35)/(BB35-BM35)</f>
        <v>0</v>
      </c>
      <c r="BP35">
        <f>(AV35-BB35)/(AV35-BM35)</f>
        <v>0</v>
      </c>
      <c r="BQ35">
        <f>(BB35-BA35)/(BB35-AU35)</f>
        <v>0</v>
      </c>
      <c r="BR35">
        <f>(AV35-BB35)/(AV35-AU35)</f>
        <v>0</v>
      </c>
      <c r="BS35">
        <f>(BO35*BM35/BA35)</f>
        <v>0</v>
      </c>
      <c r="BT35">
        <f>(1-BS35)</f>
        <v>0</v>
      </c>
      <c r="BU35">
        <v>1708</v>
      </c>
      <c r="BV35">
        <v>300</v>
      </c>
      <c r="BW35">
        <v>300</v>
      </c>
      <c r="BX35">
        <v>300</v>
      </c>
      <c r="BY35">
        <v>12479.4</v>
      </c>
      <c r="BZ35">
        <v>971.51</v>
      </c>
      <c r="CA35">
        <v>-0.00904188</v>
      </c>
      <c r="CB35">
        <v>-1.15</v>
      </c>
      <c r="CC35" t="s">
        <v>413</v>
      </c>
      <c r="CD35" t="s">
        <v>413</v>
      </c>
      <c r="CE35" t="s">
        <v>413</v>
      </c>
      <c r="CF35" t="s">
        <v>413</v>
      </c>
      <c r="CG35" t="s">
        <v>413</v>
      </c>
      <c r="CH35" t="s">
        <v>413</v>
      </c>
      <c r="CI35" t="s">
        <v>413</v>
      </c>
      <c r="CJ35" t="s">
        <v>413</v>
      </c>
      <c r="CK35" t="s">
        <v>413</v>
      </c>
      <c r="CL35" t="s">
        <v>413</v>
      </c>
      <c r="CM35">
        <f>$B$11*DK35+$C$11*DL35+$F$11*DW35*(1-DZ35)</f>
        <v>0</v>
      </c>
      <c r="CN35">
        <f>CM35*CO35</f>
        <v>0</v>
      </c>
      <c r="CO35">
        <f>($B$11*$D$9+$C$11*$D$9+$F$11*((EJ35+EB35)/MAX(EJ35+EB35+EK35, 0.1)*$I$9+EK35/MAX(EJ35+EB35+EK35, 0.1)*$J$9))/($B$11+$C$11+$F$11)</f>
        <v>0</v>
      </c>
      <c r="CP35">
        <f>($B$11*$K$9+$C$11*$K$9+$F$11*((EJ35+EB35)/MAX(EJ35+EB35+EK35, 0.1)*$P$9+EK35/MAX(EJ35+EB35+EK35, 0.1)*$Q$9))/($B$11+$C$11+$F$11)</f>
        <v>0</v>
      </c>
      <c r="CQ35">
        <v>6</v>
      </c>
      <c r="CR35">
        <v>0.5</v>
      </c>
      <c r="CS35" t="s">
        <v>414</v>
      </c>
      <c r="CT35">
        <v>2</v>
      </c>
      <c r="CU35">
        <v>1687528707.5</v>
      </c>
      <c r="CV35">
        <v>998.6879677419356</v>
      </c>
      <c r="CW35">
        <v>1032.829677419355</v>
      </c>
      <c r="CX35">
        <v>16.76762258064516</v>
      </c>
      <c r="CY35">
        <v>13.12776451612903</v>
      </c>
      <c r="CZ35">
        <v>998.2679677419356</v>
      </c>
      <c r="DA35">
        <v>16.56562258064516</v>
      </c>
      <c r="DB35">
        <v>600.234</v>
      </c>
      <c r="DC35">
        <v>100.9956129032258</v>
      </c>
      <c r="DD35">
        <v>0.1000360290322581</v>
      </c>
      <c r="DE35">
        <v>25.30713225806452</v>
      </c>
      <c r="DF35">
        <v>25.18113548387097</v>
      </c>
      <c r="DG35">
        <v>999.9000000000003</v>
      </c>
      <c r="DH35">
        <v>0</v>
      </c>
      <c r="DI35">
        <v>0</v>
      </c>
      <c r="DJ35">
        <v>9996.859677419354</v>
      </c>
      <c r="DK35">
        <v>0</v>
      </c>
      <c r="DL35">
        <v>1092.794516129032</v>
      </c>
      <c r="DM35">
        <v>-34.00538387096775</v>
      </c>
      <c r="DN35">
        <v>1015.857096774194</v>
      </c>
      <c r="DO35">
        <v>1046.568387096774</v>
      </c>
      <c r="DP35">
        <v>3.639862580645162</v>
      </c>
      <c r="DQ35">
        <v>1032.829677419355</v>
      </c>
      <c r="DR35">
        <v>13.12776451612903</v>
      </c>
      <c r="DS35">
        <v>1.693455806451613</v>
      </c>
      <c r="DT35">
        <v>1.325845161290323</v>
      </c>
      <c r="DU35">
        <v>14.83656451612904</v>
      </c>
      <c r="DV35">
        <v>11.09506774193548</v>
      </c>
      <c r="DW35">
        <v>1499.985483870968</v>
      </c>
      <c r="DX35">
        <v>0.9729990645161292</v>
      </c>
      <c r="DY35">
        <v>0.02700083548387098</v>
      </c>
      <c r="DZ35">
        <v>0</v>
      </c>
      <c r="EA35">
        <v>739.7248064516129</v>
      </c>
      <c r="EB35">
        <v>4.999310000000001</v>
      </c>
      <c r="EC35">
        <v>12846.18709677419</v>
      </c>
      <c r="ED35">
        <v>13259.1129032258</v>
      </c>
      <c r="EE35">
        <v>39.68525806451613</v>
      </c>
      <c r="EF35">
        <v>38.87670967741933</v>
      </c>
      <c r="EG35">
        <v>39.63090322580643</v>
      </c>
      <c r="EH35">
        <v>36.32038709677418</v>
      </c>
      <c r="EI35">
        <v>40.20938709677419</v>
      </c>
      <c r="EJ35">
        <v>1454.61935483871</v>
      </c>
      <c r="EK35">
        <v>40.36741935483869</v>
      </c>
      <c r="EL35">
        <v>0</v>
      </c>
      <c r="EM35">
        <v>141.1999998092651</v>
      </c>
      <c r="EN35">
        <v>0</v>
      </c>
      <c r="EO35">
        <v>739.9062692307693</v>
      </c>
      <c r="EP35">
        <v>16.27688890854664</v>
      </c>
      <c r="EQ35">
        <v>1506.160689205742</v>
      </c>
      <c r="ER35">
        <v>12853.91538461539</v>
      </c>
      <c r="ES35">
        <v>15</v>
      </c>
      <c r="ET35">
        <v>1687528750</v>
      </c>
      <c r="EU35" t="s">
        <v>509</v>
      </c>
      <c r="EV35">
        <v>1687528750</v>
      </c>
      <c r="EW35">
        <v>1687453843.1</v>
      </c>
      <c r="EX35">
        <v>19</v>
      </c>
      <c r="EY35">
        <v>-0.134</v>
      </c>
      <c r="EZ35">
        <v>0.001</v>
      </c>
      <c r="FA35">
        <v>0.42</v>
      </c>
      <c r="FB35">
        <v>0.202</v>
      </c>
      <c r="FC35">
        <v>1037</v>
      </c>
      <c r="FD35">
        <v>21</v>
      </c>
      <c r="FE35">
        <v>0.07000000000000001</v>
      </c>
      <c r="FF35">
        <v>0.04</v>
      </c>
      <c r="FG35">
        <v>-33.89218</v>
      </c>
      <c r="FH35">
        <v>-1.340505816135116</v>
      </c>
      <c r="FI35">
        <v>0.2845209291071574</v>
      </c>
      <c r="FJ35">
        <v>1</v>
      </c>
      <c r="FK35">
        <v>998.8014333333333</v>
      </c>
      <c r="FL35">
        <v>4.9658109009993</v>
      </c>
      <c r="FM35">
        <v>0.3614782320171145</v>
      </c>
      <c r="FN35">
        <v>1</v>
      </c>
      <c r="FO35">
        <v>3.63627225</v>
      </c>
      <c r="FP35">
        <v>0.06476566604127094</v>
      </c>
      <c r="FQ35">
        <v>0.01594202394420167</v>
      </c>
      <c r="FR35">
        <v>1</v>
      </c>
      <c r="FS35">
        <v>16.76677333333333</v>
      </c>
      <c r="FT35">
        <v>0.2053641824248527</v>
      </c>
      <c r="FU35">
        <v>0.01543705354730033</v>
      </c>
      <c r="FV35">
        <v>1</v>
      </c>
      <c r="FW35">
        <v>4</v>
      </c>
      <c r="FX35">
        <v>4</v>
      </c>
      <c r="FY35" t="s">
        <v>416</v>
      </c>
      <c r="FZ35">
        <v>3.18482</v>
      </c>
      <c r="GA35">
        <v>2.79684</v>
      </c>
      <c r="GB35">
        <v>0.193921</v>
      </c>
      <c r="GC35">
        <v>0.198927</v>
      </c>
      <c r="GD35">
        <v>0.0944396</v>
      </c>
      <c r="GE35">
        <v>0.0803692</v>
      </c>
      <c r="GF35">
        <v>25561</v>
      </c>
      <c r="GG35">
        <v>20128.4</v>
      </c>
      <c r="GH35">
        <v>29598.8</v>
      </c>
      <c r="GI35">
        <v>24584</v>
      </c>
      <c r="GJ35">
        <v>34075.2</v>
      </c>
      <c r="GK35">
        <v>33001.2</v>
      </c>
      <c r="GL35">
        <v>40803.8</v>
      </c>
      <c r="GM35">
        <v>40102.2</v>
      </c>
      <c r="GN35">
        <v>2.2493</v>
      </c>
      <c r="GO35">
        <v>2.0031</v>
      </c>
      <c r="GP35">
        <v>0.252686</v>
      </c>
      <c r="GQ35">
        <v>0</v>
      </c>
      <c r="GR35">
        <v>21.04</v>
      </c>
      <c r="GS35">
        <v>999.9</v>
      </c>
      <c r="GT35">
        <v>62.8</v>
      </c>
      <c r="GU35">
        <v>23.2</v>
      </c>
      <c r="GV35">
        <v>17.7473</v>
      </c>
      <c r="GW35">
        <v>61.7065</v>
      </c>
      <c r="GX35">
        <v>34.387</v>
      </c>
      <c r="GY35">
        <v>1</v>
      </c>
      <c r="GZ35">
        <v>-0.438102</v>
      </c>
      <c r="HA35">
        <v>-1.2923</v>
      </c>
      <c r="HB35">
        <v>20.2604</v>
      </c>
      <c r="HC35">
        <v>5.22598</v>
      </c>
      <c r="HD35">
        <v>11.9021</v>
      </c>
      <c r="HE35">
        <v>4.96445</v>
      </c>
      <c r="HF35">
        <v>3.29125</v>
      </c>
      <c r="HG35">
        <v>9999</v>
      </c>
      <c r="HH35">
        <v>9999</v>
      </c>
      <c r="HI35">
        <v>9999</v>
      </c>
      <c r="HJ35">
        <v>999.9</v>
      </c>
      <c r="HK35">
        <v>4.97011</v>
      </c>
      <c r="HL35">
        <v>1.87453</v>
      </c>
      <c r="HM35">
        <v>1.87319</v>
      </c>
      <c r="HN35">
        <v>1.87223</v>
      </c>
      <c r="HO35">
        <v>1.87391</v>
      </c>
      <c r="HP35">
        <v>1.8689</v>
      </c>
      <c r="HQ35">
        <v>1.8731</v>
      </c>
      <c r="HR35">
        <v>1.87819</v>
      </c>
      <c r="HS35">
        <v>0</v>
      </c>
      <c r="HT35">
        <v>0</v>
      </c>
      <c r="HU35">
        <v>0</v>
      </c>
      <c r="HV35">
        <v>0</v>
      </c>
      <c r="HW35" t="s">
        <v>417</v>
      </c>
      <c r="HX35" t="s">
        <v>418</v>
      </c>
      <c r="HY35" t="s">
        <v>419</v>
      </c>
      <c r="HZ35" t="s">
        <v>419</v>
      </c>
      <c r="IA35" t="s">
        <v>419</v>
      </c>
      <c r="IB35" t="s">
        <v>419</v>
      </c>
      <c r="IC35">
        <v>0</v>
      </c>
      <c r="ID35">
        <v>100</v>
      </c>
      <c r="IE35">
        <v>100</v>
      </c>
      <c r="IF35">
        <v>0.42</v>
      </c>
      <c r="IG35">
        <v>0.202</v>
      </c>
      <c r="IH35">
        <v>0.5561904761905225</v>
      </c>
      <c r="II35">
        <v>0</v>
      </c>
      <c r="IJ35">
        <v>0</v>
      </c>
      <c r="IK35">
        <v>0</v>
      </c>
      <c r="IL35">
        <v>0.202</v>
      </c>
      <c r="IM35">
        <v>0</v>
      </c>
      <c r="IN35">
        <v>0</v>
      </c>
      <c r="IO35">
        <v>0</v>
      </c>
      <c r="IP35">
        <v>-1</v>
      </c>
      <c r="IQ35">
        <v>-1</v>
      </c>
      <c r="IR35">
        <v>-1</v>
      </c>
      <c r="IS35">
        <v>-1</v>
      </c>
      <c r="IT35">
        <v>1.8</v>
      </c>
      <c r="IU35">
        <v>1247.9</v>
      </c>
      <c r="IV35">
        <v>2.24609</v>
      </c>
      <c r="IW35">
        <v>2.34741</v>
      </c>
      <c r="IX35">
        <v>1.42578</v>
      </c>
      <c r="IY35">
        <v>2.28638</v>
      </c>
      <c r="IZ35">
        <v>1.54785</v>
      </c>
      <c r="JA35">
        <v>2.45728</v>
      </c>
      <c r="JB35">
        <v>27.0583</v>
      </c>
      <c r="JC35">
        <v>15.6293</v>
      </c>
      <c r="JD35">
        <v>18</v>
      </c>
      <c r="JE35">
        <v>621.9640000000001</v>
      </c>
      <c r="JF35">
        <v>450.866</v>
      </c>
      <c r="JG35">
        <v>26.053</v>
      </c>
      <c r="JH35">
        <v>21.5091</v>
      </c>
      <c r="JI35">
        <v>30.0002</v>
      </c>
      <c r="JJ35">
        <v>21.3762</v>
      </c>
      <c r="JK35">
        <v>21.3155</v>
      </c>
      <c r="JL35">
        <v>44.9905</v>
      </c>
      <c r="JM35">
        <v>30.3607</v>
      </c>
      <c r="JN35">
        <v>99.25490000000001</v>
      </c>
      <c r="JO35">
        <v>25.9659</v>
      </c>
      <c r="JP35">
        <v>1032.88</v>
      </c>
      <c r="JQ35">
        <v>13.3462</v>
      </c>
      <c r="JR35">
        <v>96.4067</v>
      </c>
      <c r="JS35">
        <v>102.034</v>
      </c>
    </row>
    <row r="36" spans="1:279">
      <c r="A36">
        <v>20</v>
      </c>
      <c r="B36">
        <v>1687528830</v>
      </c>
      <c r="C36">
        <v>2440.5</v>
      </c>
      <c r="D36" t="s">
        <v>510</v>
      </c>
      <c r="E36" t="s">
        <v>511</v>
      </c>
      <c r="F36">
        <v>15</v>
      </c>
      <c r="G36" t="s">
        <v>227</v>
      </c>
      <c r="N36" t="s">
        <v>408</v>
      </c>
      <c r="O36" t="s">
        <v>409</v>
      </c>
      <c r="P36">
        <v>1687528822</v>
      </c>
      <c r="Q36">
        <f>(R36)/1000</f>
        <v>0</v>
      </c>
      <c r="R36">
        <f>1000*DB36*AP36*(CX36-CY36)/(100*CQ36*(1000-AP36*CX36))</f>
        <v>0</v>
      </c>
      <c r="S36">
        <f>DB36*AP36*(CW36-CV36*(1000-AP36*CY36)/(1000-AP36*CX36))/(100*CQ36)</f>
        <v>0</v>
      </c>
      <c r="T36">
        <f>CV36 - IF(AP36&gt;1, S36*CQ36*100.0/(AR36*DJ36), 0)</f>
        <v>0</v>
      </c>
      <c r="U36">
        <f>((AA36-Q36/2)*T36-S36)/(AA36+Q36/2)</f>
        <v>0</v>
      </c>
      <c r="V36">
        <f>U36*(DC36+DD36)/1000.0</f>
        <v>0</v>
      </c>
      <c r="W36">
        <f>(CV36 - IF(AP36&gt;1, S36*CQ36*100.0/(AR36*DJ36), 0))*(DC36+DD36)/1000.0</f>
        <v>0</v>
      </c>
      <c r="X36">
        <f>2.0/((1/Z36-1/Y36)+SIGN(Z36)*SQRT((1/Z36-1/Y36)*(1/Z36-1/Y36) + 4*CR36/((CR36+1)*(CR36+1))*(2*1/Z36*1/Y36-1/Y36*1/Y36)))</f>
        <v>0</v>
      </c>
      <c r="Y36">
        <f>IF(LEFT(CS36,1)&lt;&gt;"0",IF(LEFT(CS36,1)="1",3.0,CT36),$D$5+$E$5*(DJ36*DC36/($K$5*1000))+$F$5*(DJ36*DC36/($K$5*1000))*MAX(MIN(CQ36,$J$5),$I$5)*MAX(MIN(CQ36,$J$5),$I$5)+$G$5*MAX(MIN(CQ36,$J$5),$I$5)*(DJ36*DC36/($K$5*1000))+$H$5*(DJ36*DC36/($K$5*1000))*(DJ36*DC36/($K$5*1000)))</f>
        <v>0</v>
      </c>
      <c r="Z36">
        <f>Q36*(1000-(1000*0.61365*exp(17.502*AD36/(240.97+AD36))/(DC36+DD36)+CX36)/2)/(1000*0.61365*exp(17.502*AD36/(240.97+AD36))/(DC36+DD36)-CX36)</f>
        <v>0</v>
      </c>
      <c r="AA36">
        <f>1/((CR36+1)/(X36/1.6)+1/(Y36/1.37)) + CR36/((CR36+1)/(X36/1.6) + CR36/(Y36/1.37))</f>
        <v>0</v>
      </c>
      <c r="AB36">
        <f>(CM36*CP36)</f>
        <v>0</v>
      </c>
      <c r="AC36">
        <f>(DE36+(AB36+2*0.95*5.67E-8*(((DE36+$B$7)+273)^4-(DE36+273)^4)-44100*Q36)/(1.84*29.3*Y36+8*0.95*5.67E-8*(DE36+273)^3))</f>
        <v>0</v>
      </c>
      <c r="AD36">
        <f>($C$7*DF36+$D$7*DG36+$E$7*AC36)</f>
        <v>0</v>
      </c>
      <c r="AE36">
        <f>0.61365*exp(17.502*AD36/(240.97+AD36))</f>
        <v>0</v>
      </c>
      <c r="AF36">
        <f>(AG36/AH36*100)</f>
        <v>0</v>
      </c>
      <c r="AG36">
        <f>CX36*(DC36+DD36)/1000</f>
        <v>0</v>
      </c>
      <c r="AH36">
        <f>0.61365*exp(17.502*DE36/(240.97+DE36))</f>
        <v>0</v>
      </c>
      <c r="AI36">
        <f>(AE36-CX36*(DC36+DD36)/1000)</f>
        <v>0</v>
      </c>
      <c r="AJ36">
        <f>(-Q36*44100)</f>
        <v>0</v>
      </c>
      <c r="AK36">
        <f>2*29.3*Y36*0.92*(DE36-AD36)</f>
        <v>0</v>
      </c>
      <c r="AL36">
        <f>2*0.95*5.67E-8*(((DE36+$B$7)+273)^4-(AD36+273)^4)</f>
        <v>0</v>
      </c>
      <c r="AM36">
        <f>AB36+AL36+AJ36+AK36</f>
        <v>0</v>
      </c>
      <c r="AN36">
        <v>0</v>
      </c>
      <c r="AO36">
        <v>0</v>
      </c>
      <c r="AP36">
        <f>IF(AN36*$H$13&gt;=AR36,1.0,(AR36/(AR36-AN36*$H$13)))</f>
        <v>0</v>
      </c>
      <c r="AQ36">
        <f>(AP36-1)*100</f>
        <v>0</v>
      </c>
      <c r="AR36">
        <f>MAX(0,($B$13+$C$13*DJ36)/(1+$D$13*DJ36)*DC36/(DE36+273)*$E$13)</f>
        <v>0</v>
      </c>
      <c r="AS36" t="s">
        <v>453</v>
      </c>
      <c r="AT36">
        <v>12485.3</v>
      </c>
      <c r="AU36">
        <v>675.2955999999999</v>
      </c>
      <c r="AV36">
        <v>2989.46</v>
      </c>
      <c r="AW36">
        <f>1-AU36/AV36</f>
        <v>0</v>
      </c>
      <c r="AX36">
        <v>-1.552555494002578</v>
      </c>
      <c r="AY36" t="s">
        <v>512</v>
      </c>
      <c r="AZ36">
        <v>12477.3</v>
      </c>
      <c r="BA36">
        <v>735.31436</v>
      </c>
      <c r="BB36">
        <v>1000.49</v>
      </c>
      <c r="BC36">
        <f>1-BA36/BB36</f>
        <v>0</v>
      </c>
      <c r="BD36">
        <v>0.5</v>
      </c>
      <c r="BE36">
        <f>CN36</f>
        <v>0</v>
      </c>
      <c r="BF36">
        <f>S36</f>
        <v>0</v>
      </c>
      <c r="BG36">
        <f>BC36*BD36*BE36</f>
        <v>0</v>
      </c>
      <c r="BH36">
        <f>(BF36-AX36)/BE36</f>
        <v>0</v>
      </c>
      <c r="BI36">
        <f>(AV36-BB36)/BB36</f>
        <v>0</v>
      </c>
      <c r="BJ36">
        <f>AU36/(AW36+AU36/BB36)</f>
        <v>0</v>
      </c>
      <c r="BK36" t="s">
        <v>513</v>
      </c>
      <c r="BL36">
        <v>514.78</v>
      </c>
      <c r="BM36">
        <f>IF(BL36&lt;&gt;0, BL36, BJ36)</f>
        <v>0</v>
      </c>
      <c r="BN36">
        <f>1-BM36/BB36</f>
        <v>0</v>
      </c>
      <c r="BO36">
        <f>(BB36-BA36)/(BB36-BM36)</f>
        <v>0</v>
      </c>
      <c r="BP36">
        <f>(AV36-BB36)/(AV36-BM36)</f>
        <v>0</v>
      </c>
      <c r="BQ36">
        <f>(BB36-BA36)/(BB36-AU36)</f>
        <v>0</v>
      </c>
      <c r="BR36">
        <f>(AV36-BB36)/(AV36-AU36)</f>
        <v>0</v>
      </c>
      <c r="BS36">
        <f>(BO36*BM36/BA36)</f>
        <v>0</v>
      </c>
      <c r="BT36">
        <f>(1-BS36)</f>
        <v>0</v>
      </c>
      <c r="BU36">
        <v>1710</v>
      </c>
      <c r="BV36">
        <v>300</v>
      </c>
      <c r="BW36">
        <v>300</v>
      </c>
      <c r="BX36">
        <v>300</v>
      </c>
      <c r="BY36">
        <v>12477.3</v>
      </c>
      <c r="BZ36">
        <v>957.3</v>
      </c>
      <c r="CA36">
        <v>-0.00903959</v>
      </c>
      <c r="CB36">
        <v>-0.87</v>
      </c>
      <c r="CC36" t="s">
        <v>413</v>
      </c>
      <c r="CD36" t="s">
        <v>413</v>
      </c>
      <c r="CE36" t="s">
        <v>413</v>
      </c>
      <c r="CF36" t="s">
        <v>413</v>
      </c>
      <c r="CG36" t="s">
        <v>413</v>
      </c>
      <c r="CH36" t="s">
        <v>413</v>
      </c>
      <c r="CI36" t="s">
        <v>413</v>
      </c>
      <c r="CJ36" t="s">
        <v>413</v>
      </c>
      <c r="CK36" t="s">
        <v>413</v>
      </c>
      <c r="CL36" t="s">
        <v>413</v>
      </c>
      <c r="CM36">
        <f>$B$11*DK36+$C$11*DL36+$F$11*DW36*(1-DZ36)</f>
        <v>0</v>
      </c>
      <c r="CN36">
        <f>CM36*CO36</f>
        <v>0</v>
      </c>
      <c r="CO36">
        <f>($B$11*$D$9+$C$11*$D$9+$F$11*((EJ36+EB36)/MAX(EJ36+EB36+EK36, 0.1)*$I$9+EK36/MAX(EJ36+EB36+EK36, 0.1)*$J$9))/($B$11+$C$11+$F$11)</f>
        <v>0</v>
      </c>
      <c r="CP36">
        <f>($B$11*$K$9+$C$11*$K$9+$F$11*((EJ36+EB36)/MAX(EJ36+EB36+EK36, 0.1)*$P$9+EK36/MAX(EJ36+EB36+EK36, 0.1)*$Q$9))/($B$11+$C$11+$F$11)</f>
        <v>0</v>
      </c>
      <c r="CQ36">
        <v>6</v>
      </c>
      <c r="CR36">
        <v>0.5</v>
      </c>
      <c r="CS36" t="s">
        <v>414</v>
      </c>
      <c r="CT36">
        <v>2</v>
      </c>
      <c r="CU36">
        <v>1687528822</v>
      </c>
      <c r="CV36">
        <v>1197.161419354838</v>
      </c>
      <c r="CW36">
        <v>1230.295483870968</v>
      </c>
      <c r="CX36">
        <v>16.53493870967742</v>
      </c>
      <c r="CY36">
        <v>12.85867741935484</v>
      </c>
      <c r="CZ36">
        <v>1197.057419354838</v>
      </c>
      <c r="DA36">
        <v>16.33293870967742</v>
      </c>
      <c r="DB36">
        <v>600.2205161290321</v>
      </c>
      <c r="DC36">
        <v>100.9925161290323</v>
      </c>
      <c r="DD36">
        <v>0.1000534516129032</v>
      </c>
      <c r="DE36">
        <v>25.03470967741935</v>
      </c>
      <c r="DF36">
        <v>24.92326774193548</v>
      </c>
      <c r="DG36">
        <v>999.9000000000003</v>
      </c>
      <c r="DH36">
        <v>0</v>
      </c>
      <c r="DI36">
        <v>0</v>
      </c>
      <c r="DJ36">
        <v>9998.350967741933</v>
      </c>
      <c r="DK36">
        <v>0</v>
      </c>
      <c r="DL36">
        <v>1036.655580645161</v>
      </c>
      <c r="DM36">
        <v>-32.81709032258065</v>
      </c>
      <c r="DN36">
        <v>1217.611612903226</v>
      </c>
      <c r="DO36">
        <v>1246.321612903226</v>
      </c>
      <c r="DP36">
        <v>3.676266774193548</v>
      </c>
      <c r="DQ36">
        <v>1230.295483870968</v>
      </c>
      <c r="DR36">
        <v>12.85867741935484</v>
      </c>
      <c r="DS36">
        <v>1.669905161290323</v>
      </c>
      <c r="DT36">
        <v>1.298628064516129</v>
      </c>
      <c r="DU36">
        <v>14.61945806451613</v>
      </c>
      <c r="DV36">
        <v>10.78290967741935</v>
      </c>
      <c r="DW36">
        <v>1499.99064516129</v>
      </c>
      <c r="DX36">
        <v>0.9730021290322582</v>
      </c>
      <c r="DY36">
        <v>0.02699774838709678</v>
      </c>
      <c r="DZ36">
        <v>0</v>
      </c>
      <c r="EA36">
        <v>736.1408064516131</v>
      </c>
      <c r="EB36">
        <v>4.999310000000001</v>
      </c>
      <c r="EC36">
        <v>12798.38064516129</v>
      </c>
      <c r="ED36">
        <v>13259.17096774194</v>
      </c>
      <c r="EE36">
        <v>40.14293548387096</v>
      </c>
      <c r="EF36">
        <v>39.50999999999998</v>
      </c>
      <c r="EG36">
        <v>40.12693548387096</v>
      </c>
      <c r="EH36">
        <v>36.01587096774193</v>
      </c>
      <c r="EI36">
        <v>40.67709677419354</v>
      </c>
      <c r="EJ36">
        <v>1454.63064516129</v>
      </c>
      <c r="EK36">
        <v>40.36032258064515</v>
      </c>
      <c r="EL36">
        <v>0</v>
      </c>
      <c r="EM36">
        <v>113.7999999523163</v>
      </c>
      <c r="EN36">
        <v>0</v>
      </c>
      <c r="EO36">
        <v>735.31436</v>
      </c>
      <c r="EP36">
        <v>-70.62730769530168</v>
      </c>
      <c r="EQ36">
        <v>-2160.838461111714</v>
      </c>
      <c r="ER36">
        <v>12781.344</v>
      </c>
      <c r="ES36">
        <v>15</v>
      </c>
      <c r="ET36">
        <v>1687528867</v>
      </c>
      <c r="EU36" t="s">
        <v>514</v>
      </c>
      <c r="EV36">
        <v>1687528867</v>
      </c>
      <c r="EW36">
        <v>1687453843.1</v>
      </c>
      <c r="EX36">
        <v>20</v>
      </c>
      <c r="EY36">
        <v>-0.317</v>
      </c>
      <c r="EZ36">
        <v>0.001</v>
      </c>
      <c r="FA36">
        <v>0.104</v>
      </c>
      <c r="FB36">
        <v>0.202</v>
      </c>
      <c r="FC36">
        <v>1237</v>
      </c>
      <c r="FD36">
        <v>21</v>
      </c>
      <c r="FE36">
        <v>0.07000000000000001</v>
      </c>
      <c r="FF36">
        <v>0.04</v>
      </c>
      <c r="FG36">
        <v>-32.93861951219512</v>
      </c>
      <c r="FH36">
        <v>-0.2085512195122581</v>
      </c>
      <c r="FI36">
        <v>0.6356179832217499</v>
      </c>
      <c r="FJ36">
        <v>1</v>
      </c>
      <c r="FK36">
        <v>1197.464838709677</v>
      </c>
      <c r="FL36">
        <v>0.6474193548356841</v>
      </c>
      <c r="FM36">
        <v>0.1775799859353265</v>
      </c>
      <c r="FN36">
        <v>1</v>
      </c>
      <c r="FO36">
        <v>3.666969756097561</v>
      </c>
      <c r="FP36">
        <v>0.2682679442508742</v>
      </c>
      <c r="FQ36">
        <v>0.03080670583380761</v>
      </c>
      <c r="FR36">
        <v>1</v>
      </c>
      <c r="FS36">
        <v>16.53655161290323</v>
      </c>
      <c r="FT36">
        <v>-0.1788000000000605</v>
      </c>
      <c r="FU36">
        <v>0.01564206221384407</v>
      </c>
      <c r="FV36">
        <v>1</v>
      </c>
      <c r="FW36">
        <v>4</v>
      </c>
      <c r="FX36">
        <v>4</v>
      </c>
      <c r="FY36" t="s">
        <v>416</v>
      </c>
      <c r="FZ36">
        <v>3.18452</v>
      </c>
      <c r="GA36">
        <v>2.79699</v>
      </c>
      <c r="GB36">
        <v>0.217383</v>
      </c>
      <c r="GC36">
        <v>0.222137</v>
      </c>
      <c r="GD36">
        <v>0.0931559</v>
      </c>
      <c r="GE36">
        <v>0.0783986</v>
      </c>
      <c r="GF36">
        <v>24811.6</v>
      </c>
      <c r="GG36">
        <v>19542.2</v>
      </c>
      <c r="GH36">
        <v>29590</v>
      </c>
      <c r="GI36">
        <v>24578.3</v>
      </c>
      <c r="GJ36">
        <v>34117.2</v>
      </c>
      <c r="GK36">
        <v>33066.6</v>
      </c>
      <c r="GL36">
        <v>40793.2</v>
      </c>
      <c r="GM36">
        <v>40093.1</v>
      </c>
      <c r="GN36">
        <v>2.2478</v>
      </c>
      <c r="GO36">
        <v>2.00007</v>
      </c>
      <c r="GP36">
        <v>0.246689</v>
      </c>
      <c r="GQ36">
        <v>0</v>
      </c>
      <c r="GR36">
        <v>20.9029</v>
      </c>
      <c r="GS36">
        <v>999.9</v>
      </c>
      <c r="GT36">
        <v>62.1</v>
      </c>
      <c r="GU36">
        <v>23.3</v>
      </c>
      <c r="GV36">
        <v>17.6552</v>
      </c>
      <c r="GW36">
        <v>62.7165</v>
      </c>
      <c r="GX36">
        <v>33.8381</v>
      </c>
      <c r="GY36">
        <v>1</v>
      </c>
      <c r="GZ36">
        <v>-0.42622</v>
      </c>
      <c r="HA36">
        <v>-3.05975</v>
      </c>
      <c r="HB36">
        <v>20.2391</v>
      </c>
      <c r="HC36">
        <v>5.22523</v>
      </c>
      <c r="HD36">
        <v>11.9021</v>
      </c>
      <c r="HE36">
        <v>4.9647</v>
      </c>
      <c r="HF36">
        <v>3.29125</v>
      </c>
      <c r="HG36">
        <v>9999</v>
      </c>
      <c r="HH36">
        <v>9999</v>
      </c>
      <c r="HI36">
        <v>9999</v>
      </c>
      <c r="HJ36">
        <v>999.9</v>
      </c>
      <c r="HK36">
        <v>4.97004</v>
      </c>
      <c r="HL36">
        <v>1.87453</v>
      </c>
      <c r="HM36">
        <v>1.87317</v>
      </c>
      <c r="HN36">
        <v>1.87222</v>
      </c>
      <c r="HO36">
        <v>1.87385</v>
      </c>
      <c r="HP36">
        <v>1.8689</v>
      </c>
      <c r="HQ36">
        <v>1.87305</v>
      </c>
      <c r="HR36">
        <v>1.87819</v>
      </c>
      <c r="HS36">
        <v>0</v>
      </c>
      <c r="HT36">
        <v>0</v>
      </c>
      <c r="HU36">
        <v>0</v>
      </c>
      <c r="HV36">
        <v>0</v>
      </c>
      <c r="HW36" t="s">
        <v>417</v>
      </c>
      <c r="HX36" t="s">
        <v>418</v>
      </c>
      <c r="HY36" t="s">
        <v>419</v>
      </c>
      <c r="HZ36" t="s">
        <v>419</v>
      </c>
      <c r="IA36" t="s">
        <v>419</v>
      </c>
      <c r="IB36" t="s">
        <v>419</v>
      </c>
      <c r="IC36">
        <v>0</v>
      </c>
      <c r="ID36">
        <v>100</v>
      </c>
      <c r="IE36">
        <v>100</v>
      </c>
      <c r="IF36">
        <v>0.104</v>
      </c>
      <c r="IG36">
        <v>0.202</v>
      </c>
      <c r="IH36">
        <v>0.4204761904761654</v>
      </c>
      <c r="II36">
        <v>0</v>
      </c>
      <c r="IJ36">
        <v>0</v>
      </c>
      <c r="IK36">
        <v>0</v>
      </c>
      <c r="IL36">
        <v>0.202</v>
      </c>
      <c r="IM36">
        <v>0</v>
      </c>
      <c r="IN36">
        <v>0</v>
      </c>
      <c r="IO36">
        <v>0</v>
      </c>
      <c r="IP36">
        <v>-1</v>
      </c>
      <c r="IQ36">
        <v>-1</v>
      </c>
      <c r="IR36">
        <v>-1</v>
      </c>
      <c r="IS36">
        <v>-1</v>
      </c>
      <c r="IT36">
        <v>1.3</v>
      </c>
      <c r="IU36">
        <v>1249.8</v>
      </c>
      <c r="IV36">
        <v>2.59766</v>
      </c>
      <c r="IW36">
        <v>2.34985</v>
      </c>
      <c r="IX36">
        <v>1.42578</v>
      </c>
      <c r="IY36">
        <v>2.28638</v>
      </c>
      <c r="IZ36">
        <v>1.54785</v>
      </c>
      <c r="JA36">
        <v>2.44141</v>
      </c>
      <c r="JB36">
        <v>27.2869</v>
      </c>
      <c r="JC36">
        <v>15.5943</v>
      </c>
      <c r="JD36">
        <v>18</v>
      </c>
      <c r="JE36">
        <v>622.198</v>
      </c>
      <c r="JF36">
        <v>450.091</v>
      </c>
      <c r="JG36">
        <v>27.239</v>
      </c>
      <c r="JH36">
        <v>21.6258</v>
      </c>
      <c r="JI36">
        <v>30.0004</v>
      </c>
      <c r="JJ36">
        <v>21.4869</v>
      </c>
      <c r="JK36">
        <v>21.4252</v>
      </c>
      <c r="JL36">
        <v>52.0214</v>
      </c>
      <c r="JM36">
        <v>33.966</v>
      </c>
      <c r="JN36">
        <v>99.258</v>
      </c>
      <c r="JO36">
        <v>27.2528</v>
      </c>
      <c r="JP36">
        <v>1232.81</v>
      </c>
      <c r="JQ36">
        <v>12.7793</v>
      </c>
      <c r="JR36">
        <v>96.38030000000001</v>
      </c>
      <c r="JS36">
        <v>102.011</v>
      </c>
    </row>
    <row r="37" spans="1:279">
      <c r="A37">
        <v>21</v>
      </c>
      <c r="B37">
        <v>1687528988</v>
      </c>
      <c r="C37">
        <v>2598.5</v>
      </c>
      <c r="D37" t="s">
        <v>515</v>
      </c>
      <c r="E37" t="s">
        <v>516</v>
      </c>
      <c r="F37">
        <v>15</v>
      </c>
      <c r="G37" t="s">
        <v>227</v>
      </c>
      <c r="N37" t="s">
        <v>408</v>
      </c>
      <c r="O37" t="s">
        <v>409</v>
      </c>
      <c r="P37">
        <v>1687528980</v>
      </c>
      <c r="Q37">
        <f>(R37)/1000</f>
        <v>0</v>
      </c>
      <c r="R37">
        <f>1000*DB37*AP37*(CX37-CY37)/(100*CQ37*(1000-AP37*CX37))</f>
        <v>0</v>
      </c>
      <c r="S37">
        <f>DB37*AP37*(CW37-CV37*(1000-AP37*CY37)/(1000-AP37*CX37))/(100*CQ37)</f>
        <v>0</v>
      </c>
      <c r="T37">
        <f>CV37 - IF(AP37&gt;1, S37*CQ37*100.0/(AR37*DJ37), 0)</f>
        <v>0</v>
      </c>
      <c r="U37">
        <f>((AA37-Q37/2)*T37-S37)/(AA37+Q37/2)</f>
        <v>0</v>
      </c>
      <c r="V37">
        <f>U37*(DC37+DD37)/1000.0</f>
        <v>0</v>
      </c>
      <c r="W37">
        <f>(CV37 - IF(AP37&gt;1, S37*CQ37*100.0/(AR37*DJ37), 0))*(DC37+DD37)/1000.0</f>
        <v>0</v>
      </c>
      <c r="X37">
        <f>2.0/((1/Z37-1/Y37)+SIGN(Z37)*SQRT((1/Z37-1/Y37)*(1/Z37-1/Y37) + 4*CR37/((CR37+1)*(CR37+1))*(2*1/Z37*1/Y37-1/Y37*1/Y37)))</f>
        <v>0</v>
      </c>
      <c r="Y37">
        <f>IF(LEFT(CS37,1)&lt;&gt;"0",IF(LEFT(CS37,1)="1",3.0,CT37),$D$5+$E$5*(DJ37*DC37/($K$5*1000))+$F$5*(DJ37*DC37/($K$5*1000))*MAX(MIN(CQ37,$J$5),$I$5)*MAX(MIN(CQ37,$J$5),$I$5)+$G$5*MAX(MIN(CQ37,$J$5),$I$5)*(DJ37*DC37/($K$5*1000))+$H$5*(DJ37*DC37/($K$5*1000))*(DJ37*DC37/($K$5*1000)))</f>
        <v>0</v>
      </c>
      <c r="Z37">
        <f>Q37*(1000-(1000*0.61365*exp(17.502*AD37/(240.97+AD37))/(DC37+DD37)+CX37)/2)/(1000*0.61365*exp(17.502*AD37/(240.97+AD37))/(DC37+DD37)-CX37)</f>
        <v>0</v>
      </c>
      <c r="AA37">
        <f>1/((CR37+1)/(X37/1.6)+1/(Y37/1.37)) + CR37/((CR37+1)/(X37/1.6) + CR37/(Y37/1.37))</f>
        <v>0</v>
      </c>
      <c r="AB37">
        <f>(CM37*CP37)</f>
        <v>0</v>
      </c>
      <c r="AC37">
        <f>(DE37+(AB37+2*0.95*5.67E-8*(((DE37+$B$7)+273)^4-(DE37+273)^4)-44100*Q37)/(1.84*29.3*Y37+8*0.95*5.67E-8*(DE37+273)^3))</f>
        <v>0</v>
      </c>
      <c r="AD37">
        <f>($C$7*DF37+$D$7*DG37+$E$7*AC37)</f>
        <v>0</v>
      </c>
      <c r="AE37">
        <f>0.61365*exp(17.502*AD37/(240.97+AD37))</f>
        <v>0</v>
      </c>
      <c r="AF37">
        <f>(AG37/AH37*100)</f>
        <v>0</v>
      </c>
      <c r="AG37">
        <f>CX37*(DC37+DD37)/1000</f>
        <v>0</v>
      </c>
      <c r="AH37">
        <f>0.61365*exp(17.502*DE37/(240.97+DE37))</f>
        <v>0</v>
      </c>
      <c r="AI37">
        <f>(AE37-CX37*(DC37+DD37)/1000)</f>
        <v>0</v>
      </c>
      <c r="AJ37">
        <f>(-Q37*44100)</f>
        <v>0</v>
      </c>
      <c r="AK37">
        <f>2*29.3*Y37*0.92*(DE37-AD37)</f>
        <v>0</v>
      </c>
      <c r="AL37">
        <f>2*0.95*5.67E-8*(((DE37+$B$7)+273)^4-(AD37+273)^4)</f>
        <v>0</v>
      </c>
      <c r="AM37">
        <f>AB37+AL37+AJ37+AK37</f>
        <v>0</v>
      </c>
      <c r="AN37">
        <v>0</v>
      </c>
      <c r="AO37">
        <v>0</v>
      </c>
      <c r="AP37">
        <f>IF(AN37*$H$13&gt;=AR37,1.0,(AR37/(AR37-AN37*$H$13)))</f>
        <v>0</v>
      </c>
      <c r="AQ37">
        <f>(AP37-1)*100</f>
        <v>0</v>
      </c>
      <c r="AR37">
        <f>MAX(0,($B$13+$C$13*DJ37)/(1+$D$13*DJ37)*DC37/(DE37+273)*$E$13)</f>
        <v>0</v>
      </c>
      <c r="AS37" t="s">
        <v>453</v>
      </c>
      <c r="AT37">
        <v>12485.3</v>
      </c>
      <c r="AU37">
        <v>675.2955999999999</v>
      </c>
      <c r="AV37">
        <v>2989.46</v>
      </c>
      <c r="AW37">
        <f>1-AU37/AV37</f>
        <v>0</v>
      </c>
      <c r="AX37">
        <v>-1.552555494002578</v>
      </c>
      <c r="AY37" t="s">
        <v>517</v>
      </c>
      <c r="AZ37">
        <v>12473.9</v>
      </c>
      <c r="BA37">
        <v>737.5806153846153</v>
      </c>
      <c r="BB37">
        <v>999.044</v>
      </c>
      <c r="BC37">
        <f>1-BA37/BB37</f>
        <v>0</v>
      </c>
      <c r="BD37">
        <v>0.5</v>
      </c>
      <c r="BE37">
        <f>CN37</f>
        <v>0</v>
      </c>
      <c r="BF37">
        <f>S37</f>
        <v>0</v>
      </c>
      <c r="BG37">
        <f>BC37*BD37*BE37</f>
        <v>0</v>
      </c>
      <c r="BH37">
        <f>(BF37-AX37)/BE37</f>
        <v>0</v>
      </c>
      <c r="BI37">
        <f>(AV37-BB37)/BB37</f>
        <v>0</v>
      </c>
      <c r="BJ37">
        <f>AU37/(AW37+AU37/BB37)</f>
        <v>0</v>
      </c>
      <c r="BK37" t="s">
        <v>518</v>
      </c>
      <c r="BL37">
        <v>519.7</v>
      </c>
      <c r="BM37">
        <f>IF(BL37&lt;&gt;0, BL37, BJ37)</f>
        <v>0</v>
      </c>
      <c r="BN37">
        <f>1-BM37/BB37</f>
        <v>0</v>
      </c>
      <c r="BO37">
        <f>(BB37-BA37)/(BB37-BM37)</f>
        <v>0</v>
      </c>
      <c r="BP37">
        <f>(AV37-BB37)/(AV37-BM37)</f>
        <v>0</v>
      </c>
      <c r="BQ37">
        <f>(BB37-BA37)/(BB37-AU37)</f>
        <v>0</v>
      </c>
      <c r="BR37">
        <f>(AV37-BB37)/(AV37-AU37)</f>
        <v>0</v>
      </c>
      <c r="BS37">
        <f>(BO37*BM37/BA37)</f>
        <v>0</v>
      </c>
      <c r="BT37">
        <f>(1-BS37)</f>
        <v>0</v>
      </c>
      <c r="BU37">
        <v>1712</v>
      </c>
      <c r="BV37">
        <v>300</v>
      </c>
      <c r="BW37">
        <v>300</v>
      </c>
      <c r="BX37">
        <v>300</v>
      </c>
      <c r="BY37">
        <v>12473.9</v>
      </c>
      <c r="BZ37">
        <v>959.77</v>
      </c>
      <c r="CA37">
        <v>-0.009037379999999999</v>
      </c>
      <c r="CB37">
        <v>-0.9</v>
      </c>
      <c r="CC37" t="s">
        <v>413</v>
      </c>
      <c r="CD37" t="s">
        <v>413</v>
      </c>
      <c r="CE37" t="s">
        <v>413</v>
      </c>
      <c r="CF37" t="s">
        <v>413</v>
      </c>
      <c r="CG37" t="s">
        <v>413</v>
      </c>
      <c r="CH37" t="s">
        <v>413</v>
      </c>
      <c r="CI37" t="s">
        <v>413</v>
      </c>
      <c r="CJ37" t="s">
        <v>413</v>
      </c>
      <c r="CK37" t="s">
        <v>413</v>
      </c>
      <c r="CL37" t="s">
        <v>413</v>
      </c>
      <c r="CM37">
        <f>$B$11*DK37+$C$11*DL37+$F$11*DW37*(1-DZ37)</f>
        <v>0</v>
      </c>
      <c r="CN37">
        <f>CM37*CO37</f>
        <v>0</v>
      </c>
      <c r="CO37">
        <f>($B$11*$D$9+$C$11*$D$9+$F$11*((EJ37+EB37)/MAX(EJ37+EB37+EK37, 0.1)*$I$9+EK37/MAX(EJ37+EB37+EK37, 0.1)*$J$9))/($B$11+$C$11+$F$11)</f>
        <v>0</v>
      </c>
      <c r="CP37">
        <f>($B$11*$K$9+$C$11*$K$9+$F$11*((EJ37+EB37)/MAX(EJ37+EB37+EK37, 0.1)*$P$9+EK37/MAX(EJ37+EB37+EK37, 0.1)*$Q$9))/($B$11+$C$11+$F$11)</f>
        <v>0</v>
      </c>
      <c r="CQ37">
        <v>6</v>
      </c>
      <c r="CR37">
        <v>0.5</v>
      </c>
      <c r="CS37" t="s">
        <v>414</v>
      </c>
      <c r="CT37">
        <v>2</v>
      </c>
      <c r="CU37">
        <v>1687528980</v>
      </c>
      <c r="CV37">
        <v>1499.409677419355</v>
      </c>
      <c r="CW37">
        <v>1533.635483870968</v>
      </c>
      <c r="CX37">
        <v>16.5723064516129</v>
      </c>
      <c r="CY37">
        <v>13.05528387096774</v>
      </c>
      <c r="CZ37">
        <v>1499.579677419355</v>
      </c>
      <c r="DA37">
        <v>16.3703064516129</v>
      </c>
      <c r="DB37">
        <v>600.2246774193549</v>
      </c>
      <c r="DC37">
        <v>100.9870967741935</v>
      </c>
      <c r="DD37">
        <v>0.1000760032258064</v>
      </c>
      <c r="DE37">
        <v>25.24607096774194</v>
      </c>
      <c r="DF37">
        <v>25.07492258064516</v>
      </c>
      <c r="DG37">
        <v>999.9000000000003</v>
      </c>
      <c r="DH37">
        <v>0</v>
      </c>
      <c r="DI37">
        <v>0</v>
      </c>
      <c r="DJ37">
        <v>9997.496774193549</v>
      </c>
      <c r="DK37">
        <v>0</v>
      </c>
      <c r="DL37">
        <v>1124.932903225806</v>
      </c>
      <c r="DM37">
        <v>-33.95213548387097</v>
      </c>
      <c r="DN37">
        <v>1524.956451612903</v>
      </c>
      <c r="DO37">
        <v>1553.923548387096</v>
      </c>
      <c r="DP37">
        <v>3.517030322580645</v>
      </c>
      <c r="DQ37">
        <v>1533.635483870968</v>
      </c>
      <c r="DR37">
        <v>13.05528387096774</v>
      </c>
      <c r="DS37">
        <v>1.67359</v>
      </c>
      <c r="DT37">
        <v>1.318415806451613</v>
      </c>
      <c r="DU37">
        <v>14.6536129032258</v>
      </c>
      <c r="DV37">
        <v>11.01031612903226</v>
      </c>
      <c r="DW37">
        <v>1499.987419354839</v>
      </c>
      <c r="DX37">
        <v>0.9730058387096778</v>
      </c>
      <c r="DY37">
        <v>0.02699396451612902</v>
      </c>
      <c r="DZ37">
        <v>0</v>
      </c>
      <c r="EA37">
        <v>738.0319999999999</v>
      </c>
      <c r="EB37">
        <v>4.999310000000001</v>
      </c>
      <c r="EC37">
        <v>12870.68709677419</v>
      </c>
      <c r="ED37">
        <v>13259.15806451613</v>
      </c>
      <c r="EE37">
        <v>40.88299999999999</v>
      </c>
      <c r="EF37">
        <v>40.13699999999998</v>
      </c>
      <c r="EG37">
        <v>40.97764516129033</v>
      </c>
      <c r="EH37">
        <v>36.30012903225806</v>
      </c>
      <c r="EI37">
        <v>41.29799999999998</v>
      </c>
      <c r="EJ37">
        <v>1454.630967741936</v>
      </c>
      <c r="EK37">
        <v>40.35645161290321</v>
      </c>
      <c r="EL37">
        <v>0</v>
      </c>
      <c r="EM37">
        <v>157.5999999046326</v>
      </c>
      <c r="EN37">
        <v>0</v>
      </c>
      <c r="EO37">
        <v>737.5806153846153</v>
      </c>
      <c r="EP37">
        <v>-46.17497429664112</v>
      </c>
      <c r="EQ37">
        <v>-1242.888887935482</v>
      </c>
      <c r="ER37">
        <v>12860.36538461538</v>
      </c>
      <c r="ES37">
        <v>15</v>
      </c>
      <c r="ET37">
        <v>1687529028</v>
      </c>
      <c r="EU37" t="s">
        <v>519</v>
      </c>
      <c r="EV37">
        <v>1687529028</v>
      </c>
      <c r="EW37">
        <v>1687453843.1</v>
      </c>
      <c r="EX37">
        <v>21</v>
      </c>
      <c r="EY37">
        <v>-0.274</v>
      </c>
      <c r="EZ37">
        <v>0.001</v>
      </c>
      <c r="FA37">
        <v>-0.17</v>
      </c>
      <c r="FB37">
        <v>0.202</v>
      </c>
      <c r="FC37">
        <v>1541</v>
      </c>
      <c r="FD37">
        <v>21</v>
      </c>
      <c r="FE37">
        <v>0.1</v>
      </c>
      <c r="FF37">
        <v>0.04</v>
      </c>
      <c r="FG37">
        <v>-34.01209024390243</v>
      </c>
      <c r="FH37">
        <v>-0.5767777003484301</v>
      </c>
      <c r="FI37">
        <v>0.4362182211808491</v>
      </c>
      <c r="FJ37">
        <v>1</v>
      </c>
      <c r="FK37">
        <v>1499.706774193548</v>
      </c>
      <c r="FL37">
        <v>-3.556451612904378</v>
      </c>
      <c r="FM37">
        <v>0.2743953716431735</v>
      </c>
      <c r="FN37">
        <v>1</v>
      </c>
      <c r="FO37">
        <v>3.540217560975609</v>
      </c>
      <c r="FP37">
        <v>-0.5328606271776852</v>
      </c>
      <c r="FQ37">
        <v>0.0542542760270736</v>
      </c>
      <c r="FR37">
        <v>0</v>
      </c>
      <c r="FS37">
        <v>16.57121935483871</v>
      </c>
      <c r="FT37">
        <v>0.1216838709676925</v>
      </c>
      <c r="FU37">
        <v>0.0115594234523836</v>
      </c>
      <c r="FV37">
        <v>1</v>
      </c>
      <c r="FW37">
        <v>3</v>
      </c>
      <c r="FX37">
        <v>4</v>
      </c>
      <c r="FY37" t="s">
        <v>520</v>
      </c>
      <c r="FZ37">
        <v>3.18481</v>
      </c>
      <c r="GA37">
        <v>2.79729</v>
      </c>
      <c r="GB37">
        <v>0.249547</v>
      </c>
      <c r="GC37">
        <v>0.253972</v>
      </c>
      <c r="GD37">
        <v>0.0935884</v>
      </c>
      <c r="GE37">
        <v>0.0799686</v>
      </c>
      <c r="GF37">
        <v>23787.9</v>
      </c>
      <c r="GG37">
        <v>18741.1</v>
      </c>
      <c r="GH37">
        <v>29581.1</v>
      </c>
      <c r="GI37">
        <v>24573.1</v>
      </c>
      <c r="GJ37">
        <v>34092.3</v>
      </c>
      <c r="GK37">
        <v>33003.9</v>
      </c>
      <c r="GL37">
        <v>40782</v>
      </c>
      <c r="GM37">
        <v>40085.3</v>
      </c>
      <c r="GN37">
        <v>2.24587</v>
      </c>
      <c r="GO37">
        <v>1.9985</v>
      </c>
      <c r="GP37">
        <v>0.245929</v>
      </c>
      <c r="GQ37">
        <v>0</v>
      </c>
      <c r="GR37">
        <v>21.0088</v>
      </c>
      <c r="GS37">
        <v>999.9</v>
      </c>
      <c r="GT37">
        <v>62.2</v>
      </c>
      <c r="GU37">
        <v>23.5</v>
      </c>
      <c r="GV37">
        <v>17.8999</v>
      </c>
      <c r="GW37">
        <v>62.4865</v>
      </c>
      <c r="GX37">
        <v>34.3269</v>
      </c>
      <c r="GY37">
        <v>1</v>
      </c>
      <c r="GZ37">
        <v>-0.416179</v>
      </c>
      <c r="HA37">
        <v>-2.22114</v>
      </c>
      <c r="HB37">
        <v>20.2506</v>
      </c>
      <c r="HC37">
        <v>5.22627</v>
      </c>
      <c r="HD37">
        <v>11.9021</v>
      </c>
      <c r="HE37">
        <v>4.9639</v>
      </c>
      <c r="HF37">
        <v>3.292</v>
      </c>
      <c r="HG37">
        <v>9999</v>
      </c>
      <c r="HH37">
        <v>9999</v>
      </c>
      <c r="HI37">
        <v>9999</v>
      </c>
      <c r="HJ37">
        <v>999.9</v>
      </c>
      <c r="HK37">
        <v>4.97013</v>
      </c>
      <c r="HL37">
        <v>1.87454</v>
      </c>
      <c r="HM37">
        <v>1.87318</v>
      </c>
      <c r="HN37">
        <v>1.87225</v>
      </c>
      <c r="HO37">
        <v>1.87393</v>
      </c>
      <c r="HP37">
        <v>1.8689</v>
      </c>
      <c r="HQ37">
        <v>1.87309</v>
      </c>
      <c r="HR37">
        <v>1.8782</v>
      </c>
      <c r="HS37">
        <v>0</v>
      </c>
      <c r="HT37">
        <v>0</v>
      </c>
      <c r="HU37">
        <v>0</v>
      </c>
      <c r="HV37">
        <v>0</v>
      </c>
      <c r="HW37" t="s">
        <v>417</v>
      </c>
      <c r="HX37" t="s">
        <v>418</v>
      </c>
      <c r="HY37" t="s">
        <v>419</v>
      </c>
      <c r="HZ37" t="s">
        <v>419</v>
      </c>
      <c r="IA37" t="s">
        <v>419</v>
      </c>
      <c r="IB37" t="s">
        <v>419</v>
      </c>
      <c r="IC37">
        <v>0</v>
      </c>
      <c r="ID37">
        <v>100</v>
      </c>
      <c r="IE37">
        <v>100</v>
      </c>
      <c r="IF37">
        <v>-0.17</v>
      </c>
      <c r="IG37">
        <v>0.202</v>
      </c>
      <c r="IH37">
        <v>0.1040000000000418</v>
      </c>
      <c r="II37">
        <v>0</v>
      </c>
      <c r="IJ37">
        <v>0</v>
      </c>
      <c r="IK37">
        <v>0</v>
      </c>
      <c r="IL37">
        <v>0.202</v>
      </c>
      <c r="IM37">
        <v>0</v>
      </c>
      <c r="IN37">
        <v>0</v>
      </c>
      <c r="IO37">
        <v>0</v>
      </c>
      <c r="IP37">
        <v>-1</v>
      </c>
      <c r="IQ37">
        <v>-1</v>
      </c>
      <c r="IR37">
        <v>-1</v>
      </c>
      <c r="IS37">
        <v>-1</v>
      </c>
      <c r="IT37">
        <v>2</v>
      </c>
      <c r="IU37">
        <v>1252.4</v>
      </c>
      <c r="IV37">
        <v>3.11157</v>
      </c>
      <c r="IW37">
        <v>2.33276</v>
      </c>
      <c r="IX37">
        <v>1.42578</v>
      </c>
      <c r="IY37">
        <v>2.28638</v>
      </c>
      <c r="IZ37">
        <v>1.54785</v>
      </c>
      <c r="JA37">
        <v>2.39868</v>
      </c>
      <c r="JB37">
        <v>27.516</v>
      </c>
      <c r="JC37">
        <v>15.568</v>
      </c>
      <c r="JD37">
        <v>18</v>
      </c>
      <c r="JE37">
        <v>622.494</v>
      </c>
      <c r="JF37">
        <v>450.425</v>
      </c>
      <c r="JG37">
        <v>26.6952</v>
      </c>
      <c r="JH37">
        <v>21.7674</v>
      </c>
      <c r="JI37">
        <v>30.0002</v>
      </c>
      <c r="JJ37">
        <v>21.6291</v>
      </c>
      <c r="JK37">
        <v>21.566</v>
      </c>
      <c r="JL37">
        <v>62.3076</v>
      </c>
      <c r="JM37">
        <v>31.7257</v>
      </c>
      <c r="JN37">
        <v>98.87820000000001</v>
      </c>
      <c r="JO37">
        <v>26.6862</v>
      </c>
      <c r="JP37">
        <v>1534.89</v>
      </c>
      <c r="JQ37">
        <v>13.2283</v>
      </c>
      <c r="JR37">
        <v>96.3526</v>
      </c>
      <c r="JS37">
        <v>101.991</v>
      </c>
    </row>
    <row r="38" spans="1:279">
      <c r="A38">
        <v>22</v>
      </c>
      <c r="B38">
        <v>1687529149</v>
      </c>
      <c r="C38">
        <v>2759.5</v>
      </c>
      <c r="D38" t="s">
        <v>521</v>
      </c>
      <c r="E38" t="s">
        <v>522</v>
      </c>
      <c r="F38">
        <v>15</v>
      </c>
      <c r="G38" t="s">
        <v>227</v>
      </c>
      <c r="N38" t="s">
        <v>408</v>
      </c>
      <c r="O38" t="s">
        <v>409</v>
      </c>
      <c r="P38">
        <v>1687529141</v>
      </c>
      <c r="Q38">
        <f>(R38)/1000</f>
        <v>0</v>
      </c>
      <c r="R38">
        <f>1000*DB38*AP38*(CX38-CY38)/(100*CQ38*(1000-AP38*CX38))</f>
        <v>0</v>
      </c>
      <c r="S38">
        <f>DB38*AP38*(CW38-CV38*(1000-AP38*CY38)/(1000-AP38*CX38))/(100*CQ38)</f>
        <v>0</v>
      </c>
      <c r="T38">
        <f>CV38 - IF(AP38&gt;1, S38*CQ38*100.0/(AR38*DJ38), 0)</f>
        <v>0</v>
      </c>
      <c r="U38">
        <f>((AA38-Q38/2)*T38-S38)/(AA38+Q38/2)</f>
        <v>0</v>
      </c>
      <c r="V38">
        <f>U38*(DC38+DD38)/1000.0</f>
        <v>0</v>
      </c>
      <c r="W38">
        <f>(CV38 - IF(AP38&gt;1, S38*CQ38*100.0/(AR38*DJ38), 0))*(DC38+DD38)/1000.0</f>
        <v>0</v>
      </c>
      <c r="X38">
        <f>2.0/((1/Z38-1/Y38)+SIGN(Z38)*SQRT((1/Z38-1/Y38)*(1/Z38-1/Y38) + 4*CR38/((CR38+1)*(CR38+1))*(2*1/Z38*1/Y38-1/Y38*1/Y38)))</f>
        <v>0</v>
      </c>
      <c r="Y38">
        <f>IF(LEFT(CS38,1)&lt;&gt;"0",IF(LEFT(CS38,1)="1",3.0,CT38),$D$5+$E$5*(DJ38*DC38/($K$5*1000))+$F$5*(DJ38*DC38/($K$5*1000))*MAX(MIN(CQ38,$J$5),$I$5)*MAX(MIN(CQ38,$J$5),$I$5)+$G$5*MAX(MIN(CQ38,$J$5),$I$5)*(DJ38*DC38/($K$5*1000))+$H$5*(DJ38*DC38/($K$5*1000))*(DJ38*DC38/($K$5*1000)))</f>
        <v>0</v>
      </c>
      <c r="Z38">
        <f>Q38*(1000-(1000*0.61365*exp(17.502*AD38/(240.97+AD38))/(DC38+DD38)+CX38)/2)/(1000*0.61365*exp(17.502*AD38/(240.97+AD38))/(DC38+DD38)-CX38)</f>
        <v>0</v>
      </c>
      <c r="AA38">
        <f>1/((CR38+1)/(X38/1.6)+1/(Y38/1.37)) + CR38/((CR38+1)/(X38/1.6) + CR38/(Y38/1.37))</f>
        <v>0</v>
      </c>
      <c r="AB38">
        <f>(CM38*CP38)</f>
        <v>0</v>
      </c>
      <c r="AC38">
        <f>(DE38+(AB38+2*0.95*5.67E-8*(((DE38+$B$7)+273)^4-(DE38+273)^4)-44100*Q38)/(1.84*29.3*Y38+8*0.95*5.67E-8*(DE38+273)^3))</f>
        <v>0</v>
      </c>
      <c r="AD38">
        <f>($C$7*DF38+$D$7*DG38+$E$7*AC38)</f>
        <v>0</v>
      </c>
      <c r="AE38">
        <f>0.61365*exp(17.502*AD38/(240.97+AD38))</f>
        <v>0</v>
      </c>
      <c r="AF38">
        <f>(AG38/AH38*100)</f>
        <v>0</v>
      </c>
      <c r="AG38">
        <f>CX38*(DC38+DD38)/1000</f>
        <v>0</v>
      </c>
      <c r="AH38">
        <f>0.61365*exp(17.502*DE38/(240.97+DE38))</f>
        <v>0</v>
      </c>
      <c r="AI38">
        <f>(AE38-CX38*(DC38+DD38)/1000)</f>
        <v>0</v>
      </c>
      <c r="AJ38">
        <f>(-Q38*44100)</f>
        <v>0</v>
      </c>
      <c r="AK38">
        <f>2*29.3*Y38*0.92*(DE38-AD38)</f>
        <v>0</v>
      </c>
      <c r="AL38">
        <f>2*0.95*5.67E-8*(((DE38+$B$7)+273)^4-(AD38+273)^4)</f>
        <v>0</v>
      </c>
      <c r="AM38">
        <f>AB38+AL38+AJ38+AK38</f>
        <v>0</v>
      </c>
      <c r="AN38">
        <v>0</v>
      </c>
      <c r="AO38">
        <v>0</v>
      </c>
      <c r="AP38">
        <f>IF(AN38*$H$13&gt;=AR38,1.0,(AR38/(AR38-AN38*$H$13)))</f>
        <v>0</v>
      </c>
      <c r="AQ38">
        <f>(AP38-1)*100</f>
        <v>0</v>
      </c>
      <c r="AR38">
        <f>MAX(0,($B$13+$C$13*DJ38)/(1+$D$13*DJ38)*DC38/(DE38+273)*$E$13)</f>
        <v>0</v>
      </c>
      <c r="AS38" t="s">
        <v>453</v>
      </c>
      <c r="AT38">
        <v>12485.3</v>
      </c>
      <c r="AU38">
        <v>675.2955999999999</v>
      </c>
      <c r="AV38">
        <v>2989.46</v>
      </c>
      <c r="AW38">
        <f>1-AU38/AV38</f>
        <v>0</v>
      </c>
      <c r="AX38">
        <v>-1.552555494002578</v>
      </c>
      <c r="AY38" t="s">
        <v>523</v>
      </c>
      <c r="AZ38">
        <v>12471.7</v>
      </c>
      <c r="BA38">
        <v>742.789</v>
      </c>
      <c r="BB38">
        <v>987.537</v>
      </c>
      <c r="BC38">
        <f>1-BA38/BB38</f>
        <v>0</v>
      </c>
      <c r="BD38">
        <v>0.5</v>
      </c>
      <c r="BE38">
        <f>CN38</f>
        <v>0</v>
      </c>
      <c r="BF38">
        <f>S38</f>
        <v>0</v>
      </c>
      <c r="BG38">
        <f>BC38*BD38*BE38</f>
        <v>0</v>
      </c>
      <c r="BH38">
        <f>(BF38-AX38)/BE38</f>
        <v>0</v>
      </c>
      <c r="BI38">
        <f>(AV38-BB38)/BB38</f>
        <v>0</v>
      </c>
      <c r="BJ38">
        <f>AU38/(AW38+AU38/BB38)</f>
        <v>0</v>
      </c>
      <c r="BK38" t="s">
        <v>524</v>
      </c>
      <c r="BL38">
        <v>517.35</v>
      </c>
      <c r="BM38">
        <f>IF(BL38&lt;&gt;0, BL38, BJ38)</f>
        <v>0</v>
      </c>
      <c r="BN38">
        <f>1-BM38/BB38</f>
        <v>0</v>
      </c>
      <c r="BO38">
        <f>(BB38-BA38)/(BB38-BM38)</f>
        <v>0</v>
      </c>
      <c r="BP38">
        <f>(AV38-BB38)/(AV38-BM38)</f>
        <v>0</v>
      </c>
      <c r="BQ38">
        <f>(BB38-BA38)/(BB38-AU38)</f>
        <v>0</v>
      </c>
      <c r="BR38">
        <f>(AV38-BB38)/(AV38-AU38)</f>
        <v>0</v>
      </c>
      <c r="BS38">
        <f>(BO38*BM38/BA38)</f>
        <v>0</v>
      </c>
      <c r="BT38">
        <f>(1-BS38)</f>
        <v>0</v>
      </c>
      <c r="BU38">
        <v>1714</v>
      </c>
      <c r="BV38">
        <v>300</v>
      </c>
      <c r="BW38">
        <v>300</v>
      </c>
      <c r="BX38">
        <v>300</v>
      </c>
      <c r="BY38">
        <v>12471.7</v>
      </c>
      <c r="BZ38">
        <v>948.1900000000001</v>
      </c>
      <c r="CA38">
        <v>-0.00903374</v>
      </c>
      <c r="CB38">
        <v>-0.99</v>
      </c>
      <c r="CC38" t="s">
        <v>413</v>
      </c>
      <c r="CD38" t="s">
        <v>413</v>
      </c>
      <c r="CE38" t="s">
        <v>413</v>
      </c>
      <c r="CF38" t="s">
        <v>413</v>
      </c>
      <c r="CG38" t="s">
        <v>413</v>
      </c>
      <c r="CH38" t="s">
        <v>413</v>
      </c>
      <c r="CI38" t="s">
        <v>413</v>
      </c>
      <c r="CJ38" t="s">
        <v>413</v>
      </c>
      <c r="CK38" t="s">
        <v>413</v>
      </c>
      <c r="CL38" t="s">
        <v>413</v>
      </c>
      <c r="CM38">
        <f>$B$11*DK38+$C$11*DL38+$F$11*DW38*(1-DZ38)</f>
        <v>0</v>
      </c>
      <c r="CN38">
        <f>CM38*CO38</f>
        <v>0</v>
      </c>
      <c r="CO38">
        <f>($B$11*$D$9+$C$11*$D$9+$F$11*((EJ38+EB38)/MAX(EJ38+EB38+EK38, 0.1)*$I$9+EK38/MAX(EJ38+EB38+EK38, 0.1)*$J$9))/($B$11+$C$11+$F$11)</f>
        <v>0</v>
      </c>
      <c r="CP38">
        <f>($B$11*$K$9+$C$11*$K$9+$F$11*((EJ38+EB38)/MAX(EJ38+EB38+EK38, 0.1)*$P$9+EK38/MAX(EJ38+EB38+EK38, 0.1)*$Q$9))/($B$11+$C$11+$F$11)</f>
        <v>0</v>
      </c>
      <c r="CQ38">
        <v>6</v>
      </c>
      <c r="CR38">
        <v>0.5</v>
      </c>
      <c r="CS38" t="s">
        <v>414</v>
      </c>
      <c r="CT38">
        <v>2</v>
      </c>
      <c r="CU38">
        <v>1687529141</v>
      </c>
      <c r="CV38">
        <v>1999.265225806452</v>
      </c>
      <c r="CW38">
        <v>2034.042258064516</v>
      </c>
      <c r="CX38">
        <v>16.62507741935484</v>
      </c>
      <c r="CY38">
        <v>13.32580322580645</v>
      </c>
      <c r="CZ38">
        <v>2000.033225806452</v>
      </c>
      <c r="DA38">
        <v>16.42307741935484</v>
      </c>
      <c r="DB38">
        <v>600.2689354838709</v>
      </c>
      <c r="DC38">
        <v>100.9857096774194</v>
      </c>
      <c r="DD38">
        <v>0.1002062516129032</v>
      </c>
      <c r="DE38">
        <v>25.14207096774193</v>
      </c>
      <c r="DF38">
        <v>24.98269677419355</v>
      </c>
      <c r="DG38">
        <v>999.9000000000003</v>
      </c>
      <c r="DH38">
        <v>0</v>
      </c>
      <c r="DI38">
        <v>0</v>
      </c>
      <c r="DJ38">
        <v>9996.050645161289</v>
      </c>
      <c r="DK38">
        <v>0</v>
      </c>
      <c r="DL38">
        <v>1140.076774193549</v>
      </c>
      <c r="DM38">
        <v>-34.17951612903225</v>
      </c>
      <c r="DN38">
        <v>2033.673225806451</v>
      </c>
      <c r="DO38">
        <v>2061.513548387096</v>
      </c>
      <c r="DP38">
        <v>3.299290967741935</v>
      </c>
      <c r="DQ38">
        <v>2034.042258064516</v>
      </c>
      <c r="DR38">
        <v>13.32580322580645</v>
      </c>
      <c r="DS38">
        <v>1.678897096774194</v>
      </c>
      <c r="DT38">
        <v>1.345715483870968</v>
      </c>
      <c r="DU38">
        <v>14.70265161290323</v>
      </c>
      <c r="DV38">
        <v>11.31936451612903</v>
      </c>
      <c r="DW38">
        <v>1499.980322580645</v>
      </c>
      <c r="DX38">
        <v>0.9730056129032262</v>
      </c>
      <c r="DY38">
        <v>0.02699416774193547</v>
      </c>
      <c r="DZ38">
        <v>0</v>
      </c>
      <c r="EA38">
        <v>743.0812903225805</v>
      </c>
      <c r="EB38">
        <v>4.999310000000001</v>
      </c>
      <c r="EC38">
        <v>12937.27096774194</v>
      </c>
      <c r="ED38">
        <v>13259.0935483871</v>
      </c>
      <c r="EE38">
        <v>41.17899999999999</v>
      </c>
      <c r="EF38">
        <v>40.52</v>
      </c>
      <c r="EG38">
        <v>41.31199999999998</v>
      </c>
      <c r="EH38">
        <v>35.71145161290322</v>
      </c>
      <c r="EI38">
        <v>41.48374193548385</v>
      </c>
      <c r="EJ38">
        <v>1454.625483870968</v>
      </c>
      <c r="EK38">
        <v>40.35516129032256</v>
      </c>
      <c r="EL38">
        <v>0</v>
      </c>
      <c r="EM38">
        <v>160.4000000953674</v>
      </c>
      <c r="EN38">
        <v>0</v>
      </c>
      <c r="EO38">
        <v>742.789</v>
      </c>
      <c r="EP38">
        <v>-52.73600004926414</v>
      </c>
      <c r="EQ38">
        <v>-623.27863317555</v>
      </c>
      <c r="ER38">
        <v>12940.82692307692</v>
      </c>
      <c r="ES38">
        <v>15</v>
      </c>
      <c r="ET38">
        <v>1687529185.5</v>
      </c>
      <c r="EU38" t="s">
        <v>525</v>
      </c>
      <c r="EV38">
        <v>1687529185.5</v>
      </c>
      <c r="EW38">
        <v>1687453843.1</v>
      </c>
      <c r="EX38">
        <v>22</v>
      </c>
      <c r="EY38">
        <v>-0.597</v>
      </c>
      <c r="EZ38">
        <v>0.001</v>
      </c>
      <c r="FA38">
        <v>-0.768</v>
      </c>
      <c r="FB38">
        <v>0.202</v>
      </c>
      <c r="FC38">
        <v>2042</v>
      </c>
      <c r="FD38">
        <v>21</v>
      </c>
      <c r="FE38">
        <v>0.21</v>
      </c>
      <c r="FF38">
        <v>0.04</v>
      </c>
      <c r="FG38">
        <v>-34.63383902439024</v>
      </c>
      <c r="FH38">
        <v>6.663296864111509</v>
      </c>
      <c r="FI38">
        <v>0.861808720749578</v>
      </c>
      <c r="FJ38">
        <v>0</v>
      </c>
      <c r="FK38">
        <v>1999.868064516129</v>
      </c>
      <c r="FL38">
        <v>-0.882580645169467</v>
      </c>
      <c r="FM38">
        <v>0.117512370106268</v>
      </c>
      <c r="FN38">
        <v>1</v>
      </c>
      <c r="FO38">
        <v>3.302937073170732</v>
      </c>
      <c r="FP38">
        <v>-0.07162515679442361</v>
      </c>
      <c r="FQ38">
        <v>0.007975144694429379</v>
      </c>
      <c r="FR38">
        <v>1</v>
      </c>
      <c r="FS38">
        <v>16.62464838709677</v>
      </c>
      <c r="FT38">
        <v>0.05180806451606549</v>
      </c>
      <c r="FU38">
        <v>0.006127982932245876</v>
      </c>
      <c r="FV38">
        <v>1</v>
      </c>
      <c r="FW38">
        <v>3</v>
      </c>
      <c r="FX38">
        <v>4</v>
      </c>
      <c r="FY38" t="s">
        <v>520</v>
      </c>
      <c r="FZ38">
        <v>3.18451</v>
      </c>
      <c r="GA38">
        <v>2.79692</v>
      </c>
      <c r="GB38">
        <v>0.295271</v>
      </c>
      <c r="GC38">
        <v>0.299151</v>
      </c>
      <c r="GD38">
        <v>0.09362139999999999</v>
      </c>
      <c r="GE38">
        <v>0.08083799999999999</v>
      </c>
      <c r="GF38">
        <v>22340.6</v>
      </c>
      <c r="GG38">
        <v>17606.7</v>
      </c>
      <c r="GH38">
        <v>29575.6</v>
      </c>
      <c r="GI38">
        <v>24567</v>
      </c>
      <c r="GJ38">
        <v>34087</v>
      </c>
      <c r="GK38">
        <v>32966.8</v>
      </c>
      <c r="GL38">
        <v>40774.9</v>
      </c>
      <c r="GM38">
        <v>40076.8</v>
      </c>
      <c r="GN38">
        <v>2.2442</v>
      </c>
      <c r="GO38">
        <v>1.9979</v>
      </c>
      <c r="GP38">
        <v>0.242747</v>
      </c>
      <c r="GQ38">
        <v>0</v>
      </c>
      <c r="GR38">
        <v>20.9518</v>
      </c>
      <c r="GS38">
        <v>999.9</v>
      </c>
      <c r="GT38">
        <v>61.9</v>
      </c>
      <c r="GU38">
        <v>23.7</v>
      </c>
      <c r="GV38">
        <v>18.0292</v>
      </c>
      <c r="GW38">
        <v>61.8065</v>
      </c>
      <c r="GX38">
        <v>33.9062</v>
      </c>
      <c r="GY38">
        <v>1</v>
      </c>
      <c r="GZ38">
        <v>-0.405442</v>
      </c>
      <c r="HA38">
        <v>-2.74403</v>
      </c>
      <c r="HB38">
        <v>20.2445</v>
      </c>
      <c r="HC38">
        <v>5.22463</v>
      </c>
      <c r="HD38">
        <v>11.9023</v>
      </c>
      <c r="HE38">
        <v>4.96345</v>
      </c>
      <c r="HF38">
        <v>3.29133</v>
      </c>
      <c r="HG38">
        <v>9999</v>
      </c>
      <c r="HH38">
        <v>9999</v>
      </c>
      <c r="HI38">
        <v>9999</v>
      </c>
      <c r="HJ38">
        <v>999.9</v>
      </c>
      <c r="HK38">
        <v>4.97011</v>
      </c>
      <c r="HL38">
        <v>1.87454</v>
      </c>
      <c r="HM38">
        <v>1.87322</v>
      </c>
      <c r="HN38">
        <v>1.87225</v>
      </c>
      <c r="HO38">
        <v>1.87393</v>
      </c>
      <c r="HP38">
        <v>1.86892</v>
      </c>
      <c r="HQ38">
        <v>1.87315</v>
      </c>
      <c r="HR38">
        <v>1.8782</v>
      </c>
      <c r="HS38">
        <v>0</v>
      </c>
      <c r="HT38">
        <v>0</v>
      </c>
      <c r="HU38">
        <v>0</v>
      </c>
      <c r="HV38">
        <v>0</v>
      </c>
      <c r="HW38" t="s">
        <v>417</v>
      </c>
      <c r="HX38" t="s">
        <v>418</v>
      </c>
      <c r="HY38" t="s">
        <v>419</v>
      </c>
      <c r="HZ38" t="s">
        <v>419</v>
      </c>
      <c r="IA38" t="s">
        <v>419</v>
      </c>
      <c r="IB38" t="s">
        <v>419</v>
      </c>
      <c r="IC38">
        <v>0</v>
      </c>
      <c r="ID38">
        <v>100</v>
      </c>
      <c r="IE38">
        <v>100</v>
      </c>
      <c r="IF38">
        <v>-0.768</v>
      </c>
      <c r="IG38">
        <v>0.202</v>
      </c>
      <c r="IH38">
        <v>-0.1705</v>
      </c>
      <c r="II38">
        <v>0</v>
      </c>
      <c r="IJ38">
        <v>0</v>
      </c>
      <c r="IK38">
        <v>0</v>
      </c>
      <c r="IL38">
        <v>0.202</v>
      </c>
      <c r="IM38">
        <v>0</v>
      </c>
      <c r="IN38">
        <v>0</v>
      </c>
      <c r="IO38">
        <v>0</v>
      </c>
      <c r="IP38">
        <v>-1</v>
      </c>
      <c r="IQ38">
        <v>-1</v>
      </c>
      <c r="IR38">
        <v>-1</v>
      </c>
      <c r="IS38">
        <v>-1</v>
      </c>
      <c r="IT38">
        <v>2</v>
      </c>
      <c r="IU38">
        <v>1255.1</v>
      </c>
      <c r="IV38">
        <v>3.90137</v>
      </c>
      <c r="IW38">
        <v>2.31812</v>
      </c>
      <c r="IX38">
        <v>1.42578</v>
      </c>
      <c r="IY38">
        <v>2.28638</v>
      </c>
      <c r="IZ38">
        <v>1.54785</v>
      </c>
      <c r="JA38">
        <v>2.41211</v>
      </c>
      <c r="JB38">
        <v>27.7246</v>
      </c>
      <c r="JC38">
        <v>15.533</v>
      </c>
      <c r="JD38">
        <v>18</v>
      </c>
      <c r="JE38">
        <v>622.8440000000001</v>
      </c>
      <c r="JF38">
        <v>451.251</v>
      </c>
      <c r="JG38">
        <v>26.7861</v>
      </c>
      <c r="JH38">
        <v>21.8913</v>
      </c>
      <c r="JI38">
        <v>30.0005</v>
      </c>
      <c r="JJ38">
        <v>21.761</v>
      </c>
      <c r="JK38">
        <v>21.6991</v>
      </c>
      <c r="JL38">
        <v>78.1109</v>
      </c>
      <c r="JM38">
        <v>30.9801</v>
      </c>
      <c r="JN38">
        <v>99.25449999999999</v>
      </c>
      <c r="JO38">
        <v>26.813</v>
      </c>
      <c r="JP38">
        <v>2034.64</v>
      </c>
      <c r="JQ38">
        <v>13.3479</v>
      </c>
      <c r="JR38">
        <v>96.33540000000001</v>
      </c>
      <c r="JS38">
        <v>101.968</v>
      </c>
    </row>
    <row r="39" spans="1:279">
      <c r="A39">
        <v>23</v>
      </c>
      <c r="B39">
        <v>1687530138.6</v>
      </c>
      <c r="C39">
        <v>3749.099999904633</v>
      </c>
      <c r="D39" t="s">
        <v>526</v>
      </c>
      <c r="E39" t="s">
        <v>527</v>
      </c>
      <c r="F39">
        <v>15</v>
      </c>
      <c r="G39" t="s">
        <v>227</v>
      </c>
      <c r="N39" t="s">
        <v>528</v>
      </c>
      <c r="O39" t="s">
        <v>529</v>
      </c>
      <c r="P39">
        <v>1687530130.849999</v>
      </c>
      <c r="Q39">
        <f>(R39)/1000</f>
        <v>0</v>
      </c>
      <c r="R39">
        <f>1000*DB39*AP39*(CX39-CY39)/(100*CQ39*(1000-AP39*CX39))</f>
        <v>0</v>
      </c>
      <c r="S39">
        <f>DB39*AP39*(CW39-CV39*(1000-AP39*CY39)/(1000-AP39*CX39))/(100*CQ39)</f>
        <v>0</v>
      </c>
      <c r="T39">
        <f>CV39 - IF(AP39&gt;1, S39*CQ39*100.0/(AR39*DJ39), 0)</f>
        <v>0</v>
      </c>
      <c r="U39">
        <f>((AA39-Q39/2)*T39-S39)/(AA39+Q39/2)</f>
        <v>0</v>
      </c>
      <c r="V39">
        <f>U39*(DC39+DD39)/1000.0</f>
        <v>0</v>
      </c>
      <c r="W39">
        <f>(CV39 - IF(AP39&gt;1, S39*CQ39*100.0/(AR39*DJ39), 0))*(DC39+DD39)/1000.0</f>
        <v>0</v>
      </c>
      <c r="X39">
        <f>2.0/((1/Z39-1/Y39)+SIGN(Z39)*SQRT((1/Z39-1/Y39)*(1/Z39-1/Y39) + 4*CR39/((CR39+1)*(CR39+1))*(2*1/Z39*1/Y39-1/Y39*1/Y39)))</f>
        <v>0</v>
      </c>
      <c r="Y39">
        <f>IF(LEFT(CS39,1)&lt;&gt;"0",IF(LEFT(CS39,1)="1",3.0,CT39),$D$5+$E$5*(DJ39*DC39/($K$5*1000))+$F$5*(DJ39*DC39/($K$5*1000))*MAX(MIN(CQ39,$J$5),$I$5)*MAX(MIN(CQ39,$J$5),$I$5)+$G$5*MAX(MIN(CQ39,$J$5),$I$5)*(DJ39*DC39/($K$5*1000))+$H$5*(DJ39*DC39/($K$5*1000))*(DJ39*DC39/($K$5*1000)))</f>
        <v>0</v>
      </c>
      <c r="Z39">
        <f>Q39*(1000-(1000*0.61365*exp(17.502*AD39/(240.97+AD39))/(DC39+DD39)+CX39)/2)/(1000*0.61365*exp(17.502*AD39/(240.97+AD39))/(DC39+DD39)-CX39)</f>
        <v>0</v>
      </c>
      <c r="AA39">
        <f>1/((CR39+1)/(X39/1.6)+1/(Y39/1.37)) + CR39/((CR39+1)/(X39/1.6) + CR39/(Y39/1.37))</f>
        <v>0</v>
      </c>
      <c r="AB39">
        <f>(CM39*CP39)</f>
        <v>0</v>
      </c>
      <c r="AC39">
        <f>(DE39+(AB39+2*0.95*5.67E-8*(((DE39+$B$7)+273)^4-(DE39+273)^4)-44100*Q39)/(1.84*29.3*Y39+8*0.95*5.67E-8*(DE39+273)^3))</f>
        <v>0</v>
      </c>
      <c r="AD39">
        <f>($C$7*DF39+$D$7*DG39+$E$7*AC39)</f>
        <v>0</v>
      </c>
      <c r="AE39">
        <f>0.61365*exp(17.502*AD39/(240.97+AD39))</f>
        <v>0</v>
      </c>
      <c r="AF39">
        <f>(AG39/AH39*100)</f>
        <v>0</v>
      </c>
      <c r="AG39">
        <f>CX39*(DC39+DD39)/1000</f>
        <v>0</v>
      </c>
      <c r="AH39">
        <f>0.61365*exp(17.502*DE39/(240.97+DE39))</f>
        <v>0</v>
      </c>
      <c r="AI39">
        <f>(AE39-CX39*(DC39+DD39)/1000)</f>
        <v>0</v>
      </c>
      <c r="AJ39">
        <f>(-Q39*44100)</f>
        <v>0</v>
      </c>
      <c r="AK39">
        <f>2*29.3*Y39*0.92*(DE39-AD39)</f>
        <v>0</v>
      </c>
      <c r="AL39">
        <f>2*0.95*5.67E-8*(((DE39+$B$7)+273)^4-(AD39+273)^4)</f>
        <v>0</v>
      </c>
      <c r="AM39">
        <f>AB39+AL39+AJ39+AK39</f>
        <v>0</v>
      </c>
      <c r="AN39">
        <v>0</v>
      </c>
      <c r="AO39">
        <v>0</v>
      </c>
      <c r="AP39">
        <f>IF(AN39*$H$13&gt;=AR39,1.0,(AR39/(AR39-AN39*$H$13)))</f>
        <v>0</v>
      </c>
      <c r="AQ39">
        <f>(AP39-1)*100</f>
        <v>0</v>
      </c>
      <c r="AR39">
        <f>MAX(0,($B$13+$C$13*DJ39)/(1+$D$13*DJ39)*DC39/(DE39+273)*$E$13)</f>
        <v>0</v>
      </c>
      <c r="AS39" t="s">
        <v>453</v>
      </c>
      <c r="AT39">
        <v>12485.3</v>
      </c>
      <c r="AU39">
        <v>675.2955999999999</v>
      </c>
      <c r="AV39">
        <v>2989.46</v>
      </c>
      <c r="AW39">
        <f>1-AU39/AV39</f>
        <v>0</v>
      </c>
      <c r="AX39">
        <v>-1.552555494002578</v>
      </c>
      <c r="AY39" t="s">
        <v>530</v>
      </c>
      <c r="AZ39">
        <v>12504.3</v>
      </c>
      <c r="BA39">
        <v>685.1166923076923</v>
      </c>
      <c r="BB39">
        <v>848.699</v>
      </c>
      <c r="BC39">
        <f>1-BA39/BB39</f>
        <v>0</v>
      </c>
      <c r="BD39">
        <v>0.5</v>
      </c>
      <c r="BE39">
        <f>CN39</f>
        <v>0</v>
      </c>
      <c r="BF39">
        <f>S39</f>
        <v>0</v>
      </c>
      <c r="BG39">
        <f>BC39*BD39*BE39</f>
        <v>0</v>
      </c>
      <c r="BH39">
        <f>(BF39-AX39)/BE39</f>
        <v>0</v>
      </c>
      <c r="BI39">
        <f>(AV39-BB39)/BB39</f>
        <v>0</v>
      </c>
      <c r="BJ39">
        <f>AU39/(AW39+AU39/BB39)</f>
        <v>0</v>
      </c>
      <c r="BK39" t="s">
        <v>531</v>
      </c>
      <c r="BL39">
        <v>525.9299999999999</v>
      </c>
      <c r="BM39">
        <f>IF(BL39&lt;&gt;0, BL39, BJ39)</f>
        <v>0</v>
      </c>
      <c r="BN39">
        <f>1-BM39/BB39</f>
        <v>0</v>
      </c>
      <c r="BO39">
        <f>(BB39-BA39)/(BB39-BM39)</f>
        <v>0</v>
      </c>
      <c r="BP39">
        <f>(AV39-BB39)/(AV39-BM39)</f>
        <v>0</v>
      </c>
      <c r="BQ39">
        <f>(BB39-BA39)/(BB39-AU39)</f>
        <v>0</v>
      </c>
      <c r="BR39">
        <f>(AV39-BB39)/(AV39-AU39)</f>
        <v>0</v>
      </c>
      <c r="BS39">
        <f>(BO39*BM39/BA39)</f>
        <v>0</v>
      </c>
      <c r="BT39">
        <f>(1-BS39)</f>
        <v>0</v>
      </c>
      <c r="BU39">
        <v>1716</v>
      </c>
      <c r="BV39">
        <v>300</v>
      </c>
      <c r="BW39">
        <v>300</v>
      </c>
      <c r="BX39">
        <v>300</v>
      </c>
      <c r="BY39">
        <v>12504.3</v>
      </c>
      <c r="BZ39">
        <v>817.47</v>
      </c>
      <c r="CA39">
        <v>-0.00880097</v>
      </c>
      <c r="CB39">
        <v>-3.29</v>
      </c>
      <c r="CC39" t="s">
        <v>413</v>
      </c>
      <c r="CD39" t="s">
        <v>413</v>
      </c>
      <c r="CE39" t="s">
        <v>413</v>
      </c>
      <c r="CF39" t="s">
        <v>413</v>
      </c>
      <c r="CG39" t="s">
        <v>413</v>
      </c>
      <c r="CH39" t="s">
        <v>413</v>
      </c>
      <c r="CI39" t="s">
        <v>413</v>
      </c>
      <c r="CJ39" t="s">
        <v>413</v>
      </c>
      <c r="CK39" t="s">
        <v>413</v>
      </c>
      <c r="CL39" t="s">
        <v>413</v>
      </c>
      <c r="CM39">
        <f>$B$11*DK39+$C$11*DL39+$F$11*DW39*(1-DZ39)</f>
        <v>0</v>
      </c>
      <c r="CN39">
        <f>CM39*CO39</f>
        <v>0</v>
      </c>
      <c r="CO39">
        <f>($B$11*$D$9+$C$11*$D$9+$F$11*((EJ39+EB39)/MAX(EJ39+EB39+EK39, 0.1)*$I$9+EK39/MAX(EJ39+EB39+EK39, 0.1)*$J$9))/($B$11+$C$11+$F$11)</f>
        <v>0</v>
      </c>
      <c r="CP39">
        <f>($B$11*$K$9+$C$11*$K$9+$F$11*((EJ39+EB39)/MAX(EJ39+EB39+EK39, 0.1)*$P$9+EK39/MAX(EJ39+EB39+EK39, 0.1)*$Q$9))/($B$11+$C$11+$F$11)</f>
        <v>0</v>
      </c>
      <c r="CQ39">
        <v>6</v>
      </c>
      <c r="CR39">
        <v>0.5</v>
      </c>
      <c r="CS39" t="s">
        <v>414</v>
      </c>
      <c r="CT39">
        <v>2</v>
      </c>
      <c r="CU39">
        <v>1687530130.849999</v>
      </c>
      <c r="CV39">
        <v>411.5379333333333</v>
      </c>
      <c r="CW39">
        <v>429.7028333333334</v>
      </c>
      <c r="CX39">
        <v>16.79922666666667</v>
      </c>
      <c r="CY39">
        <v>13.94683666666667</v>
      </c>
      <c r="CZ39">
        <v>410.8379333333334</v>
      </c>
      <c r="DA39">
        <v>16.59722666666667</v>
      </c>
      <c r="DB39">
        <v>600.263</v>
      </c>
      <c r="DC39">
        <v>101.0047333333334</v>
      </c>
      <c r="DD39">
        <v>0.1005307366666667</v>
      </c>
      <c r="DE39">
        <v>24.59947333333334</v>
      </c>
      <c r="DF39">
        <v>24.90472</v>
      </c>
      <c r="DG39">
        <v>999.9000000000002</v>
      </c>
      <c r="DH39">
        <v>0</v>
      </c>
      <c r="DI39">
        <v>0</v>
      </c>
      <c r="DJ39">
        <v>9996.951666666666</v>
      </c>
      <c r="DK39">
        <v>0</v>
      </c>
      <c r="DL39">
        <v>1055.859666666666</v>
      </c>
      <c r="DM39">
        <v>-19.63249333333334</v>
      </c>
      <c r="DN39">
        <v>417.0770000000001</v>
      </c>
      <c r="DO39">
        <v>435.7806666666667</v>
      </c>
      <c r="DP39">
        <v>2.852404666666666</v>
      </c>
      <c r="DQ39">
        <v>429.7028333333334</v>
      </c>
      <c r="DR39">
        <v>13.94683666666667</v>
      </c>
      <c r="DS39">
        <v>1.696804666666667</v>
      </c>
      <c r="DT39">
        <v>1.408696333333334</v>
      </c>
      <c r="DU39">
        <v>14.86717333333333</v>
      </c>
      <c r="DV39">
        <v>12.01127333333333</v>
      </c>
      <c r="DW39">
        <v>1800.052333333334</v>
      </c>
      <c r="DX39">
        <v>0.9780007666666666</v>
      </c>
      <c r="DY39">
        <v>0.02199922333333334</v>
      </c>
      <c r="DZ39">
        <v>0</v>
      </c>
      <c r="EA39">
        <v>685.0868999999999</v>
      </c>
      <c r="EB39">
        <v>4.99931</v>
      </c>
      <c r="EC39">
        <v>16533.76</v>
      </c>
      <c r="ED39">
        <v>15948.08666666667</v>
      </c>
      <c r="EE39">
        <v>38.63726666666666</v>
      </c>
      <c r="EF39">
        <v>38.66226666666666</v>
      </c>
      <c r="EG39">
        <v>39.07473333333332</v>
      </c>
      <c r="EH39">
        <v>36.99146666666665</v>
      </c>
      <c r="EI39">
        <v>39.46653333333334</v>
      </c>
      <c r="EJ39">
        <v>1755.562333333334</v>
      </c>
      <c r="EK39">
        <v>39.48999999999999</v>
      </c>
      <c r="EL39">
        <v>0</v>
      </c>
      <c r="EM39">
        <v>989.1999998092651</v>
      </c>
      <c r="EN39">
        <v>0</v>
      </c>
      <c r="EO39">
        <v>685.1166923076923</v>
      </c>
      <c r="EP39">
        <v>1.257162389729403</v>
      </c>
      <c r="EQ39">
        <v>2592.772651662096</v>
      </c>
      <c r="ER39">
        <v>16543.30769230769</v>
      </c>
      <c r="ES39">
        <v>15</v>
      </c>
      <c r="ET39">
        <v>1687530178.1</v>
      </c>
      <c r="EU39" t="s">
        <v>532</v>
      </c>
      <c r="EV39">
        <v>1687530178.1</v>
      </c>
      <c r="EW39">
        <v>1687453843.1</v>
      </c>
      <c r="EX39">
        <v>23</v>
      </c>
      <c r="EY39">
        <v>1.467</v>
      </c>
      <c r="EZ39">
        <v>0.001</v>
      </c>
      <c r="FA39">
        <v>0.7</v>
      </c>
      <c r="FB39">
        <v>0.202</v>
      </c>
      <c r="FC39">
        <v>431</v>
      </c>
      <c r="FD39">
        <v>21</v>
      </c>
      <c r="FE39">
        <v>0.13</v>
      </c>
      <c r="FF39">
        <v>0.04</v>
      </c>
      <c r="FG39">
        <v>-19.638945</v>
      </c>
      <c r="FH39">
        <v>0.3537433395872973</v>
      </c>
      <c r="FI39">
        <v>0.05252396572042144</v>
      </c>
      <c r="FJ39">
        <v>1</v>
      </c>
      <c r="FK39">
        <v>410.0704</v>
      </c>
      <c r="FL39">
        <v>0.2208854282534074</v>
      </c>
      <c r="FM39">
        <v>0.02710178345915046</v>
      </c>
      <c r="FN39">
        <v>1</v>
      </c>
      <c r="FO39">
        <v>2.838952</v>
      </c>
      <c r="FP39">
        <v>0.4756671669793564</v>
      </c>
      <c r="FQ39">
        <v>0.05784821476069939</v>
      </c>
      <c r="FR39">
        <v>1</v>
      </c>
      <c r="FS39">
        <v>16.79922666666667</v>
      </c>
      <c r="FT39">
        <v>-0.551546162402707</v>
      </c>
      <c r="FU39">
        <v>0.04095766866195159</v>
      </c>
      <c r="FV39">
        <v>1</v>
      </c>
      <c r="FW39">
        <v>4</v>
      </c>
      <c r="FX39">
        <v>4</v>
      </c>
      <c r="FY39" t="s">
        <v>416</v>
      </c>
      <c r="FZ39">
        <v>3.18339</v>
      </c>
      <c r="GA39">
        <v>2.79734</v>
      </c>
      <c r="GB39">
        <v>0.104357</v>
      </c>
      <c r="GC39">
        <v>0.108466</v>
      </c>
      <c r="GD39">
        <v>0.0939509</v>
      </c>
      <c r="GE39">
        <v>0.08235099999999999</v>
      </c>
      <c r="GF39">
        <v>28329.8</v>
      </c>
      <c r="GG39">
        <v>22354.7</v>
      </c>
      <c r="GH39">
        <v>29537.6</v>
      </c>
      <c r="GI39">
        <v>24543.5</v>
      </c>
      <c r="GJ39">
        <v>34025.8</v>
      </c>
      <c r="GK39">
        <v>32874</v>
      </c>
      <c r="GL39">
        <v>40724.9</v>
      </c>
      <c r="GM39">
        <v>40039.6</v>
      </c>
      <c r="GN39">
        <v>2.2347</v>
      </c>
      <c r="GO39">
        <v>1.97335</v>
      </c>
      <c r="GP39">
        <v>0.114895</v>
      </c>
      <c r="GQ39">
        <v>0</v>
      </c>
      <c r="GR39">
        <v>23.0026</v>
      </c>
      <c r="GS39">
        <v>999.9</v>
      </c>
      <c r="GT39">
        <v>58.5</v>
      </c>
      <c r="GU39">
        <v>24.8</v>
      </c>
      <c r="GV39">
        <v>18.1984</v>
      </c>
      <c r="GW39">
        <v>62.3047</v>
      </c>
      <c r="GX39">
        <v>34.0345</v>
      </c>
      <c r="GY39">
        <v>1</v>
      </c>
      <c r="GZ39">
        <v>-0.346197</v>
      </c>
      <c r="HA39">
        <v>-2.54831</v>
      </c>
      <c r="HB39">
        <v>20.2353</v>
      </c>
      <c r="HC39">
        <v>5.22702</v>
      </c>
      <c r="HD39">
        <v>11.9023</v>
      </c>
      <c r="HE39">
        <v>4.9651</v>
      </c>
      <c r="HF39">
        <v>3.29155</v>
      </c>
      <c r="HG39">
        <v>9999</v>
      </c>
      <c r="HH39">
        <v>9999</v>
      </c>
      <c r="HI39">
        <v>9999</v>
      </c>
      <c r="HJ39">
        <v>999.9</v>
      </c>
      <c r="HK39">
        <v>4.97008</v>
      </c>
      <c r="HL39">
        <v>1.87469</v>
      </c>
      <c r="HM39">
        <v>1.87335</v>
      </c>
      <c r="HN39">
        <v>1.87241</v>
      </c>
      <c r="HO39">
        <v>1.87406</v>
      </c>
      <c r="HP39">
        <v>1.86905</v>
      </c>
      <c r="HQ39">
        <v>1.87324</v>
      </c>
      <c r="HR39">
        <v>1.87833</v>
      </c>
      <c r="HS39">
        <v>0</v>
      </c>
      <c r="HT39">
        <v>0</v>
      </c>
      <c r="HU39">
        <v>0</v>
      </c>
      <c r="HV39">
        <v>0</v>
      </c>
      <c r="HW39" t="s">
        <v>417</v>
      </c>
      <c r="HX39" t="s">
        <v>418</v>
      </c>
      <c r="HY39" t="s">
        <v>419</v>
      </c>
      <c r="HZ39" t="s">
        <v>419</v>
      </c>
      <c r="IA39" t="s">
        <v>419</v>
      </c>
      <c r="IB39" t="s">
        <v>419</v>
      </c>
      <c r="IC39">
        <v>0</v>
      </c>
      <c r="ID39">
        <v>100</v>
      </c>
      <c r="IE39">
        <v>100</v>
      </c>
      <c r="IF39">
        <v>0.7</v>
      </c>
      <c r="IG39">
        <v>0.202</v>
      </c>
      <c r="IH39">
        <v>-0.7676190476188367</v>
      </c>
      <c r="II39">
        <v>0</v>
      </c>
      <c r="IJ39">
        <v>0</v>
      </c>
      <c r="IK39">
        <v>0</v>
      </c>
      <c r="IL39">
        <v>0.202</v>
      </c>
      <c r="IM39">
        <v>0</v>
      </c>
      <c r="IN39">
        <v>0</v>
      </c>
      <c r="IO39">
        <v>0</v>
      </c>
      <c r="IP39">
        <v>-1</v>
      </c>
      <c r="IQ39">
        <v>-1</v>
      </c>
      <c r="IR39">
        <v>-1</v>
      </c>
      <c r="IS39">
        <v>-1</v>
      </c>
      <c r="IT39">
        <v>15.9</v>
      </c>
      <c r="IU39">
        <v>1271.6</v>
      </c>
      <c r="IV39">
        <v>1.10107</v>
      </c>
      <c r="IW39">
        <v>2.38159</v>
      </c>
      <c r="IX39">
        <v>1.42578</v>
      </c>
      <c r="IY39">
        <v>2.28638</v>
      </c>
      <c r="IZ39">
        <v>1.54785</v>
      </c>
      <c r="JA39">
        <v>2.33765</v>
      </c>
      <c r="JB39">
        <v>29.1554</v>
      </c>
      <c r="JC39">
        <v>15.3404</v>
      </c>
      <c r="JD39">
        <v>18</v>
      </c>
      <c r="JE39">
        <v>624.873</v>
      </c>
      <c r="JF39">
        <v>443.73</v>
      </c>
      <c r="JG39">
        <v>22.6938</v>
      </c>
      <c r="JH39">
        <v>22.6574</v>
      </c>
      <c r="JI39">
        <v>29.9987</v>
      </c>
      <c r="JJ39">
        <v>22.5204</v>
      </c>
      <c r="JK39">
        <v>22.4632</v>
      </c>
      <c r="JL39">
        <v>22.0441</v>
      </c>
      <c r="JM39">
        <v>33.8703</v>
      </c>
      <c r="JN39">
        <v>99.62909999999999</v>
      </c>
      <c r="JO39">
        <v>22.442</v>
      </c>
      <c r="JP39">
        <v>429.579</v>
      </c>
      <c r="JQ39">
        <v>13.5167</v>
      </c>
      <c r="JR39">
        <v>96.215</v>
      </c>
      <c r="JS39">
        <v>101.872</v>
      </c>
    </row>
    <row r="40" spans="1:279">
      <c r="A40">
        <v>24</v>
      </c>
      <c r="B40">
        <v>1687530241.1</v>
      </c>
      <c r="C40">
        <v>3851.599999904633</v>
      </c>
      <c r="D40" t="s">
        <v>533</v>
      </c>
      <c r="E40" t="s">
        <v>534</v>
      </c>
      <c r="F40">
        <v>15</v>
      </c>
      <c r="G40" t="s">
        <v>227</v>
      </c>
      <c r="N40" t="s">
        <v>528</v>
      </c>
      <c r="O40" t="s">
        <v>529</v>
      </c>
      <c r="P40">
        <v>1687530233.099999</v>
      </c>
      <c r="Q40">
        <f>(R40)/1000</f>
        <v>0</v>
      </c>
      <c r="R40">
        <f>1000*DB40*AP40*(CX40-CY40)/(100*CQ40*(1000-AP40*CX40))</f>
        <v>0</v>
      </c>
      <c r="S40">
        <f>DB40*AP40*(CW40-CV40*(1000-AP40*CY40)/(1000-AP40*CX40))/(100*CQ40)</f>
        <v>0</v>
      </c>
      <c r="T40">
        <f>CV40 - IF(AP40&gt;1, S40*CQ40*100.0/(AR40*DJ40), 0)</f>
        <v>0</v>
      </c>
      <c r="U40">
        <f>((AA40-Q40/2)*T40-S40)/(AA40+Q40/2)</f>
        <v>0</v>
      </c>
      <c r="V40">
        <f>U40*(DC40+DD40)/1000.0</f>
        <v>0</v>
      </c>
      <c r="W40">
        <f>(CV40 - IF(AP40&gt;1, S40*CQ40*100.0/(AR40*DJ40), 0))*(DC40+DD40)/1000.0</f>
        <v>0</v>
      </c>
      <c r="X40">
        <f>2.0/((1/Z40-1/Y40)+SIGN(Z40)*SQRT((1/Z40-1/Y40)*(1/Z40-1/Y40) + 4*CR40/((CR40+1)*(CR40+1))*(2*1/Z40*1/Y40-1/Y40*1/Y40)))</f>
        <v>0</v>
      </c>
      <c r="Y40">
        <f>IF(LEFT(CS40,1)&lt;&gt;"0",IF(LEFT(CS40,1)="1",3.0,CT40),$D$5+$E$5*(DJ40*DC40/($K$5*1000))+$F$5*(DJ40*DC40/($K$5*1000))*MAX(MIN(CQ40,$J$5),$I$5)*MAX(MIN(CQ40,$J$5),$I$5)+$G$5*MAX(MIN(CQ40,$J$5),$I$5)*(DJ40*DC40/($K$5*1000))+$H$5*(DJ40*DC40/($K$5*1000))*(DJ40*DC40/($K$5*1000)))</f>
        <v>0</v>
      </c>
      <c r="Z40">
        <f>Q40*(1000-(1000*0.61365*exp(17.502*AD40/(240.97+AD40))/(DC40+DD40)+CX40)/2)/(1000*0.61365*exp(17.502*AD40/(240.97+AD40))/(DC40+DD40)-CX40)</f>
        <v>0</v>
      </c>
      <c r="AA40">
        <f>1/((CR40+1)/(X40/1.6)+1/(Y40/1.37)) + CR40/((CR40+1)/(X40/1.6) + CR40/(Y40/1.37))</f>
        <v>0</v>
      </c>
      <c r="AB40">
        <f>(CM40*CP40)</f>
        <v>0</v>
      </c>
      <c r="AC40">
        <f>(DE40+(AB40+2*0.95*5.67E-8*(((DE40+$B$7)+273)^4-(DE40+273)^4)-44100*Q40)/(1.84*29.3*Y40+8*0.95*5.67E-8*(DE40+273)^3))</f>
        <v>0</v>
      </c>
      <c r="AD40">
        <f>($C$7*DF40+$D$7*DG40+$E$7*AC40)</f>
        <v>0</v>
      </c>
      <c r="AE40">
        <f>0.61365*exp(17.502*AD40/(240.97+AD40))</f>
        <v>0</v>
      </c>
      <c r="AF40">
        <f>(AG40/AH40*100)</f>
        <v>0</v>
      </c>
      <c r="AG40">
        <f>CX40*(DC40+DD40)/1000</f>
        <v>0</v>
      </c>
      <c r="AH40">
        <f>0.61365*exp(17.502*DE40/(240.97+DE40))</f>
        <v>0</v>
      </c>
      <c r="AI40">
        <f>(AE40-CX40*(DC40+DD40)/1000)</f>
        <v>0</v>
      </c>
      <c r="AJ40">
        <f>(-Q40*44100)</f>
        <v>0</v>
      </c>
      <c r="AK40">
        <f>2*29.3*Y40*0.92*(DE40-AD40)</f>
        <v>0</v>
      </c>
      <c r="AL40">
        <f>2*0.95*5.67E-8*(((DE40+$B$7)+273)^4-(AD40+273)^4)</f>
        <v>0</v>
      </c>
      <c r="AM40">
        <f>AB40+AL40+AJ40+AK40</f>
        <v>0</v>
      </c>
      <c r="AN40">
        <v>0</v>
      </c>
      <c r="AO40">
        <v>0</v>
      </c>
      <c r="AP40">
        <f>IF(AN40*$H$13&gt;=AR40,1.0,(AR40/(AR40-AN40*$H$13)))</f>
        <v>0</v>
      </c>
      <c r="AQ40">
        <f>(AP40-1)*100</f>
        <v>0</v>
      </c>
      <c r="AR40">
        <f>MAX(0,($B$13+$C$13*DJ40)/(1+$D$13*DJ40)*DC40/(DE40+273)*$E$13)</f>
        <v>0</v>
      </c>
      <c r="AS40" t="s">
        <v>453</v>
      </c>
      <c r="AT40">
        <v>12485.3</v>
      </c>
      <c r="AU40">
        <v>675.2955999999999</v>
      </c>
      <c r="AV40">
        <v>2989.46</v>
      </c>
      <c r="AW40">
        <f>1-AU40/AV40</f>
        <v>0</v>
      </c>
      <c r="AX40">
        <v>-1.552555494002578</v>
      </c>
      <c r="AY40" t="s">
        <v>535</v>
      </c>
      <c r="AZ40">
        <v>12510.8</v>
      </c>
      <c r="BA40">
        <v>688.0191600000002</v>
      </c>
      <c r="BB40">
        <v>900.721</v>
      </c>
      <c r="BC40">
        <f>1-BA40/BB40</f>
        <v>0</v>
      </c>
      <c r="BD40">
        <v>0.5</v>
      </c>
      <c r="BE40">
        <f>CN40</f>
        <v>0</v>
      </c>
      <c r="BF40">
        <f>S40</f>
        <v>0</v>
      </c>
      <c r="BG40">
        <f>BC40*BD40*BE40</f>
        <v>0</v>
      </c>
      <c r="BH40">
        <f>(BF40-AX40)/BE40</f>
        <v>0</v>
      </c>
      <c r="BI40">
        <f>(AV40-BB40)/BB40</f>
        <v>0</v>
      </c>
      <c r="BJ40">
        <f>AU40/(AW40+AU40/BB40)</f>
        <v>0</v>
      </c>
      <c r="BK40" t="s">
        <v>536</v>
      </c>
      <c r="BL40">
        <v>530.47</v>
      </c>
      <c r="BM40">
        <f>IF(BL40&lt;&gt;0, BL40, BJ40)</f>
        <v>0</v>
      </c>
      <c r="BN40">
        <f>1-BM40/BB40</f>
        <v>0</v>
      </c>
      <c r="BO40">
        <f>(BB40-BA40)/(BB40-BM40)</f>
        <v>0</v>
      </c>
      <c r="BP40">
        <f>(AV40-BB40)/(AV40-BM40)</f>
        <v>0</v>
      </c>
      <c r="BQ40">
        <f>(BB40-BA40)/(BB40-AU40)</f>
        <v>0</v>
      </c>
      <c r="BR40">
        <f>(AV40-BB40)/(AV40-AU40)</f>
        <v>0</v>
      </c>
      <c r="BS40">
        <f>(BO40*BM40/BA40)</f>
        <v>0</v>
      </c>
      <c r="BT40">
        <f>(1-BS40)</f>
        <v>0</v>
      </c>
      <c r="BU40">
        <v>1718</v>
      </c>
      <c r="BV40">
        <v>300</v>
      </c>
      <c r="BW40">
        <v>300</v>
      </c>
      <c r="BX40">
        <v>300</v>
      </c>
      <c r="BY40">
        <v>12510.8</v>
      </c>
      <c r="BZ40">
        <v>855.28</v>
      </c>
      <c r="CA40">
        <v>-0.00906534</v>
      </c>
      <c r="CB40">
        <v>-6.47</v>
      </c>
      <c r="CC40" t="s">
        <v>413</v>
      </c>
      <c r="CD40" t="s">
        <v>413</v>
      </c>
      <c r="CE40" t="s">
        <v>413</v>
      </c>
      <c r="CF40" t="s">
        <v>413</v>
      </c>
      <c r="CG40" t="s">
        <v>413</v>
      </c>
      <c r="CH40" t="s">
        <v>413</v>
      </c>
      <c r="CI40" t="s">
        <v>413</v>
      </c>
      <c r="CJ40" t="s">
        <v>413</v>
      </c>
      <c r="CK40" t="s">
        <v>413</v>
      </c>
      <c r="CL40" t="s">
        <v>413</v>
      </c>
      <c r="CM40">
        <f>$B$11*DK40+$C$11*DL40+$F$11*DW40*(1-DZ40)</f>
        <v>0</v>
      </c>
      <c r="CN40">
        <f>CM40*CO40</f>
        <v>0</v>
      </c>
      <c r="CO40">
        <f>($B$11*$D$9+$C$11*$D$9+$F$11*((EJ40+EB40)/MAX(EJ40+EB40+EK40, 0.1)*$I$9+EK40/MAX(EJ40+EB40+EK40, 0.1)*$J$9))/($B$11+$C$11+$F$11)</f>
        <v>0</v>
      </c>
      <c r="CP40">
        <f>($B$11*$K$9+$C$11*$K$9+$F$11*((EJ40+EB40)/MAX(EJ40+EB40+EK40, 0.1)*$P$9+EK40/MAX(EJ40+EB40+EK40, 0.1)*$Q$9))/($B$11+$C$11+$F$11)</f>
        <v>0</v>
      </c>
      <c r="CQ40">
        <v>6</v>
      </c>
      <c r="CR40">
        <v>0.5</v>
      </c>
      <c r="CS40" t="s">
        <v>414</v>
      </c>
      <c r="CT40">
        <v>2</v>
      </c>
      <c r="CU40">
        <v>1687530233.099999</v>
      </c>
      <c r="CV40">
        <v>410.0176774193549</v>
      </c>
      <c r="CW40">
        <v>427.5761935483872</v>
      </c>
      <c r="CX40">
        <v>16.67621935483871</v>
      </c>
      <c r="CY40">
        <v>14.07847741935484</v>
      </c>
      <c r="CZ40">
        <v>409.3256774193549</v>
      </c>
      <c r="DA40">
        <v>16.47422258064516</v>
      </c>
      <c r="DB40">
        <v>600.2256774193548</v>
      </c>
      <c r="DC40">
        <v>101.0074193548387</v>
      </c>
      <c r="DD40">
        <v>0.09998110322580646</v>
      </c>
      <c r="DE40">
        <v>24.60945806451613</v>
      </c>
      <c r="DF40">
        <v>24.93051612903226</v>
      </c>
      <c r="DG40">
        <v>999.9000000000003</v>
      </c>
      <c r="DH40">
        <v>0</v>
      </c>
      <c r="DI40">
        <v>0</v>
      </c>
      <c r="DJ40">
        <v>10005.43548387097</v>
      </c>
      <c r="DK40">
        <v>0</v>
      </c>
      <c r="DL40">
        <v>1068.043225806452</v>
      </c>
      <c r="DM40">
        <v>-17.55080322580645</v>
      </c>
      <c r="DN40">
        <v>416.978935483871</v>
      </c>
      <c r="DO40">
        <v>433.6817096774193</v>
      </c>
      <c r="DP40">
        <v>2.597747419354838</v>
      </c>
      <c r="DQ40">
        <v>427.5761935483872</v>
      </c>
      <c r="DR40">
        <v>14.07847741935484</v>
      </c>
      <c r="DS40">
        <v>1.684422258064516</v>
      </c>
      <c r="DT40">
        <v>1.42203064516129</v>
      </c>
      <c r="DU40">
        <v>14.75360967741936</v>
      </c>
      <c r="DV40">
        <v>12.15461290322581</v>
      </c>
      <c r="DW40">
        <v>1499.958387096774</v>
      </c>
      <c r="DX40">
        <v>0.9729952258064513</v>
      </c>
      <c r="DY40">
        <v>0.02700461935483871</v>
      </c>
      <c r="DZ40">
        <v>0</v>
      </c>
      <c r="EA40">
        <v>688.056709677419</v>
      </c>
      <c r="EB40">
        <v>4.999310000000001</v>
      </c>
      <c r="EC40">
        <v>14568.5</v>
      </c>
      <c r="ED40">
        <v>13258.84838709678</v>
      </c>
      <c r="EE40">
        <v>37.26190322580645</v>
      </c>
      <c r="EF40">
        <v>38.14290322580644</v>
      </c>
      <c r="EG40">
        <v>37.88683870967742</v>
      </c>
      <c r="EH40">
        <v>36.12477419354838</v>
      </c>
      <c r="EI40">
        <v>38.49170967741935</v>
      </c>
      <c r="EJ40">
        <v>1454.58870967742</v>
      </c>
      <c r="EK40">
        <v>40.36999999999998</v>
      </c>
      <c r="EL40">
        <v>0</v>
      </c>
      <c r="EM40">
        <v>102.1999998092651</v>
      </c>
      <c r="EN40">
        <v>0</v>
      </c>
      <c r="EO40">
        <v>688.0191600000002</v>
      </c>
      <c r="EP40">
        <v>-1.973769236855674</v>
      </c>
      <c r="EQ40">
        <v>-2774.676920644038</v>
      </c>
      <c r="ER40">
        <v>14562.984</v>
      </c>
      <c r="ES40">
        <v>15</v>
      </c>
      <c r="ET40">
        <v>1687530281.6</v>
      </c>
      <c r="EU40" t="s">
        <v>537</v>
      </c>
      <c r="EV40">
        <v>1687530281.6</v>
      </c>
      <c r="EW40">
        <v>1687453843.1</v>
      </c>
      <c r="EX40">
        <v>24</v>
      </c>
      <c r="EY40">
        <v>-0.008</v>
      </c>
      <c r="EZ40">
        <v>0.001</v>
      </c>
      <c r="FA40">
        <v>0.6919999999999999</v>
      </c>
      <c r="FB40">
        <v>0.202</v>
      </c>
      <c r="FC40">
        <v>429</v>
      </c>
      <c r="FD40">
        <v>21</v>
      </c>
      <c r="FE40">
        <v>0.09</v>
      </c>
      <c r="FF40">
        <v>0.04</v>
      </c>
      <c r="FG40">
        <v>-17.5901225</v>
      </c>
      <c r="FH40">
        <v>1.043935834896811</v>
      </c>
      <c r="FI40">
        <v>0.1214163363956845</v>
      </c>
      <c r="FJ40">
        <v>1</v>
      </c>
      <c r="FK40">
        <v>410.0242333333333</v>
      </c>
      <c r="FL40">
        <v>0.4532769744164412</v>
      </c>
      <c r="FM40">
        <v>0.06057264692545111</v>
      </c>
      <c r="FN40">
        <v>1</v>
      </c>
      <c r="FO40">
        <v>2.62061625</v>
      </c>
      <c r="FP40">
        <v>-0.3761048780487873</v>
      </c>
      <c r="FQ40">
        <v>0.0454098257917546</v>
      </c>
      <c r="FR40">
        <v>1</v>
      </c>
      <c r="FS40">
        <v>16.67643</v>
      </c>
      <c r="FT40">
        <v>-0.04123248053391007</v>
      </c>
      <c r="FU40">
        <v>0.003126888762545889</v>
      </c>
      <c r="FV40">
        <v>1</v>
      </c>
      <c r="FW40">
        <v>4</v>
      </c>
      <c r="FX40">
        <v>4</v>
      </c>
      <c r="FY40" t="s">
        <v>416</v>
      </c>
      <c r="FZ40">
        <v>3.18356</v>
      </c>
      <c r="GA40">
        <v>2.79714</v>
      </c>
      <c r="GB40">
        <v>0.104067</v>
      </c>
      <c r="GC40">
        <v>0.108065</v>
      </c>
      <c r="GD40">
        <v>0.09364649999999999</v>
      </c>
      <c r="GE40">
        <v>0.0838409</v>
      </c>
      <c r="GF40">
        <v>28336.7</v>
      </c>
      <c r="GG40">
        <v>22364.2</v>
      </c>
      <c r="GH40">
        <v>29535.5</v>
      </c>
      <c r="GI40">
        <v>24543</v>
      </c>
      <c r="GJ40">
        <v>34035.6</v>
      </c>
      <c r="GK40">
        <v>32819</v>
      </c>
      <c r="GL40">
        <v>40722.6</v>
      </c>
      <c r="GM40">
        <v>40038.9</v>
      </c>
      <c r="GN40">
        <v>2.23305</v>
      </c>
      <c r="GO40">
        <v>1.97152</v>
      </c>
      <c r="GP40">
        <v>0.127852</v>
      </c>
      <c r="GQ40">
        <v>0</v>
      </c>
      <c r="GR40">
        <v>22.8415</v>
      </c>
      <c r="GS40">
        <v>999.9</v>
      </c>
      <c r="GT40">
        <v>57.7</v>
      </c>
      <c r="GU40">
        <v>24.9</v>
      </c>
      <c r="GV40">
        <v>18.0567</v>
      </c>
      <c r="GW40">
        <v>62.4747</v>
      </c>
      <c r="GX40">
        <v>33.8902</v>
      </c>
      <c r="GY40">
        <v>1</v>
      </c>
      <c r="GZ40">
        <v>-0.349573</v>
      </c>
      <c r="HA40">
        <v>-0.98223</v>
      </c>
      <c r="HB40">
        <v>20.2634</v>
      </c>
      <c r="HC40">
        <v>5.22897</v>
      </c>
      <c r="HD40">
        <v>11.9021</v>
      </c>
      <c r="HE40">
        <v>4.96485</v>
      </c>
      <c r="HF40">
        <v>3.292</v>
      </c>
      <c r="HG40">
        <v>9999</v>
      </c>
      <c r="HH40">
        <v>9999</v>
      </c>
      <c r="HI40">
        <v>9999</v>
      </c>
      <c r="HJ40">
        <v>999.9</v>
      </c>
      <c r="HK40">
        <v>4.97015</v>
      </c>
      <c r="HL40">
        <v>1.87469</v>
      </c>
      <c r="HM40">
        <v>1.87345</v>
      </c>
      <c r="HN40">
        <v>1.87242</v>
      </c>
      <c r="HO40">
        <v>1.87408</v>
      </c>
      <c r="HP40">
        <v>1.86905</v>
      </c>
      <c r="HQ40">
        <v>1.8733</v>
      </c>
      <c r="HR40">
        <v>1.87836</v>
      </c>
      <c r="HS40">
        <v>0</v>
      </c>
      <c r="HT40">
        <v>0</v>
      </c>
      <c r="HU40">
        <v>0</v>
      </c>
      <c r="HV40">
        <v>0</v>
      </c>
      <c r="HW40" t="s">
        <v>417</v>
      </c>
      <c r="HX40" t="s">
        <v>418</v>
      </c>
      <c r="HY40" t="s">
        <v>419</v>
      </c>
      <c r="HZ40" t="s">
        <v>419</v>
      </c>
      <c r="IA40" t="s">
        <v>419</v>
      </c>
      <c r="IB40" t="s">
        <v>419</v>
      </c>
      <c r="IC40">
        <v>0</v>
      </c>
      <c r="ID40">
        <v>100</v>
      </c>
      <c r="IE40">
        <v>100</v>
      </c>
      <c r="IF40">
        <v>0.6919999999999999</v>
      </c>
      <c r="IG40">
        <v>0.202</v>
      </c>
      <c r="IH40">
        <v>0.6996190476190236</v>
      </c>
      <c r="II40">
        <v>0</v>
      </c>
      <c r="IJ40">
        <v>0</v>
      </c>
      <c r="IK40">
        <v>0</v>
      </c>
      <c r="IL40">
        <v>0.202</v>
      </c>
      <c r="IM40">
        <v>0</v>
      </c>
      <c r="IN40">
        <v>0</v>
      </c>
      <c r="IO40">
        <v>0</v>
      </c>
      <c r="IP40">
        <v>-1</v>
      </c>
      <c r="IQ40">
        <v>-1</v>
      </c>
      <c r="IR40">
        <v>-1</v>
      </c>
      <c r="IS40">
        <v>-1</v>
      </c>
      <c r="IT40">
        <v>1.1</v>
      </c>
      <c r="IU40">
        <v>1273.3</v>
      </c>
      <c r="IV40">
        <v>1.09619</v>
      </c>
      <c r="IW40">
        <v>2.38525</v>
      </c>
      <c r="IX40">
        <v>1.42578</v>
      </c>
      <c r="IY40">
        <v>2.28516</v>
      </c>
      <c r="IZ40">
        <v>1.54785</v>
      </c>
      <c r="JA40">
        <v>2.34863</v>
      </c>
      <c r="JB40">
        <v>29.4527</v>
      </c>
      <c r="JC40">
        <v>15.3491</v>
      </c>
      <c r="JD40">
        <v>18</v>
      </c>
      <c r="JE40">
        <v>624.3200000000001</v>
      </c>
      <c r="JF40">
        <v>443.123</v>
      </c>
      <c r="JG40">
        <v>23.5199</v>
      </c>
      <c r="JH40">
        <v>22.7012</v>
      </c>
      <c r="JI40">
        <v>30.0002</v>
      </c>
      <c r="JJ40">
        <v>22.5752</v>
      </c>
      <c r="JK40">
        <v>22.5147</v>
      </c>
      <c r="JL40">
        <v>21.9608</v>
      </c>
      <c r="JM40">
        <v>32.7197</v>
      </c>
      <c r="JN40">
        <v>100</v>
      </c>
      <c r="JO40">
        <v>23.5331</v>
      </c>
      <c r="JP40">
        <v>427.491</v>
      </c>
      <c r="JQ40">
        <v>13.8208</v>
      </c>
      <c r="JR40">
        <v>96.2089</v>
      </c>
      <c r="JS40">
        <v>101.87</v>
      </c>
    </row>
    <row r="41" spans="1:279">
      <c r="A41">
        <v>25</v>
      </c>
      <c r="B41">
        <v>1687530343.1</v>
      </c>
      <c r="C41">
        <v>3953.599999904633</v>
      </c>
      <c r="D41" t="s">
        <v>538</v>
      </c>
      <c r="E41" t="s">
        <v>539</v>
      </c>
      <c r="F41">
        <v>15</v>
      </c>
      <c r="G41" t="s">
        <v>227</v>
      </c>
      <c r="N41" t="s">
        <v>528</v>
      </c>
      <c r="O41" t="s">
        <v>529</v>
      </c>
      <c r="P41">
        <v>1687530335.349999</v>
      </c>
      <c r="Q41">
        <f>(R41)/1000</f>
        <v>0</v>
      </c>
      <c r="R41">
        <f>1000*DB41*AP41*(CX41-CY41)/(100*CQ41*(1000-AP41*CX41))</f>
        <v>0</v>
      </c>
      <c r="S41">
        <f>DB41*AP41*(CW41-CV41*(1000-AP41*CY41)/(1000-AP41*CX41))/(100*CQ41)</f>
        <v>0</v>
      </c>
      <c r="T41">
        <f>CV41 - IF(AP41&gt;1, S41*CQ41*100.0/(AR41*DJ41), 0)</f>
        <v>0</v>
      </c>
      <c r="U41">
        <f>((AA41-Q41/2)*T41-S41)/(AA41+Q41/2)</f>
        <v>0</v>
      </c>
      <c r="V41">
        <f>U41*(DC41+DD41)/1000.0</f>
        <v>0</v>
      </c>
      <c r="W41">
        <f>(CV41 - IF(AP41&gt;1, S41*CQ41*100.0/(AR41*DJ41), 0))*(DC41+DD41)/1000.0</f>
        <v>0</v>
      </c>
      <c r="X41">
        <f>2.0/((1/Z41-1/Y41)+SIGN(Z41)*SQRT((1/Z41-1/Y41)*(1/Z41-1/Y41) + 4*CR41/((CR41+1)*(CR41+1))*(2*1/Z41*1/Y41-1/Y41*1/Y41)))</f>
        <v>0</v>
      </c>
      <c r="Y41">
        <f>IF(LEFT(CS41,1)&lt;&gt;"0",IF(LEFT(CS41,1)="1",3.0,CT41),$D$5+$E$5*(DJ41*DC41/($K$5*1000))+$F$5*(DJ41*DC41/($K$5*1000))*MAX(MIN(CQ41,$J$5),$I$5)*MAX(MIN(CQ41,$J$5),$I$5)+$G$5*MAX(MIN(CQ41,$J$5),$I$5)*(DJ41*DC41/($K$5*1000))+$H$5*(DJ41*DC41/($K$5*1000))*(DJ41*DC41/($K$5*1000)))</f>
        <v>0</v>
      </c>
      <c r="Z41">
        <f>Q41*(1000-(1000*0.61365*exp(17.502*AD41/(240.97+AD41))/(DC41+DD41)+CX41)/2)/(1000*0.61365*exp(17.502*AD41/(240.97+AD41))/(DC41+DD41)-CX41)</f>
        <v>0</v>
      </c>
      <c r="AA41">
        <f>1/((CR41+1)/(X41/1.6)+1/(Y41/1.37)) + CR41/((CR41+1)/(X41/1.6) + CR41/(Y41/1.37))</f>
        <v>0</v>
      </c>
      <c r="AB41">
        <f>(CM41*CP41)</f>
        <v>0</v>
      </c>
      <c r="AC41">
        <f>(DE41+(AB41+2*0.95*5.67E-8*(((DE41+$B$7)+273)^4-(DE41+273)^4)-44100*Q41)/(1.84*29.3*Y41+8*0.95*5.67E-8*(DE41+273)^3))</f>
        <v>0</v>
      </c>
      <c r="AD41">
        <f>($C$7*DF41+$D$7*DG41+$E$7*AC41)</f>
        <v>0</v>
      </c>
      <c r="AE41">
        <f>0.61365*exp(17.502*AD41/(240.97+AD41))</f>
        <v>0</v>
      </c>
      <c r="AF41">
        <f>(AG41/AH41*100)</f>
        <v>0</v>
      </c>
      <c r="AG41">
        <f>CX41*(DC41+DD41)/1000</f>
        <v>0</v>
      </c>
      <c r="AH41">
        <f>0.61365*exp(17.502*DE41/(240.97+DE41))</f>
        <v>0</v>
      </c>
      <c r="AI41">
        <f>(AE41-CX41*(DC41+DD41)/1000)</f>
        <v>0</v>
      </c>
      <c r="AJ41">
        <f>(-Q41*44100)</f>
        <v>0</v>
      </c>
      <c r="AK41">
        <f>2*29.3*Y41*0.92*(DE41-AD41)</f>
        <v>0</v>
      </c>
      <c r="AL41">
        <f>2*0.95*5.67E-8*(((DE41+$B$7)+273)^4-(AD41+273)^4)</f>
        <v>0</v>
      </c>
      <c r="AM41">
        <f>AB41+AL41+AJ41+AK41</f>
        <v>0</v>
      </c>
      <c r="AN41">
        <v>0</v>
      </c>
      <c r="AO41">
        <v>0</v>
      </c>
      <c r="AP41">
        <f>IF(AN41*$H$13&gt;=AR41,1.0,(AR41/(AR41-AN41*$H$13)))</f>
        <v>0</v>
      </c>
      <c r="AQ41">
        <f>(AP41-1)*100</f>
        <v>0</v>
      </c>
      <c r="AR41">
        <f>MAX(0,($B$13+$C$13*DJ41)/(1+$D$13*DJ41)*DC41/(DE41+273)*$E$13)</f>
        <v>0</v>
      </c>
      <c r="AS41" t="s">
        <v>453</v>
      </c>
      <c r="AT41">
        <v>12485.3</v>
      </c>
      <c r="AU41">
        <v>675.2955999999999</v>
      </c>
      <c r="AV41">
        <v>2989.46</v>
      </c>
      <c r="AW41">
        <f>1-AU41/AV41</f>
        <v>0</v>
      </c>
      <c r="AX41">
        <v>-1.552555494002578</v>
      </c>
      <c r="AY41" t="s">
        <v>540</v>
      </c>
      <c r="AZ41">
        <v>12509.6</v>
      </c>
      <c r="BA41">
        <v>723.3895769230769</v>
      </c>
      <c r="BB41">
        <v>1114.66</v>
      </c>
      <c r="BC41">
        <f>1-BA41/BB41</f>
        <v>0</v>
      </c>
      <c r="BD41">
        <v>0.5</v>
      </c>
      <c r="BE41">
        <f>CN41</f>
        <v>0</v>
      </c>
      <c r="BF41">
        <f>S41</f>
        <v>0</v>
      </c>
      <c r="BG41">
        <f>BC41*BD41*BE41</f>
        <v>0</v>
      </c>
      <c r="BH41">
        <f>(BF41-AX41)/BE41</f>
        <v>0</v>
      </c>
      <c r="BI41">
        <f>(AV41-BB41)/BB41</f>
        <v>0</v>
      </c>
      <c r="BJ41">
        <f>AU41/(AW41+AU41/BB41)</f>
        <v>0</v>
      </c>
      <c r="BK41" t="s">
        <v>541</v>
      </c>
      <c r="BL41">
        <v>550.39</v>
      </c>
      <c r="BM41">
        <f>IF(BL41&lt;&gt;0, BL41, BJ41)</f>
        <v>0</v>
      </c>
      <c r="BN41">
        <f>1-BM41/BB41</f>
        <v>0</v>
      </c>
      <c r="BO41">
        <f>(BB41-BA41)/(BB41-BM41)</f>
        <v>0</v>
      </c>
      <c r="BP41">
        <f>(AV41-BB41)/(AV41-BM41)</f>
        <v>0</v>
      </c>
      <c r="BQ41">
        <f>(BB41-BA41)/(BB41-AU41)</f>
        <v>0</v>
      </c>
      <c r="BR41">
        <f>(AV41-BB41)/(AV41-AU41)</f>
        <v>0</v>
      </c>
      <c r="BS41">
        <f>(BO41*BM41/BA41)</f>
        <v>0</v>
      </c>
      <c r="BT41">
        <f>(1-BS41)</f>
        <v>0</v>
      </c>
      <c r="BU41">
        <v>1720</v>
      </c>
      <c r="BV41">
        <v>300</v>
      </c>
      <c r="BW41">
        <v>300</v>
      </c>
      <c r="BX41">
        <v>300</v>
      </c>
      <c r="BY41">
        <v>12509.6</v>
      </c>
      <c r="BZ41">
        <v>1030.28</v>
      </c>
      <c r="CA41">
        <v>-0.009493039999999999</v>
      </c>
      <c r="CB41">
        <v>-18.29</v>
      </c>
      <c r="CC41" t="s">
        <v>413</v>
      </c>
      <c r="CD41" t="s">
        <v>413</v>
      </c>
      <c r="CE41" t="s">
        <v>413</v>
      </c>
      <c r="CF41" t="s">
        <v>413</v>
      </c>
      <c r="CG41" t="s">
        <v>413</v>
      </c>
      <c r="CH41" t="s">
        <v>413</v>
      </c>
      <c r="CI41" t="s">
        <v>413</v>
      </c>
      <c r="CJ41" t="s">
        <v>413</v>
      </c>
      <c r="CK41" t="s">
        <v>413</v>
      </c>
      <c r="CL41" t="s">
        <v>413</v>
      </c>
      <c r="CM41">
        <f>$B$11*DK41+$C$11*DL41+$F$11*DW41*(1-DZ41)</f>
        <v>0</v>
      </c>
      <c r="CN41">
        <f>CM41*CO41</f>
        <v>0</v>
      </c>
      <c r="CO41">
        <f>($B$11*$D$9+$C$11*$D$9+$F$11*((EJ41+EB41)/MAX(EJ41+EB41+EK41, 0.1)*$I$9+EK41/MAX(EJ41+EB41+EK41, 0.1)*$J$9))/($B$11+$C$11+$F$11)</f>
        <v>0</v>
      </c>
      <c r="CP41">
        <f>($B$11*$K$9+$C$11*$K$9+$F$11*((EJ41+EB41)/MAX(EJ41+EB41+EK41, 0.1)*$P$9+EK41/MAX(EJ41+EB41+EK41, 0.1)*$Q$9))/($B$11+$C$11+$F$11)</f>
        <v>0</v>
      </c>
      <c r="CQ41">
        <v>6</v>
      </c>
      <c r="CR41">
        <v>0.5</v>
      </c>
      <c r="CS41" t="s">
        <v>414</v>
      </c>
      <c r="CT41">
        <v>2</v>
      </c>
      <c r="CU41">
        <v>1687530335.349999</v>
      </c>
      <c r="CV41">
        <v>410.0383666666665</v>
      </c>
      <c r="CW41">
        <v>426.8055</v>
      </c>
      <c r="CX41">
        <v>16.68960666666667</v>
      </c>
      <c r="CY41">
        <v>14.24927</v>
      </c>
      <c r="CZ41">
        <v>409.2713666666666</v>
      </c>
      <c r="DA41">
        <v>16.48760666666667</v>
      </c>
      <c r="DB41">
        <v>600.1543666666665</v>
      </c>
      <c r="DC41">
        <v>101.0106</v>
      </c>
      <c r="DD41">
        <v>0.09962328999999999</v>
      </c>
      <c r="DE41">
        <v>24.78104666666667</v>
      </c>
      <c r="DF41">
        <v>24.89851666666666</v>
      </c>
      <c r="DG41">
        <v>999.9000000000002</v>
      </c>
      <c r="DH41">
        <v>0</v>
      </c>
      <c r="DI41">
        <v>0</v>
      </c>
      <c r="DJ41">
        <v>9996.477000000001</v>
      </c>
      <c r="DK41">
        <v>0</v>
      </c>
      <c r="DL41">
        <v>1078.241333333333</v>
      </c>
      <c r="DM41">
        <v>-16.84203666666667</v>
      </c>
      <c r="DN41">
        <v>416.9218666666666</v>
      </c>
      <c r="DO41">
        <v>432.9750666666667</v>
      </c>
      <c r="DP41">
        <v>2.440332666666667</v>
      </c>
      <c r="DQ41">
        <v>426.8055</v>
      </c>
      <c r="DR41">
        <v>14.24927</v>
      </c>
      <c r="DS41">
        <v>1.685826</v>
      </c>
      <c r="DT41">
        <v>1.439326666666666</v>
      </c>
      <c r="DU41">
        <v>14.76652333333333</v>
      </c>
      <c r="DV41">
        <v>12.33837333333333</v>
      </c>
      <c r="DW41">
        <v>999.9957666666666</v>
      </c>
      <c r="DX41">
        <v>0.9600068</v>
      </c>
      <c r="DY41">
        <v>0.03999299333333332</v>
      </c>
      <c r="DZ41">
        <v>0</v>
      </c>
      <c r="EA41">
        <v>723.3342666666666</v>
      </c>
      <c r="EB41">
        <v>4.99931</v>
      </c>
      <c r="EC41">
        <v>11497.02333333333</v>
      </c>
      <c r="ED41">
        <v>8784.847000000002</v>
      </c>
      <c r="EE41">
        <v>38.55813333333333</v>
      </c>
      <c r="EF41">
        <v>39.88719999999999</v>
      </c>
      <c r="EG41">
        <v>39.32066666666666</v>
      </c>
      <c r="EH41">
        <v>38.51639999999998</v>
      </c>
      <c r="EI41">
        <v>39.97473333333332</v>
      </c>
      <c r="EJ41">
        <v>955.2026666666667</v>
      </c>
      <c r="EK41">
        <v>39.79266666666665</v>
      </c>
      <c r="EL41">
        <v>0</v>
      </c>
      <c r="EM41">
        <v>101.5999999046326</v>
      </c>
      <c r="EN41">
        <v>0</v>
      </c>
      <c r="EO41">
        <v>723.3895769230769</v>
      </c>
      <c r="EP41">
        <v>2.427179491534988</v>
      </c>
      <c r="EQ41">
        <v>-6923.480331473904</v>
      </c>
      <c r="ER41">
        <v>11476.8</v>
      </c>
      <c r="ES41">
        <v>15</v>
      </c>
      <c r="ET41">
        <v>1687530371.6</v>
      </c>
      <c r="EU41" t="s">
        <v>542</v>
      </c>
      <c r="EV41">
        <v>1687530371.6</v>
      </c>
      <c r="EW41">
        <v>1687453843.1</v>
      </c>
      <c r="EX41">
        <v>25</v>
      </c>
      <c r="EY41">
        <v>0.075</v>
      </c>
      <c r="EZ41">
        <v>0.001</v>
      </c>
      <c r="FA41">
        <v>0.767</v>
      </c>
      <c r="FB41">
        <v>0.202</v>
      </c>
      <c r="FC41">
        <v>428</v>
      </c>
      <c r="FD41">
        <v>21</v>
      </c>
      <c r="FE41">
        <v>0.16</v>
      </c>
      <c r="FF41">
        <v>0.04</v>
      </c>
      <c r="FG41">
        <v>-16.8781625</v>
      </c>
      <c r="FH41">
        <v>0.8085669793621678</v>
      </c>
      <c r="FI41">
        <v>0.10910755630913</v>
      </c>
      <c r="FJ41">
        <v>1</v>
      </c>
      <c r="FK41">
        <v>409.9563666666667</v>
      </c>
      <c r="FL41">
        <v>0.7926407119021208</v>
      </c>
      <c r="FM41">
        <v>0.06584096158336521</v>
      </c>
      <c r="FN41">
        <v>1</v>
      </c>
      <c r="FO41">
        <v>2.467424</v>
      </c>
      <c r="FP41">
        <v>-0.3792137335834953</v>
      </c>
      <c r="FQ41">
        <v>0.06211871037779199</v>
      </c>
      <c r="FR41">
        <v>1</v>
      </c>
      <c r="FS41">
        <v>16.68866</v>
      </c>
      <c r="FT41">
        <v>0.203447385984423</v>
      </c>
      <c r="FU41">
        <v>0.01529434753975042</v>
      </c>
      <c r="FV41">
        <v>1</v>
      </c>
      <c r="FW41">
        <v>4</v>
      </c>
      <c r="FX41">
        <v>4</v>
      </c>
      <c r="FY41" t="s">
        <v>416</v>
      </c>
      <c r="FZ41">
        <v>3.18354</v>
      </c>
      <c r="GA41">
        <v>2.79718</v>
      </c>
      <c r="GB41">
        <v>0.104039</v>
      </c>
      <c r="GC41">
        <v>0.107907</v>
      </c>
      <c r="GD41">
        <v>0.09376420000000001</v>
      </c>
      <c r="GE41">
        <v>0.0841148</v>
      </c>
      <c r="GF41">
        <v>28332.9</v>
      </c>
      <c r="GG41">
        <v>22365.2</v>
      </c>
      <c r="GH41">
        <v>29530.9</v>
      </c>
      <c r="GI41">
        <v>24540.1</v>
      </c>
      <c r="GJ41">
        <v>34025.7</v>
      </c>
      <c r="GK41">
        <v>32805.5</v>
      </c>
      <c r="GL41">
        <v>40716.1</v>
      </c>
      <c r="GM41">
        <v>40034.6</v>
      </c>
      <c r="GN41">
        <v>2.23167</v>
      </c>
      <c r="GO41">
        <v>1.9695</v>
      </c>
      <c r="GP41">
        <v>0.110224</v>
      </c>
      <c r="GQ41">
        <v>0</v>
      </c>
      <c r="GR41">
        <v>23.1194</v>
      </c>
      <c r="GS41">
        <v>999.9</v>
      </c>
      <c r="GT41">
        <v>57.7</v>
      </c>
      <c r="GU41">
        <v>25</v>
      </c>
      <c r="GV41">
        <v>18.1623</v>
      </c>
      <c r="GW41">
        <v>62.0847</v>
      </c>
      <c r="GX41">
        <v>33.9263</v>
      </c>
      <c r="GY41">
        <v>1</v>
      </c>
      <c r="GZ41">
        <v>-0.34419</v>
      </c>
      <c r="HA41">
        <v>-1.19371</v>
      </c>
      <c r="HB41">
        <v>20.2656</v>
      </c>
      <c r="HC41">
        <v>5.22822</v>
      </c>
      <c r="HD41">
        <v>11.9021</v>
      </c>
      <c r="HE41">
        <v>4.9648</v>
      </c>
      <c r="HF41">
        <v>3.292</v>
      </c>
      <c r="HG41">
        <v>9999</v>
      </c>
      <c r="HH41">
        <v>9999</v>
      </c>
      <c r="HI41">
        <v>9999</v>
      </c>
      <c r="HJ41">
        <v>999.9</v>
      </c>
      <c r="HK41">
        <v>4.97014</v>
      </c>
      <c r="HL41">
        <v>1.8747</v>
      </c>
      <c r="HM41">
        <v>1.87347</v>
      </c>
      <c r="HN41">
        <v>1.87251</v>
      </c>
      <c r="HO41">
        <v>1.87408</v>
      </c>
      <c r="HP41">
        <v>1.86906</v>
      </c>
      <c r="HQ41">
        <v>1.87332</v>
      </c>
      <c r="HR41">
        <v>1.87836</v>
      </c>
      <c r="HS41">
        <v>0</v>
      </c>
      <c r="HT41">
        <v>0</v>
      </c>
      <c r="HU41">
        <v>0</v>
      </c>
      <c r="HV41">
        <v>0</v>
      </c>
      <c r="HW41" t="s">
        <v>417</v>
      </c>
      <c r="HX41" t="s">
        <v>418</v>
      </c>
      <c r="HY41" t="s">
        <v>419</v>
      </c>
      <c r="HZ41" t="s">
        <v>419</v>
      </c>
      <c r="IA41" t="s">
        <v>419</v>
      </c>
      <c r="IB41" t="s">
        <v>419</v>
      </c>
      <c r="IC41">
        <v>0</v>
      </c>
      <c r="ID41">
        <v>100</v>
      </c>
      <c r="IE41">
        <v>100</v>
      </c>
      <c r="IF41">
        <v>0.767</v>
      </c>
      <c r="IG41">
        <v>0.202</v>
      </c>
      <c r="IH41">
        <v>0.6920476190476847</v>
      </c>
      <c r="II41">
        <v>0</v>
      </c>
      <c r="IJ41">
        <v>0</v>
      </c>
      <c r="IK41">
        <v>0</v>
      </c>
      <c r="IL41">
        <v>0.202</v>
      </c>
      <c r="IM41">
        <v>0</v>
      </c>
      <c r="IN41">
        <v>0</v>
      </c>
      <c r="IO41">
        <v>0</v>
      </c>
      <c r="IP41">
        <v>-1</v>
      </c>
      <c r="IQ41">
        <v>-1</v>
      </c>
      <c r="IR41">
        <v>-1</v>
      </c>
      <c r="IS41">
        <v>-1</v>
      </c>
      <c r="IT41">
        <v>1</v>
      </c>
      <c r="IU41">
        <v>1275</v>
      </c>
      <c r="IV41">
        <v>1.09497</v>
      </c>
      <c r="IW41">
        <v>2.37305</v>
      </c>
      <c r="IX41">
        <v>1.42578</v>
      </c>
      <c r="IY41">
        <v>2.28516</v>
      </c>
      <c r="IZ41">
        <v>1.54785</v>
      </c>
      <c r="JA41">
        <v>2.44019</v>
      </c>
      <c r="JB41">
        <v>29.751</v>
      </c>
      <c r="JC41">
        <v>15.3579</v>
      </c>
      <c r="JD41">
        <v>18</v>
      </c>
      <c r="JE41">
        <v>624.051</v>
      </c>
      <c r="JF41">
        <v>442.516</v>
      </c>
      <c r="JG41">
        <v>23.7669</v>
      </c>
      <c r="JH41">
        <v>22.7592</v>
      </c>
      <c r="JI41">
        <v>30.0005</v>
      </c>
      <c r="JJ41">
        <v>22.6374</v>
      </c>
      <c r="JK41">
        <v>22.5798</v>
      </c>
      <c r="JL41">
        <v>21.9344</v>
      </c>
      <c r="JM41">
        <v>32.918</v>
      </c>
      <c r="JN41">
        <v>100</v>
      </c>
      <c r="JO41">
        <v>23.8046</v>
      </c>
      <c r="JP41">
        <v>426.831</v>
      </c>
      <c r="JQ41">
        <v>13.895</v>
      </c>
      <c r="JR41">
        <v>96.1938</v>
      </c>
      <c r="JS41">
        <v>101.859</v>
      </c>
    </row>
    <row r="42" spans="1:279">
      <c r="A42">
        <v>26</v>
      </c>
      <c r="B42">
        <v>1687530432.6</v>
      </c>
      <c r="C42">
        <v>4043.099999904633</v>
      </c>
      <c r="D42" t="s">
        <v>543</v>
      </c>
      <c r="E42" t="s">
        <v>544</v>
      </c>
      <c r="F42">
        <v>15</v>
      </c>
      <c r="G42" t="s">
        <v>227</v>
      </c>
      <c r="N42" t="s">
        <v>528</v>
      </c>
      <c r="O42" t="s">
        <v>529</v>
      </c>
      <c r="P42">
        <v>1687530424.599999</v>
      </c>
      <c r="Q42">
        <f>(R42)/1000</f>
        <v>0</v>
      </c>
      <c r="R42">
        <f>1000*DB42*AP42*(CX42-CY42)/(100*CQ42*(1000-AP42*CX42))</f>
        <v>0</v>
      </c>
      <c r="S42">
        <f>DB42*AP42*(CW42-CV42*(1000-AP42*CY42)/(1000-AP42*CX42))/(100*CQ42)</f>
        <v>0</v>
      </c>
      <c r="T42">
        <f>CV42 - IF(AP42&gt;1, S42*CQ42*100.0/(AR42*DJ42), 0)</f>
        <v>0</v>
      </c>
      <c r="U42">
        <f>((AA42-Q42/2)*T42-S42)/(AA42+Q42/2)</f>
        <v>0</v>
      </c>
      <c r="V42">
        <f>U42*(DC42+DD42)/1000.0</f>
        <v>0</v>
      </c>
      <c r="W42">
        <f>(CV42 - IF(AP42&gt;1, S42*CQ42*100.0/(AR42*DJ42), 0))*(DC42+DD42)/1000.0</f>
        <v>0</v>
      </c>
      <c r="X42">
        <f>2.0/((1/Z42-1/Y42)+SIGN(Z42)*SQRT((1/Z42-1/Y42)*(1/Z42-1/Y42) + 4*CR42/((CR42+1)*(CR42+1))*(2*1/Z42*1/Y42-1/Y42*1/Y42)))</f>
        <v>0</v>
      </c>
      <c r="Y42">
        <f>IF(LEFT(CS42,1)&lt;&gt;"0",IF(LEFT(CS42,1)="1",3.0,CT42),$D$5+$E$5*(DJ42*DC42/($K$5*1000))+$F$5*(DJ42*DC42/($K$5*1000))*MAX(MIN(CQ42,$J$5),$I$5)*MAX(MIN(CQ42,$J$5),$I$5)+$G$5*MAX(MIN(CQ42,$J$5),$I$5)*(DJ42*DC42/($K$5*1000))+$H$5*(DJ42*DC42/($K$5*1000))*(DJ42*DC42/($K$5*1000)))</f>
        <v>0</v>
      </c>
      <c r="Z42">
        <f>Q42*(1000-(1000*0.61365*exp(17.502*AD42/(240.97+AD42))/(DC42+DD42)+CX42)/2)/(1000*0.61365*exp(17.502*AD42/(240.97+AD42))/(DC42+DD42)-CX42)</f>
        <v>0</v>
      </c>
      <c r="AA42">
        <f>1/((CR42+1)/(X42/1.6)+1/(Y42/1.37)) + CR42/((CR42+1)/(X42/1.6) + CR42/(Y42/1.37))</f>
        <v>0</v>
      </c>
      <c r="AB42">
        <f>(CM42*CP42)</f>
        <v>0</v>
      </c>
      <c r="AC42">
        <f>(DE42+(AB42+2*0.95*5.67E-8*(((DE42+$B$7)+273)^4-(DE42+273)^4)-44100*Q42)/(1.84*29.3*Y42+8*0.95*5.67E-8*(DE42+273)^3))</f>
        <v>0</v>
      </c>
      <c r="AD42">
        <f>($C$7*DF42+$D$7*DG42+$E$7*AC42)</f>
        <v>0</v>
      </c>
      <c r="AE42">
        <f>0.61365*exp(17.502*AD42/(240.97+AD42))</f>
        <v>0</v>
      </c>
      <c r="AF42">
        <f>(AG42/AH42*100)</f>
        <v>0</v>
      </c>
      <c r="AG42">
        <f>CX42*(DC42+DD42)/1000</f>
        <v>0</v>
      </c>
      <c r="AH42">
        <f>0.61365*exp(17.502*DE42/(240.97+DE42))</f>
        <v>0</v>
      </c>
      <c r="AI42">
        <f>(AE42-CX42*(DC42+DD42)/1000)</f>
        <v>0</v>
      </c>
      <c r="AJ42">
        <f>(-Q42*44100)</f>
        <v>0</v>
      </c>
      <c r="AK42">
        <f>2*29.3*Y42*0.92*(DE42-AD42)</f>
        <v>0</v>
      </c>
      <c r="AL42">
        <f>2*0.95*5.67E-8*(((DE42+$B$7)+273)^4-(AD42+273)^4)</f>
        <v>0</v>
      </c>
      <c r="AM42">
        <f>AB42+AL42+AJ42+AK42</f>
        <v>0</v>
      </c>
      <c r="AN42">
        <v>0</v>
      </c>
      <c r="AO42">
        <v>0</v>
      </c>
      <c r="AP42">
        <f>IF(AN42*$H$13&gt;=AR42,1.0,(AR42/(AR42-AN42*$H$13)))</f>
        <v>0</v>
      </c>
      <c r="AQ42">
        <f>(AP42-1)*100</f>
        <v>0</v>
      </c>
      <c r="AR42">
        <f>MAX(0,($B$13+$C$13*DJ42)/(1+$D$13*DJ42)*DC42/(DE42+273)*$E$13)</f>
        <v>0</v>
      </c>
      <c r="AS42" t="s">
        <v>453</v>
      </c>
      <c r="AT42">
        <v>12485.3</v>
      </c>
      <c r="AU42">
        <v>675.2955999999999</v>
      </c>
      <c r="AV42">
        <v>2989.46</v>
      </c>
      <c r="AW42">
        <f>1-AU42/AV42</f>
        <v>0</v>
      </c>
      <c r="AX42">
        <v>-1.552555494002578</v>
      </c>
      <c r="AY42" t="s">
        <v>545</v>
      </c>
      <c r="AZ42">
        <v>12516.7</v>
      </c>
      <c r="BA42">
        <v>829.39084</v>
      </c>
      <c r="BB42">
        <v>1635.76</v>
      </c>
      <c r="BC42">
        <f>1-BA42/BB42</f>
        <v>0</v>
      </c>
      <c r="BD42">
        <v>0.5</v>
      </c>
      <c r="BE42">
        <f>CN42</f>
        <v>0</v>
      </c>
      <c r="BF42">
        <f>S42</f>
        <v>0</v>
      </c>
      <c r="BG42">
        <f>BC42*BD42*BE42</f>
        <v>0</v>
      </c>
      <c r="BH42">
        <f>(BF42-AX42)/BE42</f>
        <v>0</v>
      </c>
      <c r="BI42">
        <f>(AV42-BB42)/BB42</f>
        <v>0</v>
      </c>
      <c r="BJ42">
        <f>AU42/(AW42+AU42/BB42)</f>
        <v>0</v>
      </c>
      <c r="BK42" t="s">
        <v>546</v>
      </c>
      <c r="BL42">
        <v>596.46</v>
      </c>
      <c r="BM42">
        <f>IF(BL42&lt;&gt;0, BL42, BJ42)</f>
        <v>0</v>
      </c>
      <c r="BN42">
        <f>1-BM42/BB42</f>
        <v>0</v>
      </c>
      <c r="BO42">
        <f>(BB42-BA42)/(BB42-BM42)</f>
        <v>0</v>
      </c>
      <c r="BP42">
        <f>(AV42-BB42)/(AV42-BM42)</f>
        <v>0</v>
      </c>
      <c r="BQ42">
        <f>(BB42-BA42)/(BB42-AU42)</f>
        <v>0</v>
      </c>
      <c r="BR42">
        <f>(AV42-BB42)/(AV42-AU42)</f>
        <v>0</v>
      </c>
      <c r="BS42">
        <f>(BO42*BM42/BA42)</f>
        <v>0</v>
      </c>
      <c r="BT42">
        <f>(1-BS42)</f>
        <v>0</v>
      </c>
      <c r="BU42">
        <v>1722</v>
      </c>
      <c r="BV42">
        <v>300</v>
      </c>
      <c r="BW42">
        <v>300</v>
      </c>
      <c r="BX42">
        <v>300</v>
      </c>
      <c r="BY42">
        <v>12516.7</v>
      </c>
      <c r="BZ42">
        <v>1486.15</v>
      </c>
      <c r="CA42">
        <v>-0.009841870000000001</v>
      </c>
      <c r="CB42">
        <v>-37.89</v>
      </c>
      <c r="CC42" t="s">
        <v>413</v>
      </c>
      <c r="CD42" t="s">
        <v>413</v>
      </c>
      <c r="CE42" t="s">
        <v>413</v>
      </c>
      <c r="CF42" t="s">
        <v>413</v>
      </c>
      <c r="CG42" t="s">
        <v>413</v>
      </c>
      <c r="CH42" t="s">
        <v>413</v>
      </c>
      <c r="CI42" t="s">
        <v>413</v>
      </c>
      <c r="CJ42" t="s">
        <v>413</v>
      </c>
      <c r="CK42" t="s">
        <v>413</v>
      </c>
      <c r="CL42" t="s">
        <v>413</v>
      </c>
      <c r="CM42">
        <f>$B$11*DK42+$C$11*DL42+$F$11*DW42*(1-DZ42)</f>
        <v>0</v>
      </c>
      <c r="CN42">
        <f>CM42*CO42</f>
        <v>0</v>
      </c>
      <c r="CO42">
        <f>($B$11*$D$9+$C$11*$D$9+$F$11*((EJ42+EB42)/MAX(EJ42+EB42+EK42, 0.1)*$I$9+EK42/MAX(EJ42+EB42+EK42, 0.1)*$J$9))/($B$11+$C$11+$F$11)</f>
        <v>0</v>
      </c>
      <c r="CP42">
        <f>($B$11*$K$9+$C$11*$K$9+$F$11*((EJ42+EB42)/MAX(EJ42+EB42+EK42, 0.1)*$P$9+EK42/MAX(EJ42+EB42+EK42, 0.1)*$Q$9))/($B$11+$C$11+$F$11)</f>
        <v>0</v>
      </c>
      <c r="CQ42">
        <v>6</v>
      </c>
      <c r="CR42">
        <v>0.5</v>
      </c>
      <c r="CS42" t="s">
        <v>414</v>
      </c>
      <c r="CT42">
        <v>2</v>
      </c>
      <c r="CU42">
        <v>1687530424.599999</v>
      </c>
      <c r="CV42">
        <v>409.9572258064516</v>
      </c>
      <c r="CW42">
        <v>425.1780967741936</v>
      </c>
      <c r="CX42">
        <v>16.04215161290323</v>
      </c>
      <c r="CY42">
        <v>13.52850967741935</v>
      </c>
      <c r="CZ42">
        <v>409.2432258064516</v>
      </c>
      <c r="DA42">
        <v>15.84015161290323</v>
      </c>
      <c r="DB42">
        <v>600.2272258064515</v>
      </c>
      <c r="DC42">
        <v>101.0107741935484</v>
      </c>
      <c r="DD42">
        <v>0.1001806290322581</v>
      </c>
      <c r="DE42">
        <v>24.76983548387097</v>
      </c>
      <c r="DF42">
        <v>24.63235483870967</v>
      </c>
      <c r="DG42">
        <v>999.9000000000003</v>
      </c>
      <c r="DH42">
        <v>0</v>
      </c>
      <c r="DI42">
        <v>0</v>
      </c>
      <c r="DJ42">
        <v>10000.22580645162</v>
      </c>
      <c r="DK42">
        <v>0</v>
      </c>
      <c r="DL42">
        <v>1023.789129032258</v>
      </c>
      <c r="DM42">
        <v>-15.16790967741935</v>
      </c>
      <c r="DN42">
        <v>416.694870967742</v>
      </c>
      <c r="DO42">
        <v>431.0090967741936</v>
      </c>
      <c r="DP42">
        <v>2.513631290322581</v>
      </c>
      <c r="DQ42">
        <v>425.1780967741936</v>
      </c>
      <c r="DR42">
        <v>13.52850967741935</v>
      </c>
      <c r="DS42">
        <v>1.62043129032258</v>
      </c>
      <c r="DT42">
        <v>1.366527096774194</v>
      </c>
      <c r="DU42">
        <v>14.15446774193548</v>
      </c>
      <c r="DV42">
        <v>11.55119677419355</v>
      </c>
      <c r="DW42">
        <v>599.9910967741937</v>
      </c>
      <c r="DX42">
        <v>0.9329880000000003</v>
      </c>
      <c r="DY42">
        <v>0.06701185806451615</v>
      </c>
      <c r="DZ42">
        <v>0</v>
      </c>
      <c r="EA42">
        <v>829.213193548387</v>
      </c>
      <c r="EB42">
        <v>4.999310000000001</v>
      </c>
      <c r="EC42">
        <v>9296.050645161291</v>
      </c>
      <c r="ED42">
        <v>5203.668709677418</v>
      </c>
      <c r="EE42">
        <v>39.016</v>
      </c>
      <c r="EF42">
        <v>40.72764516129032</v>
      </c>
      <c r="EG42">
        <v>40.21951612903225</v>
      </c>
      <c r="EH42">
        <v>38.52980645161289</v>
      </c>
      <c r="EI42">
        <v>40.48170967741935</v>
      </c>
      <c r="EJ42">
        <v>555.1190322580645</v>
      </c>
      <c r="EK42">
        <v>39.87193548387095</v>
      </c>
      <c r="EL42">
        <v>0</v>
      </c>
      <c r="EM42">
        <v>89</v>
      </c>
      <c r="EN42">
        <v>0</v>
      </c>
      <c r="EO42">
        <v>829.39084</v>
      </c>
      <c r="EP42">
        <v>12.60669229658853</v>
      </c>
      <c r="EQ42">
        <v>-6894.746128518534</v>
      </c>
      <c r="ER42">
        <v>9150.586399999998</v>
      </c>
      <c r="ES42">
        <v>15</v>
      </c>
      <c r="ET42">
        <v>1687530468.1</v>
      </c>
      <c r="EU42" t="s">
        <v>547</v>
      </c>
      <c r="EV42">
        <v>1687530468.1</v>
      </c>
      <c r="EW42">
        <v>1687453843.1</v>
      </c>
      <c r="EX42">
        <v>26</v>
      </c>
      <c r="EY42">
        <v>-0.053</v>
      </c>
      <c r="EZ42">
        <v>0.001</v>
      </c>
      <c r="FA42">
        <v>0.714</v>
      </c>
      <c r="FB42">
        <v>0.202</v>
      </c>
      <c r="FC42">
        <v>426</v>
      </c>
      <c r="FD42">
        <v>21</v>
      </c>
      <c r="FE42">
        <v>0.1</v>
      </c>
      <c r="FF42">
        <v>0.04</v>
      </c>
      <c r="FG42">
        <v>-15.20128</v>
      </c>
      <c r="FH42">
        <v>0.8328112570356818</v>
      </c>
      <c r="FI42">
        <v>0.09030787950118191</v>
      </c>
      <c r="FJ42">
        <v>1</v>
      </c>
      <c r="FK42">
        <v>410.0127666666667</v>
      </c>
      <c r="FL42">
        <v>0.08486763070138874</v>
      </c>
      <c r="FM42">
        <v>0.02394533125452692</v>
      </c>
      <c r="FN42">
        <v>1</v>
      </c>
      <c r="FO42">
        <v>2.52210875</v>
      </c>
      <c r="FP42">
        <v>-0.1671270168855475</v>
      </c>
      <c r="FQ42">
        <v>0.0178565813059919</v>
      </c>
      <c r="FR42">
        <v>1</v>
      </c>
      <c r="FS42">
        <v>16.04109333333333</v>
      </c>
      <c r="FT42">
        <v>-0.2170464961067441</v>
      </c>
      <c r="FU42">
        <v>0.01571472628531007</v>
      </c>
      <c r="FV42">
        <v>1</v>
      </c>
      <c r="FW42">
        <v>4</v>
      </c>
      <c r="FX42">
        <v>4</v>
      </c>
      <c r="FY42" t="s">
        <v>416</v>
      </c>
      <c r="FZ42">
        <v>3.18283</v>
      </c>
      <c r="GA42">
        <v>2.79679</v>
      </c>
      <c r="GB42">
        <v>0.103999</v>
      </c>
      <c r="GC42">
        <v>0.107579</v>
      </c>
      <c r="GD42">
        <v>0.0908896</v>
      </c>
      <c r="GE42">
        <v>0.0813842</v>
      </c>
      <c r="GF42">
        <v>28331.2</v>
      </c>
      <c r="GG42">
        <v>22372</v>
      </c>
      <c r="GH42">
        <v>29528</v>
      </c>
      <c r="GI42">
        <v>24538.8</v>
      </c>
      <c r="GJ42">
        <v>34134.5</v>
      </c>
      <c r="GK42">
        <v>32903</v>
      </c>
      <c r="GL42">
        <v>40713.4</v>
      </c>
      <c r="GM42">
        <v>40032.1</v>
      </c>
      <c r="GN42">
        <v>2.23082</v>
      </c>
      <c r="GO42">
        <v>1.96625</v>
      </c>
      <c r="GP42">
        <v>0.101373</v>
      </c>
      <c r="GQ42">
        <v>0</v>
      </c>
      <c r="GR42">
        <v>23.0087</v>
      </c>
      <c r="GS42">
        <v>999.9</v>
      </c>
      <c r="GT42">
        <v>58.2</v>
      </c>
      <c r="GU42">
        <v>25.2</v>
      </c>
      <c r="GV42">
        <v>18.5402</v>
      </c>
      <c r="GW42">
        <v>61.8847</v>
      </c>
      <c r="GX42">
        <v>34.4151</v>
      </c>
      <c r="GY42">
        <v>1</v>
      </c>
      <c r="GZ42">
        <v>-0.338242</v>
      </c>
      <c r="HA42">
        <v>-3.0563</v>
      </c>
      <c r="HB42">
        <v>20.2447</v>
      </c>
      <c r="HC42">
        <v>5.22523</v>
      </c>
      <c r="HD42">
        <v>11.9023</v>
      </c>
      <c r="HE42">
        <v>4.9642</v>
      </c>
      <c r="HF42">
        <v>3.29125</v>
      </c>
      <c r="HG42">
        <v>9999</v>
      </c>
      <c r="HH42">
        <v>9999</v>
      </c>
      <c r="HI42">
        <v>9999</v>
      </c>
      <c r="HJ42">
        <v>999.9</v>
      </c>
      <c r="HK42">
        <v>4.97013</v>
      </c>
      <c r="HL42">
        <v>1.87473</v>
      </c>
      <c r="HM42">
        <v>1.87347</v>
      </c>
      <c r="HN42">
        <v>1.87255</v>
      </c>
      <c r="HO42">
        <v>1.87408</v>
      </c>
      <c r="HP42">
        <v>1.86909</v>
      </c>
      <c r="HQ42">
        <v>1.87332</v>
      </c>
      <c r="HR42">
        <v>1.87838</v>
      </c>
      <c r="HS42">
        <v>0</v>
      </c>
      <c r="HT42">
        <v>0</v>
      </c>
      <c r="HU42">
        <v>0</v>
      </c>
      <c r="HV42">
        <v>0</v>
      </c>
      <c r="HW42" t="s">
        <v>417</v>
      </c>
      <c r="HX42" t="s">
        <v>418</v>
      </c>
      <c r="HY42" t="s">
        <v>419</v>
      </c>
      <c r="HZ42" t="s">
        <v>419</v>
      </c>
      <c r="IA42" t="s">
        <v>419</v>
      </c>
      <c r="IB42" t="s">
        <v>419</v>
      </c>
      <c r="IC42">
        <v>0</v>
      </c>
      <c r="ID42">
        <v>100</v>
      </c>
      <c r="IE42">
        <v>100</v>
      </c>
      <c r="IF42">
        <v>0.714</v>
      </c>
      <c r="IG42">
        <v>0.202</v>
      </c>
      <c r="IH42">
        <v>0.7670476190477302</v>
      </c>
      <c r="II42">
        <v>0</v>
      </c>
      <c r="IJ42">
        <v>0</v>
      </c>
      <c r="IK42">
        <v>0</v>
      </c>
      <c r="IL42">
        <v>0.202</v>
      </c>
      <c r="IM42">
        <v>0</v>
      </c>
      <c r="IN42">
        <v>0</v>
      </c>
      <c r="IO42">
        <v>0</v>
      </c>
      <c r="IP42">
        <v>-1</v>
      </c>
      <c r="IQ42">
        <v>-1</v>
      </c>
      <c r="IR42">
        <v>-1</v>
      </c>
      <c r="IS42">
        <v>-1</v>
      </c>
      <c r="IT42">
        <v>1</v>
      </c>
      <c r="IU42">
        <v>1276.5</v>
      </c>
      <c r="IV42">
        <v>1.09009</v>
      </c>
      <c r="IW42">
        <v>2.38403</v>
      </c>
      <c r="IX42">
        <v>1.42578</v>
      </c>
      <c r="IY42">
        <v>2.28394</v>
      </c>
      <c r="IZ42">
        <v>1.54785</v>
      </c>
      <c r="JA42">
        <v>2.30347</v>
      </c>
      <c r="JB42">
        <v>29.9861</v>
      </c>
      <c r="JC42">
        <v>15.3316</v>
      </c>
      <c r="JD42">
        <v>18</v>
      </c>
      <c r="JE42">
        <v>624.033</v>
      </c>
      <c r="JF42">
        <v>441.073</v>
      </c>
      <c r="JG42">
        <v>25.7574</v>
      </c>
      <c r="JH42">
        <v>22.8039</v>
      </c>
      <c r="JI42">
        <v>30.0001</v>
      </c>
      <c r="JJ42">
        <v>22.6889</v>
      </c>
      <c r="JK42">
        <v>22.6287</v>
      </c>
      <c r="JL42">
        <v>21.8508</v>
      </c>
      <c r="JM42">
        <v>34.378</v>
      </c>
      <c r="JN42">
        <v>99.2501</v>
      </c>
      <c r="JO42">
        <v>25.7729</v>
      </c>
      <c r="JP42">
        <v>425.169</v>
      </c>
      <c r="JQ42">
        <v>13.5009</v>
      </c>
      <c r="JR42">
        <v>96.1861</v>
      </c>
      <c r="JS42">
        <v>101.853</v>
      </c>
    </row>
    <row r="43" spans="1:279">
      <c r="A43">
        <v>27</v>
      </c>
      <c r="B43">
        <v>1687530532.1</v>
      </c>
      <c r="C43">
        <v>4142.599999904633</v>
      </c>
      <c r="D43" t="s">
        <v>548</v>
      </c>
      <c r="E43" t="s">
        <v>549</v>
      </c>
      <c r="F43">
        <v>15</v>
      </c>
      <c r="G43" t="s">
        <v>227</v>
      </c>
      <c r="N43" t="s">
        <v>528</v>
      </c>
      <c r="O43" t="s">
        <v>529</v>
      </c>
      <c r="P43">
        <v>1687530524.099999</v>
      </c>
      <c r="Q43">
        <f>(R43)/1000</f>
        <v>0</v>
      </c>
      <c r="R43">
        <f>1000*DB43*AP43*(CX43-CY43)/(100*CQ43*(1000-AP43*CX43))</f>
        <v>0</v>
      </c>
      <c r="S43">
        <f>DB43*AP43*(CW43-CV43*(1000-AP43*CY43)/(1000-AP43*CX43))/(100*CQ43)</f>
        <v>0</v>
      </c>
      <c r="T43">
        <f>CV43 - IF(AP43&gt;1, S43*CQ43*100.0/(AR43*DJ43), 0)</f>
        <v>0</v>
      </c>
      <c r="U43">
        <f>((AA43-Q43/2)*T43-S43)/(AA43+Q43/2)</f>
        <v>0</v>
      </c>
      <c r="V43">
        <f>U43*(DC43+DD43)/1000.0</f>
        <v>0</v>
      </c>
      <c r="W43">
        <f>(CV43 - IF(AP43&gt;1, S43*CQ43*100.0/(AR43*DJ43), 0))*(DC43+DD43)/1000.0</f>
        <v>0</v>
      </c>
      <c r="X43">
        <f>2.0/((1/Z43-1/Y43)+SIGN(Z43)*SQRT((1/Z43-1/Y43)*(1/Z43-1/Y43) + 4*CR43/((CR43+1)*(CR43+1))*(2*1/Z43*1/Y43-1/Y43*1/Y43)))</f>
        <v>0</v>
      </c>
      <c r="Y43">
        <f>IF(LEFT(CS43,1)&lt;&gt;"0",IF(LEFT(CS43,1)="1",3.0,CT43),$D$5+$E$5*(DJ43*DC43/($K$5*1000))+$F$5*(DJ43*DC43/($K$5*1000))*MAX(MIN(CQ43,$J$5),$I$5)*MAX(MIN(CQ43,$J$5),$I$5)+$G$5*MAX(MIN(CQ43,$J$5),$I$5)*(DJ43*DC43/($K$5*1000))+$H$5*(DJ43*DC43/($K$5*1000))*(DJ43*DC43/($K$5*1000)))</f>
        <v>0</v>
      </c>
      <c r="Z43">
        <f>Q43*(1000-(1000*0.61365*exp(17.502*AD43/(240.97+AD43))/(DC43+DD43)+CX43)/2)/(1000*0.61365*exp(17.502*AD43/(240.97+AD43))/(DC43+DD43)-CX43)</f>
        <v>0</v>
      </c>
      <c r="AA43">
        <f>1/((CR43+1)/(X43/1.6)+1/(Y43/1.37)) + CR43/((CR43+1)/(X43/1.6) + CR43/(Y43/1.37))</f>
        <v>0</v>
      </c>
      <c r="AB43">
        <f>(CM43*CP43)</f>
        <v>0</v>
      </c>
      <c r="AC43">
        <f>(DE43+(AB43+2*0.95*5.67E-8*(((DE43+$B$7)+273)^4-(DE43+273)^4)-44100*Q43)/(1.84*29.3*Y43+8*0.95*5.67E-8*(DE43+273)^3))</f>
        <v>0</v>
      </c>
      <c r="AD43">
        <f>($C$7*DF43+$D$7*DG43+$E$7*AC43)</f>
        <v>0</v>
      </c>
      <c r="AE43">
        <f>0.61365*exp(17.502*AD43/(240.97+AD43))</f>
        <v>0</v>
      </c>
      <c r="AF43">
        <f>(AG43/AH43*100)</f>
        <v>0</v>
      </c>
      <c r="AG43">
        <f>CX43*(DC43+DD43)/1000</f>
        <v>0</v>
      </c>
      <c r="AH43">
        <f>0.61365*exp(17.502*DE43/(240.97+DE43))</f>
        <v>0</v>
      </c>
      <c r="AI43">
        <f>(AE43-CX43*(DC43+DD43)/1000)</f>
        <v>0</v>
      </c>
      <c r="AJ43">
        <f>(-Q43*44100)</f>
        <v>0</v>
      </c>
      <c r="AK43">
        <f>2*29.3*Y43*0.92*(DE43-AD43)</f>
        <v>0</v>
      </c>
      <c r="AL43">
        <f>2*0.95*5.67E-8*(((DE43+$B$7)+273)^4-(AD43+273)^4)</f>
        <v>0</v>
      </c>
      <c r="AM43">
        <f>AB43+AL43+AJ43+AK43</f>
        <v>0</v>
      </c>
      <c r="AN43">
        <v>0</v>
      </c>
      <c r="AO43">
        <v>0</v>
      </c>
      <c r="AP43">
        <f>IF(AN43*$H$13&gt;=AR43,1.0,(AR43/(AR43-AN43*$H$13)))</f>
        <v>0</v>
      </c>
      <c r="AQ43">
        <f>(AP43-1)*100</f>
        <v>0</v>
      </c>
      <c r="AR43">
        <f>MAX(0,($B$13+$C$13*DJ43)/(1+$D$13*DJ43)*DC43/(DE43+273)*$E$13)</f>
        <v>0</v>
      </c>
      <c r="AS43" t="s">
        <v>453</v>
      </c>
      <c r="AT43">
        <v>12485.3</v>
      </c>
      <c r="AU43">
        <v>675.2955999999999</v>
      </c>
      <c r="AV43">
        <v>2989.46</v>
      </c>
      <c r="AW43">
        <f>1-AU43/AV43</f>
        <v>0</v>
      </c>
      <c r="AX43">
        <v>-1.552555494002578</v>
      </c>
      <c r="AY43" t="s">
        <v>550</v>
      </c>
      <c r="AZ43">
        <v>12512.6</v>
      </c>
      <c r="BA43">
        <v>855.5447307692308</v>
      </c>
      <c r="BB43">
        <v>2095.89</v>
      </c>
      <c r="BC43">
        <f>1-BA43/BB43</f>
        <v>0</v>
      </c>
      <c r="BD43">
        <v>0.5</v>
      </c>
      <c r="BE43">
        <f>CN43</f>
        <v>0</v>
      </c>
      <c r="BF43">
        <f>S43</f>
        <v>0</v>
      </c>
      <c r="BG43">
        <f>BC43*BD43*BE43</f>
        <v>0</v>
      </c>
      <c r="BH43">
        <f>(BF43-AX43)/BE43</f>
        <v>0</v>
      </c>
      <c r="BI43">
        <f>(AV43-BB43)/BB43</f>
        <v>0</v>
      </c>
      <c r="BJ43">
        <f>AU43/(AW43+AU43/BB43)</f>
        <v>0</v>
      </c>
      <c r="BK43" t="s">
        <v>551</v>
      </c>
      <c r="BL43">
        <v>683.62</v>
      </c>
      <c r="BM43">
        <f>IF(BL43&lt;&gt;0, BL43, BJ43)</f>
        <v>0</v>
      </c>
      <c r="BN43">
        <f>1-BM43/BB43</f>
        <v>0</v>
      </c>
      <c r="BO43">
        <f>(BB43-BA43)/(BB43-BM43)</f>
        <v>0</v>
      </c>
      <c r="BP43">
        <f>(AV43-BB43)/(AV43-BM43)</f>
        <v>0</v>
      </c>
      <c r="BQ43">
        <f>(BB43-BA43)/(BB43-AU43)</f>
        <v>0</v>
      </c>
      <c r="BR43">
        <f>(AV43-BB43)/(AV43-AU43)</f>
        <v>0</v>
      </c>
      <c r="BS43">
        <f>(BO43*BM43/BA43)</f>
        <v>0</v>
      </c>
      <c r="BT43">
        <f>(1-BS43)</f>
        <v>0</v>
      </c>
      <c r="BU43">
        <v>1724</v>
      </c>
      <c r="BV43">
        <v>300</v>
      </c>
      <c r="BW43">
        <v>300</v>
      </c>
      <c r="BX43">
        <v>300</v>
      </c>
      <c r="BY43">
        <v>12512.6</v>
      </c>
      <c r="BZ43">
        <v>1966.28</v>
      </c>
      <c r="CA43">
        <v>-0.0100965</v>
      </c>
      <c r="CB43">
        <v>-22.6</v>
      </c>
      <c r="CC43" t="s">
        <v>413</v>
      </c>
      <c r="CD43" t="s">
        <v>413</v>
      </c>
      <c r="CE43" t="s">
        <v>413</v>
      </c>
      <c r="CF43" t="s">
        <v>413</v>
      </c>
      <c r="CG43" t="s">
        <v>413</v>
      </c>
      <c r="CH43" t="s">
        <v>413</v>
      </c>
      <c r="CI43" t="s">
        <v>413</v>
      </c>
      <c r="CJ43" t="s">
        <v>413</v>
      </c>
      <c r="CK43" t="s">
        <v>413</v>
      </c>
      <c r="CL43" t="s">
        <v>413</v>
      </c>
      <c r="CM43">
        <f>$B$11*DK43+$C$11*DL43+$F$11*DW43*(1-DZ43)</f>
        <v>0</v>
      </c>
      <c r="CN43">
        <f>CM43*CO43</f>
        <v>0</v>
      </c>
      <c r="CO43">
        <f>($B$11*$D$9+$C$11*$D$9+$F$11*((EJ43+EB43)/MAX(EJ43+EB43+EK43, 0.1)*$I$9+EK43/MAX(EJ43+EB43+EK43, 0.1)*$J$9))/($B$11+$C$11+$F$11)</f>
        <v>0</v>
      </c>
      <c r="CP43">
        <f>($B$11*$K$9+$C$11*$K$9+$F$11*((EJ43+EB43)/MAX(EJ43+EB43+EK43, 0.1)*$P$9+EK43/MAX(EJ43+EB43+EK43, 0.1)*$Q$9))/($B$11+$C$11+$F$11)</f>
        <v>0</v>
      </c>
      <c r="CQ43">
        <v>6</v>
      </c>
      <c r="CR43">
        <v>0.5</v>
      </c>
      <c r="CS43" t="s">
        <v>414</v>
      </c>
      <c r="CT43">
        <v>2</v>
      </c>
      <c r="CU43">
        <v>1687530524.099999</v>
      </c>
      <c r="CV43">
        <v>410.2289032258065</v>
      </c>
      <c r="CW43">
        <v>420.5427096774194</v>
      </c>
      <c r="CX43">
        <v>16.67917741935484</v>
      </c>
      <c r="CY43">
        <v>14.50283225806452</v>
      </c>
      <c r="CZ43">
        <v>409.5149032258065</v>
      </c>
      <c r="DA43">
        <v>16.47717741935484</v>
      </c>
      <c r="DB43">
        <v>600.1887419354837</v>
      </c>
      <c r="DC43">
        <v>101.0122258064516</v>
      </c>
      <c r="DD43">
        <v>0.09969109032258065</v>
      </c>
      <c r="DE43">
        <v>25.52083870967741</v>
      </c>
      <c r="DF43">
        <v>25.20359032258065</v>
      </c>
      <c r="DG43">
        <v>999.9000000000003</v>
      </c>
      <c r="DH43">
        <v>0</v>
      </c>
      <c r="DI43">
        <v>0</v>
      </c>
      <c r="DJ43">
        <v>9997.746129032257</v>
      </c>
      <c r="DK43">
        <v>0</v>
      </c>
      <c r="DL43">
        <v>1097.337741935484</v>
      </c>
      <c r="DM43">
        <v>-10.31344516129032</v>
      </c>
      <c r="DN43">
        <v>417.1875806451613</v>
      </c>
      <c r="DO43">
        <v>426.7314516129031</v>
      </c>
      <c r="DP43">
        <v>2.176352580645161</v>
      </c>
      <c r="DQ43">
        <v>420.5427096774194</v>
      </c>
      <c r="DR43">
        <v>14.50283225806452</v>
      </c>
      <c r="DS43">
        <v>1.684801290322581</v>
      </c>
      <c r="DT43">
        <v>1.464962258064516</v>
      </c>
      <c r="DU43">
        <v>14.75700322580645</v>
      </c>
      <c r="DV43">
        <v>12.60722258064516</v>
      </c>
      <c r="DW43">
        <v>299.9856451612904</v>
      </c>
      <c r="DX43">
        <v>0.8999879677419356</v>
      </c>
      <c r="DY43">
        <v>0.100011935483871</v>
      </c>
      <c r="DZ43">
        <v>0</v>
      </c>
      <c r="EA43">
        <v>854.9643548387098</v>
      </c>
      <c r="EB43">
        <v>4.999310000000001</v>
      </c>
      <c r="EC43">
        <v>6669.917096774194</v>
      </c>
      <c r="ED43">
        <v>2549.895806451613</v>
      </c>
      <c r="EE43">
        <v>39.125</v>
      </c>
      <c r="EF43">
        <v>41.12283870967741</v>
      </c>
      <c r="EG43">
        <v>40.63299999999999</v>
      </c>
      <c r="EH43">
        <v>39.29603225806451</v>
      </c>
      <c r="EI43">
        <v>40.67299999999998</v>
      </c>
      <c r="EJ43">
        <v>265.4848387096774</v>
      </c>
      <c r="EK43">
        <v>29.50193548387097</v>
      </c>
      <c r="EL43">
        <v>0</v>
      </c>
      <c r="EM43">
        <v>99.19999980926514</v>
      </c>
      <c r="EN43">
        <v>0</v>
      </c>
      <c r="EO43">
        <v>855.5447307692308</v>
      </c>
      <c r="EP43">
        <v>52.75347008671571</v>
      </c>
      <c r="EQ43">
        <v>-5740.901539790575</v>
      </c>
      <c r="ER43">
        <v>6666.888846153846</v>
      </c>
      <c r="ES43">
        <v>15</v>
      </c>
      <c r="ET43">
        <v>1687530572.6</v>
      </c>
      <c r="EU43" t="s">
        <v>552</v>
      </c>
      <c r="EV43">
        <v>1687530572.6</v>
      </c>
      <c r="EW43">
        <v>1687453843.1</v>
      </c>
      <c r="EX43">
        <v>27</v>
      </c>
      <c r="EY43">
        <v>0</v>
      </c>
      <c r="EZ43">
        <v>0.001</v>
      </c>
      <c r="FA43">
        <v>0.714</v>
      </c>
      <c r="FB43">
        <v>0.202</v>
      </c>
      <c r="FC43">
        <v>422</v>
      </c>
      <c r="FD43">
        <v>21</v>
      </c>
      <c r="FE43">
        <v>0.19</v>
      </c>
      <c r="FF43">
        <v>0.04</v>
      </c>
      <c r="FG43">
        <v>-10.3547375</v>
      </c>
      <c r="FH43">
        <v>0.5725227016885749</v>
      </c>
      <c r="FI43">
        <v>0.08963266337530074</v>
      </c>
      <c r="FJ43">
        <v>1</v>
      </c>
      <c r="FK43">
        <v>410.2351</v>
      </c>
      <c r="FL43">
        <v>-1.040809788653272</v>
      </c>
      <c r="FM43">
        <v>0.07833362411293188</v>
      </c>
      <c r="FN43">
        <v>1</v>
      </c>
      <c r="FO43">
        <v>2.164018</v>
      </c>
      <c r="FP43">
        <v>0.2479870919324547</v>
      </c>
      <c r="FQ43">
        <v>0.02523073831658517</v>
      </c>
      <c r="FR43">
        <v>1</v>
      </c>
      <c r="FS43">
        <v>16.67619</v>
      </c>
      <c r="FT43">
        <v>0.8948262513904458</v>
      </c>
      <c r="FU43">
        <v>0.0651915247559063</v>
      </c>
      <c r="FV43">
        <v>1</v>
      </c>
      <c r="FW43">
        <v>4</v>
      </c>
      <c r="FX43">
        <v>4</v>
      </c>
      <c r="FY43" t="s">
        <v>416</v>
      </c>
      <c r="FZ43">
        <v>3.183</v>
      </c>
      <c r="GA43">
        <v>2.79664</v>
      </c>
      <c r="GB43">
        <v>0.104029</v>
      </c>
      <c r="GC43">
        <v>0.106699</v>
      </c>
      <c r="GD43">
        <v>0.094051</v>
      </c>
      <c r="GE43">
        <v>0.08611050000000001</v>
      </c>
      <c r="GF43">
        <v>28332.6</v>
      </c>
      <c r="GG43">
        <v>22396.4</v>
      </c>
      <c r="GH43">
        <v>29530.3</v>
      </c>
      <c r="GI43">
        <v>24541.2</v>
      </c>
      <c r="GJ43">
        <v>34014.3</v>
      </c>
      <c r="GK43">
        <v>32733.9</v>
      </c>
      <c r="GL43">
        <v>40715.7</v>
      </c>
      <c r="GM43">
        <v>40036.1</v>
      </c>
      <c r="GN43">
        <v>2.23137</v>
      </c>
      <c r="GO43">
        <v>1.96775</v>
      </c>
      <c r="GP43">
        <v>0.129774</v>
      </c>
      <c r="GQ43">
        <v>0</v>
      </c>
      <c r="GR43">
        <v>23.0706</v>
      </c>
      <c r="GS43">
        <v>999.9</v>
      </c>
      <c r="GT43">
        <v>57.9</v>
      </c>
      <c r="GU43">
        <v>25.3</v>
      </c>
      <c r="GV43">
        <v>18.5529</v>
      </c>
      <c r="GW43">
        <v>62.0247</v>
      </c>
      <c r="GX43">
        <v>34.7676</v>
      </c>
      <c r="GY43">
        <v>1</v>
      </c>
      <c r="GZ43">
        <v>-0.344492</v>
      </c>
      <c r="HA43">
        <v>-0.935231</v>
      </c>
      <c r="HB43">
        <v>20.2734</v>
      </c>
      <c r="HC43">
        <v>5.22613</v>
      </c>
      <c r="HD43">
        <v>11.9042</v>
      </c>
      <c r="HE43">
        <v>4.96455</v>
      </c>
      <c r="HF43">
        <v>3.29125</v>
      </c>
      <c r="HG43">
        <v>9999</v>
      </c>
      <c r="HH43">
        <v>9999</v>
      </c>
      <c r="HI43">
        <v>9999</v>
      </c>
      <c r="HJ43">
        <v>999.9</v>
      </c>
      <c r="HK43">
        <v>4.97014</v>
      </c>
      <c r="HL43">
        <v>1.87484</v>
      </c>
      <c r="HM43">
        <v>1.87349</v>
      </c>
      <c r="HN43">
        <v>1.87256</v>
      </c>
      <c r="HO43">
        <v>1.87412</v>
      </c>
      <c r="HP43">
        <v>1.86919</v>
      </c>
      <c r="HQ43">
        <v>1.87333</v>
      </c>
      <c r="HR43">
        <v>1.87838</v>
      </c>
      <c r="HS43">
        <v>0</v>
      </c>
      <c r="HT43">
        <v>0</v>
      </c>
      <c r="HU43">
        <v>0</v>
      </c>
      <c r="HV43">
        <v>0</v>
      </c>
      <c r="HW43" t="s">
        <v>417</v>
      </c>
      <c r="HX43" t="s">
        <v>418</v>
      </c>
      <c r="HY43" t="s">
        <v>419</v>
      </c>
      <c r="HZ43" t="s">
        <v>419</v>
      </c>
      <c r="IA43" t="s">
        <v>419</v>
      </c>
      <c r="IB43" t="s">
        <v>419</v>
      </c>
      <c r="IC43">
        <v>0</v>
      </c>
      <c r="ID43">
        <v>100</v>
      </c>
      <c r="IE43">
        <v>100</v>
      </c>
      <c r="IF43">
        <v>0.714</v>
      </c>
      <c r="IG43">
        <v>0.202</v>
      </c>
      <c r="IH43">
        <v>0.7142857142857224</v>
      </c>
      <c r="II43">
        <v>0</v>
      </c>
      <c r="IJ43">
        <v>0</v>
      </c>
      <c r="IK43">
        <v>0</v>
      </c>
      <c r="IL43">
        <v>0.202</v>
      </c>
      <c r="IM43">
        <v>0</v>
      </c>
      <c r="IN43">
        <v>0</v>
      </c>
      <c r="IO43">
        <v>0</v>
      </c>
      <c r="IP43">
        <v>-1</v>
      </c>
      <c r="IQ43">
        <v>-1</v>
      </c>
      <c r="IR43">
        <v>-1</v>
      </c>
      <c r="IS43">
        <v>-1</v>
      </c>
      <c r="IT43">
        <v>1.1</v>
      </c>
      <c r="IU43">
        <v>1278.2</v>
      </c>
      <c r="IV43">
        <v>1.08154</v>
      </c>
      <c r="IW43">
        <v>2.37549</v>
      </c>
      <c r="IX43">
        <v>1.42578</v>
      </c>
      <c r="IY43">
        <v>2.28394</v>
      </c>
      <c r="IZ43">
        <v>1.54785</v>
      </c>
      <c r="JA43">
        <v>2.36206</v>
      </c>
      <c r="JB43">
        <v>30.179</v>
      </c>
      <c r="JC43">
        <v>15.3316</v>
      </c>
      <c r="JD43">
        <v>18</v>
      </c>
      <c r="JE43">
        <v>624.364</v>
      </c>
      <c r="JF43">
        <v>441.896</v>
      </c>
      <c r="JG43">
        <v>26.1042</v>
      </c>
      <c r="JH43">
        <v>22.7598</v>
      </c>
      <c r="JI43">
        <v>29.9999</v>
      </c>
      <c r="JJ43">
        <v>22.6833</v>
      </c>
      <c r="JK43">
        <v>22.6247</v>
      </c>
      <c r="JL43">
        <v>21.6846</v>
      </c>
      <c r="JM43">
        <v>28.5444</v>
      </c>
      <c r="JN43">
        <v>99.6289</v>
      </c>
      <c r="JO43">
        <v>26.0553</v>
      </c>
      <c r="JP43">
        <v>420.655</v>
      </c>
      <c r="JQ43">
        <v>14.7318</v>
      </c>
      <c r="JR43">
        <v>96.19240000000001</v>
      </c>
      <c r="JS43">
        <v>101.863</v>
      </c>
    </row>
    <row r="44" spans="1:279">
      <c r="A44">
        <v>28</v>
      </c>
      <c r="B44">
        <v>1687530633.6</v>
      </c>
      <c r="C44">
        <v>4244.099999904633</v>
      </c>
      <c r="D44" t="s">
        <v>553</v>
      </c>
      <c r="E44" t="s">
        <v>554</v>
      </c>
      <c r="F44">
        <v>15</v>
      </c>
      <c r="G44" t="s">
        <v>227</v>
      </c>
      <c r="N44" t="s">
        <v>528</v>
      </c>
      <c r="O44" t="s">
        <v>529</v>
      </c>
      <c r="P44">
        <v>1687530625.599999</v>
      </c>
      <c r="Q44">
        <f>(R44)/1000</f>
        <v>0</v>
      </c>
      <c r="R44">
        <f>1000*DB44*AP44*(CX44-CY44)/(100*CQ44*(1000-AP44*CX44))</f>
        <v>0</v>
      </c>
      <c r="S44">
        <f>DB44*AP44*(CW44-CV44*(1000-AP44*CY44)/(1000-AP44*CX44))/(100*CQ44)</f>
        <v>0</v>
      </c>
      <c r="T44">
        <f>CV44 - IF(AP44&gt;1, S44*CQ44*100.0/(AR44*DJ44), 0)</f>
        <v>0</v>
      </c>
      <c r="U44">
        <f>((AA44-Q44/2)*T44-S44)/(AA44+Q44/2)</f>
        <v>0</v>
      </c>
      <c r="V44">
        <f>U44*(DC44+DD44)/1000.0</f>
        <v>0</v>
      </c>
      <c r="W44">
        <f>(CV44 - IF(AP44&gt;1, S44*CQ44*100.0/(AR44*DJ44), 0))*(DC44+DD44)/1000.0</f>
        <v>0</v>
      </c>
      <c r="X44">
        <f>2.0/((1/Z44-1/Y44)+SIGN(Z44)*SQRT((1/Z44-1/Y44)*(1/Z44-1/Y44) + 4*CR44/((CR44+1)*(CR44+1))*(2*1/Z44*1/Y44-1/Y44*1/Y44)))</f>
        <v>0</v>
      </c>
      <c r="Y44">
        <f>IF(LEFT(CS44,1)&lt;&gt;"0",IF(LEFT(CS44,1)="1",3.0,CT44),$D$5+$E$5*(DJ44*DC44/($K$5*1000))+$F$5*(DJ44*DC44/($K$5*1000))*MAX(MIN(CQ44,$J$5),$I$5)*MAX(MIN(CQ44,$J$5),$I$5)+$G$5*MAX(MIN(CQ44,$J$5),$I$5)*(DJ44*DC44/($K$5*1000))+$H$5*(DJ44*DC44/($K$5*1000))*(DJ44*DC44/($K$5*1000)))</f>
        <v>0</v>
      </c>
      <c r="Z44">
        <f>Q44*(1000-(1000*0.61365*exp(17.502*AD44/(240.97+AD44))/(DC44+DD44)+CX44)/2)/(1000*0.61365*exp(17.502*AD44/(240.97+AD44))/(DC44+DD44)-CX44)</f>
        <v>0</v>
      </c>
      <c r="AA44">
        <f>1/((CR44+1)/(X44/1.6)+1/(Y44/1.37)) + CR44/((CR44+1)/(X44/1.6) + CR44/(Y44/1.37))</f>
        <v>0</v>
      </c>
      <c r="AB44">
        <f>(CM44*CP44)</f>
        <v>0</v>
      </c>
      <c r="AC44">
        <f>(DE44+(AB44+2*0.95*5.67E-8*(((DE44+$B$7)+273)^4-(DE44+273)^4)-44100*Q44)/(1.84*29.3*Y44+8*0.95*5.67E-8*(DE44+273)^3))</f>
        <v>0</v>
      </c>
      <c r="AD44">
        <f>($C$7*DF44+$D$7*DG44+$E$7*AC44)</f>
        <v>0</v>
      </c>
      <c r="AE44">
        <f>0.61365*exp(17.502*AD44/(240.97+AD44))</f>
        <v>0</v>
      </c>
      <c r="AF44">
        <f>(AG44/AH44*100)</f>
        <v>0</v>
      </c>
      <c r="AG44">
        <f>CX44*(DC44+DD44)/1000</f>
        <v>0</v>
      </c>
      <c r="AH44">
        <f>0.61365*exp(17.502*DE44/(240.97+DE44))</f>
        <v>0</v>
      </c>
      <c r="AI44">
        <f>(AE44-CX44*(DC44+DD44)/1000)</f>
        <v>0</v>
      </c>
      <c r="AJ44">
        <f>(-Q44*44100)</f>
        <v>0</v>
      </c>
      <c r="AK44">
        <f>2*29.3*Y44*0.92*(DE44-AD44)</f>
        <v>0</v>
      </c>
      <c r="AL44">
        <f>2*0.95*5.67E-8*(((DE44+$B$7)+273)^4-(AD44+273)^4)</f>
        <v>0</v>
      </c>
      <c r="AM44">
        <f>AB44+AL44+AJ44+AK44</f>
        <v>0</v>
      </c>
      <c r="AN44">
        <v>0</v>
      </c>
      <c r="AO44">
        <v>0</v>
      </c>
      <c r="AP44">
        <f>IF(AN44*$H$13&gt;=AR44,1.0,(AR44/(AR44-AN44*$H$13)))</f>
        <v>0</v>
      </c>
      <c r="AQ44">
        <f>(AP44-1)*100</f>
        <v>0</v>
      </c>
      <c r="AR44">
        <f>MAX(0,($B$13+$C$13*DJ44)/(1+$D$13*DJ44)*DC44/(DE44+273)*$E$13)</f>
        <v>0</v>
      </c>
      <c r="AS44" t="s">
        <v>453</v>
      </c>
      <c r="AT44">
        <v>12485.3</v>
      </c>
      <c r="AU44">
        <v>675.2955999999999</v>
      </c>
      <c r="AV44">
        <v>2989.46</v>
      </c>
      <c r="AW44">
        <f>1-AU44/AV44</f>
        <v>0</v>
      </c>
      <c r="AX44">
        <v>-1.552555494002578</v>
      </c>
      <c r="AY44" t="s">
        <v>555</v>
      </c>
      <c r="AZ44">
        <v>12500.4</v>
      </c>
      <c r="BA44">
        <v>834.80924</v>
      </c>
      <c r="BB44">
        <v>2247.92</v>
      </c>
      <c r="BC44">
        <f>1-BA44/BB44</f>
        <v>0</v>
      </c>
      <c r="BD44">
        <v>0.5</v>
      </c>
      <c r="BE44">
        <f>CN44</f>
        <v>0</v>
      </c>
      <c r="BF44">
        <f>S44</f>
        <v>0</v>
      </c>
      <c r="BG44">
        <f>BC44*BD44*BE44</f>
        <v>0</v>
      </c>
      <c r="BH44">
        <f>(BF44-AX44)/BE44</f>
        <v>0</v>
      </c>
      <c r="BI44">
        <f>(AV44-BB44)/BB44</f>
        <v>0</v>
      </c>
      <c r="BJ44">
        <f>AU44/(AW44+AU44/BB44)</f>
        <v>0</v>
      </c>
      <c r="BK44" t="s">
        <v>556</v>
      </c>
      <c r="BL44">
        <v>697.3200000000001</v>
      </c>
      <c r="BM44">
        <f>IF(BL44&lt;&gt;0, BL44, BJ44)</f>
        <v>0</v>
      </c>
      <c r="BN44">
        <f>1-BM44/BB44</f>
        <v>0</v>
      </c>
      <c r="BO44">
        <f>(BB44-BA44)/(BB44-BM44)</f>
        <v>0</v>
      </c>
      <c r="BP44">
        <f>(AV44-BB44)/(AV44-BM44)</f>
        <v>0</v>
      </c>
      <c r="BQ44">
        <f>(BB44-BA44)/(BB44-AU44)</f>
        <v>0</v>
      </c>
      <c r="BR44">
        <f>(AV44-BB44)/(AV44-AU44)</f>
        <v>0</v>
      </c>
      <c r="BS44">
        <f>(BO44*BM44/BA44)</f>
        <v>0</v>
      </c>
      <c r="BT44">
        <f>(1-BS44)</f>
        <v>0</v>
      </c>
      <c r="BU44">
        <v>1726</v>
      </c>
      <c r="BV44">
        <v>300</v>
      </c>
      <c r="BW44">
        <v>300</v>
      </c>
      <c r="BX44">
        <v>300</v>
      </c>
      <c r="BY44">
        <v>12500.4</v>
      </c>
      <c r="BZ44">
        <v>2128.13</v>
      </c>
      <c r="CA44">
        <v>-0.0102154</v>
      </c>
      <c r="CB44">
        <v>-19.17</v>
      </c>
      <c r="CC44" t="s">
        <v>413</v>
      </c>
      <c r="CD44" t="s">
        <v>413</v>
      </c>
      <c r="CE44" t="s">
        <v>413</v>
      </c>
      <c r="CF44" t="s">
        <v>413</v>
      </c>
      <c r="CG44" t="s">
        <v>413</v>
      </c>
      <c r="CH44" t="s">
        <v>413</v>
      </c>
      <c r="CI44" t="s">
        <v>413</v>
      </c>
      <c r="CJ44" t="s">
        <v>413</v>
      </c>
      <c r="CK44" t="s">
        <v>413</v>
      </c>
      <c r="CL44" t="s">
        <v>413</v>
      </c>
      <c r="CM44">
        <f>$B$11*DK44+$C$11*DL44+$F$11*DW44*(1-DZ44)</f>
        <v>0</v>
      </c>
      <c r="CN44">
        <f>CM44*CO44</f>
        <v>0</v>
      </c>
      <c r="CO44">
        <f>($B$11*$D$9+$C$11*$D$9+$F$11*((EJ44+EB44)/MAX(EJ44+EB44+EK44, 0.1)*$I$9+EK44/MAX(EJ44+EB44+EK44, 0.1)*$J$9))/($B$11+$C$11+$F$11)</f>
        <v>0</v>
      </c>
      <c r="CP44">
        <f>($B$11*$K$9+$C$11*$K$9+$F$11*((EJ44+EB44)/MAX(EJ44+EB44+EK44, 0.1)*$P$9+EK44/MAX(EJ44+EB44+EK44, 0.1)*$Q$9))/($B$11+$C$11+$F$11)</f>
        <v>0</v>
      </c>
      <c r="CQ44">
        <v>6</v>
      </c>
      <c r="CR44">
        <v>0.5</v>
      </c>
      <c r="CS44" t="s">
        <v>414</v>
      </c>
      <c r="CT44">
        <v>2</v>
      </c>
      <c r="CU44">
        <v>1687530625.599999</v>
      </c>
      <c r="CV44">
        <v>410.2953225806451</v>
      </c>
      <c r="CW44">
        <v>416.0626774193548</v>
      </c>
      <c r="CX44">
        <v>16.17459032258065</v>
      </c>
      <c r="CY44">
        <v>13.9024935483871</v>
      </c>
      <c r="CZ44">
        <v>409.5903225806451</v>
      </c>
      <c r="DA44">
        <v>15.97259032258065</v>
      </c>
      <c r="DB44">
        <v>600.2331612903226</v>
      </c>
      <c r="DC44">
        <v>101.0109677419355</v>
      </c>
      <c r="DD44">
        <v>0.1001199677419355</v>
      </c>
      <c r="DE44">
        <v>25.50057096774194</v>
      </c>
      <c r="DF44">
        <v>24.94878387096774</v>
      </c>
      <c r="DG44">
        <v>999.9000000000003</v>
      </c>
      <c r="DH44">
        <v>0</v>
      </c>
      <c r="DI44">
        <v>0</v>
      </c>
      <c r="DJ44">
        <v>9993.726451612903</v>
      </c>
      <c r="DK44">
        <v>0</v>
      </c>
      <c r="DL44">
        <v>1105.764516129032</v>
      </c>
      <c r="DM44">
        <v>-5.75806935483871</v>
      </c>
      <c r="DN44">
        <v>417.0503870967742</v>
      </c>
      <c r="DO44">
        <v>421.9286129032258</v>
      </c>
      <c r="DP44">
        <v>2.272084193548387</v>
      </c>
      <c r="DQ44">
        <v>416.0626774193548</v>
      </c>
      <c r="DR44">
        <v>13.9024935483871</v>
      </c>
      <c r="DS44">
        <v>1.633809677419355</v>
      </c>
      <c r="DT44">
        <v>1.404304193548387</v>
      </c>
      <c r="DU44">
        <v>14.2814</v>
      </c>
      <c r="DV44">
        <v>11.96387096774193</v>
      </c>
      <c r="DW44">
        <v>149.9875806451613</v>
      </c>
      <c r="DX44">
        <v>0.8999505161290323</v>
      </c>
      <c r="DY44">
        <v>0.1000494967741936</v>
      </c>
      <c r="DZ44">
        <v>0</v>
      </c>
      <c r="EA44">
        <v>834.7629999999999</v>
      </c>
      <c r="EB44">
        <v>4.999310000000001</v>
      </c>
      <c r="EC44">
        <v>5275.159677419355</v>
      </c>
      <c r="ED44">
        <v>1253.277419354839</v>
      </c>
      <c r="EE44">
        <v>38.93699999999998</v>
      </c>
      <c r="EF44">
        <v>41.30199999999998</v>
      </c>
      <c r="EG44">
        <v>40.81199999999998</v>
      </c>
      <c r="EH44">
        <v>38.99167741935483</v>
      </c>
      <c r="EI44">
        <v>40.56199999999998</v>
      </c>
      <c r="EJ44">
        <v>130.4822580645161</v>
      </c>
      <c r="EK44">
        <v>14.50451612903226</v>
      </c>
      <c r="EL44">
        <v>0</v>
      </c>
      <c r="EM44">
        <v>100.9000000953674</v>
      </c>
      <c r="EN44">
        <v>0</v>
      </c>
      <c r="EO44">
        <v>834.80924</v>
      </c>
      <c r="EP44">
        <v>9.984692274021153</v>
      </c>
      <c r="EQ44">
        <v>-386.47999755431</v>
      </c>
      <c r="ER44">
        <v>5310.577600000001</v>
      </c>
      <c r="ES44">
        <v>15</v>
      </c>
      <c r="ET44">
        <v>1687530656.1</v>
      </c>
      <c r="EU44" t="s">
        <v>557</v>
      </c>
      <c r="EV44">
        <v>1687530656.1</v>
      </c>
      <c r="EW44">
        <v>1687453843.1</v>
      </c>
      <c r="EX44">
        <v>28</v>
      </c>
      <c r="EY44">
        <v>-0.008999999999999999</v>
      </c>
      <c r="EZ44">
        <v>0.001</v>
      </c>
      <c r="FA44">
        <v>0.705</v>
      </c>
      <c r="FB44">
        <v>0.202</v>
      </c>
      <c r="FC44">
        <v>416</v>
      </c>
      <c r="FD44">
        <v>21</v>
      </c>
      <c r="FE44">
        <v>0.46</v>
      </c>
      <c r="FF44">
        <v>0.04</v>
      </c>
      <c r="FG44">
        <v>-5.80538125</v>
      </c>
      <c r="FH44">
        <v>1.219658949343352</v>
      </c>
      <c r="FI44">
        <v>0.1248882912283514</v>
      </c>
      <c r="FJ44">
        <v>1</v>
      </c>
      <c r="FK44">
        <v>410.3050666666667</v>
      </c>
      <c r="FL44">
        <v>-0.7933081201320196</v>
      </c>
      <c r="FM44">
        <v>0.06945114989848886</v>
      </c>
      <c r="FN44">
        <v>1</v>
      </c>
      <c r="FO44">
        <v>2.280791</v>
      </c>
      <c r="FP44">
        <v>-0.4464851031894927</v>
      </c>
      <c r="FQ44">
        <v>0.05225947870004059</v>
      </c>
      <c r="FR44">
        <v>1</v>
      </c>
      <c r="FS44">
        <v>16.17673333333333</v>
      </c>
      <c r="FT44">
        <v>0.5841156840934665</v>
      </c>
      <c r="FU44">
        <v>0.04272793257603554</v>
      </c>
      <c r="FV44">
        <v>1</v>
      </c>
      <c r="FW44">
        <v>4</v>
      </c>
      <c r="FX44">
        <v>4</v>
      </c>
      <c r="FY44" t="s">
        <v>416</v>
      </c>
      <c r="FZ44">
        <v>3.18332</v>
      </c>
      <c r="GA44">
        <v>2.79733</v>
      </c>
      <c r="GB44">
        <v>0.104046</v>
      </c>
      <c r="GC44">
        <v>0.1058</v>
      </c>
      <c r="GD44">
        <v>0.09199350000000001</v>
      </c>
      <c r="GE44">
        <v>0.0840858</v>
      </c>
      <c r="GF44">
        <v>28333.6</v>
      </c>
      <c r="GG44">
        <v>22419.9</v>
      </c>
      <c r="GH44">
        <v>29531.7</v>
      </c>
      <c r="GI44">
        <v>24542.1</v>
      </c>
      <c r="GJ44">
        <v>34096.1</v>
      </c>
      <c r="GK44">
        <v>32808.9</v>
      </c>
      <c r="GL44">
        <v>40718.5</v>
      </c>
      <c r="GM44">
        <v>40037.5</v>
      </c>
      <c r="GN44">
        <v>2.23167</v>
      </c>
      <c r="GO44">
        <v>1.9657</v>
      </c>
      <c r="GP44">
        <v>0.130899</v>
      </c>
      <c r="GQ44">
        <v>0</v>
      </c>
      <c r="GR44">
        <v>22.8957</v>
      </c>
      <c r="GS44">
        <v>999.9</v>
      </c>
      <c r="GT44">
        <v>57.4</v>
      </c>
      <c r="GU44">
        <v>25.5</v>
      </c>
      <c r="GV44">
        <v>18.6157</v>
      </c>
      <c r="GW44">
        <v>61.8547</v>
      </c>
      <c r="GX44">
        <v>34.4311</v>
      </c>
      <c r="GY44">
        <v>1</v>
      </c>
      <c r="GZ44">
        <v>-0.344931</v>
      </c>
      <c r="HA44">
        <v>-2.98328</v>
      </c>
      <c r="HB44">
        <v>20.2525</v>
      </c>
      <c r="HC44">
        <v>5.22493</v>
      </c>
      <c r="HD44">
        <v>11.908</v>
      </c>
      <c r="HE44">
        <v>4.96475</v>
      </c>
      <c r="HF44">
        <v>3.29122</v>
      </c>
      <c r="HG44">
        <v>9999</v>
      </c>
      <c r="HH44">
        <v>9999</v>
      </c>
      <c r="HI44">
        <v>9999</v>
      </c>
      <c r="HJ44">
        <v>999.9</v>
      </c>
      <c r="HK44">
        <v>4.97014</v>
      </c>
      <c r="HL44">
        <v>1.87479</v>
      </c>
      <c r="HM44">
        <v>1.87347</v>
      </c>
      <c r="HN44">
        <v>1.87256</v>
      </c>
      <c r="HO44">
        <v>1.87413</v>
      </c>
      <c r="HP44">
        <v>1.86915</v>
      </c>
      <c r="HQ44">
        <v>1.87332</v>
      </c>
      <c r="HR44">
        <v>1.87841</v>
      </c>
      <c r="HS44">
        <v>0</v>
      </c>
      <c r="HT44">
        <v>0</v>
      </c>
      <c r="HU44">
        <v>0</v>
      </c>
      <c r="HV44">
        <v>0</v>
      </c>
      <c r="HW44" t="s">
        <v>417</v>
      </c>
      <c r="HX44" t="s">
        <v>418</v>
      </c>
      <c r="HY44" t="s">
        <v>419</v>
      </c>
      <c r="HZ44" t="s">
        <v>419</v>
      </c>
      <c r="IA44" t="s">
        <v>419</v>
      </c>
      <c r="IB44" t="s">
        <v>419</v>
      </c>
      <c r="IC44">
        <v>0</v>
      </c>
      <c r="ID44">
        <v>100</v>
      </c>
      <c r="IE44">
        <v>100</v>
      </c>
      <c r="IF44">
        <v>0.705</v>
      </c>
      <c r="IG44">
        <v>0.202</v>
      </c>
      <c r="IH44">
        <v>0.714333333333343</v>
      </c>
      <c r="II44">
        <v>0</v>
      </c>
      <c r="IJ44">
        <v>0</v>
      </c>
      <c r="IK44">
        <v>0</v>
      </c>
      <c r="IL44">
        <v>0.202</v>
      </c>
      <c r="IM44">
        <v>0</v>
      </c>
      <c r="IN44">
        <v>0</v>
      </c>
      <c r="IO44">
        <v>0</v>
      </c>
      <c r="IP44">
        <v>-1</v>
      </c>
      <c r="IQ44">
        <v>-1</v>
      </c>
      <c r="IR44">
        <v>-1</v>
      </c>
      <c r="IS44">
        <v>-1</v>
      </c>
      <c r="IT44">
        <v>1</v>
      </c>
      <c r="IU44">
        <v>1279.8</v>
      </c>
      <c r="IV44">
        <v>1.07178</v>
      </c>
      <c r="IW44">
        <v>2.38647</v>
      </c>
      <c r="IX44">
        <v>1.42578</v>
      </c>
      <c r="IY44">
        <v>2.28394</v>
      </c>
      <c r="IZ44">
        <v>1.54785</v>
      </c>
      <c r="JA44">
        <v>2.29004</v>
      </c>
      <c r="JB44">
        <v>30.3294</v>
      </c>
      <c r="JC44">
        <v>15.3053</v>
      </c>
      <c r="JD44">
        <v>18</v>
      </c>
      <c r="JE44">
        <v>624.36</v>
      </c>
      <c r="JF44">
        <v>440.566</v>
      </c>
      <c r="JG44">
        <v>27.9875</v>
      </c>
      <c r="JH44">
        <v>22.7279</v>
      </c>
      <c r="JI44">
        <v>29.9994</v>
      </c>
      <c r="JJ44">
        <v>22.6642</v>
      </c>
      <c r="JK44">
        <v>22.6057</v>
      </c>
      <c r="JL44">
        <v>21.491</v>
      </c>
      <c r="JM44">
        <v>30.2881</v>
      </c>
      <c r="JN44">
        <v>99.6232</v>
      </c>
      <c r="JO44">
        <v>27.9474</v>
      </c>
      <c r="JP44">
        <v>416.183</v>
      </c>
      <c r="JQ44">
        <v>14.3591</v>
      </c>
      <c r="JR44">
        <v>96.1981</v>
      </c>
      <c r="JS44">
        <v>101.866</v>
      </c>
    </row>
    <row r="45" spans="1:279">
      <c r="A45">
        <v>29</v>
      </c>
      <c r="B45">
        <v>1687530723.6</v>
      </c>
      <c r="C45">
        <v>4334.099999904633</v>
      </c>
      <c r="D45" t="s">
        <v>558</v>
      </c>
      <c r="E45" t="s">
        <v>559</v>
      </c>
      <c r="F45">
        <v>15</v>
      </c>
      <c r="G45" t="s">
        <v>227</v>
      </c>
      <c r="N45" t="s">
        <v>528</v>
      </c>
      <c r="O45" t="s">
        <v>529</v>
      </c>
      <c r="P45">
        <v>1687530715.849999</v>
      </c>
      <c r="Q45">
        <f>(R45)/1000</f>
        <v>0</v>
      </c>
      <c r="R45">
        <f>1000*DB45*AP45*(CX45-CY45)/(100*CQ45*(1000-AP45*CX45))</f>
        <v>0</v>
      </c>
      <c r="S45">
        <f>DB45*AP45*(CW45-CV45*(1000-AP45*CY45)/(1000-AP45*CX45))/(100*CQ45)</f>
        <v>0</v>
      </c>
      <c r="T45">
        <f>CV45 - IF(AP45&gt;1, S45*CQ45*100.0/(AR45*DJ45), 0)</f>
        <v>0</v>
      </c>
      <c r="U45">
        <f>((AA45-Q45/2)*T45-S45)/(AA45+Q45/2)</f>
        <v>0</v>
      </c>
      <c r="V45">
        <f>U45*(DC45+DD45)/1000.0</f>
        <v>0</v>
      </c>
      <c r="W45">
        <f>(CV45 - IF(AP45&gt;1, S45*CQ45*100.0/(AR45*DJ45), 0))*(DC45+DD45)/1000.0</f>
        <v>0</v>
      </c>
      <c r="X45">
        <f>2.0/((1/Z45-1/Y45)+SIGN(Z45)*SQRT((1/Z45-1/Y45)*(1/Z45-1/Y45) + 4*CR45/((CR45+1)*(CR45+1))*(2*1/Z45*1/Y45-1/Y45*1/Y45)))</f>
        <v>0</v>
      </c>
      <c r="Y45">
        <f>IF(LEFT(CS45,1)&lt;&gt;"0",IF(LEFT(CS45,1)="1",3.0,CT45),$D$5+$E$5*(DJ45*DC45/($K$5*1000))+$F$5*(DJ45*DC45/($K$5*1000))*MAX(MIN(CQ45,$J$5),$I$5)*MAX(MIN(CQ45,$J$5),$I$5)+$G$5*MAX(MIN(CQ45,$J$5),$I$5)*(DJ45*DC45/($K$5*1000))+$H$5*(DJ45*DC45/($K$5*1000))*(DJ45*DC45/($K$5*1000)))</f>
        <v>0</v>
      </c>
      <c r="Z45">
        <f>Q45*(1000-(1000*0.61365*exp(17.502*AD45/(240.97+AD45))/(DC45+DD45)+CX45)/2)/(1000*0.61365*exp(17.502*AD45/(240.97+AD45))/(DC45+DD45)-CX45)</f>
        <v>0</v>
      </c>
      <c r="AA45">
        <f>1/((CR45+1)/(X45/1.6)+1/(Y45/1.37)) + CR45/((CR45+1)/(X45/1.6) + CR45/(Y45/1.37))</f>
        <v>0</v>
      </c>
      <c r="AB45">
        <f>(CM45*CP45)</f>
        <v>0</v>
      </c>
      <c r="AC45">
        <f>(DE45+(AB45+2*0.95*5.67E-8*(((DE45+$B$7)+273)^4-(DE45+273)^4)-44100*Q45)/(1.84*29.3*Y45+8*0.95*5.67E-8*(DE45+273)^3))</f>
        <v>0</v>
      </c>
      <c r="AD45">
        <f>($C$7*DF45+$D$7*DG45+$E$7*AC45)</f>
        <v>0</v>
      </c>
      <c r="AE45">
        <f>0.61365*exp(17.502*AD45/(240.97+AD45))</f>
        <v>0</v>
      </c>
      <c r="AF45">
        <f>(AG45/AH45*100)</f>
        <v>0</v>
      </c>
      <c r="AG45">
        <f>CX45*(DC45+DD45)/1000</f>
        <v>0</v>
      </c>
      <c r="AH45">
        <f>0.61365*exp(17.502*DE45/(240.97+DE45))</f>
        <v>0</v>
      </c>
      <c r="AI45">
        <f>(AE45-CX45*(DC45+DD45)/1000)</f>
        <v>0</v>
      </c>
      <c r="AJ45">
        <f>(-Q45*44100)</f>
        <v>0</v>
      </c>
      <c r="AK45">
        <f>2*29.3*Y45*0.92*(DE45-AD45)</f>
        <v>0</v>
      </c>
      <c r="AL45">
        <f>2*0.95*5.67E-8*(((DE45+$B$7)+273)^4-(AD45+273)^4)</f>
        <v>0</v>
      </c>
      <c r="AM45">
        <f>AB45+AL45+AJ45+AK45</f>
        <v>0</v>
      </c>
      <c r="AN45">
        <v>0</v>
      </c>
      <c r="AO45">
        <v>0</v>
      </c>
      <c r="AP45">
        <f>IF(AN45*$H$13&gt;=AR45,1.0,(AR45/(AR45-AN45*$H$13)))</f>
        <v>0</v>
      </c>
      <c r="AQ45">
        <f>(AP45-1)*100</f>
        <v>0</v>
      </c>
      <c r="AR45">
        <f>MAX(0,($B$13+$C$13*DJ45)/(1+$D$13*DJ45)*DC45/(DE45+273)*$E$13)</f>
        <v>0</v>
      </c>
      <c r="AS45" t="s">
        <v>453</v>
      </c>
      <c r="AT45">
        <v>12485.3</v>
      </c>
      <c r="AU45">
        <v>675.2955999999999</v>
      </c>
      <c r="AV45">
        <v>2989.46</v>
      </c>
      <c r="AW45">
        <f>1-AU45/AV45</f>
        <v>0</v>
      </c>
      <c r="AX45">
        <v>-1.552555494002578</v>
      </c>
      <c r="AY45" t="s">
        <v>560</v>
      </c>
      <c r="AZ45">
        <v>12494.1</v>
      </c>
      <c r="BA45">
        <v>827.2124615384618</v>
      </c>
      <c r="BB45">
        <v>2421.99</v>
      </c>
      <c r="BC45">
        <f>1-BA45/BB45</f>
        <v>0</v>
      </c>
      <c r="BD45">
        <v>0.5</v>
      </c>
      <c r="BE45">
        <f>CN45</f>
        <v>0</v>
      </c>
      <c r="BF45">
        <f>S45</f>
        <v>0</v>
      </c>
      <c r="BG45">
        <f>BC45*BD45*BE45</f>
        <v>0</v>
      </c>
      <c r="BH45">
        <f>(BF45-AX45)/BE45</f>
        <v>0</v>
      </c>
      <c r="BI45">
        <f>(AV45-BB45)/BB45</f>
        <v>0</v>
      </c>
      <c r="BJ45">
        <f>AU45/(AW45+AU45/BB45)</f>
        <v>0</v>
      </c>
      <c r="BK45" t="s">
        <v>561</v>
      </c>
      <c r="BL45">
        <v>729.11</v>
      </c>
      <c r="BM45">
        <f>IF(BL45&lt;&gt;0, BL45, BJ45)</f>
        <v>0</v>
      </c>
      <c r="BN45">
        <f>1-BM45/BB45</f>
        <v>0</v>
      </c>
      <c r="BO45">
        <f>(BB45-BA45)/(BB45-BM45)</f>
        <v>0</v>
      </c>
      <c r="BP45">
        <f>(AV45-BB45)/(AV45-BM45)</f>
        <v>0</v>
      </c>
      <c r="BQ45">
        <f>(BB45-BA45)/(BB45-AU45)</f>
        <v>0</v>
      </c>
      <c r="BR45">
        <f>(AV45-BB45)/(AV45-AU45)</f>
        <v>0</v>
      </c>
      <c r="BS45">
        <f>(BO45*BM45/BA45)</f>
        <v>0</v>
      </c>
      <c r="BT45">
        <f>(1-BS45)</f>
        <v>0</v>
      </c>
      <c r="BU45">
        <v>1728</v>
      </c>
      <c r="BV45">
        <v>300</v>
      </c>
      <c r="BW45">
        <v>300</v>
      </c>
      <c r="BX45">
        <v>300</v>
      </c>
      <c r="BY45">
        <v>12494.1</v>
      </c>
      <c r="BZ45">
        <v>2338.58</v>
      </c>
      <c r="CA45">
        <v>-0.010298</v>
      </c>
      <c r="CB45">
        <v>-8.82</v>
      </c>
      <c r="CC45" t="s">
        <v>413</v>
      </c>
      <c r="CD45" t="s">
        <v>413</v>
      </c>
      <c r="CE45" t="s">
        <v>413</v>
      </c>
      <c r="CF45" t="s">
        <v>413</v>
      </c>
      <c r="CG45" t="s">
        <v>413</v>
      </c>
      <c r="CH45" t="s">
        <v>413</v>
      </c>
      <c r="CI45" t="s">
        <v>413</v>
      </c>
      <c r="CJ45" t="s">
        <v>413</v>
      </c>
      <c r="CK45" t="s">
        <v>413</v>
      </c>
      <c r="CL45" t="s">
        <v>413</v>
      </c>
      <c r="CM45">
        <f>$B$11*DK45+$C$11*DL45+$F$11*DW45*(1-DZ45)</f>
        <v>0</v>
      </c>
      <c r="CN45">
        <f>CM45*CO45</f>
        <v>0</v>
      </c>
      <c r="CO45">
        <f>($B$11*$D$9+$C$11*$D$9+$F$11*((EJ45+EB45)/MAX(EJ45+EB45+EK45, 0.1)*$I$9+EK45/MAX(EJ45+EB45+EK45, 0.1)*$J$9))/($B$11+$C$11+$F$11)</f>
        <v>0</v>
      </c>
      <c r="CP45">
        <f>($B$11*$K$9+$C$11*$K$9+$F$11*((EJ45+EB45)/MAX(EJ45+EB45+EK45, 0.1)*$P$9+EK45/MAX(EJ45+EB45+EK45, 0.1)*$Q$9))/($B$11+$C$11+$F$11)</f>
        <v>0</v>
      </c>
      <c r="CQ45">
        <v>6</v>
      </c>
      <c r="CR45">
        <v>0.5</v>
      </c>
      <c r="CS45" t="s">
        <v>414</v>
      </c>
      <c r="CT45">
        <v>2</v>
      </c>
      <c r="CU45">
        <v>1687530715.849999</v>
      </c>
      <c r="CV45">
        <v>410.1711333333333</v>
      </c>
      <c r="CW45">
        <v>412.0349666666665</v>
      </c>
      <c r="CX45">
        <v>13.55961666666667</v>
      </c>
      <c r="CY45">
        <v>10.46492</v>
      </c>
      <c r="CZ45">
        <v>409.4661333333333</v>
      </c>
      <c r="DA45">
        <v>13.35761666666667</v>
      </c>
      <c r="DB45">
        <v>600.2999666666667</v>
      </c>
      <c r="DC45">
        <v>101.0079</v>
      </c>
      <c r="DD45">
        <v>0.10102518</v>
      </c>
      <c r="DE45">
        <v>25.5714</v>
      </c>
      <c r="DF45">
        <v>24.88846666666667</v>
      </c>
      <c r="DG45">
        <v>999.9000000000002</v>
      </c>
      <c r="DH45">
        <v>0</v>
      </c>
      <c r="DI45">
        <v>0</v>
      </c>
      <c r="DJ45">
        <v>9999.671</v>
      </c>
      <c r="DK45">
        <v>0</v>
      </c>
      <c r="DL45">
        <v>845.6071333333333</v>
      </c>
      <c r="DM45">
        <v>-1.863606666666666</v>
      </c>
      <c r="DN45">
        <v>415.8094333333333</v>
      </c>
      <c r="DO45">
        <v>416.3924666666666</v>
      </c>
      <c r="DP45">
        <v>3.094687333333333</v>
      </c>
      <c r="DQ45">
        <v>412.0349666666665</v>
      </c>
      <c r="DR45">
        <v>10.46492</v>
      </c>
      <c r="DS45">
        <v>1.369629333333333</v>
      </c>
      <c r="DT45">
        <v>1.057039666666667</v>
      </c>
      <c r="DU45">
        <v>11.58544</v>
      </c>
      <c r="DV45">
        <v>7.727247666666667</v>
      </c>
      <c r="DW45">
        <v>49.99284000000001</v>
      </c>
      <c r="DX45">
        <v>0.8999777333333334</v>
      </c>
      <c r="DY45">
        <v>0.1000222733333333</v>
      </c>
      <c r="DZ45">
        <v>0</v>
      </c>
      <c r="EA45">
        <v>827.3612666666668</v>
      </c>
      <c r="EB45">
        <v>4.99931</v>
      </c>
      <c r="EC45">
        <v>4142.493666666666</v>
      </c>
      <c r="ED45">
        <v>388.9280333333334</v>
      </c>
      <c r="EE45">
        <v>38.60399999999999</v>
      </c>
      <c r="EF45">
        <v>41.22899999999998</v>
      </c>
      <c r="EG45">
        <v>40.80786666666665</v>
      </c>
      <c r="EH45">
        <v>37.29966666666666</v>
      </c>
      <c r="EI45">
        <v>40.21653333333334</v>
      </c>
      <c r="EJ45">
        <v>40.49233333333333</v>
      </c>
      <c r="EK45">
        <v>4.499333333333334</v>
      </c>
      <c r="EL45">
        <v>0</v>
      </c>
      <c r="EM45">
        <v>89.59999990463257</v>
      </c>
      <c r="EN45">
        <v>0</v>
      </c>
      <c r="EO45">
        <v>827.2124615384618</v>
      </c>
      <c r="EP45">
        <v>-34.55015379489556</v>
      </c>
      <c r="EQ45">
        <v>-1683.378468161688</v>
      </c>
      <c r="ER45">
        <v>4120.752307692308</v>
      </c>
      <c r="ES45">
        <v>15</v>
      </c>
      <c r="ET45">
        <v>1687530740.6</v>
      </c>
      <c r="EU45" t="s">
        <v>562</v>
      </c>
      <c r="EV45">
        <v>1687530740.6</v>
      </c>
      <c r="EW45">
        <v>1687453843.1</v>
      </c>
      <c r="EX45">
        <v>29</v>
      </c>
      <c r="EY45">
        <v>0</v>
      </c>
      <c r="EZ45">
        <v>0.001</v>
      </c>
      <c r="FA45">
        <v>0.705</v>
      </c>
      <c r="FB45">
        <v>0.202</v>
      </c>
      <c r="FC45">
        <v>412</v>
      </c>
      <c r="FD45">
        <v>21</v>
      </c>
      <c r="FE45">
        <v>0.4</v>
      </c>
      <c r="FF45">
        <v>0.04</v>
      </c>
      <c r="FG45">
        <v>-1.925252682926829</v>
      </c>
      <c r="FH45">
        <v>0.8867966550522625</v>
      </c>
      <c r="FI45">
        <v>0.1248950161091285</v>
      </c>
      <c r="FJ45">
        <v>1</v>
      </c>
      <c r="FK45">
        <v>410.1803225806451</v>
      </c>
      <c r="FL45">
        <v>-1.111306451613137</v>
      </c>
      <c r="FM45">
        <v>0.08780968684044443</v>
      </c>
      <c r="FN45">
        <v>1</v>
      </c>
      <c r="FO45">
        <v>3.121118048780488</v>
      </c>
      <c r="FP45">
        <v>-0.4601882926829279</v>
      </c>
      <c r="FQ45">
        <v>0.04619250494686247</v>
      </c>
      <c r="FR45">
        <v>1</v>
      </c>
      <c r="FS45">
        <v>13.56668387096774</v>
      </c>
      <c r="FT45">
        <v>-0.5442435483870968</v>
      </c>
      <c r="FU45">
        <v>0.04066505273632227</v>
      </c>
      <c r="FV45">
        <v>1</v>
      </c>
      <c r="FW45">
        <v>4</v>
      </c>
      <c r="FX45">
        <v>4</v>
      </c>
      <c r="FY45" t="s">
        <v>416</v>
      </c>
      <c r="FZ45">
        <v>3.18355</v>
      </c>
      <c r="GA45">
        <v>2.79701</v>
      </c>
      <c r="GB45">
        <v>0.104007</v>
      </c>
      <c r="GC45">
        <v>0.10503</v>
      </c>
      <c r="GD45">
        <v>0.0800493</v>
      </c>
      <c r="GE45">
        <v>0.06729159999999999</v>
      </c>
      <c r="GF45">
        <v>28336.9</v>
      </c>
      <c r="GG45">
        <v>22440.2</v>
      </c>
      <c r="GH45">
        <v>29533.6</v>
      </c>
      <c r="GI45">
        <v>24543</v>
      </c>
      <c r="GJ45">
        <v>34559.5</v>
      </c>
      <c r="GK45">
        <v>33421.6</v>
      </c>
      <c r="GL45">
        <v>40722.2</v>
      </c>
      <c r="GM45">
        <v>40039.1</v>
      </c>
      <c r="GN45">
        <v>2.23288</v>
      </c>
      <c r="GO45">
        <v>1.95548</v>
      </c>
      <c r="GP45">
        <v>0.111822</v>
      </c>
      <c r="GQ45">
        <v>0</v>
      </c>
      <c r="GR45">
        <v>23.0063</v>
      </c>
      <c r="GS45">
        <v>999.9</v>
      </c>
      <c r="GT45">
        <v>44</v>
      </c>
      <c r="GU45">
        <v>25.6</v>
      </c>
      <c r="GV45">
        <v>14.355</v>
      </c>
      <c r="GW45">
        <v>61.8847</v>
      </c>
      <c r="GX45">
        <v>34.0825</v>
      </c>
      <c r="GY45">
        <v>1</v>
      </c>
      <c r="GZ45">
        <v>-0.346865</v>
      </c>
      <c r="HA45">
        <v>-3.03965</v>
      </c>
      <c r="HB45">
        <v>20.2534</v>
      </c>
      <c r="HC45">
        <v>5.22852</v>
      </c>
      <c r="HD45">
        <v>11.9077</v>
      </c>
      <c r="HE45">
        <v>4.96545</v>
      </c>
      <c r="HF45">
        <v>3.292</v>
      </c>
      <c r="HG45">
        <v>9999</v>
      </c>
      <c r="HH45">
        <v>9999</v>
      </c>
      <c r="HI45">
        <v>9999</v>
      </c>
      <c r="HJ45">
        <v>999.9</v>
      </c>
      <c r="HK45">
        <v>4.97016</v>
      </c>
      <c r="HL45">
        <v>1.8748</v>
      </c>
      <c r="HM45">
        <v>1.87348</v>
      </c>
      <c r="HN45">
        <v>1.87256</v>
      </c>
      <c r="HO45">
        <v>1.87412</v>
      </c>
      <c r="HP45">
        <v>1.86911</v>
      </c>
      <c r="HQ45">
        <v>1.87332</v>
      </c>
      <c r="HR45">
        <v>1.8784</v>
      </c>
      <c r="HS45">
        <v>0</v>
      </c>
      <c r="HT45">
        <v>0</v>
      </c>
      <c r="HU45">
        <v>0</v>
      </c>
      <c r="HV45">
        <v>0</v>
      </c>
      <c r="HW45" t="s">
        <v>417</v>
      </c>
      <c r="HX45" t="s">
        <v>418</v>
      </c>
      <c r="HY45" t="s">
        <v>419</v>
      </c>
      <c r="HZ45" t="s">
        <v>419</v>
      </c>
      <c r="IA45" t="s">
        <v>419</v>
      </c>
      <c r="IB45" t="s">
        <v>419</v>
      </c>
      <c r="IC45">
        <v>0</v>
      </c>
      <c r="ID45">
        <v>100</v>
      </c>
      <c r="IE45">
        <v>100</v>
      </c>
      <c r="IF45">
        <v>0.705</v>
      </c>
      <c r="IG45">
        <v>0.202</v>
      </c>
      <c r="IH45">
        <v>0.7051904761905234</v>
      </c>
      <c r="II45">
        <v>0</v>
      </c>
      <c r="IJ45">
        <v>0</v>
      </c>
      <c r="IK45">
        <v>0</v>
      </c>
      <c r="IL45">
        <v>0.202</v>
      </c>
      <c r="IM45">
        <v>0</v>
      </c>
      <c r="IN45">
        <v>0</v>
      </c>
      <c r="IO45">
        <v>0</v>
      </c>
      <c r="IP45">
        <v>-1</v>
      </c>
      <c r="IQ45">
        <v>-1</v>
      </c>
      <c r="IR45">
        <v>-1</v>
      </c>
      <c r="IS45">
        <v>-1</v>
      </c>
      <c r="IT45">
        <v>1.1</v>
      </c>
      <c r="IU45">
        <v>1281.3</v>
      </c>
      <c r="IV45">
        <v>1.06201</v>
      </c>
      <c r="IW45">
        <v>2.37793</v>
      </c>
      <c r="IX45">
        <v>1.42578</v>
      </c>
      <c r="IY45">
        <v>2.28516</v>
      </c>
      <c r="IZ45">
        <v>1.54785</v>
      </c>
      <c r="JA45">
        <v>2.43774</v>
      </c>
      <c r="JB45">
        <v>30.3939</v>
      </c>
      <c r="JC45">
        <v>15.3053</v>
      </c>
      <c r="JD45">
        <v>18</v>
      </c>
      <c r="JE45">
        <v>624.907</v>
      </c>
      <c r="JF45">
        <v>434.571</v>
      </c>
      <c r="JG45">
        <v>27.8651</v>
      </c>
      <c r="JH45">
        <v>22.7021</v>
      </c>
      <c r="JI45">
        <v>29.9997</v>
      </c>
      <c r="JJ45">
        <v>22.6368</v>
      </c>
      <c r="JK45">
        <v>22.5819</v>
      </c>
      <c r="JL45">
        <v>21.2726</v>
      </c>
      <c r="JM45">
        <v>0</v>
      </c>
      <c r="JN45">
        <v>0</v>
      </c>
      <c r="JO45">
        <v>27.8963</v>
      </c>
      <c r="JP45">
        <v>412.093</v>
      </c>
      <c r="JQ45">
        <v>14.6881</v>
      </c>
      <c r="JR45">
        <v>96.2059</v>
      </c>
      <c r="JS45">
        <v>101.87</v>
      </c>
    </row>
    <row r="46" spans="1:279">
      <c r="A46">
        <v>30</v>
      </c>
      <c r="B46">
        <v>1687530801.6</v>
      </c>
      <c r="C46">
        <v>4412.099999904633</v>
      </c>
      <c r="D46" t="s">
        <v>563</v>
      </c>
      <c r="E46" t="s">
        <v>564</v>
      </c>
      <c r="F46">
        <v>15</v>
      </c>
      <c r="G46" t="s">
        <v>227</v>
      </c>
      <c r="N46" t="s">
        <v>528</v>
      </c>
      <c r="O46" t="s">
        <v>529</v>
      </c>
      <c r="P46">
        <v>1687530793.599999</v>
      </c>
      <c r="Q46">
        <f>(R46)/1000</f>
        <v>0</v>
      </c>
      <c r="R46">
        <f>1000*DB46*AP46*(CX46-CY46)/(100*CQ46*(1000-AP46*CX46))</f>
        <v>0</v>
      </c>
      <c r="S46">
        <f>DB46*AP46*(CW46-CV46*(1000-AP46*CY46)/(1000-AP46*CX46))/(100*CQ46)</f>
        <v>0</v>
      </c>
      <c r="T46">
        <f>CV46 - IF(AP46&gt;1, S46*CQ46*100.0/(AR46*DJ46), 0)</f>
        <v>0</v>
      </c>
      <c r="U46">
        <f>((AA46-Q46/2)*T46-S46)/(AA46+Q46/2)</f>
        <v>0</v>
      </c>
      <c r="V46">
        <f>U46*(DC46+DD46)/1000.0</f>
        <v>0</v>
      </c>
      <c r="W46">
        <f>(CV46 - IF(AP46&gt;1, S46*CQ46*100.0/(AR46*DJ46), 0))*(DC46+DD46)/1000.0</f>
        <v>0</v>
      </c>
      <c r="X46">
        <f>2.0/((1/Z46-1/Y46)+SIGN(Z46)*SQRT((1/Z46-1/Y46)*(1/Z46-1/Y46) + 4*CR46/((CR46+1)*(CR46+1))*(2*1/Z46*1/Y46-1/Y46*1/Y46)))</f>
        <v>0</v>
      </c>
      <c r="Y46">
        <f>IF(LEFT(CS46,1)&lt;&gt;"0",IF(LEFT(CS46,1)="1",3.0,CT46),$D$5+$E$5*(DJ46*DC46/($K$5*1000))+$F$5*(DJ46*DC46/($K$5*1000))*MAX(MIN(CQ46,$J$5),$I$5)*MAX(MIN(CQ46,$J$5),$I$5)+$G$5*MAX(MIN(CQ46,$J$5),$I$5)*(DJ46*DC46/($K$5*1000))+$H$5*(DJ46*DC46/($K$5*1000))*(DJ46*DC46/($K$5*1000)))</f>
        <v>0</v>
      </c>
      <c r="Z46">
        <f>Q46*(1000-(1000*0.61365*exp(17.502*AD46/(240.97+AD46))/(DC46+DD46)+CX46)/2)/(1000*0.61365*exp(17.502*AD46/(240.97+AD46))/(DC46+DD46)-CX46)</f>
        <v>0</v>
      </c>
      <c r="AA46">
        <f>1/((CR46+1)/(X46/1.6)+1/(Y46/1.37)) + CR46/((CR46+1)/(X46/1.6) + CR46/(Y46/1.37))</f>
        <v>0</v>
      </c>
      <c r="AB46">
        <f>(CM46*CP46)</f>
        <v>0</v>
      </c>
      <c r="AC46">
        <f>(DE46+(AB46+2*0.95*5.67E-8*(((DE46+$B$7)+273)^4-(DE46+273)^4)-44100*Q46)/(1.84*29.3*Y46+8*0.95*5.67E-8*(DE46+273)^3))</f>
        <v>0</v>
      </c>
      <c r="AD46">
        <f>($C$7*DF46+$D$7*DG46+$E$7*AC46)</f>
        <v>0</v>
      </c>
      <c r="AE46">
        <f>0.61365*exp(17.502*AD46/(240.97+AD46))</f>
        <v>0</v>
      </c>
      <c r="AF46">
        <f>(AG46/AH46*100)</f>
        <v>0</v>
      </c>
      <c r="AG46">
        <f>CX46*(DC46+DD46)/1000</f>
        <v>0</v>
      </c>
      <c r="AH46">
        <f>0.61365*exp(17.502*DE46/(240.97+DE46))</f>
        <v>0</v>
      </c>
      <c r="AI46">
        <f>(AE46-CX46*(DC46+DD46)/1000)</f>
        <v>0</v>
      </c>
      <c r="AJ46">
        <f>(-Q46*44100)</f>
        <v>0</v>
      </c>
      <c r="AK46">
        <f>2*29.3*Y46*0.92*(DE46-AD46)</f>
        <v>0</v>
      </c>
      <c r="AL46">
        <f>2*0.95*5.67E-8*(((DE46+$B$7)+273)^4-(AD46+273)^4)</f>
        <v>0</v>
      </c>
      <c r="AM46">
        <f>AB46+AL46+AJ46+AK46</f>
        <v>0</v>
      </c>
      <c r="AN46">
        <v>0</v>
      </c>
      <c r="AO46">
        <v>0</v>
      </c>
      <c r="AP46">
        <f>IF(AN46*$H$13&gt;=AR46,1.0,(AR46/(AR46-AN46*$H$13)))</f>
        <v>0</v>
      </c>
      <c r="AQ46">
        <f>(AP46-1)*100</f>
        <v>0</v>
      </c>
      <c r="AR46">
        <f>MAX(0,($B$13+$C$13*DJ46)/(1+$D$13*DJ46)*DC46/(DE46+273)*$E$13)</f>
        <v>0</v>
      </c>
      <c r="AS46" t="s">
        <v>565</v>
      </c>
      <c r="AT46">
        <v>12496.9</v>
      </c>
      <c r="AU46">
        <v>744.564</v>
      </c>
      <c r="AV46">
        <v>2780.22</v>
      </c>
      <c r="AW46">
        <f>1-AU46/AV46</f>
        <v>0</v>
      </c>
      <c r="AX46">
        <v>-1.634995167223251</v>
      </c>
      <c r="AY46" t="s">
        <v>413</v>
      </c>
      <c r="AZ46" t="s">
        <v>413</v>
      </c>
      <c r="BA46">
        <v>0</v>
      </c>
      <c r="BB46">
        <v>0</v>
      </c>
      <c r="BC46">
        <f>1-BA46/BB46</f>
        <v>0</v>
      </c>
      <c r="BD46">
        <v>0.5</v>
      </c>
      <c r="BE46">
        <f>CN46</f>
        <v>0</v>
      </c>
      <c r="BF46">
        <f>S46</f>
        <v>0</v>
      </c>
      <c r="BG46">
        <f>BC46*BD46*BE46</f>
        <v>0</v>
      </c>
      <c r="BH46">
        <f>(BF46-AX46)/BE46</f>
        <v>0</v>
      </c>
      <c r="BI46">
        <f>(AV46-BB46)/BB46</f>
        <v>0</v>
      </c>
      <c r="BJ46">
        <f>AU46/(AW46+AU46/BB46)</f>
        <v>0</v>
      </c>
      <c r="BK46" t="s">
        <v>413</v>
      </c>
      <c r="BL46">
        <v>0</v>
      </c>
      <c r="BM46">
        <f>IF(BL46&lt;&gt;0, BL46, BJ46)</f>
        <v>0</v>
      </c>
      <c r="BN46">
        <f>1-BM46/BB46</f>
        <v>0</v>
      </c>
      <c r="BO46">
        <f>(BB46-BA46)/(BB46-BM46)</f>
        <v>0</v>
      </c>
      <c r="BP46">
        <f>(AV46-BB46)/(AV46-BM46)</f>
        <v>0</v>
      </c>
      <c r="BQ46">
        <f>(BB46-BA46)/(BB46-AU46)</f>
        <v>0</v>
      </c>
      <c r="BR46">
        <f>(AV46-BB46)/(AV46-AU46)</f>
        <v>0</v>
      </c>
      <c r="BS46">
        <f>(BO46*BM46/BA46)</f>
        <v>0</v>
      </c>
      <c r="BT46">
        <f>(1-BS46)</f>
        <v>0</v>
      </c>
      <c r="BU46">
        <v>1730</v>
      </c>
      <c r="BV46">
        <v>300</v>
      </c>
      <c r="BW46">
        <v>300</v>
      </c>
      <c r="BX46">
        <v>300</v>
      </c>
      <c r="BY46">
        <v>12496.9</v>
      </c>
      <c r="BZ46">
        <v>2676.91</v>
      </c>
      <c r="CA46">
        <v>-0.0103396</v>
      </c>
      <c r="CB46">
        <v>-19.22</v>
      </c>
      <c r="CC46" t="s">
        <v>413</v>
      </c>
      <c r="CD46" t="s">
        <v>413</v>
      </c>
      <c r="CE46" t="s">
        <v>413</v>
      </c>
      <c r="CF46" t="s">
        <v>413</v>
      </c>
      <c r="CG46" t="s">
        <v>413</v>
      </c>
      <c r="CH46" t="s">
        <v>413</v>
      </c>
      <c r="CI46" t="s">
        <v>413</v>
      </c>
      <c r="CJ46" t="s">
        <v>413</v>
      </c>
      <c r="CK46" t="s">
        <v>413</v>
      </c>
      <c r="CL46" t="s">
        <v>413</v>
      </c>
      <c r="CM46">
        <f>$B$11*DK46+$C$11*DL46+$F$11*DW46*(1-DZ46)</f>
        <v>0</v>
      </c>
      <c r="CN46">
        <f>CM46*CO46</f>
        <v>0</v>
      </c>
      <c r="CO46">
        <f>($B$11*$D$9+$C$11*$D$9+$F$11*((EJ46+EB46)/MAX(EJ46+EB46+EK46, 0.1)*$I$9+EK46/MAX(EJ46+EB46+EK46, 0.1)*$J$9))/($B$11+$C$11+$F$11)</f>
        <v>0</v>
      </c>
      <c r="CP46">
        <f>($B$11*$K$9+$C$11*$K$9+$F$11*((EJ46+EB46)/MAX(EJ46+EB46+EK46, 0.1)*$P$9+EK46/MAX(EJ46+EB46+EK46, 0.1)*$Q$9))/($B$11+$C$11+$F$11)</f>
        <v>0</v>
      </c>
      <c r="CQ46">
        <v>6</v>
      </c>
      <c r="CR46">
        <v>0.5</v>
      </c>
      <c r="CS46" t="s">
        <v>414</v>
      </c>
      <c r="CT46">
        <v>2</v>
      </c>
      <c r="CU46">
        <v>1687530793.599999</v>
      </c>
      <c r="CV46">
        <v>410.2534193548387</v>
      </c>
      <c r="CW46">
        <v>409.8747741935484</v>
      </c>
      <c r="CX46">
        <v>13.4220870967742</v>
      </c>
      <c r="CY46">
        <v>10.40178387096774</v>
      </c>
      <c r="CZ46">
        <v>409.5344193548387</v>
      </c>
      <c r="DA46">
        <v>13.22008709677419</v>
      </c>
      <c r="DB46">
        <v>600.1478709677421</v>
      </c>
      <c r="DC46">
        <v>101.0077419354839</v>
      </c>
      <c r="DD46">
        <v>0.09991517096774193</v>
      </c>
      <c r="DE46">
        <v>25.98279677419355</v>
      </c>
      <c r="DF46">
        <v>25.26757419354839</v>
      </c>
      <c r="DG46">
        <v>999.9000000000003</v>
      </c>
      <c r="DH46">
        <v>0</v>
      </c>
      <c r="DI46">
        <v>0</v>
      </c>
      <c r="DJ46">
        <v>10002.77903225807</v>
      </c>
      <c r="DK46">
        <v>0</v>
      </c>
      <c r="DL46">
        <v>1127.213225806452</v>
      </c>
      <c r="DM46">
        <v>0.3646722903225806</v>
      </c>
      <c r="DN46">
        <v>415.8206451612903</v>
      </c>
      <c r="DO46">
        <v>414.1829677419354</v>
      </c>
      <c r="DP46">
        <v>3.020306129032258</v>
      </c>
      <c r="DQ46">
        <v>409.8747741935484</v>
      </c>
      <c r="DR46">
        <v>10.40178387096774</v>
      </c>
      <c r="DS46">
        <v>1.355735161290322</v>
      </c>
      <c r="DT46">
        <v>1.050659677419355</v>
      </c>
      <c r="DU46">
        <v>11.43137741935484</v>
      </c>
      <c r="DV46">
        <v>7.638495161290323</v>
      </c>
      <c r="DW46">
        <v>0.0499931</v>
      </c>
      <c r="DX46">
        <v>0</v>
      </c>
      <c r="DY46">
        <v>0</v>
      </c>
      <c r="DZ46">
        <v>0</v>
      </c>
      <c r="EA46">
        <v>744.3280645161291</v>
      </c>
      <c r="EB46">
        <v>0.0499931</v>
      </c>
      <c r="EC46">
        <v>5361.992258064516</v>
      </c>
      <c r="ED46">
        <v>5.566774193548387</v>
      </c>
      <c r="EE46">
        <v>38.25</v>
      </c>
      <c r="EF46">
        <v>40.94106451612902</v>
      </c>
      <c r="EG46">
        <v>40.46138709677417</v>
      </c>
      <c r="EH46">
        <v>38.23964516129031</v>
      </c>
      <c r="EI46">
        <v>39.70122580645161</v>
      </c>
      <c r="EJ46">
        <v>0</v>
      </c>
      <c r="EK46">
        <v>0</v>
      </c>
      <c r="EL46">
        <v>0</v>
      </c>
      <c r="EM46">
        <v>77.5</v>
      </c>
      <c r="EN46">
        <v>0</v>
      </c>
      <c r="EO46">
        <v>744.564</v>
      </c>
      <c r="EP46">
        <v>-7.692307795950148</v>
      </c>
      <c r="EQ46">
        <v>105.8276890393241</v>
      </c>
      <c r="ER46">
        <v>5365.874</v>
      </c>
      <c r="ES46">
        <v>15</v>
      </c>
      <c r="ET46">
        <v>1687530818.6</v>
      </c>
      <c r="EU46" t="s">
        <v>566</v>
      </c>
      <c r="EV46">
        <v>1687530818.6</v>
      </c>
      <c r="EW46">
        <v>1687453843.1</v>
      </c>
      <c r="EX46">
        <v>30</v>
      </c>
      <c r="EY46">
        <v>0.014</v>
      </c>
      <c r="EZ46">
        <v>0.001</v>
      </c>
      <c r="FA46">
        <v>0.719</v>
      </c>
      <c r="FB46">
        <v>0.202</v>
      </c>
      <c r="FC46">
        <v>410</v>
      </c>
      <c r="FD46">
        <v>21</v>
      </c>
      <c r="FE46">
        <v>0.47</v>
      </c>
      <c r="FF46">
        <v>0.04</v>
      </c>
      <c r="FG46">
        <v>0.339832325</v>
      </c>
      <c r="FH46">
        <v>0.723848859287054</v>
      </c>
      <c r="FI46">
        <v>0.0776765500284312</v>
      </c>
      <c r="FJ46">
        <v>1</v>
      </c>
      <c r="FK46">
        <v>410.2394</v>
      </c>
      <c r="FL46">
        <v>-0.4573081201330299</v>
      </c>
      <c r="FM46">
        <v>0.03639468825712641</v>
      </c>
      <c r="FN46">
        <v>1</v>
      </c>
      <c r="FO46">
        <v>3.01865375</v>
      </c>
      <c r="FP46">
        <v>0.0438606754221335</v>
      </c>
      <c r="FQ46">
        <v>0.004276817559529521</v>
      </c>
      <c r="FR46">
        <v>1</v>
      </c>
      <c r="FS46">
        <v>13.42238</v>
      </c>
      <c r="FT46">
        <v>0.07854593993326929</v>
      </c>
      <c r="FU46">
        <v>0.005679049216198176</v>
      </c>
      <c r="FV46">
        <v>1</v>
      </c>
      <c r="FW46">
        <v>4</v>
      </c>
      <c r="FX46">
        <v>4</v>
      </c>
      <c r="FY46" t="s">
        <v>416</v>
      </c>
      <c r="FZ46">
        <v>3.1833</v>
      </c>
      <c r="GA46">
        <v>2.79583</v>
      </c>
      <c r="GB46">
        <v>0.104041</v>
      </c>
      <c r="GC46">
        <v>0.104593</v>
      </c>
      <c r="GD46">
        <v>0.0797692</v>
      </c>
      <c r="GE46">
        <v>0.06711019999999999</v>
      </c>
      <c r="GF46">
        <v>28339</v>
      </c>
      <c r="GG46">
        <v>22452.7</v>
      </c>
      <c r="GH46">
        <v>29536.8</v>
      </c>
      <c r="GI46">
        <v>24544.5</v>
      </c>
      <c r="GJ46">
        <v>34574</v>
      </c>
      <c r="GK46">
        <v>33430</v>
      </c>
      <c r="GL46">
        <v>40726.6</v>
      </c>
      <c r="GM46">
        <v>40041.2</v>
      </c>
      <c r="GN46">
        <v>2.23257</v>
      </c>
      <c r="GO46">
        <v>1.95513</v>
      </c>
      <c r="GP46">
        <v>0.132192</v>
      </c>
      <c r="GQ46">
        <v>0</v>
      </c>
      <c r="GR46">
        <v>23.108</v>
      </c>
      <c r="GS46">
        <v>999.9</v>
      </c>
      <c r="GT46">
        <v>40.4</v>
      </c>
      <c r="GU46">
        <v>25.8</v>
      </c>
      <c r="GV46">
        <v>13.3372</v>
      </c>
      <c r="GW46">
        <v>61.4947</v>
      </c>
      <c r="GX46">
        <v>34.1907</v>
      </c>
      <c r="GY46">
        <v>1</v>
      </c>
      <c r="GZ46">
        <v>-0.351197</v>
      </c>
      <c r="HA46">
        <v>-1.19778</v>
      </c>
      <c r="HB46">
        <v>20.2763</v>
      </c>
      <c r="HC46">
        <v>5.22852</v>
      </c>
      <c r="HD46">
        <v>11.9036</v>
      </c>
      <c r="HE46">
        <v>4.96545</v>
      </c>
      <c r="HF46">
        <v>3.292</v>
      </c>
      <c r="HG46">
        <v>9999</v>
      </c>
      <c r="HH46">
        <v>9999</v>
      </c>
      <c r="HI46">
        <v>9999</v>
      </c>
      <c r="HJ46">
        <v>999.9</v>
      </c>
      <c r="HK46">
        <v>4.97017</v>
      </c>
      <c r="HL46">
        <v>1.87477</v>
      </c>
      <c r="HM46">
        <v>1.87347</v>
      </c>
      <c r="HN46">
        <v>1.87256</v>
      </c>
      <c r="HO46">
        <v>1.87418</v>
      </c>
      <c r="HP46">
        <v>1.86915</v>
      </c>
      <c r="HQ46">
        <v>1.87332</v>
      </c>
      <c r="HR46">
        <v>1.8784</v>
      </c>
      <c r="HS46">
        <v>0</v>
      </c>
      <c r="HT46">
        <v>0</v>
      </c>
      <c r="HU46">
        <v>0</v>
      </c>
      <c r="HV46">
        <v>0</v>
      </c>
      <c r="HW46" t="s">
        <v>417</v>
      </c>
      <c r="HX46" t="s">
        <v>418</v>
      </c>
      <c r="HY46" t="s">
        <v>419</v>
      </c>
      <c r="HZ46" t="s">
        <v>419</v>
      </c>
      <c r="IA46" t="s">
        <v>419</v>
      </c>
      <c r="IB46" t="s">
        <v>419</v>
      </c>
      <c r="IC46">
        <v>0</v>
      </c>
      <c r="ID46">
        <v>100</v>
      </c>
      <c r="IE46">
        <v>100</v>
      </c>
      <c r="IF46">
        <v>0.719</v>
      </c>
      <c r="IG46">
        <v>0.202</v>
      </c>
      <c r="IH46">
        <v>0.7050999999999021</v>
      </c>
      <c r="II46">
        <v>0</v>
      </c>
      <c r="IJ46">
        <v>0</v>
      </c>
      <c r="IK46">
        <v>0</v>
      </c>
      <c r="IL46">
        <v>0.202</v>
      </c>
      <c r="IM46">
        <v>0</v>
      </c>
      <c r="IN46">
        <v>0</v>
      </c>
      <c r="IO46">
        <v>0</v>
      </c>
      <c r="IP46">
        <v>-1</v>
      </c>
      <c r="IQ46">
        <v>-1</v>
      </c>
      <c r="IR46">
        <v>-1</v>
      </c>
      <c r="IS46">
        <v>-1</v>
      </c>
      <c r="IT46">
        <v>1</v>
      </c>
      <c r="IU46">
        <v>1282.6</v>
      </c>
      <c r="IV46">
        <v>1.05713</v>
      </c>
      <c r="IW46">
        <v>2.38892</v>
      </c>
      <c r="IX46">
        <v>1.42578</v>
      </c>
      <c r="IY46">
        <v>2.28394</v>
      </c>
      <c r="IZ46">
        <v>1.54785</v>
      </c>
      <c r="JA46">
        <v>2.34985</v>
      </c>
      <c r="JB46">
        <v>30.3509</v>
      </c>
      <c r="JC46">
        <v>15.3053</v>
      </c>
      <c r="JD46">
        <v>18</v>
      </c>
      <c r="JE46">
        <v>624.393</v>
      </c>
      <c r="JF46">
        <v>434.164</v>
      </c>
      <c r="JG46">
        <v>27.516</v>
      </c>
      <c r="JH46">
        <v>22.6662</v>
      </c>
      <c r="JI46">
        <v>29.9999</v>
      </c>
      <c r="JJ46">
        <v>22.6111</v>
      </c>
      <c r="JK46">
        <v>22.5566</v>
      </c>
      <c r="JL46">
        <v>21.1828</v>
      </c>
      <c r="JM46">
        <v>0</v>
      </c>
      <c r="JN46">
        <v>0</v>
      </c>
      <c r="JO46">
        <v>27.4754</v>
      </c>
      <c r="JP46">
        <v>409.749</v>
      </c>
      <c r="JQ46">
        <v>14.6881</v>
      </c>
      <c r="JR46">
        <v>96.2162</v>
      </c>
      <c r="JS46">
        <v>101.876</v>
      </c>
    </row>
    <row r="47" spans="1:279">
      <c r="A47">
        <v>31</v>
      </c>
      <c r="B47">
        <v>1687531165.6</v>
      </c>
      <c r="C47">
        <v>4776.099999904633</v>
      </c>
      <c r="D47" t="s">
        <v>567</v>
      </c>
      <c r="E47" t="s">
        <v>568</v>
      </c>
      <c r="F47">
        <v>15</v>
      </c>
      <c r="G47" t="s">
        <v>569</v>
      </c>
      <c r="N47" t="s">
        <v>528</v>
      </c>
      <c r="O47" t="s">
        <v>529</v>
      </c>
      <c r="P47">
        <v>1687531157.849999</v>
      </c>
      <c r="Q47">
        <f>(R47)/1000</f>
        <v>0</v>
      </c>
      <c r="R47">
        <f>1000*DB47*AP47*(CX47-CY47)/(100*CQ47*(1000-AP47*CX47))</f>
        <v>0</v>
      </c>
      <c r="S47">
        <f>DB47*AP47*(CW47-CV47*(1000-AP47*CY47)/(1000-AP47*CX47))/(100*CQ47)</f>
        <v>0</v>
      </c>
      <c r="T47">
        <f>CV47 - IF(AP47&gt;1, S47*CQ47*100.0/(AR47*DJ47), 0)</f>
        <v>0</v>
      </c>
      <c r="U47">
        <f>((AA47-Q47/2)*T47-S47)/(AA47+Q47/2)</f>
        <v>0</v>
      </c>
      <c r="V47">
        <f>U47*(DC47+DD47)/1000.0</f>
        <v>0</v>
      </c>
      <c r="W47">
        <f>(CV47 - IF(AP47&gt;1, S47*CQ47*100.0/(AR47*DJ47), 0))*(DC47+DD47)/1000.0</f>
        <v>0</v>
      </c>
      <c r="X47">
        <f>2.0/((1/Z47-1/Y47)+SIGN(Z47)*SQRT((1/Z47-1/Y47)*(1/Z47-1/Y47) + 4*CR47/((CR47+1)*(CR47+1))*(2*1/Z47*1/Y47-1/Y47*1/Y47)))</f>
        <v>0</v>
      </c>
      <c r="Y47">
        <f>IF(LEFT(CS47,1)&lt;&gt;"0",IF(LEFT(CS47,1)="1",3.0,CT47),$D$5+$E$5*(DJ47*DC47/($K$5*1000))+$F$5*(DJ47*DC47/($K$5*1000))*MAX(MIN(CQ47,$J$5),$I$5)*MAX(MIN(CQ47,$J$5),$I$5)+$G$5*MAX(MIN(CQ47,$J$5),$I$5)*(DJ47*DC47/($K$5*1000))+$H$5*(DJ47*DC47/($K$5*1000))*(DJ47*DC47/($K$5*1000)))</f>
        <v>0</v>
      </c>
      <c r="Z47">
        <f>Q47*(1000-(1000*0.61365*exp(17.502*AD47/(240.97+AD47))/(DC47+DD47)+CX47)/2)/(1000*0.61365*exp(17.502*AD47/(240.97+AD47))/(DC47+DD47)-CX47)</f>
        <v>0</v>
      </c>
      <c r="AA47">
        <f>1/((CR47+1)/(X47/1.6)+1/(Y47/1.37)) + CR47/((CR47+1)/(X47/1.6) + CR47/(Y47/1.37))</f>
        <v>0</v>
      </c>
      <c r="AB47">
        <f>(CM47*CP47)</f>
        <v>0</v>
      </c>
      <c r="AC47">
        <f>(DE47+(AB47+2*0.95*5.67E-8*(((DE47+$B$7)+273)^4-(DE47+273)^4)-44100*Q47)/(1.84*29.3*Y47+8*0.95*5.67E-8*(DE47+273)^3))</f>
        <v>0</v>
      </c>
      <c r="AD47">
        <f>($C$7*DF47+$D$7*DG47+$E$7*AC47)</f>
        <v>0</v>
      </c>
      <c r="AE47">
        <f>0.61365*exp(17.502*AD47/(240.97+AD47))</f>
        <v>0</v>
      </c>
      <c r="AF47">
        <f>(AG47/AH47*100)</f>
        <v>0</v>
      </c>
      <c r="AG47">
        <f>CX47*(DC47+DD47)/1000</f>
        <v>0</v>
      </c>
      <c r="AH47">
        <f>0.61365*exp(17.502*DE47/(240.97+DE47))</f>
        <v>0</v>
      </c>
      <c r="AI47">
        <f>(AE47-CX47*(DC47+DD47)/1000)</f>
        <v>0</v>
      </c>
      <c r="AJ47">
        <f>(-Q47*44100)</f>
        <v>0</v>
      </c>
      <c r="AK47">
        <f>2*29.3*Y47*0.92*(DE47-AD47)</f>
        <v>0</v>
      </c>
      <c r="AL47">
        <f>2*0.95*5.67E-8*(((DE47+$B$7)+273)^4-(AD47+273)^4)</f>
        <v>0</v>
      </c>
      <c r="AM47">
        <f>AB47+AL47+AJ47+AK47</f>
        <v>0</v>
      </c>
      <c r="AN47">
        <v>0</v>
      </c>
      <c r="AO47">
        <v>0</v>
      </c>
      <c r="AP47">
        <f>IF(AN47*$H$13&gt;=AR47,1.0,(AR47/(AR47-AN47*$H$13)))</f>
        <v>0</v>
      </c>
      <c r="AQ47">
        <f>(AP47-1)*100</f>
        <v>0</v>
      </c>
      <c r="AR47">
        <f>MAX(0,($B$13+$C$13*DJ47)/(1+$D$13*DJ47)*DC47/(DE47+273)*$E$13)</f>
        <v>0</v>
      </c>
      <c r="AS47" t="s">
        <v>565</v>
      </c>
      <c r="AT47">
        <v>12496.9</v>
      </c>
      <c r="AU47">
        <v>744.564</v>
      </c>
      <c r="AV47">
        <v>2780.22</v>
      </c>
      <c r="AW47">
        <f>1-AU47/AV47</f>
        <v>0</v>
      </c>
      <c r="AX47">
        <v>-1.634995167223251</v>
      </c>
      <c r="AY47" t="s">
        <v>570</v>
      </c>
      <c r="AZ47">
        <v>12497.5</v>
      </c>
      <c r="BA47">
        <v>673.57728</v>
      </c>
      <c r="BB47">
        <v>837.3150000000001</v>
      </c>
      <c r="BC47">
        <f>1-BA47/BB47</f>
        <v>0</v>
      </c>
      <c r="BD47">
        <v>0.5</v>
      </c>
      <c r="BE47">
        <f>CN47</f>
        <v>0</v>
      </c>
      <c r="BF47">
        <f>S47</f>
        <v>0</v>
      </c>
      <c r="BG47">
        <f>BC47*BD47*BE47</f>
        <v>0</v>
      </c>
      <c r="BH47">
        <f>(BF47-AX47)/BE47</f>
        <v>0</v>
      </c>
      <c r="BI47">
        <f>(AV47-BB47)/BB47</f>
        <v>0</v>
      </c>
      <c r="BJ47">
        <f>AU47/(AW47+AU47/BB47)</f>
        <v>0</v>
      </c>
      <c r="BK47" t="s">
        <v>571</v>
      </c>
      <c r="BL47">
        <v>519.99</v>
      </c>
      <c r="BM47">
        <f>IF(BL47&lt;&gt;0, BL47, BJ47)</f>
        <v>0</v>
      </c>
      <c r="BN47">
        <f>1-BM47/BB47</f>
        <v>0</v>
      </c>
      <c r="BO47">
        <f>(BB47-BA47)/(BB47-BM47)</f>
        <v>0</v>
      </c>
      <c r="BP47">
        <f>(AV47-BB47)/(AV47-BM47)</f>
        <v>0</v>
      </c>
      <c r="BQ47">
        <f>(BB47-BA47)/(BB47-AU47)</f>
        <v>0</v>
      </c>
      <c r="BR47">
        <f>(AV47-BB47)/(AV47-AU47)</f>
        <v>0</v>
      </c>
      <c r="BS47">
        <f>(BO47*BM47/BA47)</f>
        <v>0</v>
      </c>
      <c r="BT47">
        <f>(1-BS47)</f>
        <v>0</v>
      </c>
      <c r="BU47">
        <v>1731</v>
      </c>
      <c r="BV47">
        <v>300</v>
      </c>
      <c r="BW47">
        <v>300</v>
      </c>
      <c r="BX47">
        <v>300</v>
      </c>
      <c r="BY47">
        <v>12497.5</v>
      </c>
      <c r="BZ47">
        <v>806.16</v>
      </c>
      <c r="CA47">
        <v>-0.00905299</v>
      </c>
      <c r="CB47">
        <v>-3.48</v>
      </c>
      <c r="CC47" t="s">
        <v>413</v>
      </c>
      <c r="CD47" t="s">
        <v>413</v>
      </c>
      <c r="CE47" t="s">
        <v>413</v>
      </c>
      <c r="CF47" t="s">
        <v>413</v>
      </c>
      <c r="CG47" t="s">
        <v>413</v>
      </c>
      <c r="CH47" t="s">
        <v>413</v>
      </c>
      <c r="CI47" t="s">
        <v>413</v>
      </c>
      <c r="CJ47" t="s">
        <v>413</v>
      </c>
      <c r="CK47" t="s">
        <v>413</v>
      </c>
      <c r="CL47" t="s">
        <v>413</v>
      </c>
      <c r="CM47">
        <f>$B$11*DK47+$C$11*DL47+$F$11*DW47*(1-DZ47)</f>
        <v>0</v>
      </c>
      <c r="CN47">
        <f>CM47*CO47</f>
        <v>0</v>
      </c>
      <c r="CO47">
        <f>($B$11*$D$9+$C$11*$D$9+$F$11*((EJ47+EB47)/MAX(EJ47+EB47+EK47, 0.1)*$I$9+EK47/MAX(EJ47+EB47+EK47, 0.1)*$J$9))/($B$11+$C$11+$F$11)</f>
        <v>0</v>
      </c>
      <c r="CP47">
        <f>($B$11*$K$9+$C$11*$K$9+$F$11*((EJ47+EB47)/MAX(EJ47+EB47+EK47, 0.1)*$P$9+EK47/MAX(EJ47+EB47+EK47, 0.1)*$Q$9))/($B$11+$C$11+$F$11)</f>
        <v>0</v>
      </c>
      <c r="CQ47">
        <v>6</v>
      </c>
      <c r="CR47">
        <v>0.5</v>
      </c>
      <c r="CS47" t="s">
        <v>414</v>
      </c>
      <c r="CT47">
        <v>2</v>
      </c>
      <c r="CU47">
        <v>1687531157.849999</v>
      </c>
      <c r="CV47">
        <v>409.9219666666667</v>
      </c>
      <c r="CW47">
        <v>423.7329</v>
      </c>
      <c r="CX47">
        <v>16.87519333333333</v>
      </c>
      <c r="CY47">
        <v>15.13383333333333</v>
      </c>
      <c r="CZ47">
        <v>409.2689</v>
      </c>
      <c r="DA47">
        <v>16.73629333333333</v>
      </c>
      <c r="DB47">
        <v>600.2442000000002</v>
      </c>
      <c r="DC47">
        <v>101.0088333333333</v>
      </c>
      <c r="DD47">
        <v>0.1001143466666667</v>
      </c>
      <c r="DE47">
        <v>24.95888666666667</v>
      </c>
      <c r="DF47">
        <v>25.11509333333333</v>
      </c>
      <c r="DG47">
        <v>999.9000000000002</v>
      </c>
      <c r="DH47">
        <v>0</v>
      </c>
      <c r="DI47">
        <v>0</v>
      </c>
      <c r="DJ47">
        <v>9995.832333333332</v>
      </c>
      <c r="DK47">
        <v>0</v>
      </c>
      <c r="DL47">
        <v>1161.143666666667</v>
      </c>
      <c r="DM47">
        <v>-13.81086</v>
      </c>
      <c r="DN47">
        <v>416.9583</v>
      </c>
      <c r="DO47">
        <v>430.2440999999999</v>
      </c>
      <c r="DP47">
        <v>1.741357333333334</v>
      </c>
      <c r="DQ47">
        <v>423.7329</v>
      </c>
      <c r="DR47">
        <v>15.13383333333333</v>
      </c>
      <c r="DS47">
        <v>1.704542333333334</v>
      </c>
      <c r="DT47">
        <v>1.528648666666667</v>
      </c>
      <c r="DU47">
        <v>14.93786666666667</v>
      </c>
      <c r="DV47">
        <v>13.25777666666667</v>
      </c>
      <c r="DW47">
        <v>1499.971</v>
      </c>
      <c r="DX47">
        <v>0.9730032000000002</v>
      </c>
      <c r="DY47">
        <v>0.02699654333333333</v>
      </c>
      <c r="DZ47">
        <v>0</v>
      </c>
      <c r="EA47">
        <v>673.5435666666667</v>
      </c>
      <c r="EB47">
        <v>4.99931</v>
      </c>
      <c r="EC47">
        <v>15263.29333333333</v>
      </c>
      <c r="ED47">
        <v>13258.97</v>
      </c>
      <c r="EE47">
        <v>40.32476666666666</v>
      </c>
      <c r="EF47">
        <v>40.5893</v>
      </c>
      <c r="EG47">
        <v>40.80383333333332</v>
      </c>
      <c r="EH47">
        <v>37.14353333333334</v>
      </c>
      <c r="EI47">
        <v>40.88099999999999</v>
      </c>
      <c r="EJ47">
        <v>1454.613666666667</v>
      </c>
      <c r="EK47">
        <v>40.35733333333334</v>
      </c>
      <c r="EL47">
        <v>0</v>
      </c>
      <c r="EM47">
        <v>363.5999999046326</v>
      </c>
      <c r="EN47">
        <v>0</v>
      </c>
      <c r="EO47">
        <v>673.57728</v>
      </c>
      <c r="EP47">
        <v>4.454076930746483</v>
      </c>
      <c r="EQ47">
        <v>-6378.476918254552</v>
      </c>
      <c r="ER47">
        <v>15182.112</v>
      </c>
      <c r="ES47">
        <v>15</v>
      </c>
      <c r="ET47">
        <v>1687531125.6</v>
      </c>
      <c r="EU47" t="s">
        <v>572</v>
      </c>
      <c r="EV47">
        <v>1687531122.6</v>
      </c>
      <c r="EW47">
        <v>1687531125.6</v>
      </c>
      <c r="EX47">
        <v>31</v>
      </c>
      <c r="EY47">
        <v>-0.066</v>
      </c>
      <c r="EZ47">
        <v>-0.063</v>
      </c>
      <c r="FA47">
        <v>0.653</v>
      </c>
      <c r="FB47">
        <v>0.139</v>
      </c>
      <c r="FC47">
        <v>424</v>
      </c>
      <c r="FD47">
        <v>14</v>
      </c>
      <c r="FE47">
        <v>0.1</v>
      </c>
      <c r="FF47">
        <v>0.05</v>
      </c>
      <c r="FG47">
        <v>-13.95505853658537</v>
      </c>
      <c r="FH47">
        <v>1.566313588850143</v>
      </c>
      <c r="FI47">
        <v>0.3174419362890346</v>
      </c>
      <c r="FJ47">
        <v>1</v>
      </c>
      <c r="FK47">
        <v>409.9417419354838</v>
      </c>
      <c r="FL47">
        <v>-1.788919354839612</v>
      </c>
      <c r="FM47">
        <v>0.1413277973575306</v>
      </c>
      <c r="FN47">
        <v>1</v>
      </c>
      <c r="FO47">
        <v>1.735120975609756</v>
      </c>
      <c r="FP47">
        <v>0.09915386759582438</v>
      </c>
      <c r="FQ47">
        <v>0.01759458810985647</v>
      </c>
      <c r="FR47">
        <v>1</v>
      </c>
      <c r="FS47">
        <v>16.87491612903226</v>
      </c>
      <c r="FT47">
        <v>0.04638387096770261</v>
      </c>
      <c r="FU47">
        <v>0.004211971936783792</v>
      </c>
      <c r="FV47">
        <v>1</v>
      </c>
      <c r="FW47">
        <v>4</v>
      </c>
      <c r="FX47">
        <v>4</v>
      </c>
      <c r="FY47" t="s">
        <v>416</v>
      </c>
      <c r="FZ47">
        <v>3.18283</v>
      </c>
      <c r="GA47">
        <v>2.79467</v>
      </c>
      <c r="GB47">
        <v>0.104026</v>
      </c>
      <c r="GC47">
        <v>0.107364</v>
      </c>
      <c r="GD47">
        <v>0.09479990000000001</v>
      </c>
      <c r="GE47">
        <v>0.0884456</v>
      </c>
      <c r="GF47">
        <v>28337.5</v>
      </c>
      <c r="GG47">
        <v>22384.1</v>
      </c>
      <c r="GH47">
        <v>29534.5</v>
      </c>
      <c r="GI47">
        <v>24545.3</v>
      </c>
      <c r="GJ47">
        <v>33990.1</v>
      </c>
      <c r="GK47">
        <v>32654.1</v>
      </c>
      <c r="GL47">
        <v>40721.6</v>
      </c>
      <c r="GM47">
        <v>40042.9</v>
      </c>
      <c r="GN47">
        <v>2.23125</v>
      </c>
      <c r="GO47">
        <v>1.96485</v>
      </c>
      <c r="GP47">
        <v>0.155821</v>
      </c>
      <c r="GQ47">
        <v>0</v>
      </c>
      <c r="GR47">
        <v>22.5365</v>
      </c>
      <c r="GS47">
        <v>999.9</v>
      </c>
      <c r="GT47">
        <v>57.1</v>
      </c>
      <c r="GU47">
        <v>26.2</v>
      </c>
      <c r="GV47">
        <v>19.3003</v>
      </c>
      <c r="GW47">
        <v>62.2947</v>
      </c>
      <c r="GX47">
        <v>34.4151</v>
      </c>
      <c r="GY47">
        <v>1</v>
      </c>
      <c r="GZ47">
        <v>-0.357309</v>
      </c>
      <c r="HA47">
        <v>-0.152598</v>
      </c>
      <c r="HB47">
        <v>20.267</v>
      </c>
      <c r="HC47">
        <v>5.22777</v>
      </c>
      <c r="HD47">
        <v>11.9021</v>
      </c>
      <c r="HE47">
        <v>4.96455</v>
      </c>
      <c r="HF47">
        <v>3.292</v>
      </c>
      <c r="HG47">
        <v>9999</v>
      </c>
      <c r="HH47">
        <v>9999</v>
      </c>
      <c r="HI47">
        <v>9999</v>
      </c>
      <c r="HJ47">
        <v>999.9</v>
      </c>
      <c r="HK47">
        <v>4.97016</v>
      </c>
      <c r="HL47">
        <v>1.87471</v>
      </c>
      <c r="HM47">
        <v>1.87347</v>
      </c>
      <c r="HN47">
        <v>1.87253</v>
      </c>
      <c r="HO47">
        <v>1.87408</v>
      </c>
      <c r="HP47">
        <v>1.86906</v>
      </c>
      <c r="HQ47">
        <v>1.87332</v>
      </c>
      <c r="HR47">
        <v>1.87836</v>
      </c>
      <c r="HS47">
        <v>0</v>
      </c>
      <c r="HT47">
        <v>0</v>
      </c>
      <c r="HU47">
        <v>0</v>
      </c>
      <c r="HV47">
        <v>0</v>
      </c>
      <c r="HW47" t="s">
        <v>417</v>
      </c>
      <c r="HX47" t="s">
        <v>418</v>
      </c>
      <c r="HY47" t="s">
        <v>419</v>
      </c>
      <c r="HZ47" t="s">
        <v>419</v>
      </c>
      <c r="IA47" t="s">
        <v>419</v>
      </c>
      <c r="IB47" t="s">
        <v>419</v>
      </c>
      <c r="IC47">
        <v>0</v>
      </c>
      <c r="ID47">
        <v>100</v>
      </c>
      <c r="IE47">
        <v>100</v>
      </c>
      <c r="IF47">
        <v>0.653</v>
      </c>
      <c r="IG47">
        <v>0.1389</v>
      </c>
      <c r="IH47">
        <v>0.6530500000000643</v>
      </c>
      <c r="II47">
        <v>0</v>
      </c>
      <c r="IJ47">
        <v>0</v>
      </c>
      <c r="IK47">
        <v>0</v>
      </c>
      <c r="IL47">
        <v>0.1388949999999998</v>
      </c>
      <c r="IM47">
        <v>0</v>
      </c>
      <c r="IN47">
        <v>0</v>
      </c>
      <c r="IO47">
        <v>0</v>
      </c>
      <c r="IP47">
        <v>-1</v>
      </c>
      <c r="IQ47">
        <v>-1</v>
      </c>
      <c r="IR47">
        <v>-1</v>
      </c>
      <c r="IS47">
        <v>-1</v>
      </c>
      <c r="IT47">
        <v>0.7</v>
      </c>
      <c r="IU47">
        <v>0.7</v>
      </c>
      <c r="IV47">
        <v>1.09253</v>
      </c>
      <c r="IW47">
        <v>2.39502</v>
      </c>
      <c r="IX47">
        <v>1.42578</v>
      </c>
      <c r="IY47">
        <v>2.28149</v>
      </c>
      <c r="IZ47">
        <v>1.54785</v>
      </c>
      <c r="JA47">
        <v>2.29614</v>
      </c>
      <c r="JB47">
        <v>30.1147</v>
      </c>
      <c r="JC47">
        <v>15.209</v>
      </c>
      <c r="JD47">
        <v>18</v>
      </c>
      <c r="JE47">
        <v>622.788</v>
      </c>
      <c r="JF47">
        <v>439.177</v>
      </c>
      <c r="JG47">
        <v>23.5821</v>
      </c>
      <c r="JH47">
        <v>22.6096</v>
      </c>
      <c r="JI47">
        <v>29.9998</v>
      </c>
      <c r="JJ47">
        <v>22.5542</v>
      </c>
      <c r="JK47">
        <v>22.4982</v>
      </c>
      <c r="JL47">
        <v>21.8816</v>
      </c>
      <c r="JM47">
        <v>26.809</v>
      </c>
      <c r="JN47">
        <v>98.8853</v>
      </c>
      <c r="JO47">
        <v>23.5607</v>
      </c>
      <c r="JP47">
        <v>424.114</v>
      </c>
      <c r="JQ47">
        <v>15.0879</v>
      </c>
      <c r="JR47">
        <v>96.20610000000001</v>
      </c>
      <c r="JS47">
        <v>101.88</v>
      </c>
    </row>
    <row r="48" spans="1:279">
      <c r="A48">
        <v>32</v>
      </c>
      <c r="B48">
        <v>1687531255.1</v>
      </c>
      <c r="C48">
        <v>4865.599999904633</v>
      </c>
      <c r="D48" t="s">
        <v>573</v>
      </c>
      <c r="E48" t="s">
        <v>574</v>
      </c>
      <c r="F48">
        <v>15</v>
      </c>
      <c r="G48" t="s">
        <v>569</v>
      </c>
      <c r="N48" t="s">
        <v>528</v>
      </c>
      <c r="O48" t="s">
        <v>529</v>
      </c>
      <c r="P48">
        <v>1687531247.349999</v>
      </c>
      <c r="Q48">
        <f>(R48)/1000</f>
        <v>0</v>
      </c>
      <c r="R48">
        <f>1000*DB48*AP48*(CX48-CY48)/(100*CQ48*(1000-AP48*CX48))</f>
        <v>0</v>
      </c>
      <c r="S48">
        <f>DB48*AP48*(CW48-CV48*(1000-AP48*CY48)/(1000-AP48*CX48))/(100*CQ48)</f>
        <v>0</v>
      </c>
      <c r="T48">
        <f>CV48 - IF(AP48&gt;1, S48*CQ48*100.0/(AR48*DJ48), 0)</f>
        <v>0</v>
      </c>
      <c r="U48">
        <f>((AA48-Q48/2)*T48-S48)/(AA48+Q48/2)</f>
        <v>0</v>
      </c>
      <c r="V48">
        <f>U48*(DC48+DD48)/1000.0</f>
        <v>0</v>
      </c>
      <c r="W48">
        <f>(CV48 - IF(AP48&gt;1, S48*CQ48*100.0/(AR48*DJ48), 0))*(DC48+DD48)/1000.0</f>
        <v>0</v>
      </c>
      <c r="X48">
        <f>2.0/((1/Z48-1/Y48)+SIGN(Z48)*SQRT((1/Z48-1/Y48)*(1/Z48-1/Y48) + 4*CR48/((CR48+1)*(CR48+1))*(2*1/Z48*1/Y48-1/Y48*1/Y48)))</f>
        <v>0</v>
      </c>
      <c r="Y48">
        <f>IF(LEFT(CS48,1)&lt;&gt;"0",IF(LEFT(CS48,1)="1",3.0,CT48),$D$5+$E$5*(DJ48*DC48/($K$5*1000))+$F$5*(DJ48*DC48/($K$5*1000))*MAX(MIN(CQ48,$J$5),$I$5)*MAX(MIN(CQ48,$J$5),$I$5)+$G$5*MAX(MIN(CQ48,$J$5),$I$5)*(DJ48*DC48/($K$5*1000))+$H$5*(DJ48*DC48/($K$5*1000))*(DJ48*DC48/($K$5*1000)))</f>
        <v>0</v>
      </c>
      <c r="Z48">
        <f>Q48*(1000-(1000*0.61365*exp(17.502*AD48/(240.97+AD48))/(DC48+DD48)+CX48)/2)/(1000*0.61365*exp(17.502*AD48/(240.97+AD48))/(DC48+DD48)-CX48)</f>
        <v>0</v>
      </c>
      <c r="AA48">
        <f>1/((CR48+1)/(X48/1.6)+1/(Y48/1.37)) + CR48/((CR48+1)/(X48/1.6) + CR48/(Y48/1.37))</f>
        <v>0</v>
      </c>
      <c r="AB48">
        <f>(CM48*CP48)</f>
        <v>0</v>
      </c>
      <c r="AC48">
        <f>(DE48+(AB48+2*0.95*5.67E-8*(((DE48+$B$7)+273)^4-(DE48+273)^4)-44100*Q48)/(1.84*29.3*Y48+8*0.95*5.67E-8*(DE48+273)^3))</f>
        <v>0</v>
      </c>
      <c r="AD48">
        <f>($C$7*DF48+$D$7*DG48+$E$7*AC48)</f>
        <v>0</v>
      </c>
      <c r="AE48">
        <f>0.61365*exp(17.502*AD48/(240.97+AD48))</f>
        <v>0</v>
      </c>
      <c r="AF48">
        <f>(AG48/AH48*100)</f>
        <v>0</v>
      </c>
      <c r="AG48">
        <f>CX48*(DC48+DD48)/1000</f>
        <v>0</v>
      </c>
      <c r="AH48">
        <f>0.61365*exp(17.502*DE48/(240.97+DE48))</f>
        <v>0</v>
      </c>
      <c r="AI48">
        <f>(AE48-CX48*(DC48+DD48)/1000)</f>
        <v>0</v>
      </c>
      <c r="AJ48">
        <f>(-Q48*44100)</f>
        <v>0</v>
      </c>
      <c r="AK48">
        <f>2*29.3*Y48*0.92*(DE48-AD48)</f>
        <v>0</v>
      </c>
      <c r="AL48">
        <f>2*0.95*5.67E-8*(((DE48+$B$7)+273)^4-(AD48+273)^4)</f>
        <v>0</v>
      </c>
      <c r="AM48">
        <f>AB48+AL48+AJ48+AK48</f>
        <v>0</v>
      </c>
      <c r="AN48">
        <v>0</v>
      </c>
      <c r="AO48">
        <v>0</v>
      </c>
      <c r="AP48">
        <f>IF(AN48*$H$13&gt;=AR48,1.0,(AR48/(AR48-AN48*$H$13)))</f>
        <v>0</v>
      </c>
      <c r="AQ48">
        <f>(AP48-1)*100</f>
        <v>0</v>
      </c>
      <c r="AR48">
        <f>MAX(0,($B$13+$C$13*DJ48)/(1+$D$13*DJ48)*DC48/(DE48+273)*$E$13)</f>
        <v>0</v>
      </c>
      <c r="AS48" t="s">
        <v>565</v>
      </c>
      <c r="AT48">
        <v>12496.9</v>
      </c>
      <c r="AU48">
        <v>744.564</v>
      </c>
      <c r="AV48">
        <v>2780.22</v>
      </c>
      <c r="AW48">
        <f>1-AU48/AV48</f>
        <v>0</v>
      </c>
      <c r="AX48">
        <v>-1.634995167223251</v>
      </c>
      <c r="AY48" t="s">
        <v>575</v>
      </c>
      <c r="AZ48">
        <v>12494.3</v>
      </c>
      <c r="BA48">
        <v>658.2646800000001</v>
      </c>
      <c r="BB48">
        <v>804.093</v>
      </c>
      <c r="BC48">
        <f>1-BA48/BB48</f>
        <v>0</v>
      </c>
      <c r="BD48">
        <v>0.5</v>
      </c>
      <c r="BE48">
        <f>CN48</f>
        <v>0</v>
      </c>
      <c r="BF48">
        <f>S48</f>
        <v>0</v>
      </c>
      <c r="BG48">
        <f>BC48*BD48*BE48</f>
        <v>0</v>
      </c>
      <c r="BH48">
        <f>(BF48-AX48)/BE48</f>
        <v>0</v>
      </c>
      <c r="BI48">
        <f>(AV48-BB48)/BB48</f>
        <v>0</v>
      </c>
      <c r="BJ48">
        <f>AU48/(AW48+AU48/BB48)</f>
        <v>0</v>
      </c>
      <c r="BK48" t="s">
        <v>576</v>
      </c>
      <c r="BL48">
        <v>516.62</v>
      </c>
      <c r="BM48">
        <f>IF(BL48&lt;&gt;0, BL48, BJ48)</f>
        <v>0</v>
      </c>
      <c r="BN48">
        <f>1-BM48/BB48</f>
        <v>0</v>
      </c>
      <c r="BO48">
        <f>(BB48-BA48)/(BB48-BM48)</f>
        <v>0</v>
      </c>
      <c r="BP48">
        <f>(AV48-BB48)/(AV48-BM48)</f>
        <v>0</v>
      </c>
      <c r="BQ48">
        <f>(BB48-BA48)/(BB48-AU48)</f>
        <v>0</v>
      </c>
      <c r="BR48">
        <f>(AV48-BB48)/(AV48-AU48)</f>
        <v>0</v>
      </c>
      <c r="BS48">
        <f>(BO48*BM48/BA48)</f>
        <v>0</v>
      </c>
      <c r="BT48">
        <f>(1-BS48)</f>
        <v>0</v>
      </c>
      <c r="BU48">
        <v>1733</v>
      </c>
      <c r="BV48">
        <v>300</v>
      </c>
      <c r="BW48">
        <v>300</v>
      </c>
      <c r="BX48">
        <v>300</v>
      </c>
      <c r="BY48">
        <v>12494.3</v>
      </c>
      <c r="BZ48">
        <v>775.59</v>
      </c>
      <c r="CA48">
        <v>-0.0090502</v>
      </c>
      <c r="CB48">
        <v>-2.46</v>
      </c>
      <c r="CC48" t="s">
        <v>413</v>
      </c>
      <c r="CD48" t="s">
        <v>413</v>
      </c>
      <c r="CE48" t="s">
        <v>413</v>
      </c>
      <c r="CF48" t="s">
        <v>413</v>
      </c>
      <c r="CG48" t="s">
        <v>413</v>
      </c>
      <c r="CH48" t="s">
        <v>413</v>
      </c>
      <c r="CI48" t="s">
        <v>413</v>
      </c>
      <c r="CJ48" t="s">
        <v>413</v>
      </c>
      <c r="CK48" t="s">
        <v>413</v>
      </c>
      <c r="CL48" t="s">
        <v>413</v>
      </c>
      <c r="CM48">
        <f>$B$11*DK48+$C$11*DL48+$F$11*DW48*(1-DZ48)</f>
        <v>0</v>
      </c>
      <c r="CN48">
        <f>CM48*CO48</f>
        <v>0</v>
      </c>
      <c r="CO48">
        <f>($B$11*$D$9+$C$11*$D$9+$F$11*((EJ48+EB48)/MAX(EJ48+EB48+EK48, 0.1)*$I$9+EK48/MAX(EJ48+EB48+EK48, 0.1)*$J$9))/($B$11+$C$11+$F$11)</f>
        <v>0</v>
      </c>
      <c r="CP48">
        <f>($B$11*$K$9+$C$11*$K$9+$F$11*((EJ48+EB48)/MAX(EJ48+EB48+EK48, 0.1)*$P$9+EK48/MAX(EJ48+EB48+EK48, 0.1)*$Q$9))/($B$11+$C$11+$F$11)</f>
        <v>0</v>
      </c>
      <c r="CQ48">
        <v>6</v>
      </c>
      <c r="CR48">
        <v>0.5</v>
      </c>
      <c r="CS48" t="s">
        <v>414</v>
      </c>
      <c r="CT48">
        <v>2</v>
      </c>
      <c r="CU48">
        <v>1687531247.349999</v>
      </c>
      <c r="CV48">
        <v>301.5043666666666</v>
      </c>
      <c r="CW48">
        <v>311.3131333333333</v>
      </c>
      <c r="CX48">
        <v>16.65459333333333</v>
      </c>
      <c r="CY48">
        <v>14.77481333333333</v>
      </c>
      <c r="CZ48">
        <v>300.6823666666666</v>
      </c>
      <c r="DA48">
        <v>16.5157</v>
      </c>
      <c r="DB48">
        <v>600.2072666666667</v>
      </c>
      <c r="DC48">
        <v>101.0061</v>
      </c>
      <c r="DD48">
        <v>0.09985083</v>
      </c>
      <c r="DE48">
        <v>24.86125666666667</v>
      </c>
      <c r="DF48">
        <v>25.03305666666667</v>
      </c>
      <c r="DG48">
        <v>999.9000000000002</v>
      </c>
      <c r="DH48">
        <v>0</v>
      </c>
      <c r="DI48">
        <v>0</v>
      </c>
      <c r="DJ48">
        <v>9995.956666666667</v>
      </c>
      <c r="DK48">
        <v>0</v>
      </c>
      <c r="DL48">
        <v>1173.236</v>
      </c>
      <c r="DM48">
        <v>-9.977725</v>
      </c>
      <c r="DN48">
        <v>306.439</v>
      </c>
      <c r="DO48">
        <v>315.9817</v>
      </c>
      <c r="DP48">
        <v>1.879786</v>
      </c>
      <c r="DQ48">
        <v>311.3131333333333</v>
      </c>
      <c r="DR48">
        <v>14.77481333333333</v>
      </c>
      <c r="DS48">
        <v>1.682214666666667</v>
      </c>
      <c r="DT48">
        <v>1.492346666666666</v>
      </c>
      <c r="DU48">
        <v>14.73328</v>
      </c>
      <c r="DV48">
        <v>12.88995</v>
      </c>
      <c r="DW48">
        <v>1499.971333333333</v>
      </c>
      <c r="DX48">
        <v>0.9729961666666663</v>
      </c>
      <c r="DY48">
        <v>0.02700373</v>
      </c>
      <c r="DZ48">
        <v>0</v>
      </c>
      <c r="EA48">
        <v>658.3297333333336</v>
      </c>
      <c r="EB48">
        <v>4.99931</v>
      </c>
      <c r="EC48">
        <v>14969.51666666667</v>
      </c>
      <c r="ED48">
        <v>13258.96</v>
      </c>
      <c r="EE48">
        <v>41.20393333333333</v>
      </c>
      <c r="EF48">
        <v>41.0664</v>
      </c>
      <c r="EG48">
        <v>41.48313333333332</v>
      </c>
      <c r="EH48">
        <v>38.10379999999999</v>
      </c>
      <c r="EI48">
        <v>41.71633333333331</v>
      </c>
      <c r="EJ48">
        <v>1454.601</v>
      </c>
      <c r="EK48">
        <v>40.37066666666665</v>
      </c>
      <c r="EL48">
        <v>0</v>
      </c>
      <c r="EM48">
        <v>89</v>
      </c>
      <c r="EN48">
        <v>0</v>
      </c>
      <c r="EO48">
        <v>658.2646800000001</v>
      </c>
      <c r="EP48">
        <v>-7.483461534066775</v>
      </c>
      <c r="EQ48">
        <v>-4293.369223405811</v>
      </c>
      <c r="ER48">
        <v>14991.448</v>
      </c>
      <c r="ES48">
        <v>15</v>
      </c>
      <c r="ET48">
        <v>1687531281.1</v>
      </c>
      <c r="EU48" t="s">
        <v>577</v>
      </c>
      <c r="EV48">
        <v>1687531281.1</v>
      </c>
      <c r="EW48">
        <v>1687531125.6</v>
      </c>
      <c r="EX48">
        <v>32</v>
      </c>
      <c r="EY48">
        <v>0.169</v>
      </c>
      <c r="EZ48">
        <v>-0.063</v>
      </c>
      <c r="FA48">
        <v>0.822</v>
      </c>
      <c r="FB48">
        <v>0.139</v>
      </c>
      <c r="FC48">
        <v>312</v>
      </c>
      <c r="FD48">
        <v>14</v>
      </c>
      <c r="FE48">
        <v>0.48</v>
      </c>
      <c r="FF48">
        <v>0.05</v>
      </c>
      <c r="FG48">
        <v>-9.89190825</v>
      </c>
      <c r="FH48">
        <v>-1.931002739212001</v>
      </c>
      <c r="FI48">
        <v>0.1925397703188551</v>
      </c>
      <c r="FJ48">
        <v>1</v>
      </c>
      <c r="FK48">
        <v>301.3753</v>
      </c>
      <c r="FL48">
        <v>-4.765962180200403</v>
      </c>
      <c r="FM48">
        <v>0.3487121210014515</v>
      </c>
      <c r="FN48">
        <v>1</v>
      </c>
      <c r="FO48">
        <v>1.873027</v>
      </c>
      <c r="FP48">
        <v>0.146005553470916</v>
      </c>
      <c r="FQ48">
        <v>0.01425923458675114</v>
      </c>
      <c r="FR48">
        <v>1</v>
      </c>
      <c r="FS48">
        <v>16.65401333333333</v>
      </c>
      <c r="FT48">
        <v>0.07809210233594917</v>
      </c>
      <c r="FU48">
        <v>0.006384550797737061</v>
      </c>
      <c r="FV48">
        <v>1</v>
      </c>
      <c r="FW48">
        <v>4</v>
      </c>
      <c r="FX48">
        <v>4</v>
      </c>
      <c r="FY48" t="s">
        <v>416</v>
      </c>
      <c r="FZ48">
        <v>3.18349</v>
      </c>
      <c r="GA48">
        <v>2.79693</v>
      </c>
      <c r="GB48">
        <v>0.0814981</v>
      </c>
      <c r="GC48">
        <v>0.08431080000000001</v>
      </c>
      <c r="GD48">
        <v>0.09386170000000001</v>
      </c>
      <c r="GE48">
        <v>0.0868603</v>
      </c>
      <c r="GF48">
        <v>29048.5</v>
      </c>
      <c r="GG48">
        <v>22960.8</v>
      </c>
      <c r="GH48">
        <v>29533.5</v>
      </c>
      <c r="GI48">
        <v>24544.2</v>
      </c>
      <c r="GJ48">
        <v>34024.3</v>
      </c>
      <c r="GK48">
        <v>32709.6</v>
      </c>
      <c r="GL48">
        <v>40720.2</v>
      </c>
      <c r="GM48">
        <v>40040.9</v>
      </c>
      <c r="GN48">
        <v>2.23358</v>
      </c>
      <c r="GO48">
        <v>1.96235</v>
      </c>
      <c r="GP48">
        <v>0.143662</v>
      </c>
      <c r="GQ48">
        <v>0</v>
      </c>
      <c r="GR48">
        <v>22.6916</v>
      </c>
      <c r="GS48">
        <v>999.9</v>
      </c>
      <c r="GT48">
        <v>57.3</v>
      </c>
      <c r="GU48">
        <v>26.2</v>
      </c>
      <c r="GV48">
        <v>19.3696</v>
      </c>
      <c r="GW48">
        <v>62.3247</v>
      </c>
      <c r="GX48">
        <v>34.4511</v>
      </c>
      <c r="GY48">
        <v>1</v>
      </c>
      <c r="GZ48">
        <v>-0.356555</v>
      </c>
      <c r="HA48">
        <v>-0.506942</v>
      </c>
      <c r="HB48">
        <v>20.2661</v>
      </c>
      <c r="HC48">
        <v>5.22747</v>
      </c>
      <c r="HD48">
        <v>11.9021</v>
      </c>
      <c r="HE48">
        <v>4.9646</v>
      </c>
      <c r="HF48">
        <v>3.292</v>
      </c>
      <c r="HG48">
        <v>9999</v>
      </c>
      <c r="HH48">
        <v>9999</v>
      </c>
      <c r="HI48">
        <v>9999</v>
      </c>
      <c r="HJ48">
        <v>999.9</v>
      </c>
      <c r="HK48">
        <v>4.97014</v>
      </c>
      <c r="HL48">
        <v>1.87469</v>
      </c>
      <c r="HM48">
        <v>1.87347</v>
      </c>
      <c r="HN48">
        <v>1.87252</v>
      </c>
      <c r="HO48">
        <v>1.87408</v>
      </c>
      <c r="HP48">
        <v>1.8691</v>
      </c>
      <c r="HQ48">
        <v>1.87332</v>
      </c>
      <c r="HR48">
        <v>1.87836</v>
      </c>
      <c r="HS48">
        <v>0</v>
      </c>
      <c r="HT48">
        <v>0</v>
      </c>
      <c r="HU48">
        <v>0</v>
      </c>
      <c r="HV48">
        <v>0</v>
      </c>
      <c r="HW48" t="s">
        <v>417</v>
      </c>
      <c r="HX48" t="s">
        <v>418</v>
      </c>
      <c r="HY48" t="s">
        <v>419</v>
      </c>
      <c r="HZ48" t="s">
        <v>419</v>
      </c>
      <c r="IA48" t="s">
        <v>419</v>
      </c>
      <c r="IB48" t="s">
        <v>419</v>
      </c>
      <c r="IC48">
        <v>0</v>
      </c>
      <c r="ID48">
        <v>100</v>
      </c>
      <c r="IE48">
        <v>100</v>
      </c>
      <c r="IF48">
        <v>0.822</v>
      </c>
      <c r="IG48">
        <v>0.1389</v>
      </c>
      <c r="IH48">
        <v>0.6530500000000643</v>
      </c>
      <c r="II48">
        <v>0</v>
      </c>
      <c r="IJ48">
        <v>0</v>
      </c>
      <c r="IK48">
        <v>0</v>
      </c>
      <c r="IL48">
        <v>0.1388949999999998</v>
      </c>
      <c r="IM48">
        <v>0</v>
      </c>
      <c r="IN48">
        <v>0</v>
      </c>
      <c r="IO48">
        <v>0</v>
      </c>
      <c r="IP48">
        <v>-1</v>
      </c>
      <c r="IQ48">
        <v>-1</v>
      </c>
      <c r="IR48">
        <v>-1</v>
      </c>
      <c r="IS48">
        <v>-1</v>
      </c>
      <c r="IT48">
        <v>2.2</v>
      </c>
      <c r="IU48">
        <v>2.2</v>
      </c>
      <c r="IV48">
        <v>0.852051</v>
      </c>
      <c r="IW48">
        <v>2.40234</v>
      </c>
      <c r="IX48">
        <v>1.42578</v>
      </c>
      <c r="IY48">
        <v>2.27905</v>
      </c>
      <c r="IZ48">
        <v>1.54785</v>
      </c>
      <c r="JA48">
        <v>2.29004</v>
      </c>
      <c r="JB48">
        <v>30.1147</v>
      </c>
      <c r="JC48">
        <v>15.2003</v>
      </c>
      <c r="JD48">
        <v>18</v>
      </c>
      <c r="JE48">
        <v>624.385</v>
      </c>
      <c r="JF48">
        <v>437.75</v>
      </c>
      <c r="JG48">
        <v>23.3821</v>
      </c>
      <c r="JH48">
        <v>22.6091</v>
      </c>
      <c r="JI48">
        <v>30.0001</v>
      </c>
      <c r="JJ48">
        <v>22.5481</v>
      </c>
      <c r="JK48">
        <v>22.4972</v>
      </c>
      <c r="JL48">
        <v>17.0783</v>
      </c>
      <c r="JM48">
        <v>28.1139</v>
      </c>
      <c r="JN48">
        <v>97.7671</v>
      </c>
      <c r="JO48">
        <v>23.3138</v>
      </c>
      <c r="JP48">
        <v>310.772</v>
      </c>
      <c r="JQ48">
        <v>14.8009</v>
      </c>
      <c r="JR48">
        <v>96.2029</v>
      </c>
      <c r="JS48">
        <v>101.875</v>
      </c>
    </row>
    <row r="49" spans="1:279">
      <c r="A49">
        <v>33</v>
      </c>
      <c r="B49">
        <v>1687531361.1</v>
      </c>
      <c r="C49">
        <v>4971.599999904633</v>
      </c>
      <c r="D49" t="s">
        <v>578</v>
      </c>
      <c r="E49" t="s">
        <v>579</v>
      </c>
      <c r="F49">
        <v>15</v>
      </c>
      <c r="G49" t="s">
        <v>569</v>
      </c>
      <c r="N49" t="s">
        <v>528</v>
      </c>
      <c r="O49" t="s">
        <v>529</v>
      </c>
      <c r="P49">
        <v>1687531353.099999</v>
      </c>
      <c r="Q49">
        <f>(R49)/1000</f>
        <v>0</v>
      </c>
      <c r="R49">
        <f>1000*DB49*AP49*(CX49-CY49)/(100*CQ49*(1000-AP49*CX49))</f>
        <v>0</v>
      </c>
      <c r="S49">
        <f>DB49*AP49*(CW49-CV49*(1000-AP49*CY49)/(1000-AP49*CX49))/(100*CQ49)</f>
        <v>0</v>
      </c>
      <c r="T49">
        <f>CV49 - IF(AP49&gt;1, S49*CQ49*100.0/(AR49*DJ49), 0)</f>
        <v>0</v>
      </c>
      <c r="U49">
        <f>((AA49-Q49/2)*T49-S49)/(AA49+Q49/2)</f>
        <v>0</v>
      </c>
      <c r="V49">
        <f>U49*(DC49+DD49)/1000.0</f>
        <v>0</v>
      </c>
      <c r="W49">
        <f>(CV49 - IF(AP49&gt;1, S49*CQ49*100.0/(AR49*DJ49), 0))*(DC49+DD49)/1000.0</f>
        <v>0</v>
      </c>
      <c r="X49">
        <f>2.0/((1/Z49-1/Y49)+SIGN(Z49)*SQRT((1/Z49-1/Y49)*(1/Z49-1/Y49) + 4*CR49/((CR49+1)*(CR49+1))*(2*1/Z49*1/Y49-1/Y49*1/Y49)))</f>
        <v>0</v>
      </c>
      <c r="Y49">
        <f>IF(LEFT(CS49,1)&lt;&gt;"0",IF(LEFT(CS49,1)="1",3.0,CT49),$D$5+$E$5*(DJ49*DC49/($K$5*1000))+$F$5*(DJ49*DC49/($K$5*1000))*MAX(MIN(CQ49,$J$5),$I$5)*MAX(MIN(CQ49,$J$5),$I$5)+$G$5*MAX(MIN(CQ49,$J$5),$I$5)*(DJ49*DC49/($K$5*1000))+$H$5*(DJ49*DC49/($K$5*1000))*(DJ49*DC49/($K$5*1000)))</f>
        <v>0</v>
      </c>
      <c r="Z49">
        <f>Q49*(1000-(1000*0.61365*exp(17.502*AD49/(240.97+AD49))/(DC49+DD49)+CX49)/2)/(1000*0.61365*exp(17.502*AD49/(240.97+AD49))/(DC49+DD49)-CX49)</f>
        <v>0</v>
      </c>
      <c r="AA49">
        <f>1/((CR49+1)/(X49/1.6)+1/(Y49/1.37)) + CR49/((CR49+1)/(X49/1.6) + CR49/(Y49/1.37))</f>
        <v>0</v>
      </c>
      <c r="AB49">
        <f>(CM49*CP49)</f>
        <v>0</v>
      </c>
      <c r="AC49">
        <f>(DE49+(AB49+2*0.95*5.67E-8*(((DE49+$B$7)+273)^4-(DE49+273)^4)-44100*Q49)/(1.84*29.3*Y49+8*0.95*5.67E-8*(DE49+273)^3))</f>
        <v>0</v>
      </c>
      <c r="AD49">
        <f>($C$7*DF49+$D$7*DG49+$E$7*AC49)</f>
        <v>0</v>
      </c>
      <c r="AE49">
        <f>0.61365*exp(17.502*AD49/(240.97+AD49))</f>
        <v>0</v>
      </c>
      <c r="AF49">
        <f>(AG49/AH49*100)</f>
        <v>0</v>
      </c>
      <c r="AG49">
        <f>CX49*(DC49+DD49)/1000</f>
        <v>0</v>
      </c>
      <c r="AH49">
        <f>0.61365*exp(17.502*DE49/(240.97+DE49))</f>
        <v>0</v>
      </c>
      <c r="AI49">
        <f>(AE49-CX49*(DC49+DD49)/1000)</f>
        <v>0</v>
      </c>
      <c r="AJ49">
        <f>(-Q49*44100)</f>
        <v>0</v>
      </c>
      <c r="AK49">
        <f>2*29.3*Y49*0.92*(DE49-AD49)</f>
        <v>0</v>
      </c>
      <c r="AL49">
        <f>2*0.95*5.67E-8*(((DE49+$B$7)+273)^4-(AD49+273)^4)</f>
        <v>0</v>
      </c>
      <c r="AM49">
        <f>AB49+AL49+AJ49+AK49</f>
        <v>0</v>
      </c>
      <c r="AN49">
        <v>0</v>
      </c>
      <c r="AO49">
        <v>0</v>
      </c>
      <c r="AP49">
        <f>IF(AN49*$H$13&gt;=AR49,1.0,(AR49/(AR49-AN49*$H$13)))</f>
        <v>0</v>
      </c>
      <c r="AQ49">
        <f>(AP49-1)*100</f>
        <v>0</v>
      </c>
      <c r="AR49">
        <f>MAX(0,($B$13+$C$13*DJ49)/(1+$D$13*DJ49)*DC49/(DE49+273)*$E$13)</f>
        <v>0</v>
      </c>
      <c r="AS49" t="s">
        <v>565</v>
      </c>
      <c r="AT49">
        <v>12496.9</v>
      </c>
      <c r="AU49">
        <v>744.564</v>
      </c>
      <c r="AV49">
        <v>2780.22</v>
      </c>
      <c r="AW49">
        <f>1-AU49/AV49</f>
        <v>0</v>
      </c>
      <c r="AX49">
        <v>-1.634995167223251</v>
      </c>
      <c r="AY49" t="s">
        <v>580</v>
      </c>
      <c r="AZ49">
        <v>12493.8</v>
      </c>
      <c r="BA49">
        <v>651.0695999999999</v>
      </c>
      <c r="BB49">
        <v>784.576</v>
      </c>
      <c r="BC49">
        <f>1-BA49/BB49</f>
        <v>0</v>
      </c>
      <c r="BD49">
        <v>0.5</v>
      </c>
      <c r="BE49">
        <f>CN49</f>
        <v>0</v>
      </c>
      <c r="BF49">
        <f>S49</f>
        <v>0</v>
      </c>
      <c r="BG49">
        <f>BC49*BD49*BE49</f>
        <v>0</v>
      </c>
      <c r="BH49">
        <f>(BF49-AX49)/BE49</f>
        <v>0</v>
      </c>
      <c r="BI49">
        <f>(AV49-BB49)/BB49</f>
        <v>0</v>
      </c>
      <c r="BJ49">
        <f>AU49/(AW49+AU49/BB49)</f>
        <v>0</v>
      </c>
      <c r="BK49" t="s">
        <v>581</v>
      </c>
      <c r="BL49">
        <v>520.3099999999999</v>
      </c>
      <c r="BM49">
        <f>IF(BL49&lt;&gt;0, BL49, BJ49)</f>
        <v>0</v>
      </c>
      <c r="BN49">
        <f>1-BM49/BB49</f>
        <v>0</v>
      </c>
      <c r="BO49">
        <f>(BB49-BA49)/(BB49-BM49)</f>
        <v>0</v>
      </c>
      <c r="BP49">
        <f>(AV49-BB49)/(AV49-BM49)</f>
        <v>0</v>
      </c>
      <c r="BQ49">
        <f>(BB49-BA49)/(BB49-AU49)</f>
        <v>0</v>
      </c>
      <c r="BR49">
        <f>(AV49-BB49)/(AV49-AU49)</f>
        <v>0</v>
      </c>
      <c r="BS49">
        <f>(BO49*BM49/BA49)</f>
        <v>0</v>
      </c>
      <c r="BT49">
        <f>(1-BS49)</f>
        <v>0</v>
      </c>
      <c r="BU49">
        <v>1735</v>
      </c>
      <c r="BV49">
        <v>300</v>
      </c>
      <c r="BW49">
        <v>300</v>
      </c>
      <c r="BX49">
        <v>300</v>
      </c>
      <c r="BY49">
        <v>12493.8</v>
      </c>
      <c r="BZ49">
        <v>757.2</v>
      </c>
      <c r="CA49">
        <v>-0.009038590000000001</v>
      </c>
      <c r="CB49">
        <v>-2.35</v>
      </c>
      <c r="CC49" t="s">
        <v>413</v>
      </c>
      <c r="CD49" t="s">
        <v>413</v>
      </c>
      <c r="CE49" t="s">
        <v>413</v>
      </c>
      <c r="CF49" t="s">
        <v>413</v>
      </c>
      <c r="CG49" t="s">
        <v>413</v>
      </c>
      <c r="CH49" t="s">
        <v>413</v>
      </c>
      <c r="CI49" t="s">
        <v>413</v>
      </c>
      <c r="CJ49" t="s">
        <v>413</v>
      </c>
      <c r="CK49" t="s">
        <v>413</v>
      </c>
      <c r="CL49" t="s">
        <v>413</v>
      </c>
      <c r="CM49">
        <f>$B$11*DK49+$C$11*DL49+$F$11*DW49*(1-DZ49)</f>
        <v>0</v>
      </c>
      <c r="CN49">
        <f>CM49*CO49</f>
        <v>0</v>
      </c>
      <c r="CO49">
        <f>($B$11*$D$9+$C$11*$D$9+$F$11*((EJ49+EB49)/MAX(EJ49+EB49+EK49, 0.1)*$I$9+EK49/MAX(EJ49+EB49+EK49, 0.1)*$J$9))/($B$11+$C$11+$F$11)</f>
        <v>0</v>
      </c>
      <c r="CP49">
        <f>($B$11*$K$9+$C$11*$K$9+$F$11*((EJ49+EB49)/MAX(EJ49+EB49+EK49, 0.1)*$P$9+EK49/MAX(EJ49+EB49+EK49, 0.1)*$Q$9))/($B$11+$C$11+$F$11)</f>
        <v>0</v>
      </c>
      <c r="CQ49">
        <v>6</v>
      </c>
      <c r="CR49">
        <v>0.5</v>
      </c>
      <c r="CS49" t="s">
        <v>414</v>
      </c>
      <c r="CT49">
        <v>2</v>
      </c>
      <c r="CU49">
        <v>1687531353.099999</v>
      </c>
      <c r="CV49">
        <v>201.3658064516129</v>
      </c>
      <c r="CW49">
        <v>207.3684516129033</v>
      </c>
      <c r="CX49">
        <v>16.54153548387097</v>
      </c>
      <c r="CY49">
        <v>14.62118709677419</v>
      </c>
      <c r="CZ49">
        <v>200.5548064516129</v>
      </c>
      <c r="DA49">
        <v>16.40264193548387</v>
      </c>
      <c r="DB49">
        <v>600.2364516129031</v>
      </c>
      <c r="DC49">
        <v>101.0058387096774</v>
      </c>
      <c r="DD49">
        <v>0.1001568612903226</v>
      </c>
      <c r="DE49">
        <v>24.90049032258065</v>
      </c>
      <c r="DF49">
        <v>25.04454516129032</v>
      </c>
      <c r="DG49">
        <v>999.9000000000003</v>
      </c>
      <c r="DH49">
        <v>0</v>
      </c>
      <c r="DI49">
        <v>0</v>
      </c>
      <c r="DJ49">
        <v>10001.04838709677</v>
      </c>
      <c r="DK49">
        <v>0</v>
      </c>
      <c r="DL49">
        <v>1175.402580645161</v>
      </c>
      <c r="DM49">
        <v>-5.991480645161292</v>
      </c>
      <c r="DN49">
        <v>204.7640645161291</v>
      </c>
      <c r="DO49">
        <v>210.4453548387098</v>
      </c>
      <c r="DP49">
        <v>1.920337096774194</v>
      </c>
      <c r="DQ49">
        <v>207.3684516129033</v>
      </c>
      <c r="DR49">
        <v>14.62118709677419</v>
      </c>
      <c r="DS49">
        <v>1.670791935483871</v>
      </c>
      <c r="DT49">
        <v>1.476826774193548</v>
      </c>
      <c r="DU49">
        <v>14.62761290322581</v>
      </c>
      <c r="DV49">
        <v>12.73018064516129</v>
      </c>
      <c r="DW49">
        <v>1500.170322580645</v>
      </c>
      <c r="DX49">
        <v>0.9729976129032258</v>
      </c>
      <c r="DY49">
        <v>0.02700220322580645</v>
      </c>
      <c r="DZ49">
        <v>0</v>
      </c>
      <c r="EA49">
        <v>650.9768387096774</v>
      </c>
      <c r="EB49">
        <v>4.999310000000001</v>
      </c>
      <c r="EC49">
        <v>13764.0129032258</v>
      </c>
      <c r="ED49">
        <v>13260.74516129032</v>
      </c>
      <c r="EE49">
        <v>41.3908387096774</v>
      </c>
      <c r="EF49">
        <v>40.81832258064515</v>
      </c>
      <c r="EG49">
        <v>41.76587096774193</v>
      </c>
      <c r="EH49">
        <v>37.67712903225806</v>
      </c>
      <c r="EI49">
        <v>41.72345161290321</v>
      </c>
      <c r="EJ49">
        <v>1454.797419354839</v>
      </c>
      <c r="EK49">
        <v>40.37322580645163</v>
      </c>
      <c r="EL49">
        <v>0</v>
      </c>
      <c r="EM49">
        <v>105.7999999523163</v>
      </c>
      <c r="EN49">
        <v>0</v>
      </c>
      <c r="EO49">
        <v>651.0695999999999</v>
      </c>
      <c r="EP49">
        <v>4.923076905165544</v>
      </c>
      <c r="EQ49">
        <v>-7241.661522385401</v>
      </c>
      <c r="ER49">
        <v>13640.584</v>
      </c>
      <c r="ES49">
        <v>15</v>
      </c>
      <c r="ET49">
        <v>1687531387.1</v>
      </c>
      <c r="EU49" t="s">
        <v>582</v>
      </c>
      <c r="EV49">
        <v>1687531387.1</v>
      </c>
      <c r="EW49">
        <v>1687531125.6</v>
      </c>
      <c r="EX49">
        <v>33</v>
      </c>
      <c r="EY49">
        <v>-0.011</v>
      </c>
      <c r="EZ49">
        <v>-0.063</v>
      </c>
      <c r="FA49">
        <v>0.8110000000000001</v>
      </c>
      <c r="FB49">
        <v>0.139</v>
      </c>
      <c r="FC49">
        <v>207</v>
      </c>
      <c r="FD49">
        <v>14</v>
      </c>
      <c r="FE49">
        <v>0.53</v>
      </c>
      <c r="FF49">
        <v>0.05</v>
      </c>
      <c r="FG49">
        <v>-5.928331999999999</v>
      </c>
      <c r="FH49">
        <v>-1.603677748592869</v>
      </c>
      <c r="FI49">
        <v>0.1589993668572299</v>
      </c>
      <c r="FJ49">
        <v>1</v>
      </c>
      <c r="FK49">
        <v>201.3943333333333</v>
      </c>
      <c r="FL49">
        <v>-4.965357063403547</v>
      </c>
      <c r="FM49">
        <v>0.3606521254000231</v>
      </c>
      <c r="FN49">
        <v>1</v>
      </c>
      <c r="FO49">
        <v>1.94071275</v>
      </c>
      <c r="FP49">
        <v>-0.3414460412757984</v>
      </c>
      <c r="FQ49">
        <v>0.04421233707843886</v>
      </c>
      <c r="FR49">
        <v>1</v>
      </c>
      <c r="FS49">
        <v>16.53913</v>
      </c>
      <c r="FT49">
        <v>0.7125223581757533</v>
      </c>
      <c r="FU49">
        <v>0.05170436570864512</v>
      </c>
      <c r="FV49">
        <v>1</v>
      </c>
      <c r="FW49">
        <v>4</v>
      </c>
      <c r="FX49">
        <v>4</v>
      </c>
      <c r="FY49" t="s">
        <v>416</v>
      </c>
      <c r="FZ49">
        <v>3.18353</v>
      </c>
      <c r="GA49">
        <v>2.79637</v>
      </c>
      <c r="GB49">
        <v>0.0576199</v>
      </c>
      <c r="GC49">
        <v>0.0597339</v>
      </c>
      <c r="GD49">
        <v>0.0936893</v>
      </c>
      <c r="GE49">
        <v>0.0864839</v>
      </c>
      <c r="GF49">
        <v>29800.1</v>
      </c>
      <c r="GG49">
        <v>23575.9</v>
      </c>
      <c r="GH49">
        <v>29530.3</v>
      </c>
      <c r="GI49">
        <v>24543.3</v>
      </c>
      <c r="GJ49">
        <v>34026.1</v>
      </c>
      <c r="GK49">
        <v>32721.2</v>
      </c>
      <c r="GL49">
        <v>40715.4</v>
      </c>
      <c r="GM49">
        <v>40039.4</v>
      </c>
      <c r="GN49">
        <v>2.23233</v>
      </c>
      <c r="GO49">
        <v>1.9608</v>
      </c>
      <c r="GP49">
        <v>0.144683</v>
      </c>
      <c r="GQ49">
        <v>0</v>
      </c>
      <c r="GR49">
        <v>22.5793</v>
      </c>
      <c r="GS49">
        <v>999.9</v>
      </c>
      <c r="GT49">
        <v>57.3</v>
      </c>
      <c r="GU49">
        <v>26.2</v>
      </c>
      <c r="GV49">
        <v>19.3708</v>
      </c>
      <c r="GW49">
        <v>62.1647</v>
      </c>
      <c r="GX49">
        <v>34.0184</v>
      </c>
      <c r="GY49">
        <v>1</v>
      </c>
      <c r="GZ49">
        <v>-0.354921</v>
      </c>
      <c r="HA49">
        <v>-0.856277</v>
      </c>
      <c r="HB49">
        <v>20.2629</v>
      </c>
      <c r="HC49">
        <v>5.22642</v>
      </c>
      <c r="HD49">
        <v>11.9021</v>
      </c>
      <c r="HE49">
        <v>4.96385</v>
      </c>
      <c r="HF49">
        <v>3.29168</v>
      </c>
      <c r="HG49">
        <v>9999</v>
      </c>
      <c r="HH49">
        <v>9999</v>
      </c>
      <c r="HI49">
        <v>9999</v>
      </c>
      <c r="HJ49">
        <v>999.9</v>
      </c>
      <c r="HK49">
        <v>4.97014</v>
      </c>
      <c r="HL49">
        <v>1.87472</v>
      </c>
      <c r="HM49">
        <v>1.87347</v>
      </c>
      <c r="HN49">
        <v>1.87253</v>
      </c>
      <c r="HO49">
        <v>1.87408</v>
      </c>
      <c r="HP49">
        <v>1.86908</v>
      </c>
      <c r="HQ49">
        <v>1.87331</v>
      </c>
      <c r="HR49">
        <v>1.87836</v>
      </c>
      <c r="HS49">
        <v>0</v>
      </c>
      <c r="HT49">
        <v>0</v>
      </c>
      <c r="HU49">
        <v>0</v>
      </c>
      <c r="HV49">
        <v>0</v>
      </c>
      <c r="HW49" t="s">
        <v>417</v>
      </c>
      <c r="HX49" t="s">
        <v>418</v>
      </c>
      <c r="HY49" t="s">
        <v>419</v>
      </c>
      <c r="HZ49" t="s">
        <v>419</v>
      </c>
      <c r="IA49" t="s">
        <v>419</v>
      </c>
      <c r="IB49" t="s">
        <v>419</v>
      </c>
      <c r="IC49">
        <v>0</v>
      </c>
      <c r="ID49">
        <v>100</v>
      </c>
      <c r="IE49">
        <v>100</v>
      </c>
      <c r="IF49">
        <v>0.8110000000000001</v>
      </c>
      <c r="IG49">
        <v>0.1389</v>
      </c>
      <c r="IH49">
        <v>0.8220500000001039</v>
      </c>
      <c r="II49">
        <v>0</v>
      </c>
      <c r="IJ49">
        <v>0</v>
      </c>
      <c r="IK49">
        <v>0</v>
      </c>
      <c r="IL49">
        <v>0.1388949999999998</v>
      </c>
      <c r="IM49">
        <v>0</v>
      </c>
      <c r="IN49">
        <v>0</v>
      </c>
      <c r="IO49">
        <v>0</v>
      </c>
      <c r="IP49">
        <v>-1</v>
      </c>
      <c r="IQ49">
        <v>-1</v>
      </c>
      <c r="IR49">
        <v>-1</v>
      </c>
      <c r="IS49">
        <v>-1</v>
      </c>
      <c r="IT49">
        <v>1.3</v>
      </c>
      <c r="IU49">
        <v>3.9</v>
      </c>
      <c r="IV49">
        <v>0.622559</v>
      </c>
      <c r="IW49">
        <v>2.41699</v>
      </c>
      <c r="IX49">
        <v>1.42578</v>
      </c>
      <c r="IY49">
        <v>2.28149</v>
      </c>
      <c r="IZ49">
        <v>1.54785</v>
      </c>
      <c r="JA49">
        <v>2.39014</v>
      </c>
      <c r="JB49">
        <v>30.179</v>
      </c>
      <c r="JC49">
        <v>15.174</v>
      </c>
      <c r="JD49">
        <v>18</v>
      </c>
      <c r="JE49">
        <v>623.581</v>
      </c>
      <c r="JF49">
        <v>436.944</v>
      </c>
      <c r="JG49">
        <v>23.8659</v>
      </c>
      <c r="JH49">
        <v>22.6091</v>
      </c>
      <c r="JI49">
        <v>29.9999</v>
      </c>
      <c r="JJ49">
        <v>22.5561</v>
      </c>
      <c r="JK49">
        <v>22.5057</v>
      </c>
      <c r="JL49">
        <v>12.4621</v>
      </c>
      <c r="JM49">
        <v>29.0896</v>
      </c>
      <c r="JN49">
        <v>99.23869999999999</v>
      </c>
      <c r="JO49">
        <v>23.9209</v>
      </c>
      <c r="JP49">
        <v>206.874</v>
      </c>
      <c r="JQ49">
        <v>14.6719</v>
      </c>
      <c r="JR49">
        <v>96.19199999999999</v>
      </c>
      <c r="JS49">
        <v>101.871</v>
      </c>
    </row>
    <row r="50" spans="1:279">
      <c r="A50">
        <v>34</v>
      </c>
      <c r="B50">
        <v>1687531466.6</v>
      </c>
      <c r="C50">
        <v>5077.099999904633</v>
      </c>
      <c r="D50" t="s">
        <v>583</v>
      </c>
      <c r="E50" t="s">
        <v>584</v>
      </c>
      <c r="F50">
        <v>15</v>
      </c>
      <c r="G50" t="s">
        <v>569</v>
      </c>
      <c r="N50" t="s">
        <v>528</v>
      </c>
      <c r="O50" t="s">
        <v>529</v>
      </c>
      <c r="P50">
        <v>1687531458.849999</v>
      </c>
      <c r="Q50">
        <f>(R50)/1000</f>
        <v>0</v>
      </c>
      <c r="R50">
        <f>1000*DB50*AP50*(CX50-CY50)/(100*CQ50*(1000-AP50*CX50))</f>
        <v>0</v>
      </c>
      <c r="S50">
        <f>DB50*AP50*(CW50-CV50*(1000-AP50*CY50)/(1000-AP50*CX50))/(100*CQ50)</f>
        <v>0</v>
      </c>
      <c r="T50">
        <f>CV50 - IF(AP50&gt;1, S50*CQ50*100.0/(AR50*DJ50), 0)</f>
        <v>0</v>
      </c>
      <c r="U50">
        <f>((AA50-Q50/2)*T50-S50)/(AA50+Q50/2)</f>
        <v>0</v>
      </c>
      <c r="V50">
        <f>U50*(DC50+DD50)/1000.0</f>
        <v>0</v>
      </c>
      <c r="W50">
        <f>(CV50 - IF(AP50&gt;1, S50*CQ50*100.0/(AR50*DJ50), 0))*(DC50+DD50)/1000.0</f>
        <v>0</v>
      </c>
      <c r="X50">
        <f>2.0/((1/Z50-1/Y50)+SIGN(Z50)*SQRT((1/Z50-1/Y50)*(1/Z50-1/Y50) + 4*CR50/((CR50+1)*(CR50+1))*(2*1/Z50*1/Y50-1/Y50*1/Y50)))</f>
        <v>0</v>
      </c>
      <c r="Y50">
        <f>IF(LEFT(CS50,1)&lt;&gt;"0",IF(LEFT(CS50,1)="1",3.0,CT50),$D$5+$E$5*(DJ50*DC50/($K$5*1000))+$F$5*(DJ50*DC50/($K$5*1000))*MAX(MIN(CQ50,$J$5),$I$5)*MAX(MIN(CQ50,$J$5),$I$5)+$G$5*MAX(MIN(CQ50,$J$5),$I$5)*(DJ50*DC50/($K$5*1000))+$H$5*(DJ50*DC50/($K$5*1000))*(DJ50*DC50/($K$5*1000)))</f>
        <v>0</v>
      </c>
      <c r="Z50">
        <f>Q50*(1000-(1000*0.61365*exp(17.502*AD50/(240.97+AD50))/(DC50+DD50)+CX50)/2)/(1000*0.61365*exp(17.502*AD50/(240.97+AD50))/(DC50+DD50)-CX50)</f>
        <v>0</v>
      </c>
      <c r="AA50">
        <f>1/((CR50+1)/(X50/1.6)+1/(Y50/1.37)) + CR50/((CR50+1)/(X50/1.6) + CR50/(Y50/1.37))</f>
        <v>0</v>
      </c>
      <c r="AB50">
        <f>(CM50*CP50)</f>
        <v>0</v>
      </c>
      <c r="AC50">
        <f>(DE50+(AB50+2*0.95*5.67E-8*(((DE50+$B$7)+273)^4-(DE50+273)^4)-44100*Q50)/(1.84*29.3*Y50+8*0.95*5.67E-8*(DE50+273)^3))</f>
        <v>0</v>
      </c>
      <c r="AD50">
        <f>($C$7*DF50+$D$7*DG50+$E$7*AC50)</f>
        <v>0</v>
      </c>
      <c r="AE50">
        <f>0.61365*exp(17.502*AD50/(240.97+AD50))</f>
        <v>0</v>
      </c>
      <c r="AF50">
        <f>(AG50/AH50*100)</f>
        <v>0</v>
      </c>
      <c r="AG50">
        <f>CX50*(DC50+DD50)/1000</f>
        <v>0</v>
      </c>
      <c r="AH50">
        <f>0.61365*exp(17.502*DE50/(240.97+DE50))</f>
        <v>0</v>
      </c>
      <c r="AI50">
        <f>(AE50-CX50*(DC50+DD50)/1000)</f>
        <v>0</v>
      </c>
      <c r="AJ50">
        <f>(-Q50*44100)</f>
        <v>0</v>
      </c>
      <c r="AK50">
        <f>2*29.3*Y50*0.92*(DE50-AD50)</f>
        <v>0</v>
      </c>
      <c r="AL50">
        <f>2*0.95*5.67E-8*(((DE50+$B$7)+273)^4-(AD50+273)^4)</f>
        <v>0</v>
      </c>
      <c r="AM50">
        <f>AB50+AL50+AJ50+AK50</f>
        <v>0</v>
      </c>
      <c r="AN50">
        <v>0</v>
      </c>
      <c r="AO50">
        <v>0</v>
      </c>
      <c r="AP50">
        <f>IF(AN50*$H$13&gt;=AR50,1.0,(AR50/(AR50-AN50*$H$13)))</f>
        <v>0</v>
      </c>
      <c r="AQ50">
        <f>(AP50-1)*100</f>
        <v>0</v>
      </c>
      <c r="AR50">
        <f>MAX(0,($B$13+$C$13*DJ50)/(1+$D$13*DJ50)*DC50/(DE50+273)*$E$13)</f>
        <v>0</v>
      </c>
      <c r="AS50" t="s">
        <v>565</v>
      </c>
      <c r="AT50">
        <v>12496.9</v>
      </c>
      <c r="AU50">
        <v>744.564</v>
      </c>
      <c r="AV50">
        <v>2780.22</v>
      </c>
      <c r="AW50">
        <f>1-AU50/AV50</f>
        <v>0</v>
      </c>
      <c r="AX50">
        <v>-1.634995167223251</v>
      </c>
      <c r="AY50" t="s">
        <v>585</v>
      </c>
      <c r="AZ50">
        <v>12512.4</v>
      </c>
      <c r="BA50">
        <v>657.4023846153846</v>
      </c>
      <c r="BB50">
        <v>763.7569999999999</v>
      </c>
      <c r="BC50">
        <f>1-BA50/BB50</f>
        <v>0</v>
      </c>
      <c r="BD50">
        <v>0.5</v>
      </c>
      <c r="BE50">
        <f>CN50</f>
        <v>0</v>
      </c>
      <c r="BF50">
        <f>S50</f>
        <v>0</v>
      </c>
      <c r="BG50">
        <f>BC50*BD50*BE50</f>
        <v>0</v>
      </c>
      <c r="BH50">
        <f>(BF50-AX50)/BE50</f>
        <v>0</v>
      </c>
      <c r="BI50">
        <f>(AV50-BB50)/BB50</f>
        <v>0</v>
      </c>
      <c r="BJ50">
        <f>AU50/(AW50+AU50/BB50)</f>
        <v>0</v>
      </c>
      <c r="BK50" t="s">
        <v>586</v>
      </c>
      <c r="BL50">
        <v>522.89</v>
      </c>
      <c r="BM50">
        <f>IF(BL50&lt;&gt;0, BL50, BJ50)</f>
        <v>0</v>
      </c>
      <c r="BN50">
        <f>1-BM50/BB50</f>
        <v>0</v>
      </c>
      <c r="BO50">
        <f>(BB50-BA50)/(BB50-BM50)</f>
        <v>0</v>
      </c>
      <c r="BP50">
        <f>(AV50-BB50)/(AV50-BM50)</f>
        <v>0</v>
      </c>
      <c r="BQ50">
        <f>(BB50-BA50)/(BB50-AU50)</f>
        <v>0</v>
      </c>
      <c r="BR50">
        <f>(AV50-BB50)/(AV50-AU50)</f>
        <v>0</v>
      </c>
      <c r="BS50">
        <f>(BO50*BM50/BA50)</f>
        <v>0</v>
      </c>
      <c r="BT50">
        <f>(1-BS50)</f>
        <v>0</v>
      </c>
      <c r="BU50">
        <v>1737</v>
      </c>
      <c r="BV50">
        <v>300</v>
      </c>
      <c r="BW50">
        <v>300</v>
      </c>
      <c r="BX50">
        <v>300</v>
      </c>
      <c r="BY50">
        <v>12512.4</v>
      </c>
      <c r="BZ50">
        <v>746.52</v>
      </c>
      <c r="CA50">
        <v>-0.009064279999999999</v>
      </c>
      <c r="CB50">
        <v>0.17</v>
      </c>
      <c r="CC50" t="s">
        <v>413</v>
      </c>
      <c r="CD50" t="s">
        <v>413</v>
      </c>
      <c r="CE50" t="s">
        <v>413</v>
      </c>
      <c r="CF50" t="s">
        <v>413</v>
      </c>
      <c r="CG50" t="s">
        <v>413</v>
      </c>
      <c r="CH50" t="s">
        <v>413</v>
      </c>
      <c r="CI50" t="s">
        <v>413</v>
      </c>
      <c r="CJ50" t="s">
        <v>413</v>
      </c>
      <c r="CK50" t="s">
        <v>413</v>
      </c>
      <c r="CL50" t="s">
        <v>413</v>
      </c>
      <c r="CM50">
        <f>$B$11*DK50+$C$11*DL50+$F$11*DW50*(1-DZ50)</f>
        <v>0</v>
      </c>
      <c r="CN50">
        <f>CM50*CO50</f>
        <v>0</v>
      </c>
      <c r="CO50">
        <f>($B$11*$D$9+$C$11*$D$9+$F$11*((EJ50+EB50)/MAX(EJ50+EB50+EK50, 0.1)*$I$9+EK50/MAX(EJ50+EB50+EK50, 0.1)*$J$9))/($B$11+$C$11+$F$11)</f>
        <v>0</v>
      </c>
      <c r="CP50">
        <f>($B$11*$K$9+$C$11*$K$9+$F$11*((EJ50+EB50)/MAX(EJ50+EB50+EK50, 0.1)*$P$9+EK50/MAX(EJ50+EB50+EK50, 0.1)*$Q$9))/($B$11+$C$11+$F$11)</f>
        <v>0</v>
      </c>
      <c r="CQ50">
        <v>6</v>
      </c>
      <c r="CR50">
        <v>0.5</v>
      </c>
      <c r="CS50" t="s">
        <v>414</v>
      </c>
      <c r="CT50">
        <v>2</v>
      </c>
      <c r="CU50">
        <v>1687531458.849999</v>
      </c>
      <c r="CV50">
        <v>101.3425666666667</v>
      </c>
      <c r="CW50">
        <v>103.1787333333333</v>
      </c>
      <c r="CX50">
        <v>16.66893666666666</v>
      </c>
      <c r="CY50">
        <v>14.54789333333333</v>
      </c>
      <c r="CZ50">
        <v>100.5885666666667</v>
      </c>
      <c r="DA50">
        <v>16.53004333333334</v>
      </c>
      <c r="DB50">
        <v>600.2304666666668</v>
      </c>
      <c r="DC50">
        <v>101.0046</v>
      </c>
      <c r="DD50">
        <v>0.1000190933333333</v>
      </c>
      <c r="DE50">
        <v>24.94207</v>
      </c>
      <c r="DF50">
        <v>25.10005666666666</v>
      </c>
      <c r="DG50">
        <v>999.9000000000002</v>
      </c>
      <c r="DH50">
        <v>0</v>
      </c>
      <c r="DI50">
        <v>0</v>
      </c>
      <c r="DJ50">
        <v>9998.998333333333</v>
      </c>
      <c r="DK50">
        <v>0</v>
      </c>
      <c r="DL50">
        <v>1196.609</v>
      </c>
      <c r="DM50">
        <v>-1.779418333333333</v>
      </c>
      <c r="DN50">
        <v>103.1182</v>
      </c>
      <c r="DO50">
        <v>104.7019333333333</v>
      </c>
      <c r="DP50">
        <v>2.121044333333333</v>
      </c>
      <c r="DQ50">
        <v>103.1787333333333</v>
      </c>
      <c r="DR50">
        <v>14.54789333333333</v>
      </c>
      <c r="DS50">
        <v>1.683638666666667</v>
      </c>
      <c r="DT50">
        <v>1.469402666666667</v>
      </c>
      <c r="DU50">
        <v>14.74635</v>
      </c>
      <c r="DV50">
        <v>12.65344666666667</v>
      </c>
      <c r="DW50">
        <v>1500.000666666667</v>
      </c>
      <c r="DX50">
        <v>0.9730070000000004</v>
      </c>
      <c r="DY50">
        <v>0.02699257999999999</v>
      </c>
      <c r="DZ50">
        <v>0</v>
      </c>
      <c r="EA50">
        <v>657.4246666666666</v>
      </c>
      <c r="EB50">
        <v>4.99931</v>
      </c>
      <c r="EC50">
        <v>15297.36666666667</v>
      </c>
      <c r="ED50">
        <v>13259.27666666667</v>
      </c>
      <c r="EE50">
        <v>37.7664</v>
      </c>
      <c r="EF50">
        <v>38.09973333333333</v>
      </c>
      <c r="EG50">
        <v>38.54973333333332</v>
      </c>
      <c r="EH50">
        <v>35.9122</v>
      </c>
      <c r="EI50">
        <v>38.58320000000001</v>
      </c>
      <c r="EJ50">
        <v>1454.648333333334</v>
      </c>
      <c r="EK50">
        <v>40.35233333333333</v>
      </c>
      <c r="EL50">
        <v>0</v>
      </c>
      <c r="EM50">
        <v>104.7999999523163</v>
      </c>
      <c r="EN50">
        <v>0</v>
      </c>
      <c r="EO50">
        <v>657.4023846153846</v>
      </c>
      <c r="EP50">
        <v>0.536410242898169</v>
      </c>
      <c r="EQ50">
        <v>-1635.695727286954</v>
      </c>
      <c r="ER50">
        <v>15276.58846153846</v>
      </c>
      <c r="ES50">
        <v>15</v>
      </c>
      <c r="ET50">
        <v>1687531488.1</v>
      </c>
      <c r="EU50" t="s">
        <v>587</v>
      </c>
      <c r="EV50">
        <v>1687531488.1</v>
      </c>
      <c r="EW50">
        <v>1687531125.6</v>
      </c>
      <c r="EX50">
        <v>34</v>
      </c>
      <c r="EY50">
        <v>-0.057</v>
      </c>
      <c r="EZ50">
        <v>-0.063</v>
      </c>
      <c r="FA50">
        <v>0.754</v>
      </c>
      <c r="FB50">
        <v>0.139</v>
      </c>
      <c r="FC50">
        <v>103</v>
      </c>
      <c r="FD50">
        <v>14</v>
      </c>
      <c r="FE50">
        <v>0.7</v>
      </c>
      <c r="FF50">
        <v>0.05</v>
      </c>
      <c r="FG50">
        <v>-1.718139512195122</v>
      </c>
      <c r="FH50">
        <v>-1.192898885017426</v>
      </c>
      <c r="FI50">
        <v>0.1223909419761562</v>
      </c>
      <c r="FJ50">
        <v>1</v>
      </c>
      <c r="FK50">
        <v>101.4578709677419</v>
      </c>
      <c r="FL50">
        <v>-4.695483870967976</v>
      </c>
      <c r="FM50">
        <v>0.3524343674369405</v>
      </c>
      <c r="FN50">
        <v>1</v>
      </c>
      <c r="FO50">
        <v>2.105611707317073</v>
      </c>
      <c r="FP50">
        <v>0.3308299651567979</v>
      </c>
      <c r="FQ50">
        <v>0.03929412355385414</v>
      </c>
      <c r="FR50">
        <v>1</v>
      </c>
      <c r="FS50">
        <v>16.66065161290323</v>
      </c>
      <c r="FT50">
        <v>0.6338032258064522</v>
      </c>
      <c r="FU50">
        <v>0.04803407306087922</v>
      </c>
      <c r="FV50">
        <v>1</v>
      </c>
      <c r="FW50">
        <v>4</v>
      </c>
      <c r="FX50">
        <v>4</v>
      </c>
      <c r="FY50" t="s">
        <v>416</v>
      </c>
      <c r="FZ50">
        <v>3.18331</v>
      </c>
      <c r="GA50">
        <v>2.79629</v>
      </c>
      <c r="GB50">
        <v>0.0301704</v>
      </c>
      <c r="GC50">
        <v>0.0311467</v>
      </c>
      <c r="GD50">
        <v>0.0941492</v>
      </c>
      <c r="GE50">
        <v>0.0859726</v>
      </c>
      <c r="GF50">
        <v>30668.7</v>
      </c>
      <c r="GG50">
        <v>24292.9</v>
      </c>
      <c r="GH50">
        <v>29530.9</v>
      </c>
      <c r="GI50">
        <v>24543.3</v>
      </c>
      <c r="GJ50">
        <v>34007.8</v>
      </c>
      <c r="GK50">
        <v>32738.8</v>
      </c>
      <c r="GL50">
        <v>40716.1</v>
      </c>
      <c r="GM50">
        <v>40039.3</v>
      </c>
      <c r="GN50">
        <v>2.23292</v>
      </c>
      <c r="GO50">
        <v>1.95995</v>
      </c>
      <c r="GP50">
        <v>0.157751</v>
      </c>
      <c r="GQ50">
        <v>0</v>
      </c>
      <c r="GR50">
        <v>22.5355</v>
      </c>
      <c r="GS50">
        <v>999.9</v>
      </c>
      <c r="GT50">
        <v>57.2</v>
      </c>
      <c r="GU50">
        <v>26.2</v>
      </c>
      <c r="GV50">
        <v>19.3363</v>
      </c>
      <c r="GW50">
        <v>61.8347</v>
      </c>
      <c r="GX50">
        <v>34.0184</v>
      </c>
      <c r="GY50">
        <v>1</v>
      </c>
      <c r="GZ50">
        <v>-0.356042</v>
      </c>
      <c r="HA50">
        <v>-0.778745</v>
      </c>
      <c r="HB50">
        <v>20.2634</v>
      </c>
      <c r="HC50">
        <v>5.22702</v>
      </c>
      <c r="HD50">
        <v>11.9021</v>
      </c>
      <c r="HE50">
        <v>4.9646</v>
      </c>
      <c r="HF50">
        <v>3.292</v>
      </c>
      <c r="HG50">
        <v>9999</v>
      </c>
      <c r="HH50">
        <v>9999</v>
      </c>
      <c r="HI50">
        <v>9999</v>
      </c>
      <c r="HJ50">
        <v>999.9</v>
      </c>
      <c r="HK50">
        <v>4.97011</v>
      </c>
      <c r="HL50">
        <v>1.8747</v>
      </c>
      <c r="HM50">
        <v>1.87347</v>
      </c>
      <c r="HN50">
        <v>1.87253</v>
      </c>
      <c r="HO50">
        <v>1.87408</v>
      </c>
      <c r="HP50">
        <v>1.86908</v>
      </c>
      <c r="HQ50">
        <v>1.87332</v>
      </c>
      <c r="HR50">
        <v>1.87837</v>
      </c>
      <c r="HS50">
        <v>0</v>
      </c>
      <c r="HT50">
        <v>0</v>
      </c>
      <c r="HU50">
        <v>0</v>
      </c>
      <c r="HV50">
        <v>0</v>
      </c>
      <c r="HW50" t="s">
        <v>417</v>
      </c>
      <c r="HX50" t="s">
        <v>418</v>
      </c>
      <c r="HY50" t="s">
        <v>419</v>
      </c>
      <c r="HZ50" t="s">
        <v>419</v>
      </c>
      <c r="IA50" t="s">
        <v>419</v>
      </c>
      <c r="IB50" t="s">
        <v>419</v>
      </c>
      <c r="IC50">
        <v>0</v>
      </c>
      <c r="ID50">
        <v>100</v>
      </c>
      <c r="IE50">
        <v>100</v>
      </c>
      <c r="IF50">
        <v>0.754</v>
      </c>
      <c r="IG50">
        <v>0.1389</v>
      </c>
      <c r="IH50">
        <v>0.8106999999999971</v>
      </c>
      <c r="II50">
        <v>0</v>
      </c>
      <c r="IJ50">
        <v>0</v>
      </c>
      <c r="IK50">
        <v>0</v>
      </c>
      <c r="IL50">
        <v>0.1388949999999998</v>
      </c>
      <c r="IM50">
        <v>0</v>
      </c>
      <c r="IN50">
        <v>0</v>
      </c>
      <c r="IO50">
        <v>0</v>
      </c>
      <c r="IP50">
        <v>-1</v>
      </c>
      <c r="IQ50">
        <v>-1</v>
      </c>
      <c r="IR50">
        <v>-1</v>
      </c>
      <c r="IS50">
        <v>-1</v>
      </c>
      <c r="IT50">
        <v>1.3</v>
      </c>
      <c r="IU50">
        <v>5.7</v>
      </c>
      <c r="IV50">
        <v>0.380859</v>
      </c>
      <c r="IW50">
        <v>2.43896</v>
      </c>
      <c r="IX50">
        <v>1.42578</v>
      </c>
      <c r="IY50">
        <v>2.28149</v>
      </c>
      <c r="IZ50">
        <v>1.54785</v>
      </c>
      <c r="JA50">
        <v>2.38281</v>
      </c>
      <c r="JB50">
        <v>30.222</v>
      </c>
      <c r="JC50">
        <v>15.1652</v>
      </c>
      <c r="JD50">
        <v>18</v>
      </c>
      <c r="JE50">
        <v>623.923</v>
      </c>
      <c r="JF50">
        <v>436.384</v>
      </c>
      <c r="JG50">
        <v>24.2429</v>
      </c>
      <c r="JH50">
        <v>22.59</v>
      </c>
      <c r="JI50">
        <v>30</v>
      </c>
      <c r="JJ50">
        <v>22.5485</v>
      </c>
      <c r="JK50">
        <v>22.4963</v>
      </c>
      <c r="JL50">
        <v>7.65769</v>
      </c>
      <c r="JM50">
        <v>29.8953</v>
      </c>
      <c r="JN50">
        <v>99.246</v>
      </c>
      <c r="JO50">
        <v>24.1476</v>
      </c>
      <c r="JP50">
        <v>102.559</v>
      </c>
      <c r="JQ50">
        <v>14.5927</v>
      </c>
      <c r="JR50">
        <v>96.19370000000001</v>
      </c>
      <c r="JS50">
        <v>101.871</v>
      </c>
    </row>
    <row r="51" spans="1:279">
      <c r="A51">
        <v>35</v>
      </c>
      <c r="B51">
        <v>1687531565.1</v>
      </c>
      <c r="C51">
        <v>5175.599999904633</v>
      </c>
      <c r="D51" t="s">
        <v>588</v>
      </c>
      <c r="E51" t="s">
        <v>589</v>
      </c>
      <c r="F51">
        <v>15</v>
      </c>
      <c r="G51" t="s">
        <v>569</v>
      </c>
      <c r="N51" t="s">
        <v>528</v>
      </c>
      <c r="O51" t="s">
        <v>529</v>
      </c>
      <c r="P51">
        <v>1687531557.099999</v>
      </c>
      <c r="Q51">
        <f>(R51)/1000</f>
        <v>0</v>
      </c>
      <c r="R51">
        <f>1000*DB51*AP51*(CX51-CY51)/(100*CQ51*(1000-AP51*CX51))</f>
        <v>0</v>
      </c>
      <c r="S51">
        <f>DB51*AP51*(CW51-CV51*(1000-AP51*CY51)/(1000-AP51*CX51))/(100*CQ51)</f>
        <v>0</v>
      </c>
      <c r="T51">
        <f>CV51 - IF(AP51&gt;1, S51*CQ51*100.0/(AR51*DJ51), 0)</f>
        <v>0</v>
      </c>
      <c r="U51">
        <f>((AA51-Q51/2)*T51-S51)/(AA51+Q51/2)</f>
        <v>0</v>
      </c>
      <c r="V51">
        <f>U51*(DC51+DD51)/1000.0</f>
        <v>0</v>
      </c>
      <c r="W51">
        <f>(CV51 - IF(AP51&gt;1, S51*CQ51*100.0/(AR51*DJ51), 0))*(DC51+DD51)/1000.0</f>
        <v>0</v>
      </c>
      <c r="X51">
        <f>2.0/((1/Z51-1/Y51)+SIGN(Z51)*SQRT((1/Z51-1/Y51)*(1/Z51-1/Y51) + 4*CR51/((CR51+1)*(CR51+1))*(2*1/Z51*1/Y51-1/Y51*1/Y51)))</f>
        <v>0</v>
      </c>
      <c r="Y51">
        <f>IF(LEFT(CS51,1)&lt;&gt;"0",IF(LEFT(CS51,1)="1",3.0,CT51),$D$5+$E$5*(DJ51*DC51/($K$5*1000))+$F$5*(DJ51*DC51/($K$5*1000))*MAX(MIN(CQ51,$J$5),$I$5)*MAX(MIN(CQ51,$J$5),$I$5)+$G$5*MAX(MIN(CQ51,$J$5),$I$5)*(DJ51*DC51/($K$5*1000))+$H$5*(DJ51*DC51/($K$5*1000))*(DJ51*DC51/($K$5*1000)))</f>
        <v>0</v>
      </c>
      <c r="Z51">
        <f>Q51*(1000-(1000*0.61365*exp(17.502*AD51/(240.97+AD51))/(DC51+DD51)+CX51)/2)/(1000*0.61365*exp(17.502*AD51/(240.97+AD51))/(DC51+DD51)-CX51)</f>
        <v>0</v>
      </c>
      <c r="AA51">
        <f>1/((CR51+1)/(X51/1.6)+1/(Y51/1.37)) + CR51/((CR51+1)/(X51/1.6) + CR51/(Y51/1.37))</f>
        <v>0</v>
      </c>
      <c r="AB51">
        <f>(CM51*CP51)</f>
        <v>0</v>
      </c>
      <c r="AC51">
        <f>(DE51+(AB51+2*0.95*5.67E-8*(((DE51+$B$7)+273)^4-(DE51+273)^4)-44100*Q51)/(1.84*29.3*Y51+8*0.95*5.67E-8*(DE51+273)^3))</f>
        <v>0</v>
      </c>
      <c r="AD51">
        <f>($C$7*DF51+$D$7*DG51+$E$7*AC51)</f>
        <v>0</v>
      </c>
      <c r="AE51">
        <f>0.61365*exp(17.502*AD51/(240.97+AD51))</f>
        <v>0</v>
      </c>
      <c r="AF51">
        <f>(AG51/AH51*100)</f>
        <v>0</v>
      </c>
      <c r="AG51">
        <f>CX51*(DC51+DD51)/1000</f>
        <v>0</v>
      </c>
      <c r="AH51">
        <f>0.61365*exp(17.502*DE51/(240.97+DE51))</f>
        <v>0</v>
      </c>
      <c r="AI51">
        <f>(AE51-CX51*(DC51+DD51)/1000)</f>
        <v>0</v>
      </c>
      <c r="AJ51">
        <f>(-Q51*44100)</f>
        <v>0</v>
      </c>
      <c r="AK51">
        <f>2*29.3*Y51*0.92*(DE51-AD51)</f>
        <v>0</v>
      </c>
      <c r="AL51">
        <f>2*0.95*5.67E-8*(((DE51+$B$7)+273)^4-(AD51+273)^4)</f>
        <v>0</v>
      </c>
      <c r="AM51">
        <f>AB51+AL51+AJ51+AK51</f>
        <v>0</v>
      </c>
      <c r="AN51">
        <v>0</v>
      </c>
      <c r="AO51">
        <v>0</v>
      </c>
      <c r="AP51">
        <f>IF(AN51*$H$13&gt;=AR51,1.0,(AR51/(AR51-AN51*$H$13)))</f>
        <v>0</v>
      </c>
      <c r="AQ51">
        <f>(AP51-1)*100</f>
        <v>0</v>
      </c>
      <c r="AR51">
        <f>MAX(0,($B$13+$C$13*DJ51)/(1+$D$13*DJ51)*DC51/(DE51+273)*$E$13)</f>
        <v>0</v>
      </c>
      <c r="AS51" t="s">
        <v>565</v>
      </c>
      <c r="AT51">
        <v>12496.9</v>
      </c>
      <c r="AU51">
        <v>744.564</v>
      </c>
      <c r="AV51">
        <v>2780.22</v>
      </c>
      <c r="AW51">
        <f>1-AU51/AV51</f>
        <v>0</v>
      </c>
      <c r="AX51">
        <v>-1.634995167223251</v>
      </c>
      <c r="AY51" t="s">
        <v>590</v>
      </c>
      <c r="AZ51">
        <v>12510.7</v>
      </c>
      <c r="BA51">
        <v>661.5038</v>
      </c>
      <c r="BB51">
        <v>754.294</v>
      </c>
      <c r="BC51">
        <f>1-BA51/BB51</f>
        <v>0</v>
      </c>
      <c r="BD51">
        <v>0.5</v>
      </c>
      <c r="BE51">
        <f>CN51</f>
        <v>0</v>
      </c>
      <c r="BF51">
        <f>S51</f>
        <v>0</v>
      </c>
      <c r="BG51">
        <f>BC51*BD51*BE51</f>
        <v>0</v>
      </c>
      <c r="BH51">
        <f>(BF51-AX51)/BE51</f>
        <v>0</v>
      </c>
      <c r="BI51">
        <f>(AV51-BB51)/BB51</f>
        <v>0</v>
      </c>
      <c r="BJ51">
        <f>AU51/(AW51+AU51/BB51)</f>
        <v>0</v>
      </c>
      <c r="BK51" t="s">
        <v>591</v>
      </c>
      <c r="BL51">
        <v>522.85</v>
      </c>
      <c r="BM51">
        <f>IF(BL51&lt;&gt;0, BL51, BJ51)</f>
        <v>0</v>
      </c>
      <c r="BN51">
        <f>1-BM51/BB51</f>
        <v>0</v>
      </c>
      <c r="BO51">
        <f>(BB51-BA51)/(BB51-BM51)</f>
        <v>0</v>
      </c>
      <c r="BP51">
        <f>(AV51-BB51)/(AV51-BM51)</f>
        <v>0</v>
      </c>
      <c r="BQ51">
        <f>(BB51-BA51)/(BB51-AU51)</f>
        <v>0</v>
      </c>
      <c r="BR51">
        <f>(AV51-BB51)/(AV51-AU51)</f>
        <v>0</v>
      </c>
      <c r="BS51">
        <f>(BO51*BM51/BA51)</f>
        <v>0</v>
      </c>
      <c r="BT51">
        <f>(1-BS51)</f>
        <v>0</v>
      </c>
      <c r="BU51">
        <v>1739</v>
      </c>
      <c r="BV51">
        <v>300</v>
      </c>
      <c r="BW51">
        <v>300</v>
      </c>
      <c r="BX51">
        <v>300</v>
      </c>
      <c r="BY51">
        <v>12510.7</v>
      </c>
      <c r="BZ51">
        <v>740.08</v>
      </c>
      <c r="CA51">
        <v>-0.00906413</v>
      </c>
      <c r="CB51">
        <v>0.4</v>
      </c>
      <c r="CC51" t="s">
        <v>413</v>
      </c>
      <c r="CD51" t="s">
        <v>413</v>
      </c>
      <c r="CE51" t="s">
        <v>413</v>
      </c>
      <c r="CF51" t="s">
        <v>413</v>
      </c>
      <c r="CG51" t="s">
        <v>413</v>
      </c>
      <c r="CH51" t="s">
        <v>413</v>
      </c>
      <c r="CI51" t="s">
        <v>413</v>
      </c>
      <c r="CJ51" t="s">
        <v>413</v>
      </c>
      <c r="CK51" t="s">
        <v>413</v>
      </c>
      <c r="CL51" t="s">
        <v>413</v>
      </c>
      <c r="CM51">
        <f>$B$11*DK51+$C$11*DL51+$F$11*DW51*(1-DZ51)</f>
        <v>0</v>
      </c>
      <c r="CN51">
        <f>CM51*CO51</f>
        <v>0</v>
      </c>
      <c r="CO51">
        <f>($B$11*$D$9+$C$11*$D$9+$F$11*((EJ51+EB51)/MAX(EJ51+EB51+EK51, 0.1)*$I$9+EK51/MAX(EJ51+EB51+EK51, 0.1)*$J$9))/($B$11+$C$11+$F$11)</f>
        <v>0</v>
      </c>
      <c r="CP51">
        <f>($B$11*$K$9+$C$11*$K$9+$F$11*((EJ51+EB51)/MAX(EJ51+EB51+EK51, 0.1)*$P$9+EK51/MAX(EJ51+EB51+EK51, 0.1)*$Q$9))/($B$11+$C$11+$F$11)</f>
        <v>0</v>
      </c>
      <c r="CQ51">
        <v>6</v>
      </c>
      <c r="CR51">
        <v>0.5</v>
      </c>
      <c r="CS51" t="s">
        <v>414</v>
      </c>
      <c r="CT51">
        <v>2</v>
      </c>
      <c r="CU51">
        <v>1687531557.099999</v>
      </c>
      <c r="CV51">
        <v>50.96386129032259</v>
      </c>
      <c r="CW51">
        <v>50.66767741935485</v>
      </c>
      <c r="CX51">
        <v>16.54207096774194</v>
      </c>
      <c r="CY51">
        <v>14.01817419354839</v>
      </c>
      <c r="CZ51">
        <v>50.09586129032259</v>
      </c>
      <c r="DA51">
        <v>16.40318064516129</v>
      </c>
      <c r="DB51">
        <v>600.1608387096774</v>
      </c>
      <c r="DC51">
        <v>101.0025161290322</v>
      </c>
      <c r="DD51">
        <v>0.0995674064516129</v>
      </c>
      <c r="DE51">
        <v>24.70470967741936</v>
      </c>
      <c r="DF51">
        <v>24.87617096774193</v>
      </c>
      <c r="DG51">
        <v>999.9000000000003</v>
      </c>
      <c r="DH51">
        <v>0</v>
      </c>
      <c r="DI51">
        <v>0</v>
      </c>
      <c r="DJ51">
        <v>9999.532258064517</v>
      </c>
      <c r="DK51">
        <v>0</v>
      </c>
      <c r="DL51">
        <v>1196.248387096774</v>
      </c>
      <c r="DM51">
        <v>0.1818484225806451</v>
      </c>
      <c r="DN51">
        <v>51.70484838709677</v>
      </c>
      <c r="DO51">
        <v>51.38806451612903</v>
      </c>
      <c r="DP51">
        <v>2.523907096774193</v>
      </c>
      <c r="DQ51">
        <v>50.66767741935485</v>
      </c>
      <c r="DR51">
        <v>14.01817419354839</v>
      </c>
      <c r="DS51">
        <v>1.670793548387097</v>
      </c>
      <c r="DT51">
        <v>1.415871612903226</v>
      </c>
      <c r="DU51">
        <v>14.6276</v>
      </c>
      <c r="DV51">
        <v>12.08859032258064</v>
      </c>
      <c r="DW51">
        <v>1499.97064516129</v>
      </c>
      <c r="DX51">
        <v>0.973000677419355</v>
      </c>
      <c r="DY51">
        <v>0.0269991064516129</v>
      </c>
      <c r="DZ51">
        <v>0</v>
      </c>
      <c r="EA51">
        <v>661.4942258064517</v>
      </c>
      <c r="EB51">
        <v>4.999310000000001</v>
      </c>
      <c r="EC51">
        <v>14442.56774193549</v>
      </c>
      <c r="ED51">
        <v>13258.99677419355</v>
      </c>
      <c r="EE51">
        <v>37.67929032258065</v>
      </c>
      <c r="EF51">
        <v>38.72158064516128</v>
      </c>
      <c r="EG51">
        <v>38.48358064516128</v>
      </c>
      <c r="EH51">
        <v>35.23367741935483</v>
      </c>
      <c r="EI51">
        <v>38.70945161290322</v>
      </c>
      <c r="EJ51">
        <v>1454.607741935484</v>
      </c>
      <c r="EK51">
        <v>40.36290322580644</v>
      </c>
      <c r="EL51">
        <v>0</v>
      </c>
      <c r="EM51">
        <v>98.19999980926514</v>
      </c>
      <c r="EN51">
        <v>0</v>
      </c>
      <c r="EO51">
        <v>661.5038</v>
      </c>
      <c r="EP51">
        <v>-0.1577692358225617</v>
      </c>
      <c r="EQ51">
        <v>142.961543825245</v>
      </c>
      <c r="ER51">
        <v>14454.828</v>
      </c>
      <c r="ES51">
        <v>15</v>
      </c>
      <c r="ET51">
        <v>1687531579.6</v>
      </c>
      <c r="EU51" t="s">
        <v>592</v>
      </c>
      <c r="EV51">
        <v>1687531579.6</v>
      </c>
      <c r="EW51">
        <v>1687531125.6</v>
      </c>
      <c r="EX51">
        <v>35</v>
      </c>
      <c r="EY51">
        <v>0.115</v>
      </c>
      <c r="EZ51">
        <v>-0.063</v>
      </c>
      <c r="FA51">
        <v>0.868</v>
      </c>
      <c r="FB51">
        <v>0.139</v>
      </c>
      <c r="FC51">
        <v>50</v>
      </c>
      <c r="FD51">
        <v>14</v>
      </c>
      <c r="FE51">
        <v>0.44</v>
      </c>
      <c r="FF51">
        <v>0.05</v>
      </c>
      <c r="FG51">
        <v>0.1892530275</v>
      </c>
      <c r="FH51">
        <v>-0.3134595388367737</v>
      </c>
      <c r="FI51">
        <v>0.04592188897943435</v>
      </c>
      <c r="FJ51">
        <v>1</v>
      </c>
      <c r="FK51">
        <v>50.85900000000001</v>
      </c>
      <c r="FL51">
        <v>-2.858418687430459</v>
      </c>
      <c r="FM51">
        <v>0.2076179921554648</v>
      </c>
      <c r="FN51">
        <v>1</v>
      </c>
      <c r="FO51">
        <v>2.49351775</v>
      </c>
      <c r="FP51">
        <v>0.3810964727954843</v>
      </c>
      <c r="FQ51">
        <v>0.06079729272292893</v>
      </c>
      <c r="FR51">
        <v>1</v>
      </c>
      <c r="FS51">
        <v>16.54487333333334</v>
      </c>
      <c r="FT51">
        <v>-0.8554998887652933</v>
      </c>
      <c r="FU51">
        <v>0.06246517927791607</v>
      </c>
      <c r="FV51">
        <v>1</v>
      </c>
      <c r="FW51">
        <v>4</v>
      </c>
      <c r="FX51">
        <v>4</v>
      </c>
      <c r="FY51" t="s">
        <v>416</v>
      </c>
      <c r="FZ51">
        <v>3.18359</v>
      </c>
      <c r="GA51">
        <v>2.79681</v>
      </c>
      <c r="GB51">
        <v>0.0151435</v>
      </c>
      <c r="GC51">
        <v>0.0154225</v>
      </c>
      <c r="GD51">
        <v>0.09302879999999999</v>
      </c>
      <c r="GE51">
        <v>0.083429</v>
      </c>
      <c r="GF51">
        <v>31143.1</v>
      </c>
      <c r="GG51">
        <v>24687.1</v>
      </c>
      <c r="GH51">
        <v>29530</v>
      </c>
      <c r="GI51">
        <v>24543.1</v>
      </c>
      <c r="GJ51">
        <v>34049.7</v>
      </c>
      <c r="GK51">
        <v>32830.5</v>
      </c>
      <c r="GL51">
        <v>40715.1</v>
      </c>
      <c r="GM51">
        <v>40038.7</v>
      </c>
      <c r="GN51">
        <v>2.23423</v>
      </c>
      <c r="GO51">
        <v>1.95763</v>
      </c>
      <c r="GP51">
        <v>0.136979</v>
      </c>
      <c r="GQ51">
        <v>0</v>
      </c>
      <c r="GR51">
        <v>22.6124</v>
      </c>
      <c r="GS51">
        <v>999.9</v>
      </c>
      <c r="GT51">
        <v>57.3</v>
      </c>
      <c r="GU51">
        <v>26.3</v>
      </c>
      <c r="GV51">
        <v>19.4867</v>
      </c>
      <c r="GW51">
        <v>62.0147</v>
      </c>
      <c r="GX51">
        <v>34.1346</v>
      </c>
      <c r="GY51">
        <v>1</v>
      </c>
      <c r="GZ51">
        <v>-0.35486</v>
      </c>
      <c r="HA51">
        <v>-1.81961</v>
      </c>
      <c r="HB51">
        <v>20.2576</v>
      </c>
      <c r="HC51">
        <v>5.22478</v>
      </c>
      <c r="HD51">
        <v>11.9021</v>
      </c>
      <c r="HE51">
        <v>4.96395</v>
      </c>
      <c r="HF51">
        <v>3.292</v>
      </c>
      <c r="HG51">
        <v>9999</v>
      </c>
      <c r="HH51">
        <v>9999</v>
      </c>
      <c r="HI51">
        <v>9999</v>
      </c>
      <c r="HJ51">
        <v>999.9</v>
      </c>
      <c r="HK51">
        <v>4.97012</v>
      </c>
      <c r="HL51">
        <v>1.87471</v>
      </c>
      <c r="HM51">
        <v>1.87347</v>
      </c>
      <c r="HN51">
        <v>1.8725</v>
      </c>
      <c r="HO51">
        <v>1.87408</v>
      </c>
      <c r="HP51">
        <v>1.86911</v>
      </c>
      <c r="HQ51">
        <v>1.87332</v>
      </c>
      <c r="HR51">
        <v>1.87837</v>
      </c>
      <c r="HS51">
        <v>0</v>
      </c>
      <c r="HT51">
        <v>0</v>
      </c>
      <c r="HU51">
        <v>0</v>
      </c>
      <c r="HV51">
        <v>0</v>
      </c>
      <c r="HW51" t="s">
        <v>417</v>
      </c>
      <c r="HX51" t="s">
        <v>418</v>
      </c>
      <c r="HY51" t="s">
        <v>419</v>
      </c>
      <c r="HZ51" t="s">
        <v>419</v>
      </c>
      <c r="IA51" t="s">
        <v>419</v>
      </c>
      <c r="IB51" t="s">
        <v>419</v>
      </c>
      <c r="IC51">
        <v>0</v>
      </c>
      <c r="ID51">
        <v>100</v>
      </c>
      <c r="IE51">
        <v>100</v>
      </c>
      <c r="IF51">
        <v>0.868</v>
      </c>
      <c r="IG51">
        <v>0.1388</v>
      </c>
      <c r="IH51">
        <v>0.7536666666667031</v>
      </c>
      <c r="II51">
        <v>0</v>
      </c>
      <c r="IJ51">
        <v>0</v>
      </c>
      <c r="IK51">
        <v>0</v>
      </c>
      <c r="IL51">
        <v>0.1388949999999998</v>
      </c>
      <c r="IM51">
        <v>0</v>
      </c>
      <c r="IN51">
        <v>0</v>
      </c>
      <c r="IO51">
        <v>0</v>
      </c>
      <c r="IP51">
        <v>-1</v>
      </c>
      <c r="IQ51">
        <v>-1</v>
      </c>
      <c r="IR51">
        <v>-1</v>
      </c>
      <c r="IS51">
        <v>-1</v>
      </c>
      <c r="IT51">
        <v>1.3</v>
      </c>
      <c r="IU51">
        <v>7.3</v>
      </c>
      <c r="IV51">
        <v>0.26123</v>
      </c>
      <c r="IW51">
        <v>2.4646</v>
      </c>
      <c r="IX51">
        <v>1.42578</v>
      </c>
      <c r="IY51">
        <v>2.28027</v>
      </c>
      <c r="IZ51">
        <v>1.54785</v>
      </c>
      <c r="JA51">
        <v>2.40234</v>
      </c>
      <c r="JB51">
        <v>30.2649</v>
      </c>
      <c r="JC51">
        <v>15.1477</v>
      </c>
      <c r="JD51">
        <v>18</v>
      </c>
      <c r="JE51">
        <v>624.835</v>
      </c>
      <c r="JF51">
        <v>435.071</v>
      </c>
      <c r="JG51">
        <v>24.5063</v>
      </c>
      <c r="JH51">
        <v>22.5957</v>
      </c>
      <c r="JI51">
        <v>30</v>
      </c>
      <c r="JJ51">
        <v>22.5466</v>
      </c>
      <c r="JK51">
        <v>22.4963</v>
      </c>
      <c r="JL51">
        <v>5.25789</v>
      </c>
      <c r="JM51">
        <v>33.4175</v>
      </c>
      <c r="JN51">
        <v>98.87050000000001</v>
      </c>
      <c r="JO51">
        <v>24.5318</v>
      </c>
      <c r="JP51">
        <v>50.3561</v>
      </c>
      <c r="JQ51">
        <v>13.9943</v>
      </c>
      <c r="JR51">
        <v>96.19110000000001</v>
      </c>
      <c r="JS51">
        <v>101.87</v>
      </c>
    </row>
    <row r="52" spans="1:279">
      <c r="A52">
        <v>36</v>
      </c>
      <c r="B52">
        <v>1687531655.6</v>
      </c>
      <c r="C52">
        <v>5266.099999904633</v>
      </c>
      <c r="D52" t="s">
        <v>593</v>
      </c>
      <c r="E52" t="s">
        <v>594</v>
      </c>
      <c r="F52">
        <v>15</v>
      </c>
      <c r="G52" t="s">
        <v>569</v>
      </c>
      <c r="N52" t="s">
        <v>528</v>
      </c>
      <c r="O52" t="s">
        <v>529</v>
      </c>
      <c r="P52">
        <v>1687531647.599999</v>
      </c>
      <c r="Q52">
        <f>(R52)/1000</f>
        <v>0</v>
      </c>
      <c r="R52">
        <f>1000*DB52*AP52*(CX52-CY52)/(100*CQ52*(1000-AP52*CX52))</f>
        <v>0</v>
      </c>
      <c r="S52">
        <f>DB52*AP52*(CW52-CV52*(1000-AP52*CY52)/(1000-AP52*CX52))/(100*CQ52)</f>
        <v>0</v>
      </c>
      <c r="T52">
        <f>CV52 - IF(AP52&gt;1, S52*CQ52*100.0/(AR52*DJ52), 0)</f>
        <v>0</v>
      </c>
      <c r="U52">
        <f>((AA52-Q52/2)*T52-S52)/(AA52+Q52/2)</f>
        <v>0</v>
      </c>
      <c r="V52">
        <f>U52*(DC52+DD52)/1000.0</f>
        <v>0</v>
      </c>
      <c r="W52">
        <f>(CV52 - IF(AP52&gt;1, S52*CQ52*100.0/(AR52*DJ52), 0))*(DC52+DD52)/1000.0</f>
        <v>0</v>
      </c>
      <c r="X52">
        <f>2.0/((1/Z52-1/Y52)+SIGN(Z52)*SQRT((1/Z52-1/Y52)*(1/Z52-1/Y52) + 4*CR52/((CR52+1)*(CR52+1))*(2*1/Z52*1/Y52-1/Y52*1/Y52)))</f>
        <v>0</v>
      </c>
      <c r="Y52">
        <f>IF(LEFT(CS52,1)&lt;&gt;"0",IF(LEFT(CS52,1)="1",3.0,CT52),$D$5+$E$5*(DJ52*DC52/($K$5*1000))+$F$5*(DJ52*DC52/($K$5*1000))*MAX(MIN(CQ52,$J$5),$I$5)*MAX(MIN(CQ52,$J$5),$I$5)+$G$5*MAX(MIN(CQ52,$J$5),$I$5)*(DJ52*DC52/($K$5*1000))+$H$5*(DJ52*DC52/($K$5*1000))*(DJ52*DC52/($K$5*1000)))</f>
        <v>0</v>
      </c>
      <c r="Z52">
        <f>Q52*(1000-(1000*0.61365*exp(17.502*AD52/(240.97+AD52))/(DC52+DD52)+CX52)/2)/(1000*0.61365*exp(17.502*AD52/(240.97+AD52))/(DC52+DD52)-CX52)</f>
        <v>0</v>
      </c>
      <c r="AA52">
        <f>1/((CR52+1)/(X52/1.6)+1/(Y52/1.37)) + CR52/((CR52+1)/(X52/1.6) + CR52/(Y52/1.37))</f>
        <v>0</v>
      </c>
      <c r="AB52">
        <f>(CM52*CP52)</f>
        <v>0</v>
      </c>
      <c r="AC52">
        <f>(DE52+(AB52+2*0.95*5.67E-8*(((DE52+$B$7)+273)^4-(DE52+273)^4)-44100*Q52)/(1.84*29.3*Y52+8*0.95*5.67E-8*(DE52+273)^3))</f>
        <v>0</v>
      </c>
      <c r="AD52">
        <f>($C$7*DF52+$D$7*DG52+$E$7*AC52)</f>
        <v>0</v>
      </c>
      <c r="AE52">
        <f>0.61365*exp(17.502*AD52/(240.97+AD52))</f>
        <v>0</v>
      </c>
      <c r="AF52">
        <f>(AG52/AH52*100)</f>
        <v>0</v>
      </c>
      <c r="AG52">
        <f>CX52*(DC52+DD52)/1000</f>
        <v>0</v>
      </c>
      <c r="AH52">
        <f>0.61365*exp(17.502*DE52/(240.97+DE52))</f>
        <v>0</v>
      </c>
      <c r="AI52">
        <f>(AE52-CX52*(DC52+DD52)/1000)</f>
        <v>0</v>
      </c>
      <c r="AJ52">
        <f>(-Q52*44100)</f>
        <v>0</v>
      </c>
      <c r="AK52">
        <f>2*29.3*Y52*0.92*(DE52-AD52)</f>
        <v>0</v>
      </c>
      <c r="AL52">
        <f>2*0.95*5.67E-8*(((DE52+$B$7)+273)^4-(AD52+273)^4)</f>
        <v>0</v>
      </c>
      <c r="AM52">
        <f>AB52+AL52+AJ52+AK52</f>
        <v>0</v>
      </c>
      <c r="AN52">
        <v>0</v>
      </c>
      <c r="AO52">
        <v>0</v>
      </c>
      <c r="AP52">
        <f>IF(AN52*$H$13&gt;=AR52,1.0,(AR52/(AR52-AN52*$H$13)))</f>
        <v>0</v>
      </c>
      <c r="AQ52">
        <f>(AP52-1)*100</f>
        <v>0</v>
      </c>
      <c r="AR52">
        <f>MAX(0,($B$13+$C$13*DJ52)/(1+$D$13*DJ52)*DC52/(DE52+273)*$E$13)</f>
        <v>0</v>
      </c>
      <c r="AS52" t="s">
        <v>565</v>
      </c>
      <c r="AT52">
        <v>12496.9</v>
      </c>
      <c r="AU52">
        <v>744.564</v>
      </c>
      <c r="AV52">
        <v>2780.22</v>
      </c>
      <c r="AW52">
        <f>1-AU52/AV52</f>
        <v>0</v>
      </c>
      <c r="AX52">
        <v>-1.634995167223251</v>
      </c>
      <c r="AY52" t="s">
        <v>595</v>
      </c>
      <c r="AZ52">
        <v>12504.8</v>
      </c>
      <c r="BA52">
        <v>661.8848399999999</v>
      </c>
      <c r="BB52">
        <v>748.481</v>
      </c>
      <c r="BC52">
        <f>1-BA52/BB52</f>
        <v>0</v>
      </c>
      <c r="BD52">
        <v>0.5</v>
      </c>
      <c r="BE52">
        <f>CN52</f>
        <v>0</v>
      </c>
      <c r="BF52">
        <f>S52</f>
        <v>0</v>
      </c>
      <c r="BG52">
        <f>BC52*BD52*BE52</f>
        <v>0</v>
      </c>
      <c r="BH52">
        <f>(BF52-AX52)/BE52</f>
        <v>0</v>
      </c>
      <c r="BI52">
        <f>(AV52-BB52)/BB52</f>
        <v>0</v>
      </c>
      <c r="BJ52">
        <f>AU52/(AW52+AU52/BB52)</f>
        <v>0</v>
      </c>
      <c r="BK52" t="s">
        <v>596</v>
      </c>
      <c r="BL52">
        <v>524.65</v>
      </c>
      <c r="BM52">
        <f>IF(BL52&lt;&gt;0, BL52, BJ52)</f>
        <v>0</v>
      </c>
      <c r="BN52">
        <f>1-BM52/BB52</f>
        <v>0</v>
      </c>
      <c r="BO52">
        <f>(BB52-BA52)/(BB52-BM52)</f>
        <v>0</v>
      </c>
      <c r="BP52">
        <f>(AV52-BB52)/(AV52-BM52)</f>
        <v>0</v>
      </c>
      <c r="BQ52">
        <f>(BB52-BA52)/(BB52-AU52)</f>
        <v>0</v>
      </c>
      <c r="BR52">
        <f>(AV52-BB52)/(AV52-AU52)</f>
        <v>0</v>
      </c>
      <c r="BS52">
        <f>(BO52*BM52/BA52)</f>
        <v>0</v>
      </c>
      <c r="BT52">
        <f>(1-BS52)</f>
        <v>0</v>
      </c>
      <c r="BU52">
        <v>1741</v>
      </c>
      <c r="BV52">
        <v>300</v>
      </c>
      <c r="BW52">
        <v>300</v>
      </c>
      <c r="BX52">
        <v>300</v>
      </c>
      <c r="BY52">
        <v>12504.8</v>
      </c>
      <c r="BZ52">
        <v>733</v>
      </c>
      <c r="CA52">
        <v>-0.00905913</v>
      </c>
      <c r="CB52">
        <v>-0.47</v>
      </c>
      <c r="CC52" t="s">
        <v>413</v>
      </c>
      <c r="CD52" t="s">
        <v>413</v>
      </c>
      <c r="CE52" t="s">
        <v>413</v>
      </c>
      <c r="CF52" t="s">
        <v>413</v>
      </c>
      <c r="CG52" t="s">
        <v>413</v>
      </c>
      <c r="CH52" t="s">
        <v>413</v>
      </c>
      <c r="CI52" t="s">
        <v>413</v>
      </c>
      <c r="CJ52" t="s">
        <v>413</v>
      </c>
      <c r="CK52" t="s">
        <v>413</v>
      </c>
      <c r="CL52" t="s">
        <v>413</v>
      </c>
      <c r="CM52">
        <f>$B$11*DK52+$C$11*DL52+$F$11*DW52*(1-DZ52)</f>
        <v>0</v>
      </c>
      <c r="CN52">
        <f>CM52*CO52</f>
        <v>0</v>
      </c>
      <c r="CO52">
        <f>($B$11*$D$9+$C$11*$D$9+$F$11*((EJ52+EB52)/MAX(EJ52+EB52+EK52, 0.1)*$I$9+EK52/MAX(EJ52+EB52+EK52, 0.1)*$J$9))/($B$11+$C$11+$F$11)</f>
        <v>0</v>
      </c>
      <c r="CP52">
        <f>($B$11*$K$9+$C$11*$K$9+$F$11*((EJ52+EB52)/MAX(EJ52+EB52+EK52, 0.1)*$P$9+EK52/MAX(EJ52+EB52+EK52, 0.1)*$Q$9))/($B$11+$C$11+$F$11)</f>
        <v>0</v>
      </c>
      <c r="CQ52">
        <v>6</v>
      </c>
      <c r="CR52">
        <v>0.5</v>
      </c>
      <c r="CS52" t="s">
        <v>414</v>
      </c>
      <c r="CT52">
        <v>2</v>
      </c>
      <c r="CU52">
        <v>1687531647.599999</v>
      </c>
      <c r="CV52">
        <v>3.366163225806452</v>
      </c>
      <c r="CW52">
        <v>0.7752996774193549</v>
      </c>
      <c r="CX52">
        <v>16.76274838709677</v>
      </c>
      <c r="CY52">
        <v>14.24683548387097</v>
      </c>
      <c r="CZ52">
        <v>2.460163225806452</v>
      </c>
      <c r="DA52">
        <v>16.62385483870968</v>
      </c>
      <c r="DB52">
        <v>600.2218064516129</v>
      </c>
      <c r="DC52">
        <v>101.0052580645161</v>
      </c>
      <c r="DD52">
        <v>0.0999135612903226</v>
      </c>
      <c r="DE52">
        <v>24.93914193548387</v>
      </c>
      <c r="DF52">
        <v>25.11414516129032</v>
      </c>
      <c r="DG52">
        <v>999.9000000000003</v>
      </c>
      <c r="DH52">
        <v>0</v>
      </c>
      <c r="DI52">
        <v>0</v>
      </c>
      <c r="DJ52">
        <v>9999.74</v>
      </c>
      <c r="DK52">
        <v>0</v>
      </c>
      <c r="DL52">
        <v>1217.48</v>
      </c>
      <c r="DM52">
        <v>2.553235483870968</v>
      </c>
      <c r="DN52">
        <v>3.385281612903226</v>
      </c>
      <c r="DO52">
        <v>0.7865049354838708</v>
      </c>
      <c r="DP52">
        <v>2.515920322580645</v>
      </c>
      <c r="DQ52">
        <v>0.7752996774193549</v>
      </c>
      <c r="DR52">
        <v>14.24683548387097</v>
      </c>
      <c r="DS52">
        <v>1.693126451612903</v>
      </c>
      <c r="DT52">
        <v>1.439005483870967</v>
      </c>
      <c r="DU52">
        <v>14.83354193548387</v>
      </c>
      <c r="DV52">
        <v>12.33502258064516</v>
      </c>
      <c r="DW52">
        <v>1499.992580645162</v>
      </c>
      <c r="DX52">
        <v>0.973001</v>
      </c>
      <c r="DY52">
        <v>0.0269988</v>
      </c>
      <c r="DZ52">
        <v>0</v>
      </c>
      <c r="EA52">
        <v>661.8489677419354</v>
      </c>
      <c r="EB52">
        <v>4.999310000000001</v>
      </c>
      <c r="EC52">
        <v>14285.64193548387</v>
      </c>
      <c r="ED52">
        <v>13259.17741935484</v>
      </c>
      <c r="EE52">
        <v>38.9574193548387</v>
      </c>
      <c r="EF52">
        <v>39.76990322580644</v>
      </c>
      <c r="EG52">
        <v>39.43929032258065</v>
      </c>
      <c r="EH52">
        <v>37.01590322580645</v>
      </c>
      <c r="EI52">
        <v>39.88677419354837</v>
      </c>
      <c r="EJ52">
        <v>1454.632580645162</v>
      </c>
      <c r="EK52">
        <v>40.36032258064514</v>
      </c>
      <c r="EL52">
        <v>0</v>
      </c>
      <c r="EM52">
        <v>90.19999980926514</v>
      </c>
      <c r="EN52">
        <v>0</v>
      </c>
      <c r="EO52">
        <v>661.8848399999999</v>
      </c>
      <c r="EP52">
        <v>0.4842307568443818</v>
      </c>
      <c r="EQ52">
        <v>-296.3692229245486</v>
      </c>
      <c r="ER52">
        <v>14278.316</v>
      </c>
      <c r="ES52">
        <v>15</v>
      </c>
      <c r="ET52">
        <v>1687531672.6</v>
      </c>
      <c r="EU52" t="s">
        <v>597</v>
      </c>
      <c r="EV52">
        <v>1687531672.6</v>
      </c>
      <c r="EW52">
        <v>1687531125.6</v>
      </c>
      <c r="EX52">
        <v>36</v>
      </c>
      <c r="EY52">
        <v>0.037</v>
      </c>
      <c r="EZ52">
        <v>-0.063</v>
      </c>
      <c r="FA52">
        <v>0.906</v>
      </c>
      <c r="FB52">
        <v>0.139</v>
      </c>
      <c r="FC52">
        <v>1</v>
      </c>
      <c r="FD52">
        <v>14</v>
      </c>
      <c r="FE52">
        <v>0.21</v>
      </c>
      <c r="FF52">
        <v>0.05</v>
      </c>
      <c r="FG52">
        <v>2.558634146341463</v>
      </c>
      <c r="FH52">
        <v>-0.05757888501741796</v>
      </c>
      <c r="FI52">
        <v>0.01868305649194007</v>
      </c>
      <c r="FJ52">
        <v>1</v>
      </c>
      <c r="FK52">
        <v>3.329530322580645</v>
      </c>
      <c r="FL52">
        <v>-0.07372112903226546</v>
      </c>
      <c r="FM52">
        <v>0.01404573347775758</v>
      </c>
      <c r="FN52">
        <v>1</v>
      </c>
      <c r="FO52">
        <v>2.498340731707317</v>
      </c>
      <c r="FP52">
        <v>0.3602130313588879</v>
      </c>
      <c r="FQ52">
        <v>0.03642924544723444</v>
      </c>
      <c r="FR52">
        <v>1</v>
      </c>
      <c r="FS52">
        <v>16.75974193548387</v>
      </c>
      <c r="FT52">
        <v>0.353399999999975</v>
      </c>
      <c r="FU52">
        <v>0.02793317803193148</v>
      </c>
      <c r="FV52">
        <v>1</v>
      </c>
      <c r="FW52">
        <v>4</v>
      </c>
      <c r="FX52">
        <v>4</v>
      </c>
      <c r="FY52" t="s">
        <v>416</v>
      </c>
      <c r="FZ52">
        <v>3.18376</v>
      </c>
      <c r="GA52">
        <v>2.798</v>
      </c>
      <c r="GB52">
        <v>0.000746348</v>
      </c>
      <c r="GC52">
        <v>0.000227916</v>
      </c>
      <c r="GD52">
        <v>0.0944072</v>
      </c>
      <c r="GE52">
        <v>0.084635</v>
      </c>
      <c r="GF52">
        <v>31598.1</v>
      </c>
      <c r="GG52">
        <v>25068.4</v>
      </c>
      <c r="GH52">
        <v>29529.5</v>
      </c>
      <c r="GI52">
        <v>24543.2</v>
      </c>
      <c r="GJ52">
        <v>33996.1</v>
      </c>
      <c r="GK52">
        <v>32786.3</v>
      </c>
      <c r="GL52">
        <v>40715.4</v>
      </c>
      <c r="GM52">
        <v>40039</v>
      </c>
      <c r="GN52">
        <v>2.23403</v>
      </c>
      <c r="GO52">
        <v>1.95613</v>
      </c>
      <c r="GP52">
        <v>0.141293</v>
      </c>
      <c r="GQ52">
        <v>0</v>
      </c>
      <c r="GR52">
        <v>22.7609</v>
      </c>
      <c r="GS52">
        <v>999.9</v>
      </c>
      <c r="GT52">
        <v>57.3</v>
      </c>
      <c r="GU52">
        <v>26.3</v>
      </c>
      <c r="GV52">
        <v>19.4854</v>
      </c>
      <c r="GW52">
        <v>62.3147</v>
      </c>
      <c r="GX52">
        <v>34.1226</v>
      </c>
      <c r="GY52">
        <v>1</v>
      </c>
      <c r="GZ52">
        <v>-0.356352</v>
      </c>
      <c r="HA52">
        <v>-0.462293</v>
      </c>
      <c r="HB52">
        <v>20.2664</v>
      </c>
      <c r="HC52">
        <v>5.22927</v>
      </c>
      <c r="HD52">
        <v>11.9021</v>
      </c>
      <c r="HE52">
        <v>4.96475</v>
      </c>
      <c r="HF52">
        <v>3.292</v>
      </c>
      <c r="HG52">
        <v>9999</v>
      </c>
      <c r="HH52">
        <v>9999</v>
      </c>
      <c r="HI52">
        <v>9999</v>
      </c>
      <c r="HJ52">
        <v>999.9</v>
      </c>
      <c r="HK52">
        <v>4.97026</v>
      </c>
      <c r="HL52">
        <v>1.87481</v>
      </c>
      <c r="HM52">
        <v>1.87351</v>
      </c>
      <c r="HN52">
        <v>1.87256</v>
      </c>
      <c r="HO52">
        <v>1.87417</v>
      </c>
      <c r="HP52">
        <v>1.86919</v>
      </c>
      <c r="HQ52">
        <v>1.87333</v>
      </c>
      <c r="HR52">
        <v>1.87842</v>
      </c>
      <c r="HS52">
        <v>0</v>
      </c>
      <c r="HT52">
        <v>0</v>
      </c>
      <c r="HU52">
        <v>0</v>
      </c>
      <c r="HV52">
        <v>0</v>
      </c>
      <c r="HW52" t="s">
        <v>417</v>
      </c>
      <c r="HX52" t="s">
        <v>418</v>
      </c>
      <c r="HY52" t="s">
        <v>419</v>
      </c>
      <c r="HZ52" t="s">
        <v>419</v>
      </c>
      <c r="IA52" t="s">
        <v>419</v>
      </c>
      <c r="IB52" t="s">
        <v>419</v>
      </c>
      <c r="IC52">
        <v>0</v>
      </c>
      <c r="ID52">
        <v>100</v>
      </c>
      <c r="IE52">
        <v>100</v>
      </c>
      <c r="IF52">
        <v>0.906</v>
      </c>
      <c r="IG52">
        <v>0.1389</v>
      </c>
      <c r="IH52">
        <v>0.8683714285714217</v>
      </c>
      <c r="II52">
        <v>0</v>
      </c>
      <c r="IJ52">
        <v>0</v>
      </c>
      <c r="IK52">
        <v>0</v>
      </c>
      <c r="IL52">
        <v>0.1388949999999998</v>
      </c>
      <c r="IM52">
        <v>0</v>
      </c>
      <c r="IN52">
        <v>0</v>
      </c>
      <c r="IO52">
        <v>0</v>
      </c>
      <c r="IP52">
        <v>-1</v>
      </c>
      <c r="IQ52">
        <v>-1</v>
      </c>
      <c r="IR52">
        <v>-1</v>
      </c>
      <c r="IS52">
        <v>-1</v>
      </c>
      <c r="IT52">
        <v>1.3</v>
      </c>
      <c r="IU52">
        <v>8.800000000000001</v>
      </c>
      <c r="IV52">
        <v>0.0317383</v>
      </c>
      <c r="IW52">
        <v>4.99756</v>
      </c>
      <c r="IX52">
        <v>1.42578</v>
      </c>
      <c r="IY52">
        <v>2.27783</v>
      </c>
      <c r="IZ52">
        <v>1.54785</v>
      </c>
      <c r="JA52">
        <v>2.3938</v>
      </c>
      <c r="JB52">
        <v>30.3724</v>
      </c>
      <c r="JC52">
        <v>15.1127</v>
      </c>
      <c r="JD52">
        <v>18</v>
      </c>
      <c r="JE52">
        <v>624.704</v>
      </c>
      <c r="JF52">
        <v>434.226</v>
      </c>
      <c r="JG52">
        <v>23.8833</v>
      </c>
      <c r="JH52">
        <v>22.5957</v>
      </c>
      <c r="JI52">
        <v>30.0001</v>
      </c>
      <c r="JJ52">
        <v>22.5476</v>
      </c>
      <c r="JK52">
        <v>22.4963</v>
      </c>
      <c r="JL52">
        <v>0</v>
      </c>
      <c r="JM52">
        <v>30.8399</v>
      </c>
      <c r="JN52">
        <v>97.7424</v>
      </c>
      <c r="JO52">
        <v>23.8195</v>
      </c>
      <c r="JP52">
        <v>51.0565</v>
      </c>
      <c r="JQ52">
        <v>14.2541</v>
      </c>
      <c r="JR52">
        <v>96.19070000000001</v>
      </c>
      <c r="JS52">
        <v>101.87</v>
      </c>
    </row>
    <row r="53" spans="1:279">
      <c r="A53">
        <v>37</v>
      </c>
      <c r="B53">
        <v>1687531783.6</v>
      </c>
      <c r="C53">
        <v>5394.099999904633</v>
      </c>
      <c r="D53" t="s">
        <v>598</v>
      </c>
      <c r="E53" t="s">
        <v>599</v>
      </c>
      <c r="F53">
        <v>15</v>
      </c>
      <c r="G53" t="s">
        <v>569</v>
      </c>
      <c r="N53" t="s">
        <v>528</v>
      </c>
      <c r="O53" t="s">
        <v>529</v>
      </c>
      <c r="P53">
        <v>1687531775.599999</v>
      </c>
      <c r="Q53">
        <f>(R53)/1000</f>
        <v>0</v>
      </c>
      <c r="R53">
        <f>1000*DB53*AP53*(CX53-CY53)/(100*CQ53*(1000-AP53*CX53))</f>
        <v>0</v>
      </c>
      <c r="S53">
        <f>DB53*AP53*(CW53-CV53*(1000-AP53*CY53)/(1000-AP53*CX53))/(100*CQ53)</f>
        <v>0</v>
      </c>
      <c r="T53">
        <f>CV53 - IF(AP53&gt;1, S53*CQ53*100.0/(AR53*DJ53), 0)</f>
        <v>0</v>
      </c>
      <c r="U53">
        <f>((AA53-Q53/2)*T53-S53)/(AA53+Q53/2)</f>
        <v>0</v>
      </c>
      <c r="V53">
        <f>U53*(DC53+DD53)/1000.0</f>
        <v>0</v>
      </c>
      <c r="W53">
        <f>(CV53 - IF(AP53&gt;1, S53*CQ53*100.0/(AR53*DJ53), 0))*(DC53+DD53)/1000.0</f>
        <v>0</v>
      </c>
      <c r="X53">
        <f>2.0/((1/Z53-1/Y53)+SIGN(Z53)*SQRT((1/Z53-1/Y53)*(1/Z53-1/Y53) + 4*CR53/((CR53+1)*(CR53+1))*(2*1/Z53*1/Y53-1/Y53*1/Y53)))</f>
        <v>0</v>
      </c>
      <c r="Y53">
        <f>IF(LEFT(CS53,1)&lt;&gt;"0",IF(LEFT(CS53,1)="1",3.0,CT53),$D$5+$E$5*(DJ53*DC53/($K$5*1000))+$F$5*(DJ53*DC53/($K$5*1000))*MAX(MIN(CQ53,$J$5),$I$5)*MAX(MIN(CQ53,$J$5),$I$5)+$G$5*MAX(MIN(CQ53,$J$5),$I$5)*(DJ53*DC53/($K$5*1000))+$H$5*(DJ53*DC53/($K$5*1000))*(DJ53*DC53/($K$5*1000)))</f>
        <v>0</v>
      </c>
      <c r="Z53">
        <f>Q53*(1000-(1000*0.61365*exp(17.502*AD53/(240.97+AD53))/(DC53+DD53)+CX53)/2)/(1000*0.61365*exp(17.502*AD53/(240.97+AD53))/(DC53+DD53)-CX53)</f>
        <v>0</v>
      </c>
      <c r="AA53">
        <f>1/((CR53+1)/(X53/1.6)+1/(Y53/1.37)) + CR53/((CR53+1)/(X53/1.6) + CR53/(Y53/1.37))</f>
        <v>0</v>
      </c>
      <c r="AB53">
        <f>(CM53*CP53)</f>
        <v>0</v>
      </c>
      <c r="AC53">
        <f>(DE53+(AB53+2*0.95*5.67E-8*(((DE53+$B$7)+273)^4-(DE53+273)^4)-44100*Q53)/(1.84*29.3*Y53+8*0.95*5.67E-8*(DE53+273)^3))</f>
        <v>0</v>
      </c>
      <c r="AD53">
        <f>($C$7*DF53+$D$7*DG53+$E$7*AC53)</f>
        <v>0</v>
      </c>
      <c r="AE53">
        <f>0.61365*exp(17.502*AD53/(240.97+AD53))</f>
        <v>0</v>
      </c>
      <c r="AF53">
        <f>(AG53/AH53*100)</f>
        <v>0</v>
      </c>
      <c r="AG53">
        <f>CX53*(DC53+DD53)/1000</f>
        <v>0</v>
      </c>
      <c r="AH53">
        <f>0.61365*exp(17.502*DE53/(240.97+DE53))</f>
        <v>0</v>
      </c>
      <c r="AI53">
        <f>(AE53-CX53*(DC53+DD53)/1000)</f>
        <v>0</v>
      </c>
      <c r="AJ53">
        <f>(-Q53*44100)</f>
        <v>0</v>
      </c>
      <c r="AK53">
        <f>2*29.3*Y53*0.92*(DE53-AD53)</f>
        <v>0</v>
      </c>
      <c r="AL53">
        <f>2*0.95*5.67E-8*(((DE53+$B$7)+273)^4-(AD53+273)^4)</f>
        <v>0</v>
      </c>
      <c r="AM53">
        <f>AB53+AL53+AJ53+AK53</f>
        <v>0</v>
      </c>
      <c r="AN53">
        <v>0</v>
      </c>
      <c r="AO53">
        <v>0</v>
      </c>
      <c r="AP53">
        <f>IF(AN53*$H$13&gt;=AR53,1.0,(AR53/(AR53-AN53*$H$13)))</f>
        <v>0</v>
      </c>
      <c r="AQ53">
        <f>(AP53-1)*100</f>
        <v>0</v>
      </c>
      <c r="AR53">
        <f>MAX(0,($B$13+$C$13*DJ53)/(1+$D$13*DJ53)*DC53/(DE53+273)*$E$13)</f>
        <v>0</v>
      </c>
      <c r="AS53" t="s">
        <v>565</v>
      </c>
      <c r="AT53">
        <v>12496.9</v>
      </c>
      <c r="AU53">
        <v>744.564</v>
      </c>
      <c r="AV53">
        <v>2780.22</v>
      </c>
      <c r="AW53">
        <f>1-AU53/AV53</f>
        <v>0</v>
      </c>
      <c r="AX53">
        <v>-1.634995167223251</v>
      </c>
      <c r="AY53" t="s">
        <v>600</v>
      </c>
      <c r="AZ53">
        <v>12498</v>
      </c>
      <c r="BA53">
        <v>659.3139230769229</v>
      </c>
      <c r="BB53">
        <v>836.2859999999999</v>
      </c>
      <c r="BC53">
        <f>1-BA53/BB53</f>
        <v>0</v>
      </c>
      <c r="BD53">
        <v>0.5</v>
      </c>
      <c r="BE53">
        <f>CN53</f>
        <v>0</v>
      </c>
      <c r="BF53">
        <f>S53</f>
        <v>0</v>
      </c>
      <c r="BG53">
        <f>BC53*BD53*BE53</f>
        <v>0</v>
      </c>
      <c r="BH53">
        <f>(BF53-AX53)/BE53</f>
        <v>0</v>
      </c>
      <c r="BI53">
        <f>(AV53-BB53)/BB53</f>
        <v>0</v>
      </c>
      <c r="BJ53">
        <f>AU53/(AW53+AU53/BB53)</f>
        <v>0</v>
      </c>
      <c r="BK53" t="s">
        <v>601</v>
      </c>
      <c r="BL53">
        <v>500.11</v>
      </c>
      <c r="BM53">
        <f>IF(BL53&lt;&gt;0, BL53, BJ53)</f>
        <v>0</v>
      </c>
      <c r="BN53">
        <f>1-BM53/BB53</f>
        <v>0</v>
      </c>
      <c r="BO53">
        <f>(BB53-BA53)/(BB53-BM53)</f>
        <v>0</v>
      </c>
      <c r="BP53">
        <f>(AV53-BB53)/(AV53-BM53)</f>
        <v>0</v>
      </c>
      <c r="BQ53">
        <f>(BB53-BA53)/(BB53-AU53)</f>
        <v>0</v>
      </c>
      <c r="BR53">
        <f>(AV53-BB53)/(AV53-AU53)</f>
        <v>0</v>
      </c>
      <c r="BS53">
        <f>(BO53*BM53/BA53)</f>
        <v>0</v>
      </c>
      <c r="BT53">
        <f>(1-BS53)</f>
        <v>0</v>
      </c>
      <c r="BU53">
        <v>1743</v>
      </c>
      <c r="BV53">
        <v>300</v>
      </c>
      <c r="BW53">
        <v>300</v>
      </c>
      <c r="BX53">
        <v>300</v>
      </c>
      <c r="BY53">
        <v>12498</v>
      </c>
      <c r="BZ53">
        <v>802.49</v>
      </c>
      <c r="CA53">
        <v>-0.0090536</v>
      </c>
      <c r="CB53">
        <v>-4.03</v>
      </c>
      <c r="CC53" t="s">
        <v>413</v>
      </c>
      <c r="CD53" t="s">
        <v>413</v>
      </c>
      <c r="CE53" t="s">
        <v>413</v>
      </c>
      <c r="CF53" t="s">
        <v>413</v>
      </c>
      <c r="CG53" t="s">
        <v>413</v>
      </c>
      <c r="CH53" t="s">
        <v>413</v>
      </c>
      <c r="CI53" t="s">
        <v>413</v>
      </c>
      <c r="CJ53" t="s">
        <v>413</v>
      </c>
      <c r="CK53" t="s">
        <v>413</v>
      </c>
      <c r="CL53" t="s">
        <v>413</v>
      </c>
      <c r="CM53">
        <f>$B$11*DK53+$C$11*DL53+$F$11*DW53*(1-DZ53)</f>
        <v>0</v>
      </c>
      <c r="CN53">
        <f>CM53*CO53</f>
        <v>0</v>
      </c>
      <c r="CO53">
        <f>($B$11*$D$9+$C$11*$D$9+$F$11*((EJ53+EB53)/MAX(EJ53+EB53+EK53, 0.1)*$I$9+EK53/MAX(EJ53+EB53+EK53, 0.1)*$J$9))/($B$11+$C$11+$F$11)</f>
        <v>0</v>
      </c>
      <c r="CP53">
        <f>($B$11*$K$9+$C$11*$K$9+$F$11*((EJ53+EB53)/MAX(EJ53+EB53+EK53, 0.1)*$P$9+EK53/MAX(EJ53+EB53+EK53, 0.1)*$Q$9))/($B$11+$C$11+$F$11)</f>
        <v>0</v>
      </c>
      <c r="CQ53">
        <v>6</v>
      </c>
      <c r="CR53">
        <v>0.5</v>
      </c>
      <c r="CS53" t="s">
        <v>414</v>
      </c>
      <c r="CT53">
        <v>2</v>
      </c>
      <c r="CU53">
        <v>1687531775.599999</v>
      </c>
      <c r="CV53">
        <v>398.5504193548387</v>
      </c>
      <c r="CW53">
        <v>416.0361935483871</v>
      </c>
      <c r="CX53">
        <v>16.66507096774194</v>
      </c>
      <c r="CY53">
        <v>13.76677096774194</v>
      </c>
      <c r="CZ53">
        <v>397.7114193548387</v>
      </c>
      <c r="DA53">
        <v>16.52617096774193</v>
      </c>
      <c r="DB53">
        <v>600.2498064516128</v>
      </c>
      <c r="DC53">
        <v>101.0045806451613</v>
      </c>
      <c r="DD53">
        <v>0.100123135483871</v>
      </c>
      <c r="DE53">
        <v>24.96455161290323</v>
      </c>
      <c r="DF53">
        <v>25.04901935483871</v>
      </c>
      <c r="DG53">
        <v>999.9000000000003</v>
      </c>
      <c r="DH53">
        <v>0</v>
      </c>
      <c r="DI53">
        <v>0</v>
      </c>
      <c r="DJ53">
        <v>10003.95</v>
      </c>
      <c r="DK53">
        <v>0</v>
      </c>
      <c r="DL53">
        <v>1226.499032258065</v>
      </c>
      <c r="DM53">
        <v>-17.4192</v>
      </c>
      <c r="DN53">
        <v>405.3726774193548</v>
      </c>
      <c r="DO53">
        <v>421.8437096774194</v>
      </c>
      <c r="DP53">
        <v>2.898297419354838</v>
      </c>
      <c r="DQ53">
        <v>416.0361935483871</v>
      </c>
      <c r="DR53">
        <v>13.76677096774194</v>
      </c>
      <c r="DS53">
        <v>1.683248064516129</v>
      </c>
      <c r="DT53">
        <v>1.390506129032258</v>
      </c>
      <c r="DU53">
        <v>14.74279032258064</v>
      </c>
      <c r="DV53">
        <v>11.81449032258065</v>
      </c>
      <c r="DW53">
        <v>1499.994516129032</v>
      </c>
      <c r="DX53">
        <v>0.9729993870967742</v>
      </c>
      <c r="DY53">
        <v>0.02700044516129031</v>
      </c>
      <c r="DZ53">
        <v>0</v>
      </c>
      <c r="EA53">
        <v>659.1847419354839</v>
      </c>
      <c r="EB53">
        <v>4.999310000000001</v>
      </c>
      <c r="EC53">
        <v>15075.48387096774</v>
      </c>
      <c r="ED53">
        <v>13259.17741935484</v>
      </c>
      <c r="EE53">
        <v>40.42109677419355</v>
      </c>
      <c r="EF53">
        <v>40.78403225806451</v>
      </c>
      <c r="EG53">
        <v>40.73958064516128</v>
      </c>
      <c r="EH53">
        <v>38.31825806451612</v>
      </c>
      <c r="EI53">
        <v>41.17719354838709</v>
      </c>
      <c r="EJ53">
        <v>1454.627096774193</v>
      </c>
      <c r="EK53">
        <v>40.36741935483873</v>
      </c>
      <c r="EL53">
        <v>0</v>
      </c>
      <c r="EM53">
        <v>127.5999999046326</v>
      </c>
      <c r="EN53">
        <v>0</v>
      </c>
      <c r="EO53">
        <v>659.3139230769229</v>
      </c>
      <c r="EP53">
        <v>11.05641024702165</v>
      </c>
      <c r="EQ53">
        <v>-107.3299120679119</v>
      </c>
      <c r="ER53">
        <v>15079.41538461538</v>
      </c>
      <c r="ES53">
        <v>15</v>
      </c>
      <c r="ET53">
        <v>1687531811</v>
      </c>
      <c r="EU53" t="s">
        <v>602</v>
      </c>
      <c r="EV53">
        <v>1687531811</v>
      </c>
      <c r="EW53">
        <v>1687531125.6</v>
      </c>
      <c r="EX53">
        <v>37</v>
      </c>
      <c r="EY53">
        <v>-0.067</v>
      </c>
      <c r="EZ53">
        <v>-0.063</v>
      </c>
      <c r="FA53">
        <v>0.839</v>
      </c>
      <c r="FB53">
        <v>0.139</v>
      </c>
      <c r="FC53">
        <v>418</v>
      </c>
      <c r="FD53">
        <v>14</v>
      </c>
      <c r="FE53">
        <v>0.23</v>
      </c>
      <c r="FF53">
        <v>0.05</v>
      </c>
      <c r="FG53">
        <v>-17.4989487804878</v>
      </c>
      <c r="FH53">
        <v>1.735229268292658</v>
      </c>
      <c r="FI53">
        <v>0.1761057832348408</v>
      </c>
      <c r="FJ53">
        <v>1</v>
      </c>
      <c r="FK53">
        <v>398.5781612903226</v>
      </c>
      <c r="FL53">
        <v>4.691516129031942</v>
      </c>
      <c r="FM53">
        <v>0.3533048666861798</v>
      </c>
      <c r="FN53">
        <v>1</v>
      </c>
      <c r="FO53">
        <v>2.890199024390244</v>
      </c>
      <c r="FP53">
        <v>0.1632779790940846</v>
      </c>
      <c r="FQ53">
        <v>0.01613465378329271</v>
      </c>
      <c r="FR53">
        <v>1</v>
      </c>
      <c r="FS53">
        <v>16.66352580645161</v>
      </c>
      <c r="FT53">
        <v>0.1802709677418824</v>
      </c>
      <c r="FU53">
        <v>0.01345381509010267</v>
      </c>
      <c r="FV53">
        <v>1</v>
      </c>
      <c r="FW53">
        <v>4</v>
      </c>
      <c r="FX53">
        <v>4</v>
      </c>
      <c r="FY53" t="s">
        <v>416</v>
      </c>
      <c r="FZ53">
        <v>3.18342</v>
      </c>
      <c r="GA53">
        <v>2.79658</v>
      </c>
      <c r="GB53">
        <v>0.1019</v>
      </c>
      <c r="GC53">
        <v>0.105914</v>
      </c>
      <c r="GD53">
        <v>0.0940005</v>
      </c>
      <c r="GE53">
        <v>0.0825615</v>
      </c>
      <c r="GF53">
        <v>28400</v>
      </c>
      <c r="GG53">
        <v>22417.7</v>
      </c>
      <c r="GH53">
        <v>29529.7</v>
      </c>
      <c r="GI53">
        <v>24542.4</v>
      </c>
      <c r="GJ53">
        <v>34015.1</v>
      </c>
      <c r="GK53">
        <v>32865.5</v>
      </c>
      <c r="GL53">
        <v>40714.6</v>
      </c>
      <c r="GM53">
        <v>40038.8</v>
      </c>
      <c r="GN53">
        <v>2.23412</v>
      </c>
      <c r="GO53">
        <v>1.95618</v>
      </c>
      <c r="GP53">
        <v>0.134036</v>
      </c>
      <c r="GQ53">
        <v>0</v>
      </c>
      <c r="GR53">
        <v>22.8552</v>
      </c>
      <c r="GS53">
        <v>999.9</v>
      </c>
      <c r="GT53">
        <v>57.4</v>
      </c>
      <c r="GU53">
        <v>26.4</v>
      </c>
      <c r="GV53">
        <v>19.6329</v>
      </c>
      <c r="GW53">
        <v>61.8747</v>
      </c>
      <c r="GX53">
        <v>35.0481</v>
      </c>
      <c r="GY53">
        <v>1</v>
      </c>
      <c r="GZ53">
        <v>-0.35487</v>
      </c>
      <c r="HA53">
        <v>-0.687339</v>
      </c>
      <c r="HB53">
        <v>20.2656</v>
      </c>
      <c r="HC53">
        <v>5.22852</v>
      </c>
      <c r="HD53">
        <v>11.9021</v>
      </c>
      <c r="HE53">
        <v>4.96385</v>
      </c>
      <c r="HF53">
        <v>3.292</v>
      </c>
      <c r="HG53">
        <v>9999</v>
      </c>
      <c r="HH53">
        <v>9999</v>
      </c>
      <c r="HI53">
        <v>9999</v>
      </c>
      <c r="HJ53">
        <v>999.9</v>
      </c>
      <c r="HK53">
        <v>4.97012</v>
      </c>
      <c r="HL53">
        <v>1.87477</v>
      </c>
      <c r="HM53">
        <v>1.87347</v>
      </c>
      <c r="HN53">
        <v>1.87256</v>
      </c>
      <c r="HO53">
        <v>1.87414</v>
      </c>
      <c r="HP53">
        <v>1.86908</v>
      </c>
      <c r="HQ53">
        <v>1.87332</v>
      </c>
      <c r="HR53">
        <v>1.8784</v>
      </c>
      <c r="HS53">
        <v>0</v>
      </c>
      <c r="HT53">
        <v>0</v>
      </c>
      <c r="HU53">
        <v>0</v>
      </c>
      <c r="HV53">
        <v>0</v>
      </c>
      <c r="HW53" t="s">
        <v>417</v>
      </c>
      <c r="HX53" t="s">
        <v>418</v>
      </c>
      <c r="HY53" t="s">
        <v>419</v>
      </c>
      <c r="HZ53" t="s">
        <v>419</v>
      </c>
      <c r="IA53" t="s">
        <v>419</v>
      </c>
      <c r="IB53" t="s">
        <v>419</v>
      </c>
      <c r="IC53">
        <v>0</v>
      </c>
      <c r="ID53">
        <v>100</v>
      </c>
      <c r="IE53">
        <v>100</v>
      </c>
      <c r="IF53">
        <v>0.839</v>
      </c>
      <c r="IG53">
        <v>0.1389</v>
      </c>
      <c r="IH53">
        <v>0.9056849000000001</v>
      </c>
      <c r="II53">
        <v>0</v>
      </c>
      <c r="IJ53">
        <v>0</v>
      </c>
      <c r="IK53">
        <v>0</v>
      </c>
      <c r="IL53">
        <v>0.1388949999999998</v>
      </c>
      <c r="IM53">
        <v>0</v>
      </c>
      <c r="IN53">
        <v>0</v>
      </c>
      <c r="IO53">
        <v>0</v>
      </c>
      <c r="IP53">
        <v>-1</v>
      </c>
      <c r="IQ53">
        <v>-1</v>
      </c>
      <c r="IR53">
        <v>-1</v>
      </c>
      <c r="IS53">
        <v>-1</v>
      </c>
      <c r="IT53">
        <v>1.9</v>
      </c>
      <c r="IU53">
        <v>11</v>
      </c>
      <c r="IV53">
        <v>1.08032</v>
      </c>
      <c r="IW53">
        <v>2.41577</v>
      </c>
      <c r="IX53">
        <v>1.42578</v>
      </c>
      <c r="IY53">
        <v>2.27905</v>
      </c>
      <c r="IZ53">
        <v>1.54785</v>
      </c>
      <c r="JA53">
        <v>2.43896</v>
      </c>
      <c r="JB53">
        <v>30.6309</v>
      </c>
      <c r="JC53">
        <v>15.1127</v>
      </c>
      <c r="JD53">
        <v>18</v>
      </c>
      <c r="JE53">
        <v>624.917</v>
      </c>
      <c r="JF53">
        <v>434.374</v>
      </c>
      <c r="JG53">
        <v>23.8061</v>
      </c>
      <c r="JH53">
        <v>22.619</v>
      </c>
      <c r="JI53">
        <v>30.0001</v>
      </c>
      <c r="JJ53">
        <v>22.5599</v>
      </c>
      <c r="JK53">
        <v>22.5107</v>
      </c>
      <c r="JL53">
        <v>21.6481</v>
      </c>
      <c r="JM53">
        <v>33.1458</v>
      </c>
      <c r="JN53">
        <v>95.5176</v>
      </c>
      <c r="JO53">
        <v>23.7866</v>
      </c>
      <c r="JP53">
        <v>416.474</v>
      </c>
      <c r="JQ53">
        <v>13.725</v>
      </c>
      <c r="JR53">
        <v>96.19</v>
      </c>
      <c r="JS53">
        <v>101.869</v>
      </c>
    </row>
    <row r="54" spans="1:279">
      <c r="A54">
        <v>38</v>
      </c>
      <c r="B54">
        <v>1687531887</v>
      </c>
      <c r="C54">
        <v>5497.5</v>
      </c>
      <c r="D54" t="s">
        <v>603</v>
      </c>
      <c r="E54" t="s">
        <v>604</v>
      </c>
      <c r="F54">
        <v>15</v>
      </c>
      <c r="G54" t="s">
        <v>569</v>
      </c>
      <c r="N54" t="s">
        <v>528</v>
      </c>
      <c r="O54" t="s">
        <v>529</v>
      </c>
      <c r="P54">
        <v>1687531879</v>
      </c>
      <c r="Q54">
        <f>(R54)/1000</f>
        <v>0</v>
      </c>
      <c r="R54">
        <f>1000*DB54*AP54*(CX54-CY54)/(100*CQ54*(1000-AP54*CX54))</f>
        <v>0</v>
      </c>
      <c r="S54">
        <f>DB54*AP54*(CW54-CV54*(1000-AP54*CY54)/(1000-AP54*CX54))/(100*CQ54)</f>
        <v>0</v>
      </c>
      <c r="T54">
        <f>CV54 - IF(AP54&gt;1, S54*CQ54*100.0/(AR54*DJ54), 0)</f>
        <v>0</v>
      </c>
      <c r="U54">
        <f>((AA54-Q54/2)*T54-S54)/(AA54+Q54/2)</f>
        <v>0</v>
      </c>
      <c r="V54">
        <f>U54*(DC54+DD54)/1000.0</f>
        <v>0</v>
      </c>
      <c r="W54">
        <f>(CV54 - IF(AP54&gt;1, S54*CQ54*100.0/(AR54*DJ54), 0))*(DC54+DD54)/1000.0</f>
        <v>0</v>
      </c>
      <c r="X54">
        <f>2.0/((1/Z54-1/Y54)+SIGN(Z54)*SQRT((1/Z54-1/Y54)*(1/Z54-1/Y54) + 4*CR54/((CR54+1)*(CR54+1))*(2*1/Z54*1/Y54-1/Y54*1/Y54)))</f>
        <v>0</v>
      </c>
      <c r="Y54">
        <f>IF(LEFT(CS54,1)&lt;&gt;"0",IF(LEFT(CS54,1)="1",3.0,CT54),$D$5+$E$5*(DJ54*DC54/($K$5*1000))+$F$5*(DJ54*DC54/($K$5*1000))*MAX(MIN(CQ54,$J$5),$I$5)*MAX(MIN(CQ54,$J$5),$I$5)+$G$5*MAX(MIN(CQ54,$J$5),$I$5)*(DJ54*DC54/($K$5*1000))+$H$5*(DJ54*DC54/($K$5*1000))*(DJ54*DC54/($K$5*1000)))</f>
        <v>0</v>
      </c>
      <c r="Z54">
        <f>Q54*(1000-(1000*0.61365*exp(17.502*AD54/(240.97+AD54))/(DC54+DD54)+CX54)/2)/(1000*0.61365*exp(17.502*AD54/(240.97+AD54))/(DC54+DD54)-CX54)</f>
        <v>0</v>
      </c>
      <c r="AA54">
        <f>1/((CR54+1)/(X54/1.6)+1/(Y54/1.37)) + CR54/((CR54+1)/(X54/1.6) + CR54/(Y54/1.37))</f>
        <v>0</v>
      </c>
      <c r="AB54">
        <f>(CM54*CP54)</f>
        <v>0</v>
      </c>
      <c r="AC54">
        <f>(DE54+(AB54+2*0.95*5.67E-8*(((DE54+$B$7)+273)^4-(DE54+273)^4)-44100*Q54)/(1.84*29.3*Y54+8*0.95*5.67E-8*(DE54+273)^3))</f>
        <v>0</v>
      </c>
      <c r="AD54">
        <f>($C$7*DF54+$D$7*DG54+$E$7*AC54)</f>
        <v>0</v>
      </c>
      <c r="AE54">
        <f>0.61365*exp(17.502*AD54/(240.97+AD54))</f>
        <v>0</v>
      </c>
      <c r="AF54">
        <f>(AG54/AH54*100)</f>
        <v>0</v>
      </c>
      <c r="AG54">
        <f>CX54*(DC54+DD54)/1000</f>
        <v>0</v>
      </c>
      <c r="AH54">
        <f>0.61365*exp(17.502*DE54/(240.97+DE54))</f>
        <v>0</v>
      </c>
      <c r="AI54">
        <f>(AE54-CX54*(DC54+DD54)/1000)</f>
        <v>0</v>
      </c>
      <c r="AJ54">
        <f>(-Q54*44100)</f>
        <v>0</v>
      </c>
      <c r="AK54">
        <f>2*29.3*Y54*0.92*(DE54-AD54)</f>
        <v>0</v>
      </c>
      <c r="AL54">
        <f>2*0.95*5.67E-8*(((DE54+$B$7)+273)^4-(AD54+273)^4)</f>
        <v>0</v>
      </c>
      <c r="AM54">
        <f>AB54+AL54+AJ54+AK54</f>
        <v>0</v>
      </c>
      <c r="AN54">
        <v>0</v>
      </c>
      <c r="AO54">
        <v>0</v>
      </c>
      <c r="AP54">
        <f>IF(AN54*$H$13&gt;=AR54,1.0,(AR54/(AR54-AN54*$H$13)))</f>
        <v>0</v>
      </c>
      <c r="AQ54">
        <f>(AP54-1)*100</f>
        <v>0</v>
      </c>
      <c r="AR54">
        <f>MAX(0,($B$13+$C$13*DJ54)/(1+$D$13*DJ54)*DC54/(DE54+273)*$E$13)</f>
        <v>0</v>
      </c>
      <c r="AS54" t="s">
        <v>565</v>
      </c>
      <c r="AT54">
        <v>12496.9</v>
      </c>
      <c r="AU54">
        <v>744.564</v>
      </c>
      <c r="AV54">
        <v>2780.22</v>
      </c>
      <c r="AW54">
        <f>1-AU54/AV54</f>
        <v>0</v>
      </c>
      <c r="AX54">
        <v>-1.634995167223251</v>
      </c>
      <c r="AY54" t="s">
        <v>605</v>
      </c>
      <c r="AZ54">
        <v>12503.6</v>
      </c>
      <c r="BA54">
        <v>672.046</v>
      </c>
      <c r="BB54">
        <v>864.874</v>
      </c>
      <c r="BC54">
        <f>1-BA54/BB54</f>
        <v>0</v>
      </c>
      <c r="BD54">
        <v>0.5</v>
      </c>
      <c r="BE54">
        <f>CN54</f>
        <v>0</v>
      </c>
      <c r="BF54">
        <f>S54</f>
        <v>0</v>
      </c>
      <c r="BG54">
        <f>BC54*BD54*BE54</f>
        <v>0</v>
      </c>
      <c r="BH54">
        <f>(BF54-AX54)/BE54</f>
        <v>0</v>
      </c>
      <c r="BI54">
        <f>(AV54-BB54)/BB54</f>
        <v>0</v>
      </c>
      <c r="BJ54">
        <f>AU54/(AW54+AU54/BB54)</f>
        <v>0</v>
      </c>
      <c r="BK54" t="s">
        <v>606</v>
      </c>
      <c r="BL54">
        <v>514.3200000000001</v>
      </c>
      <c r="BM54">
        <f>IF(BL54&lt;&gt;0, BL54, BJ54)</f>
        <v>0</v>
      </c>
      <c r="BN54">
        <f>1-BM54/BB54</f>
        <v>0</v>
      </c>
      <c r="BO54">
        <f>(BB54-BA54)/(BB54-BM54)</f>
        <v>0</v>
      </c>
      <c r="BP54">
        <f>(AV54-BB54)/(AV54-BM54)</f>
        <v>0</v>
      </c>
      <c r="BQ54">
        <f>(BB54-BA54)/(BB54-AU54)</f>
        <v>0</v>
      </c>
      <c r="BR54">
        <f>(AV54-BB54)/(AV54-AU54)</f>
        <v>0</v>
      </c>
      <c r="BS54">
        <f>(BO54*BM54/BA54)</f>
        <v>0</v>
      </c>
      <c r="BT54">
        <f>(1-BS54)</f>
        <v>0</v>
      </c>
      <c r="BU54">
        <v>1745</v>
      </c>
      <c r="BV54">
        <v>300</v>
      </c>
      <c r="BW54">
        <v>300</v>
      </c>
      <c r="BX54">
        <v>300</v>
      </c>
      <c r="BY54">
        <v>12503.6</v>
      </c>
      <c r="BZ54">
        <v>824.48</v>
      </c>
      <c r="CA54">
        <v>-0.00905655</v>
      </c>
      <c r="CB54">
        <v>-4.99</v>
      </c>
      <c r="CC54" t="s">
        <v>413</v>
      </c>
      <c r="CD54" t="s">
        <v>413</v>
      </c>
      <c r="CE54" t="s">
        <v>413</v>
      </c>
      <c r="CF54" t="s">
        <v>413</v>
      </c>
      <c r="CG54" t="s">
        <v>413</v>
      </c>
      <c r="CH54" t="s">
        <v>413</v>
      </c>
      <c r="CI54" t="s">
        <v>413</v>
      </c>
      <c r="CJ54" t="s">
        <v>413</v>
      </c>
      <c r="CK54" t="s">
        <v>413</v>
      </c>
      <c r="CL54" t="s">
        <v>413</v>
      </c>
      <c r="CM54">
        <f>$B$11*DK54+$C$11*DL54+$F$11*DW54*(1-DZ54)</f>
        <v>0</v>
      </c>
      <c r="CN54">
        <f>CM54*CO54</f>
        <v>0</v>
      </c>
      <c r="CO54">
        <f>($B$11*$D$9+$C$11*$D$9+$F$11*((EJ54+EB54)/MAX(EJ54+EB54+EK54, 0.1)*$I$9+EK54/MAX(EJ54+EB54+EK54, 0.1)*$J$9))/($B$11+$C$11+$F$11)</f>
        <v>0</v>
      </c>
      <c r="CP54">
        <f>($B$11*$K$9+$C$11*$K$9+$F$11*((EJ54+EB54)/MAX(EJ54+EB54+EK54, 0.1)*$P$9+EK54/MAX(EJ54+EB54+EK54, 0.1)*$Q$9))/($B$11+$C$11+$F$11)</f>
        <v>0</v>
      </c>
      <c r="CQ54">
        <v>6</v>
      </c>
      <c r="CR54">
        <v>0.5</v>
      </c>
      <c r="CS54" t="s">
        <v>414</v>
      </c>
      <c r="CT54">
        <v>2</v>
      </c>
      <c r="CU54">
        <v>1687531879</v>
      </c>
      <c r="CV54">
        <v>399.6927096774194</v>
      </c>
      <c r="CW54">
        <v>417.6982258064517</v>
      </c>
      <c r="CX54">
        <v>17.0704129032258</v>
      </c>
      <c r="CY54">
        <v>13.88267419354839</v>
      </c>
      <c r="CZ54">
        <v>398.9707096774194</v>
      </c>
      <c r="DA54">
        <v>16.93151612903226</v>
      </c>
      <c r="DB54">
        <v>600.2068387096775</v>
      </c>
      <c r="DC54">
        <v>101.0105483870968</v>
      </c>
      <c r="DD54">
        <v>0.09989104838709677</v>
      </c>
      <c r="DE54">
        <v>25.06288387096775</v>
      </c>
      <c r="DF54">
        <v>25.08363225806452</v>
      </c>
      <c r="DG54">
        <v>999.9000000000003</v>
      </c>
      <c r="DH54">
        <v>0</v>
      </c>
      <c r="DI54">
        <v>0</v>
      </c>
      <c r="DJ54">
        <v>9999.829677419353</v>
      </c>
      <c r="DK54">
        <v>0</v>
      </c>
      <c r="DL54">
        <v>1236.572580645161</v>
      </c>
      <c r="DM54">
        <v>-17.8889</v>
      </c>
      <c r="DN54">
        <v>406.7526774193549</v>
      </c>
      <c r="DO54">
        <v>423.5785806451613</v>
      </c>
      <c r="DP54">
        <v>3.187739354838709</v>
      </c>
      <c r="DQ54">
        <v>417.6982258064517</v>
      </c>
      <c r="DR54">
        <v>13.88267419354839</v>
      </c>
      <c r="DS54">
        <v>1.724291935483871</v>
      </c>
      <c r="DT54">
        <v>1.402297419354839</v>
      </c>
      <c r="DU54">
        <v>15.11686451612903</v>
      </c>
      <c r="DV54">
        <v>11.94233225806451</v>
      </c>
      <c r="DW54">
        <v>1500.01</v>
      </c>
      <c r="DX54">
        <v>0.9730068064516134</v>
      </c>
      <c r="DY54">
        <v>0.02699287741935484</v>
      </c>
      <c r="DZ54">
        <v>0</v>
      </c>
      <c r="EA54">
        <v>672.0092580645162</v>
      </c>
      <c r="EB54">
        <v>4.999310000000001</v>
      </c>
      <c r="EC54">
        <v>15354.15806451613</v>
      </c>
      <c r="ED54">
        <v>13259.34516129032</v>
      </c>
      <c r="EE54">
        <v>40.13674193548385</v>
      </c>
      <c r="EF54">
        <v>40.14899999999999</v>
      </c>
      <c r="EG54">
        <v>40.48564516129031</v>
      </c>
      <c r="EH54">
        <v>38.64893548387096</v>
      </c>
      <c r="EI54">
        <v>40.78199999999999</v>
      </c>
      <c r="EJ54">
        <v>1454.655806451613</v>
      </c>
      <c r="EK54">
        <v>40.35451612903224</v>
      </c>
      <c r="EL54">
        <v>0</v>
      </c>
      <c r="EM54">
        <v>102.7999999523163</v>
      </c>
      <c r="EN54">
        <v>0</v>
      </c>
      <c r="EO54">
        <v>672.046</v>
      </c>
      <c r="EP54">
        <v>8.104136748170552</v>
      </c>
      <c r="EQ54">
        <v>-673.032481623149</v>
      </c>
      <c r="ER54">
        <v>15351.20769230769</v>
      </c>
      <c r="ES54">
        <v>15</v>
      </c>
      <c r="ET54">
        <v>1687531926</v>
      </c>
      <c r="EU54" t="s">
        <v>607</v>
      </c>
      <c r="EV54">
        <v>1687531926</v>
      </c>
      <c r="EW54">
        <v>1687531125.6</v>
      </c>
      <c r="EX54">
        <v>38</v>
      </c>
      <c r="EY54">
        <v>-0.116</v>
      </c>
      <c r="EZ54">
        <v>-0.063</v>
      </c>
      <c r="FA54">
        <v>0.722</v>
      </c>
      <c r="FB54">
        <v>0.139</v>
      </c>
      <c r="FC54">
        <v>419</v>
      </c>
      <c r="FD54">
        <v>14</v>
      </c>
      <c r="FE54">
        <v>0.15</v>
      </c>
      <c r="FF54">
        <v>0.05</v>
      </c>
      <c r="FG54">
        <v>-17.8417025</v>
      </c>
      <c r="FH54">
        <v>-1.312830393996188</v>
      </c>
      <c r="FI54">
        <v>0.1318644540569976</v>
      </c>
      <c r="FJ54">
        <v>1</v>
      </c>
      <c r="FK54">
        <v>399.8091666666667</v>
      </c>
      <c r="FL54">
        <v>-0.02901890990014145</v>
      </c>
      <c r="FM54">
        <v>0.02341521347804149</v>
      </c>
      <c r="FN54">
        <v>1</v>
      </c>
      <c r="FO54">
        <v>3.1751285</v>
      </c>
      <c r="FP54">
        <v>0.4705269793620915</v>
      </c>
      <c r="FQ54">
        <v>0.05858225996622187</v>
      </c>
      <c r="FR54">
        <v>1</v>
      </c>
      <c r="FS54">
        <v>17.07037</v>
      </c>
      <c r="FT54">
        <v>-0.04854727474975285</v>
      </c>
      <c r="FU54">
        <v>0.007879304114788953</v>
      </c>
      <c r="FV54">
        <v>1</v>
      </c>
      <c r="FW54">
        <v>4</v>
      </c>
      <c r="FX54">
        <v>4</v>
      </c>
      <c r="FY54" t="s">
        <v>416</v>
      </c>
      <c r="FZ54">
        <v>3.18337</v>
      </c>
      <c r="GA54">
        <v>2.79665</v>
      </c>
      <c r="GB54">
        <v>0.102047</v>
      </c>
      <c r="GC54">
        <v>0.106207</v>
      </c>
      <c r="GD54">
        <v>0.0953866</v>
      </c>
      <c r="GE54">
        <v>0.0820858</v>
      </c>
      <c r="GF54">
        <v>28391.1</v>
      </c>
      <c r="GG54">
        <v>22407.1</v>
      </c>
      <c r="GH54">
        <v>29525.8</v>
      </c>
      <c r="GI54">
        <v>24539.2</v>
      </c>
      <c r="GJ54">
        <v>33957.3</v>
      </c>
      <c r="GK54">
        <v>32878.7</v>
      </c>
      <c r="GL54">
        <v>40709.4</v>
      </c>
      <c r="GM54">
        <v>40033.7</v>
      </c>
      <c r="GN54">
        <v>2.23325</v>
      </c>
      <c r="GO54">
        <v>1.95408</v>
      </c>
      <c r="GP54">
        <v>0.106379</v>
      </c>
      <c r="GQ54">
        <v>0</v>
      </c>
      <c r="GR54">
        <v>23.2991</v>
      </c>
      <c r="GS54">
        <v>999.9</v>
      </c>
      <c r="GT54">
        <v>57.2</v>
      </c>
      <c r="GU54">
        <v>26.5</v>
      </c>
      <c r="GV54">
        <v>19.6808</v>
      </c>
      <c r="GW54">
        <v>61.6147</v>
      </c>
      <c r="GX54">
        <v>34.2428</v>
      </c>
      <c r="GY54">
        <v>1</v>
      </c>
      <c r="GZ54">
        <v>-0.347279</v>
      </c>
      <c r="HA54">
        <v>1.10057</v>
      </c>
      <c r="HB54">
        <v>20.2601</v>
      </c>
      <c r="HC54">
        <v>5.22538</v>
      </c>
      <c r="HD54">
        <v>11.9021</v>
      </c>
      <c r="HE54">
        <v>4.9646</v>
      </c>
      <c r="HF54">
        <v>3.29133</v>
      </c>
      <c r="HG54">
        <v>9999</v>
      </c>
      <c r="HH54">
        <v>9999</v>
      </c>
      <c r="HI54">
        <v>9999</v>
      </c>
      <c r="HJ54">
        <v>999.9</v>
      </c>
      <c r="HK54">
        <v>4.97013</v>
      </c>
      <c r="HL54">
        <v>1.87482</v>
      </c>
      <c r="HM54">
        <v>1.87347</v>
      </c>
      <c r="HN54">
        <v>1.87256</v>
      </c>
      <c r="HO54">
        <v>1.87423</v>
      </c>
      <c r="HP54">
        <v>1.86916</v>
      </c>
      <c r="HQ54">
        <v>1.87335</v>
      </c>
      <c r="HR54">
        <v>1.87842</v>
      </c>
      <c r="HS54">
        <v>0</v>
      </c>
      <c r="HT54">
        <v>0</v>
      </c>
      <c r="HU54">
        <v>0</v>
      </c>
      <c r="HV54">
        <v>0</v>
      </c>
      <c r="HW54" t="s">
        <v>417</v>
      </c>
      <c r="HX54" t="s">
        <v>418</v>
      </c>
      <c r="HY54" t="s">
        <v>419</v>
      </c>
      <c r="HZ54" t="s">
        <v>419</v>
      </c>
      <c r="IA54" t="s">
        <v>419</v>
      </c>
      <c r="IB54" t="s">
        <v>419</v>
      </c>
      <c r="IC54">
        <v>0</v>
      </c>
      <c r="ID54">
        <v>100</v>
      </c>
      <c r="IE54">
        <v>100</v>
      </c>
      <c r="IF54">
        <v>0.722</v>
      </c>
      <c r="IG54">
        <v>0.1389</v>
      </c>
      <c r="IH54">
        <v>0.838523809523906</v>
      </c>
      <c r="II54">
        <v>0</v>
      </c>
      <c r="IJ54">
        <v>0</v>
      </c>
      <c r="IK54">
        <v>0</v>
      </c>
      <c r="IL54">
        <v>0.1388949999999998</v>
      </c>
      <c r="IM54">
        <v>0</v>
      </c>
      <c r="IN54">
        <v>0</v>
      </c>
      <c r="IO54">
        <v>0</v>
      </c>
      <c r="IP54">
        <v>-1</v>
      </c>
      <c r="IQ54">
        <v>-1</v>
      </c>
      <c r="IR54">
        <v>-1</v>
      </c>
      <c r="IS54">
        <v>-1</v>
      </c>
      <c r="IT54">
        <v>1.3</v>
      </c>
      <c r="IU54">
        <v>12.7</v>
      </c>
      <c r="IV54">
        <v>1.08032</v>
      </c>
      <c r="IW54">
        <v>2.42188</v>
      </c>
      <c r="IX54">
        <v>1.42578</v>
      </c>
      <c r="IY54">
        <v>2.27905</v>
      </c>
      <c r="IZ54">
        <v>1.54785</v>
      </c>
      <c r="JA54">
        <v>2.2998</v>
      </c>
      <c r="JB54">
        <v>30.9335</v>
      </c>
      <c r="JC54">
        <v>15.0777</v>
      </c>
      <c r="JD54">
        <v>18</v>
      </c>
      <c r="JE54">
        <v>624.985</v>
      </c>
      <c r="JF54">
        <v>433.702</v>
      </c>
      <c r="JG54">
        <v>21.495</v>
      </c>
      <c r="JH54">
        <v>22.7077</v>
      </c>
      <c r="JI54">
        <v>30.0003</v>
      </c>
      <c r="JJ54">
        <v>22.6203</v>
      </c>
      <c r="JK54">
        <v>22.5723</v>
      </c>
      <c r="JL54">
        <v>21.6611</v>
      </c>
      <c r="JM54">
        <v>35.9303</v>
      </c>
      <c r="JN54">
        <v>98.48609999999999</v>
      </c>
      <c r="JO54">
        <v>21.5053</v>
      </c>
      <c r="JP54">
        <v>417.855</v>
      </c>
      <c r="JQ54">
        <v>13.5147</v>
      </c>
      <c r="JR54">
        <v>96.17749999999999</v>
      </c>
      <c r="JS54">
        <v>101.856</v>
      </c>
    </row>
    <row r="55" spans="1:279">
      <c r="A55">
        <v>39</v>
      </c>
      <c r="B55">
        <v>1687532018.5</v>
      </c>
      <c r="C55">
        <v>5629</v>
      </c>
      <c r="D55" t="s">
        <v>608</v>
      </c>
      <c r="E55" t="s">
        <v>609</v>
      </c>
      <c r="F55">
        <v>15</v>
      </c>
      <c r="G55" t="s">
        <v>569</v>
      </c>
      <c r="N55" t="s">
        <v>528</v>
      </c>
      <c r="O55" t="s">
        <v>529</v>
      </c>
      <c r="P55">
        <v>1687532010.75</v>
      </c>
      <c r="Q55">
        <f>(R55)/1000</f>
        <v>0</v>
      </c>
      <c r="R55">
        <f>1000*DB55*AP55*(CX55-CY55)/(100*CQ55*(1000-AP55*CX55))</f>
        <v>0</v>
      </c>
      <c r="S55">
        <f>DB55*AP55*(CW55-CV55*(1000-AP55*CY55)/(1000-AP55*CX55))/(100*CQ55)</f>
        <v>0</v>
      </c>
      <c r="T55">
        <f>CV55 - IF(AP55&gt;1, S55*CQ55*100.0/(AR55*DJ55), 0)</f>
        <v>0</v>
      </c>
      <c r="U55">
        <f>((AA55-Q55/2)*T55-S55)/(AA55+Q55/2)</f>
        <v>0</v>
      </c>
      <c r="V55">
        <f>U55*(DC55+DD55)/1000.0</f>
        <v>0</v>
      </c>
      <c r="W55">
        <f>(CV55 - IF(AP55&gt;1, S55*CQ55*100.0/(AR55*DJ55), 0))*(DC55+DD55)/1000.0</f>
        <v>0</v>
      </c>
      <c r="X55">
        <f>2.0/((1/Z55-1/Y55)+SIGN(Z55)*SQRT((1/Z55-1/Y55)*(1/Z55-1/Y55) + 4*CR55/((CR55+1)*(CR55+1))*(2*1/Z55*1/Y55-1/Y55*1/Y55)))</f>
        <v>0</v>
      </c>
      <c r="Y55">
        <f>IF(LEFT(CS55,1)&lt;&gt;"0",IF(LEFT(CS55,1)="1",3.0,CT55),$D$5+$E$5*(DJ55*DC55/($K$5*1000))+$F$5*(DJ55*DC55/($K$5*1000))*MAX(MIN(CQ55,$J$5),$I$5)*MAX(MIN(CQ55,$J$5),$I$5)+$G$5*MAX(MIN(CQ55,$J$5),$I$5)*(DJ55*DC55/($K$5*1000))+$H$5*(DJ55*DC55/($K$5*1000))*(DJ55*DC55/($K$5*1000)))</f>
        <v>0</v>
      </c>
      <c r="Z55">
        <f>Q55*(1000-(1000*0.61365*exp(17.502*AD55/(240.97+AD55))/(DC55+DD55)+CX55)/2)/(1000*0.61365*exp(17.502*AD55/(240.97+AD55))/(DC55+DD55)-CX55)</f>
        <v>0</v>
      </c>
      <c r="AA55">
        <f>1/((CR55+1)/(X55/1.6)+1/(Y55/1.37)) + CR55/((CR55+1)/(X55/1.6) + CR55/(Y55/1.37))</f>
        <v>0</v>
      </c>
      <c r="AB55">
        <f>(CM55*CP55)</f>
        <v>0</v>
      </c>
      <c r="AC55">
        <f>(DE55+(AB55+2*0.95*5.67E-8*(((DE55+$B$7)+273)^4-(DE55+273)^4)-44100*Q55)/(1.84*29.3*Y55+8*0.95*5.67E-8*(DE55+273)^3))</f>
        <v>0</v>
      </c>
      <c r="AD55">
        <f>($C$7*DF55+$D$7*DG55+$E$7*AC55)</f>
        <v>0</v>
      </c>
      <c r="AE55">
        <f>0.61365*exp(17.502*AD55/(240.97+AD55))</f>
        <v>0</v>
      </c>
      <c r="AF55">
        <f>(AG55/AH55*100)</f>
        <v>0</v>
      </c>
      <c r="AG55">
        <f>CX55*(DC55+DD55)/1000</f>
        <v>0</v>
      </c>
      <c r="AH55">
        <f>0.61365*exp(17.502*DE55/(240.97+DE55))</f>
        <v>0</v>
      </c>
      <c r="AI55">
        <f>(AE55-CX55*(DC55+DD55)/1000)</f>
        <v>0</v>
      </c>
      <c r="AJ55">
        <f>(-Q55*44100)</f>
        <v>0</v>
      </c>
      <c r="AK55">
        <f>2*29.3*Y55*0.92*(DE55-AD55)</f>
        <v>0</v>
      </c>
      <c r="AL55">
        <f>2*0.95*5.67E-8*(((DE55+$B$7)+273)^4-(AD55+273)^4)</f>
        <v>0</v>
      </c>
      <c r="AM55">
        <f>AB55+AL55+AJ55+AK55</f>
        <v>0</v>
      </c>
      <c r="AN55">
        <v>0</v>
      </c>
      <c r="AO55">
        <v>0</v>
      </c>
      <c r="AP55">
        <f>IF(AN55*$H$13&gt;=AR55,1.0,(AR55/(AR55-AN55*$H$13)))</f>
        <v>0</v>
      </c>
      <c r="AQ55">
        <f>(AP55-1)*100</f>
        <v>0</v>
      </c>
      <c r="AR55">
        <f>MAX(0,($B$13+$C$13*DJ55)/(1+$D$13*DJ55)*DC55/(DE55+273)*$E$13)</f>
        <v>0</v>
      </c>
      <c r="AS55" t="s">
        <v>565</v>
      </c>
      <c r="AT55">
        <v>12496.9</v>
      </c>
      <c r="AU55">
        <v>744.564</v>
      </c>
      <c r="AV55">
        <v>2780.22</v>
      </c>
      <c r="AW55">
        <f>1-AU55/AV55</f>
        <v>0</v>
      </c>
      <c r="AX55">
        <v>-1.634995167223251</v>
      </c>
      <c r="AY55" t="s">
        <v>610</v>
      </c>
      <c r="AZ55">
        <v>12516.9</v>
      </c>
      <c r="BA55">
        <v>719.4923076923077</v>
      </c>
      <c r="BB55">
        <v>927.059</v>
      </c>
      <c r="BC55">
        <f>1-BA55/BB55</f>
        <v>0</v>
      </c>
      <c r="BD55">
        <v>0.5</v>
      </c>
      <c r="BE55">
        <f>CN55</f>
        <v>0</v>
      </c>
      <c r="BF55">
        <f>S55</f>
        <v>0</v>
      </c>
      <c r="BG55">
        <f>BC55*BD55*BE55</f>
        <v>0</v>
      </c>
      <c r="BH55">
        <f>(BF55-AX55)/BE55</f>
        <v>0</v>
      </c>
      <c r="BI55">
        <f>(AV55-BB55)/BB55</f>
        <v>0</v>
      </c>
      <c r="BJ55">
        <f>AU55/(AW55+AU55/BB55)</f>
        <v>0</v>
      </c>
      <c r="BK55" t="s">
        <v>611</v>
      </c>
      <c r="BL55">
        <v>532.8099999999999</v>
      </c>
      <c r="BM55">
        <f>IF(BL55&lt;&gt;0, BL55, BJ55)</f>
        <v>0</v>
      </c>
      <c r="BN55">
        <f>1-BM55/BB55</f>
        <v>0</v>
      </c>
      <c r="BO55">
        <f>(BB55-BA55)/(BB55-BM55)</f>
        <v>0</v>
      </c>
      <c r="BP55">
        <f>(AV55-BB55)/(AV55-BM55)</f>
        <v>0</v>
      </c>
      <c r="BQ55">
        <f>(BB55-BA55)/(BB55-AU55)</f>
        <v>0</v>
      </c>
      <c r="BR55">
        <f>(AV55-BB55)/(AV55-AU55)</f>
        <v>0</v>
      </c>
      <c r="BS55">
        <f>(BO55*BM55/BA55)</f>
        <v>0</v>
      </c>
      <c r="BT55">
        <f>(1-BS55)</f>
        <v>0</v>
      </c>
      <c r="BU55">
        <v>1747</v>
      </c>
      <c r="BV55">
        <v>300</v>
      </c>
      <c r="BW55">
        <v>300</v>
      </c>
      <c r="BX55">
        <v>300</v>
      </c>
      <c r="BY55">
        <v>12516.9</v>
      </c>
      <c r="BZ55">
        <v>894.2</v>
      </c>
      <c r="CA55">
        <v>-0.00906795</v>
      </c>
      <c r="CB55">
        <v>-2.52</v>
      </c>
      <c r="CC55" t="s">
        <v>413</v>
      </c>
      <c r="CD55" t="s">
        <v>413</v>
      </c>
      <c r="CE55" t="s">
        <v>413</v>
      </c>
      <c r="CF55" t="s">
        <v>413</v>
      </c>
      <c r="CG55" t="s">
        <v>413</v>
      </c>
      <c r="CH55" t="s">
        <v>413</v>
      </c>
      <c r="CI55" t="s">
        <v>413</v>
      </c>
      <c r="CJ55" t="s">
        <v>413</v>
      </c>
      <c r="CK55" t="s">
        <v>413</v>
      </c>
      <c r="CL55" t="s">
        <v>413</v>
      </c>
      <c r="CM55">
        <f>$B$11*DK55+$C$11*DL55+$F$11*DW55*(1-DZ55)</f>
        <v>0</v>
      </c>
      <c r="CN55">
        <f>CM55*CO55</f>
        <v>0</v>
      </c>
      <c r="CO55">
        <f>($B$11*$D$9+$C$11*$D$9+$F$11*((EJ55+EB55)/MAX(EJ55+EB55+EK55, 0.1)*$I$9+EK55/MAX(EJ55+EB55+EK55, 0.1)*$J$9))/($B$11+$C$11+$F$11)</f>
        <v>0</v>
      </c>
      <c r="CP55">
        <f>($B$11*$K$9+$C$11*$K$9+$F$11*((EJ55+EB55)/MAX(EJ55+EB55+EK55, 0.1)*$P$9+EK55/MAX(EJ55+EB55+EK55, 0.1)*$Q$9))/($B$11+$C$11+$F$11)</f>
        <v>0</v>
      </c>
      <c r="CQ55">
        <v>6</v>
      </c>
      <c r="CR55">
        <v>0.5</v>
      </c>
      <c r="CS55" t="s">
        <v>414</v>
      </c>
      <c r="CT55">
        <v>2</v>
      </c>
      <c r="CU55">
        <v>1687532010.75</v>
      </c>
      <c r="CV55">
        <v>598.8334999999998</v>
      </c>
      <c r="CW55">
        <v>622.9154333333333</v>
      </c>
      <c r="CX55">
        <v>16.60016</v>
      </c>
      <c r="CY55">
        <v>13.00908</v>
      </c>
      <c r="CZ55">
        <v>598.1004999999999</v>
      </c>
      <c r="DA55">
        <v>16.46126</v>
      </c>
      <c r="DB55">
        <v>600.2291666666666</v>
      </c>
      <c r="DC55">
        <v>101.0095999999999</v>
      </c>
      <c r="DD55">
        <v>0.1000725633333333</v>
      </c>
      <c r="DE55">
        <v>24.73505</v>
      </c>
      <c r="DF55">
        <v>24.87548666666667</v>
      </c>
      <c r="DG55">
        <v>999.9000000000002</v>
      </c>
      <c r="DH55">
        <v>0</v>
      </c>
      <c r="DI55">
        <v>0</v>
      </c>
      <c r="DJ55">
        <v>10008.49666666667</v>
      </c>
      <c r="DK55">
        <v>0</v>
      </c>
      <c r="DL55">
        <v>1215.858333333333</v>
      </c>
      <c r="DM55">
        <v>-24.09247</v>
      </c>
      <c r="DN55">
        <v>608.9313333333333</v>
      </c>
      <c r="DO55">
        <v>631.1258666666666</v>
      </c>
      <c r="DP55">
        <v>3.591076999999999</v>
      </c>
      <c r="DQ55">
        <v>622.9154333333333</v>
      </c>
      <c r="DR55">
        <v>13.00908</v>
      </c>
      <c r="DS55">
        <v>1.676774666666667</v>
      </c>
      <c r="DT55">
        <v>1.314042333333333</v>
      </c>
      <c r="DU55">
        <v>14.68308333333333</v>
      </c>
      <c r="DV55">
        <v>10.96043333333333</v>
      </c>
      <c r="DW55">
        <v>1500.008333333334</v>
      </c>
      <c r="DX55">
        <v>0.9730066666666669</v>
      </c>
      <c r="DY55">
        <v>0.02699291999999999</v>
      </c>
      <c r="DZ55">
        <v>0</v>
      </c>
      <c r="EA55">
        <v>719.4506999999999</v>
      </c>
      <c r="EB55">
        <v>4.99931</v>
      </c>
      <c r="EC55">
        <v>15361.77</v>
      </c>
      <c r="ED55">
        <v>13259.34333333333</v>
      </c>
      <c r="EE55">
        <v>37.27059999999999</v>
      </c>
      <c r="EF55">
        <v>38.21646666666666</v>
      </c>
      <c r="EG55">
        <v>37.98313333333333</v>
      </c>
      <c r="EH55">
        <v>36.3706</v>
      </c>
      <c r="EI55">
        <v>38.39146666666666</v>
      </c>
      <c r="EJ55">
        <v>1454.656333333333</v>
      </c>
      <c r="EK55">
        <v>40.35199999999999</v>
      </c>
      <c r="EL55">
        <v>0</v>
      </c>
      <c r="EM55">
        <v>131.1999998092651</v>
      </c>
      <c r="EN55">
        <v>0</v>
      </c>
      <c r="EO55">
        <v>719.4923076923077</v>
      </c>
      <c r="EP55">
        <v>3.382564101120352</v>
      </c>
      <c r="EQ55">
        <v>-3525.576065792683</v>
      </c>
      <c r="ER55">
        <v>15347.40384615385</v>
      </c>
      <c r="ES55">
        <v>15</v>
      </c>
      <c r="ET55">
        <v>1687532054.5</v>
      </c>
      <c r="EU55" t="s">
        <v>612</v>
      </c>
      <c r="EV55">
        <v>1687532054.5</v>
      </c>
      <c r="EW55">
        <v>1687531125.6</v>
      </c>
      <c r="EX55">
        <v>39</v>
      </c>
      <c r="EY55">
        <v>0.01</v>
      </c>
      <c r="EZ55">
        <v>-0.063</v>
      </c>
      <c r="FA55">
        <v>0.733</v>
      </c>
      <c r="FB55">
        <v>0.139</v>
      </c>
      <c r="FC55">
        <v>624</v>
      </c>
      <c r="FD55">
        <v>14</v>
      </c>
      <c r="FE55">
        <v>0.07000000000000001</v>
      </c>
      <c r="FF55">
        <v>0.05</v>
      </c>
      <c r="FG55">
        <v>-24.2363625</v>
      </c>
      <c r="FH55">
        <v>2.359570356472817</v>
      </c>
      <c r="FI55">
        <v>0.2483821749718566</v>
      </c>
      <c r="FJ55">
        <v>1</v>
      </c>
      <c r="FK55">
        <v>598.7927333333334</v>
      </c>
      <c r="FL55">
        <v>3.480400444940691</v>
      </c>
      <c r="FM55">
        <v>0.2523535791085341</v>
      </c>
      <c r="FN55">
        <v>1</v>
      </c>
      <c r="FO55">
        <v>3.59034025</v>
      </c>
      <c r="FP55">
        <v>-0.001438536585367407</v>
      </c>
      <c r="FQ55">
        <v>0.004366763954864089</v>
      </c>
      <c r="FR55">
        <v>1</v>
      </c>
      <c r="FS55">
        <v>16.60125</v>
      </c>
      <c r="FT55">
        <v>-0.1211078976640769</v>
      </c>
      <c r="FU55">
        <v>0.008908338790144946</v>
      </c>
      <c r="FV55">
        <v>1</v>
      </c>
      <c r="FW55">
        <v>4</v>
      </c>
      <c r="FX55">
        <v>4</v>
      </c>
      <c r="FY55" t="s">
        <v>416</v>
      </c>
      <c r="FZ55">
        <v>3.18338</v>
      </c>
      <c r="GA55">
        <v>2.79743</v>
      </c>
      <c r="GB55">
        <v>0.13722</v>
      </c>
      <c r="GC55">
        <v>0.14176</v>
      </c>
      <c r="GD55">
        <v>0.0935168</v>
      </c>
      <c r="GE55">
        <v>0.07910789999999999</v>
      </c>
      <c r="GF55">
        <v>27269.3</v>
      </c>
      <c r="GG55">
        <v>21510.2</v>
      </c>
      <c r="GH55">
        <v>29514.9</v>
      </c>
      <c r="GI55">
        <v>24532.4</v>
      </c>
      <c r="GJ55">
        <v>34019</v>
      </c>
      <c r="GK55">
        <v>32979.3</v>
      </c>
      <c r="GL55">
        <v>40695.1</v>
      </c>
      <c r="GM55">
        <v>40022.6</v>
      </c>
      <c r="GN55">
        <v>2.23132</v>
      </c>
      <c r="GO55">
        <v>1.9478</v>
      </c>
      <c r="GP55">
        <v>0.08776780000000001</v>
      </c>
      <c r="GQ55">
        <v>0</v>
      </c>
      <c r="GR55">
        <v>23.398</v>
      </c>
      <c r="GS55">
        <v>999.9</v>
      </c>
      <c r="GT55">
        <v>56.7</v>
      </c>
      <c r="GU55">
        <v>26.8</v>
      </c>
      <c r="GV55">
        <v>19.8546</v>
      </c>
      <c r="GW55">
        <v>62.1947</v>
      </c>
      <c r="GX55">
        <v>34.0144</v>
      </c>
      <c r="GY55">
        <v>1</v>
      </c>
      <c r="GZ55">
        <v>-0.332917</v>
      </c>
      <c r="HA55">
        <v>-0.598366</v>
      </c>
      <c r="HB55">
        <v>20.2643</v>
      </c>
      <c r="HC55">
        <v>5.22672</v>
      </c>
      <c r="HD55">
        <v>11.9021</v>
      </c>
      <c r="HE55">
        <v>4.965</v>
      </c>
      <c r="HF55">
        <v>3.292</v>
      </c>
      <c r="HG55">
        <v>9999</v>
      </c>
      <c r="HH55">
        <v>9999</v>
      </c>
      <c r="HI55">
        <v>9999</v>
      </c>
      <c r="HJ55">
        <v>999.9</v>
      </c>
      <c r="HK55">
        <v>4.97016</v>
      </c>
      <c r="HL55">
        <v>1.87485</v>
      </c>
      <c r="HM55">
        <v>1.87362</v>
      </c>
      <c r="HN55">
        <v>1.87261</v>
      </c>
      <c r="HO55">
        <v>1.87424</v>
      </c>
      <c r="HP55">
        <v>1.8692</v>
      </c>
      <c r="HQ55">
        <v>1.87345</v>
      </c>
      <c r="HR55">
        <v>1.87851</v>
      </c>
      <c r="HS55">
        <v>0</v>
      </c>
      <c r="HT55">
        <v>0</v>
      </c>
      <c r="HU55">
        <v>0</v>
      </c>
      <c r="HV55">
        <v>0</v>
      </c>
      <c r="HW55" t="s">
        <v>417</v>
      </c>
      <c r="HX55" t="s">
        <v>418</v>
      </c>
      <c r="HY55" t="s">
        <v>419</v>
      </c>
      <c r="HZ55" t="s">
        <v>419</v>
      </c>
      <c r="IA55" t="s">
        <v>419</v>
      </c>
      <c r="IB55" t="s">
        <v>419</v>
      </c>
      <c r="IC55">
        <v>0</v>
      </c>
      <c r="ID55">
        <v>100</v>
      </c>
      <c r="IE55">
        <v>100</v>
      </c>
      <c r="IF55">
        <v>0.733</v>
      </c>
      <c r="IG55">
        <v>0.1389</v>
      </c>
      <c r="IH55">
        <v>0.7225</v>
      </c>
      <c r="II55">
        <v>0</v>
      </c>
      <c r="IJ55">
        <v>0</v>
      </c>
      <c r="IK55">
        <v>0</v>
      </c>
      <c r="IL55">
        <v>0.1388949999999998</v>
      </c>
      <c r="IM55">
        <v>0</v>
      </c>
      <c r="IN55">
        <v>0</v>
      </c>
      <c r="IO55">
        <v>0</v>
      </c>
      <c r="IP55">
        <v>-1</v>
      </c>
      <c r="IQ55">
        <v>-1</v>
      </c>
      <c r="IR55">
        <v>-1</v>
      </c>
      <c r="IS55">
        <v>-1</v>
      </c>
      <c r="IT55">
        <v>1.5</v>
      </c>
      <c r="IU55">
        <v>14.9</v>
      </c>
      <c r="IV55">
        <v>1.49048</v>
      </c>
      <c r="IW55">
        <v>2.41577</v>
      </c>
      <c r="IX55">
        <v>1.42578</v>
      </c>
      <c r="IY55">
        <v>2.27905</v>
      </c>
      <c r="IZ55">
        <v>1.54785</v>
      </c>
      <c r="JA55">
        <v>2.31567</v>
      </c>
      <c r="JB55">
        <v>31.3898</v>
      </c>
      <c r="JC55">
        <v>15.0602</v>
      </c>
      <c r="JD55">
        <v>18</v>
      </c>
      <c r="JE55">
        <v>625.417</v>
      </c>
      <c r="JF55">
        <v>431.44</v>
      </c>
      <c r="JG55">
        <v>22.7646</v>
      </c>
      <c r="JH55">
        <v>22.9147</v>
      </c>
      <c r="JI55">
        <v>30.0008</v>
      </c>
      <c r="JJ55">
        <v>22.7779</v>
      </c>
      <c r="JK55">
        <v>22.7253</v>
      </c>
      <c r="JL55">
        <v>29.859</v>
      </c>
      <c r="JM55">
        <v>38.8018</v>
      </c>
      <c r="JN55">
        <v>97.33369999999999</v>
      </c>
      <c r="JO55">
        <v>22.83</v>
      </c>
      <c r="JP55">
        <v>623.229</v>
      </c>
      <c r="JQ55">
        <v>12.788</v>
      </c>
      <c r="JR55">
        <v>96.1429</v>
      </c>
      <c r="JS55">
        <v>101.828</v>
      </c>
    </row>
    <row r="56" spans="1:279">
      <c r="A56">
        <v>40</v>
      </c>
      <c r="B56">
        <v>1687532144.5</v>
      </c>
      <c r="C56">
        <v>5755</v>
      </c>
      <c r="D56" t="s">
        <v>613</v>
      </c>
      <c r="E56" t="s">
        <v>614</v>
      </c>
      <c r="F56">
        <v>15</v>
      </c>
      <c r="G56" t="s">
        <v>569</v>
      </c>
      <c r="N56" t="s">
        <v>528</v>
      </c>
      <c r="O56" t="s">
        <v>529</v>
      </c>
      <c r="P56">
        <v>1687532136.5</v>
      </c>
      <c r="Q56">
        <f>(R56)/1000</f>
        <v>0</v>
      </c>
      <c r="R56">
        <f>1000*DB56*AP56*(CX56-CY56)/(100*CQ56*(1000-AP56*CX56))</f>
        <v>0</v>
      </c>
      <c r="S56">
        <f>DB56*AP56*(CW56-CV56*(1000-AP56*CY56)/(1000-AP56*CX56))/(100*CQ56)</f>
        <v>0</v>
      </c>
      <c r="T56">
        <f>CV56 - IF(AP56&gt;1, S56*CQ56*100.0/(AR56*DJ56), 0)</f>
        <v>0</v>
      </c>
      <c r="U56">
        <f>((AA56-Q56/2)*T56-S56)/(AA56+Q56/2)</f>
        <v>0</v>
      </c>
      <c r="V56">
        <f>U56*(DC56+DD56)/1000.0</f>
        <v>0</v>
      </c>
      <c r="W56">
        <f>(CV56 - IF(AP56&gt;1, S56*CQ56*100.0/(AR56*DJ56), 0))*(DC56+DD56)/1000.0</f>
        <v>0</v>
      </c>
      <c r="X56">
        <f>2.0/((1/Z56-1/Y56)+SIGN(Z56)*SQRT((1/Z56-1/Y56)*(1/Z56-1/Y56) + 4*CR56/((CR56+1)*(CR56+1))*(2*1/Z56*1/Y56-1/Y56*1/Y56)))</f>
        <v>0</v>
      </c>
      <c r="Y56">
        <f>IF(LEFT(CS56,1)&lt;&gt;"0",IF(LEFT(CS56,1)="1",3.0,CT56),$D$5+$E$5*(DJ56*DC56/($K$5*1000))+$F$5*(DJ56*DC56/($K$5*1000))*MAX(MIN(CQ56,$J$5),$I$5)*MAX(MIN(CQ56,$J$5),$I$5)+$G$5*MAX(MIN(CQ56,$J$5),$I$5)*(DJ56*DC56/($K$5*1000))+$H$5*(DJ56*DC56/($K$5*1000))*(DJ56*DC56/($K$5*1000)))</f>
        <v>0</v>
      </c>
      <c r="Z56">
        <f>Q56*(1000-(1000*0.61365*exp(17.502*AD56/(240.97+AD56))/(DC56+DD56)+CX56)/2)/(1000*0.61365*exp(17.502*AD56/(240.97+AD56))/(DC56+DD56)-CX56)</f>
        <v>0</v>
      </c>
      <c r="AA56">
        <f>1/((CR56+1)/(X56/1.6)+1/(Y56/1.37)) + CR56/((CR56+1)/(X56/1.6) + CR56/(Y56/1.37))</f>
        <v>0</v>
      </c>
      <c r="AB56">
        <f>(CM56*CP56)</f>
        <v>0</v>
      </c>
      <c r="AC56">
        <f>(DE56+(AB56+2*0.95*5.67E-8*(((DE56+$B$7)+273)^4-(DE56+273)^4)-44100*Q56)/(1.84*29.3*Y56+8*0.95*5.67E-8*(DE56+273)^3))</f>
        <v>0</v>
      </c>
      <c r="AD56">
        <f>($C$7*DF56+$D$7*DG56+$E$7*AC56)</f>
        <v>0</v>
      </c>
      <c r="AE56">
        <f>0.61365*exp(17.502*AD56/(240.97+AD56))</f>
        <v>0</v>
      </c>
      <c r="AF56">
        <f>(AG56/AH56*100)</f>
        <v>0</v>
      </c>
      <c r="AG56">
        <f>CX56*(DC56+DD56)/1000</f>
        <v>0</v>
      </c>
      <c r="AH56">
        <f>0.61365*exp(17.502*DE56/(240.97+DE56))</f>
        <v>0</v>
      </c>
      <c r="AI56">
        <f>(AE56-CX56*(DC56+DD56)/1000)</f>
        <v>0</v>
      </c>
      <c r="AJ56">
        <f>(-Q56*44100)</f>
        <v>0</v>
      </c>
      <c r="AK56">
        <f>2*29.3*Y56*0.92*(DE56-AD56)</f>
        <v>0</v>
      </c>
      <c r="AL56">
        <f>2*0.95*5.67E-8*(((DE56+$B$7)+273)^4-(AD56+273)^4)</f>
        <v>0</v>
      </c>
      <c r="AM56">
        <f>AB56+AL56+AJ56+AK56</f>
        <v>0</v>
      </c>
      <c r="AN56">
        <v>0</v>
      </c>
      <c r="AO56">
        <v>0</v>
      </c>
      <c r="AP56">
        <f>IF(AN56*$H$13&gt;=AR56,1.0,(AR56/(AR56-AN56*$H$13)))</f>
        <v>0</v>
      </c>
      <c r="AQ56">
        <f>(AP56-1)*100</f>
        <v>0</v>
      </c>
      <c r="AR56">
        <f>MAX(0,($B$13+$C$13*DJ56)/(1+$D$13*DJ56)*DC56/(DE56+273)*$E$13)</f>
        <v>0</v>
      </c>
      <c r="AS56" t="s">
        <v>565</v>
      </c>
      <c r="AT56">
        <v>12496.9</v>
      </c>
      <c r="AU56">
        <v>744.564</v>
      </c>
      <c r="AV56">
        <v>2780.22</v>
      </c>
      <c r="AW56">
        <f>1-AU56/AV56</f>
        <v>0</v>
      </c>
      <c r="AX56">
        <v>-1.634995167223251</v>
      </c>
      <c r="AY56" t="s">
        <v>615</v>
      </c>
      <c r="AZ56">
        <v>12510.3</v>
      </c>
      <c r="BA56">
        <v>721.66332</v>
      </c>
      <c r="BB56">
        <v>922.448</v>
      </c>
      <c r="BC56">
        <f>1-BA56/BB56</f>
        <v>0</v>
      </c>
      <c r="BD56">
        <v>0.5</v>
      </c>
      <c r="BE56">
        <f>CN56</f>
        <v>0</v>
      </c>
      <c r="BF56">
        <f>S56</f>
        <v>0</v>
      </c>
      <c r="BG56">
        <f>BC56*BD56*BE56</f>
        <v>0</v>
      </c>
      <c r="BH56">
        <f>(BF56-AX56)/BE56</f>
        <v>0</v>
      </c>
      <c r="BI56">
        <f>(AV56-BB56)/BB56</f>
        <v>0</v>
      </c>
      <c r="BJ56">
        <f>AU56/(AW56+AU56/BB56)</f>
        <v>0</v>
      </c>
      <c r="BK56" t="s">
        <v>616</v>
      </c>
      <c r="BL56">
        <v>530.2</v>
      </c>
      <c r="BM56">
        <f>IF(BL56&lt;&gt;0, BL56, BJ56)</f>
        <v>0</v>
      </c>
      <c r="BN56">
        <f>1-BM56/BB56</f>
        <v>0</v>
      </c>
      <c r="BO56">
        <f>(BB56-BA56)/(BB56-BM56)</f>
        <v>0</v>
      </c>
      <c r="BP56">
        <f>(AV56-BB56)/(AV56-BM56)</f>
        <v>0</v>
      </c>
      <c r="BQ56">
        <f>(BB56-BA56)/(BB56-AU56)</f>
        <v>0</v>
      </c>
      <c r="BR56">
        <f>(AV56-BB56)/(AV56-AU56)</f>
        <v>0</v>
      </c>
      <c r="BS56">
        <f>(BO56*BM56/BA56)</f>
        <v>0</v>
      </c>
      <c r="BT56">
        <f>(1-BS56)</f>
        <v>0</v>
      </c>
      <c r="BU56">
        <v>1749</v>
      </c>
      <c r="BV56">
        <v>300</v>
      </c>
      <c r="BW56">
        <v>300</v>
      </c>
      <c r="BX56">
        <v>300</v>
      </c>
      <c r="BY56">
        <v>12510.3</v>
      </c>
      <c r="BZ56">
        <v>890.21</v>
      </c>
      <c r="CA56">
        <v>-0.00906409</v>
      </c>
      <c r="CB56">
        <v>-2.39</v>
      </c>
      <c r="CC56" t="s">
        <v>413</v>
      </c>
      <c r="CD56" t="s">
        <v>413</v>
      </c>
      <c r="CE56" t="s">
        <v>413</v>
      </c>
      <c r="CF56" t="s">
        <v>413</v>
      </c>
      <c r="CG56" t="s">
        <v>413</v>
      </c>
      <c r="CH56" t="s">
        <v>413</v>
      </c>
      <c r="CI56" t="s">
        <v>413</v>
      </c>
      <c r="CJ56" t="s">
        <v>413</v>
      </c>
      <c r="CK56" t="s">
        <v>413</v>
      </c>
      <c r="CL56" t="s">
        <v>413</v>
      </c>
      <c r="CM56">
        <f>$B$11*DK56+$C$11*DL56+$F$11*DW56*(1-DZ56)</f>
        <v>0</v>
      </c>
      <c r="CN56">
        <f>CM56*CO56</f>
        <v>0</v>
      </c>
      <c r="CO56">
        <f>($B$11*$D$9+$C$11*$D$9+$F$11*((EJ56+EB56)/MAX(EJ56+EB56+EK56, 0.1)*$I$9+EK56/MAX(EJ56+EB56+EK56, 0.1)*$J$9))/($B$11+$C$11+$F$11)</f>
        <v>0</v>
      </c>
      <c r="CP56">
        <f>($B$11*$K$9+$C$11*$K$9+$F$11*((EJ56+EB56)/MAX(EJ56+EB56+EK56, 0.1)*$P$9+EK56/MAX(EJ56+EB56+EK56, 0.1)*$Q$9))/($B$11+$C$11+$F$11)</f>
        <v>0</v>
      </c>
      <c r="CQ56">
        <v>6</v>
      </c>
      <c r="CR56">
        <v>0.5</v>
      </c>
      <c r="CS56" t="s">
        <v>414</v>
      </c>
      <c r="CT56">
        <v>2</v>
      </c>
      <c r="CU56">
        <v>1687532136.5</v>
      </c>
      <c r="CV56">
        <v>797.9237419354838</v>
      </c>
      <c r="CW56">
        <v>824.7242903225807</v>
      </c>
      <c r="CX56">
        <v>16.4841064516129</v>
      </c>
      <c r="CY56">
        <v>12.83844516129032</v>
      </c>
      <c r="CZ56">
        <v>797.3607419354838</v>
      </c>
      <c r="DA56">
        <v>16.34521290322581</v>
      </c>
      <c r="DB56">
        <v>600.2068709677419</v>
      </c>
      <c r="DC56">
        <v>101.0120967741936</v>
      </c>
      <c r="DD56">
        <v>0.09982755161290323</v>
      </c>
      <c r="DE56">
        <v>24.89352580645161</v>
      </c>
      <c r="DF56">
        <v>24.97830322580645</v>
      </c>
      <c r="DG56">
        <v>999.9000000000003</v>
      </c>
      <c r="DH56">
        <v>0</v>
      </c>
      <c r="DI56">
        <v>0</v>
      </c>
      <c r="DJ56">
        <v>10010.04516129032</v>
      </c>
      <c r="DK56">
        <v>0</v>
      </c>
      <c r="DL56">
        <v>1254.72129032258</v>
      </c>
      <c r="DM56">
        <v>-26.63052580645161</v>
      </c>
      <c r="DN56">
        <v>811.47</v>
      </c>
      <c r="DO56">
        <v>835.450064516129</v>
      </c>
      <c r="DP56">
        <v>3.645661935483871</v>
      </c>
      <c r="DQ56">
        <v>824.7242903225807</v>
      </c>
      <c r="DR56">
        <v>12.83844516129032</v>
      </c>
      <c r="DS56">
        <v>1.665094516129032</v>
      </c>
      <c r="DT56">
        <v>1.296838064516129</v>
      </c>
      <c r="DU56">
        <v>14.57479032258064</v>
      </c>
      <c r="DV56">
        <v>10.76225806451613</v>
      </c>
      <c r="DW56">
        <v>1499.998709677419</v>
      </c>
      <c r="DX56">
        <v>0.9729951935483867</v>
      </c>
      <c r="DY56">
        <v>0.02700462903225807</v>
      </c>
      <c r="DZ56">
        <v>0</v>
      </c>
      <c r="EA56">
        <v>721.656258064516</v>
      </c>
      <c r="EB56">
        <v>4.999310000000001</v>
      </c>
      <c r="EC56">
        <v>15143.13225806451</v>
      </c>
      <c r="ED56">
        <v>13259.20322580645</v>
      </c>
      <c r="EE56">
        <v>38.16309677419355</v>
      </c>
      <c r="EF56">
        <v>39.65496774193548</v>
      </c>
      <c r="EG56">
        <v>38.89690322580644</v>
      </c>
      <c r="EH56">
        <v>36.47351612903225</v>
      </c>
      <c r="EI56">
        <v>39.23351612903225</v>
      </c>
      <c r="EJ56">
        <v>1454.626774193548</v>
      </c>
      <c r="EK56">
        <v>40.37225806451611</v>
      </c>
      <c r="EL56">
        <v>0</v>
      </c>
      <c r="EM56">
        <v>125.7999999523163</v>
      </c>
      <c r="EN56">
        <v>0</v>
      </c>
      <c r="EO56">
        <v>721.66332</v>
      </c>
      <c r="EP56">
        <v>1.265076935933907</v>
      </c>
      <c r="EQ56">
        <v>-8751.153847780028</v>
      </c>
      <c r="ER56">
        <v>15010.284</v>
      </c>
      <c r="ES56">
        <v>15</v>
      </c>
      <c r="ET56">
        <v>1687532178</v>
      </c>
      <c r="EU56" t="s">
        <v>617</v>
      </c>
      <c r="EV56">
        <v>1687532178</v>
      </c>
      <c r="EW56">
        <v>1687531125.6</v>
      </c>
      <c r="EX56">
        <v>40</v>
      </c>
      <c r="EY56">
        <v>-0.17</v>
      </c>
      <c r="EZ56">
        <v>-0.063</v>
      </c>
      <c r="FA56">
        <v>0.5629999999999999</v>
      </c>
      <c r="FB56">
        <v>0.139</v>
      </c>
      <c r="FC56">
        <v>826</v>
      </c>
      <c r="FD56">
        <v>14</v>
      </c>
      <c r="FE56">
        <v>0.11</v>
      </c>
      <c r="FF56">
        <v>0.05</v>
      </c>
      <c r="FG56">
        <v>-26.6474625</v>
      </c>
      <c r="FH56">
        <v>0.3256919324578865</v>
      </c>
      <c r="FI56">
        <v>0.06896949212332953</v>
      </c>
      <c r="FJ56">
        <v>1</v>
      </c>
      <c r="FK56">
        <v>798.0747666666665</v>
      </c>
      <c r="FL56">
        <v>4.659657397108099</v>
      </c>
      <c r="FM56">
        <v>0.3388770360404438</v>
      </c>
      <c r="FN56">
        <v>1</v>
      </c>
      <c r="FO56">
        <v>3.63847275</v>
      </c>
      <c r="FP56">
        <v>0.1189590619136931</v>
      </c>
      <c r="FQ56">
        <v>0.01411464894843296</v>
      </c>
      <c r="FR56">
        <v>1</v>
      </c>
      <c r="FS56">
        <v>16.48402333333333</v>
      </c>
      <c r="FT56">
        <v>0.06799822024472424</v>
      </c>
      <c r="FU56">
        <v>0.006520668847765382</v>
      </c>
      <c r="FV56">
        <v>1</v>
      </c>
      <c r="FW56">
        <v>4</v>
      </c>
      <c r="FX56">
        <v>4</v>
      </c>
      <c r="FY56" t="s">
        <v>416</v>
      </c>
      <c r="FZ56">
        <v>3.18337</v>
      </c>
      <c r="GA56">
        <v>2.79862</v>
      </c>
      <c r="GB56">
        <v>0.166908</v>
      </c>
      <c r="GC56">
        <v>0.17139</v>
      </c>
      <c r="GD56">
        <v>0.0930774</v>
      </c>
      <c r="GE56">
        <v>0.07839989999999999</v>
      </c>
      <c r="GF56">
        <v>26325.8</v>
      </c>
      <c r="GG56">
        <v>20764.9</v>
      </c>
      <c r="GH56">
        <v>29507.9</v>
      </c>
      <c r="GI56">
        <v>24528.2</v>
      </c>
      <c r="GJ56">
        <v>34030.1</v>
      </c>
      <c r="GK56">
        <v>33000.5</v>
      </c>
      <c r="GL56">
        <v>40686.6</v>
      </c>
      <c r="GM56">
        <v>40015.8</v>
      </c>
      <c r="GN56">
        <v>2.2304</v>
      </c>
      <c r="GO56">
        <v>1.9449</v>
      </c>
      <c r="GP56">
        <v>0.112273</v>
      </c>
      <c r="GQ56">
        <v>0</v>
      </c>
      <c r="GR56">
        <v>23.0751</v>
      </c>
      <c r="GS56">
        <v>999.9</v>
      </c>
      <c r="GT56">
        <v>56.1</v>
      </c>
      <c r="GU56">
        <v>27</v>
      </c>
      <c r="GV56">
        <v>19.8787</v>
      </c>
      <c r="GW56">
        <v>62.0147</v>
      </c>
      <c r="GX56">
        <v>34.1627</v>
      </c>
      <c r="GY56">
        <v>1</v>
      </c>
      <c r="GZ56">
        <v>-0.323768</v>
      </c>
      <c r="HA56">
        <v>-0.856454</v>
      </c>
      <c r="HB56">
        <v>20.2646</v>
      </c>
      <c r="HC56">
        <v>5.22508</v>
      </c>
      <c r="HD56">
        <v>11.9021</v>
      </c>
      <c r="HE56">
        <v>4.9634</v>
      </c>
      <c r="HF56">
        <v>3.29128</v>
      </c>
      <c r="HG56">
        <v>9999</v>
      </c>
      <c r="HH56">
        <v>9999</v>
      </c>
      <c r="HI56">
        <v>9999</v>
      </c>
      <c r="HJ56">
        <v>999.9</v>
      </c>
      <c r="HK56">
        <v>4.97012</v>
      </c>
      <c r="HL56">
        <v>1.87485</v>
      </c>
      <c r="HM56">
        <v>1.87363</v>
      </c>
      <c r="HN56">
        <v>1.8726</v>
      </c>
      <c r="HO56">
        <v>1.87424</v>
      </c>
      <c r="HP56">
        <v>1.8692</v>
      </c>
      <c r="HQ56">
        <v>1.87343</v>
      </c>
      <c r="HR56">
        <v>1.87851</v>
      </c>
      <c r="HS56">
        <v>0</v>
      </c>
      <c r="HT56">
        <v>0</v>
      </c>
      <c r="HU56">
        <v>0</v>
      </c>
      <c r="HV56">
        <v>0</v>
      </c>
      <c r="HW56" t="s">
        <v>417</v>
      </c>
      <c r="HX56" t="s">
        <v>418</v>
      </c>
      <c r="HY56" t="s">
        <v>419</v>
      </c>
      <c r="HZ56" t="s">
        <v>419</v>
      </c>
      <c r="IA56" t="s">
        <v>419</v>
      </c>
      <c r="IB56" t="s">
        <v>419</v>
      </c>
      <c r="IC56">
        <v>0</v>
      </c>
      <c r="ID56">
        <v>100</v>
      </c>
      <c r="IE56">
        <v>100</v>
      </c>
      <c r="IF56">
        <v>0.5629999999999999</v>
      </c>
      <c r="IG56">
        <v>0.1389</v>
      </c>
      <c r="IH56">
        <v>0.7329500000000735</v>
      </c>
      <c r="II56">
        <v>0</v>
      </c>
      <c r="IJ56">
        <v>0</v>
      </c>
      <c r="IK56">
        <v>0</v>
      </c>
      <c r="IL56">
        <v>0.1388949999999998</v>
      </c>
      <c r="IM56">
        <v>0</v>
      </c>
      <c r="IN56">
        <v>0</v>
      </c>
      <c r="IO56">
        <v>0</v>
      </c>
      <c r="IP56">
        <v>-1</v>
      </c>
      <c r="IQ56">
        <v>-1</v>
      </c>
      <c r="IR56">
        <v>-1</v>
      </c>
      <c r="IS56">
        <v>-1</v>
      </c>
      <c r="IT56">
        <v>1.5</v>
      </c>
      <c r="IU56">
        <v>17</v>
      </c>
      <c r="IV56">
        <v>1.875</v>
      </c>
      <c r="IW56">
        <v>2.39502</v>
      </c>
      <c r="IX56">
        <v>1.42578</v>
      </c>
      <c r="IY56">
        <v>2.27783</v>
      </c>
      <c r="IZ56">
        <v>1.54785</v>
      </c>
      <c r="JA56">
        <v>2.41455</v>
      </c>
      <c r="JB56">
        <v>31.6298</v>
      </c>
      <c r="JC56">
        <v>15.0426</v>
      </c>
      <c r="JD56">
        <v>18</v>
      </c>
      <c r="JE56">
        <v>626.116</v>
      </c>
      <c r="JF56">
        <v>430.745</v>
      </c>
      <c r="JG56">
        <v>23.9922</v>
      </c>
      <c r="JH56">
        <v>23.0119</v>
      </c>
      <c r="JI56">
        <v>29.9992</v>
      </c>
      <c r="JJ56">
        <v>22.8963</v>
      </c>
      <c r="JK56">
        <v>22.8389</v>
      </c>
      <c r="JL56">
        <v>37.541</v>
      </c>
      <c r="JM56">
        <v>37.6965</v>
      </c>
      <c r="JN56">
        <v>97.3159</v>
      </c>
      <c r="JO56">
        <v>24.1242</v>
      </c>
      <c r="JP56">
        <v>825.346</v>
      </c>
      <c r="JQ56">
        <v>12.9249</v>
      </c>
      <c r="JR56">
        <v>96.1217</v>
      </c>
      <c r="JS56">
        <v>101.81</v>
      </c>
    </row>
    <row r="57" spans="1:279">
      <c r="A57">
        <v>41</v>
      </c>
      <c r="B57">
        <v>1687532277.5</v>
      </c>
      <c r="C57">
        <v>5888</v>
      </c>
      <c r="D57" t="s">
        <v>618</v>
      </c>
      <c r="E57" t="s">
        <v>619</v>
      </c>
      <c r="F57">
        <v>15</v>
      </c>
      <c r="G57" t="s">
        <v>569</v>
      </c>
      <c r="N57" t="s">
        <v>528</v>
      </c>
      <c r="O57" t="s">
        <v>529</v>
      </c>
      <c r="P57">
        <v>1687532269.75</v>
      </c>
      <c r="Q57">
        <f>(R57)/1000</f>
        <v>0</v>
      </c>
      <c r="R57">
        <f>1000*DB57*AP57*(CX57-CY57)/(100*CQ57*(1000-AP57*CX57))</f>
        <v>0</v>
      </c>
      <c r="S57">
        <f>DB57*AP57*(CW57-CV57*(1000-AP57*CY57)/(1000-AP57*CX57))/(100*CQ57)</f>
        <v>0</v>
      </c>
      <c r="T57">
        <f>CV57 - IF(AP57&gt;1, S57*CQ57*100.0/(AR57*DJ57), 0)</f>
        <v>0</v>
      </c>
      <c r="U57">
        <f>((AA57-Q57/2)*T57-S57)/(AA57+Q57/2)</f>
        <v>0</v>
      </c>
      <c r="V57">
        <f>U57*(DC57+DD57)/1000.0</f>
        <v>0</v>
      </c>
      <c r="W57">
        <f>(CV57 - IF(AP57&gt;1, S57*CQ57*100.0/(AR57*DJ57), 0))*(DC57+DD57)/1000.0</f>
        <v>0</v>
      </c>
      <c r="X57">
        <f>2.0/((1/Z57-1/Y57)+SIGN(Z57)*SQRT((1/Z57-1/Y57)*(1/Z57-1/Y57) + 4*CR57/((CR57+1)*(CR57+1))*(2*1/Z57*1/Y57-1/Y57*1/Y57)))</f>
        <v>0</v>
      </c>
      <c r="Y57">
        <f>IF(LEFT(CS57,1)&lt;&gt;"0",IF(LEFT(CS57,1)="1",3.0,CT57),$D$5+$E$5*(DJ57*DC57/($K$5*1000))+$F$5*(DJ57*DC57/($K$5*1000))*MAX(MIN(CQ57,$J$5),$I$5)*MAX(MIN(CQ57,$J$5),$I$5)+$G$5*MAX(MIN(CQ57,$J$5),$I$5)*(DJ57*DC57/($K$5*1000))+$H$5*(DJ57*DC57/($K$5*1000))*(DJ57*DC57/($K$5*1000)))</f>
        <v>0</v>
      </c>
      <c r="Z57">
        <f>Q57*(1000-(1000*0.61365*exp(17.502*AD57/(240.97+AD57))/(DC57+DD57)+CX57)/2)/(1000*0.61365*exp(17.502*AD57/(240.97+AD57))/(DC57+DD57)-CX57)</f>
        <v>0</v>
      </c>
      <c r="AA57">
        <f>1/((CR57+1)/(X57/1.6)+1/(Y57/1.37)) + CR57/((CR57+1)/(X57/1.6) + CR57/(Y57/1.37))</f>
        <v>0</v>
      </c>
      <c r="AB57">
        <f>(CM57*CP57)</f>
        <v>0</v>
      </c>
      <c r="AC57">
        <f>(DE57+(AB57+2*0.95*5.67E-8*(((DE57+$B$7)+273)^4-(DE57+273)^4)-44100*Q57)/(1.84*29.3*Y57+8*0.95*5.67E-8*(DE57+273)^3))</f>
        <v>0</v>
      </c>
      <c r="AD57">
        <f>($C$7*DF57+$D$7*DG57+$E$7*AC57)</f>
        <v>0</v>
      </c>
      <c r="AE57">
        <f>0.61365*exp(17.502*AD57/(240.97+AD57))</f>
        <v>0</v>
      </c>
      <c r="AF57">
        <f>(AG57/AH57*100)</f>
        <v>0</v>
      </c>
      <c r="AG57">
        <f>CX57*(DC57+DD57)/1000</f>
        <v>0</v>
      </c>
      <c r="AH57">
        <f>0.61365*exp(17.502*DE57/(240.97+DE57))</f>
        <v>0</v>
      </c>
      <c r="AI57">
        <f>(AE57-CX57*(DC57+DD57)/1000)</f>
        <v>0</v>
      </c>
      <c r="AJ57">
        <f>(-Q57*44100)</f>
        <v>0</v>
      </c>
      <c r="AK57">
        <f>2*29.3*Y57*0.92*(DE57-AD57)</f>
        <v>0</v>
      </c>
      <c r="AL57">
        <f>2*0.95*5.67E-8*(((DE57+$B$7)+273)^4-(AD57+273)^4)</f>
        <v>0</v>
      </c>
      <c r="AM57">
        <f>AB57+AL57+AJ57+AK57</f>
        <v>0</v>
      </c>
      <c r="AN57">
        <v>0</v>
      </c>
      <c r="AO57">
        <v>0</v>
      </c>
      <c r="AP57">
        <f>IF(AN57*$H$13&gt;=AR57,1.0,(AR57/(AR57-AN57*$H$13)))</f>
        <v>0</v>
      </c>
      <c r="AQ57">
        <f>(AP57-1)*100</f>
        <v>0</v>
      </c>
      <c r="AR57">
        <f>MAX(0,($B$13+$C$13*DJ57)/(1+$D$13*DJ57)*DC57/(DE57+273)*$E$13)</f>
        <v>0</v>
      </c>
      <c r="AS57" t="s">
        <v>565</v>
      </c>
      <c r="AT57">
        <v>12496.9</v>
      </c>
      <c r="AU57">
        <v>744.564</v>
      </c>
      <c r="AV57">
        <v>2780.22</v>
      </c>
      <c r="AW57">
        <f>1-AU57/AV57</f>
        <v>0</v>
      </c>
      <c r="AX57">
        <v>-1.634995167223251</v>
      </c>
      <c r="AY57" t="s">
        <v>620</v>
      </c>
      <c r="AZ57">
        <v>12502.8</v>
      </c>
      <c r="BA57">
        <v>713.854923076923</v>
      </c>
      <c r="BB57">
        <v>908.136</v>
      </c>
      <c r="BC57">
        <f>1-BA57/BB57</f>
        <v>0</v>
      </c>
      <c r="BD57">
        <v>0.5</v>
      </c>
      <c r="BE57">
        <f>CN57</f>
        <v>0</v>
      </c>
      <c r="BF57">
        <f>S57</f>
        <v>0</v>
      </c>
      <c r="BG57">
        <f>BC57*BD57*BE57</f>
        <v>0</v>
      </c>
      <c r="BH57">
        <f>(BF57-AX57)/BE57</f>
        <v>0</v>
      </c>
      <c r="BI57">
        <f>(AV57-BB57)/BB57</f>
        <v>0</v>
      </c>
      <c r="BJ57">
        <f>AU57/(AW57+AU57/BB57)</f>
        <v>0</v>
      </c>
      <c r="BK57" t="s">
        <v>621</v>
      </c>
      <c r="BL57">
        <v>522.78</v>
      </c>
      <c r="BM57">
        <f>IF(BL57&lt;&gt;0, BL57, BJ57)</f>
        <v>0</v>
      </c>
      <c r="BN57">
        <f>1-BM57/BB57</f>
        <v>0</v>
      </c>
      <c r="BO57">
        <f>(BB57-BA57)/(BB57-BM57)</f>
        <v>0</v>
      </c>
      <c r="BP57">
        <f>(AV57-BB57)/(AV57-BM57)</f>
        <v>0</v>
      </c>
      <c r="BQ57">
        <f>(BB57-BA57)/(BB57-AU57)</f>
        <v>0</v>
      </c>
      <c r="BR57">
        <f>(AV57-BB57)/(AV57-AU57)</f>
        <v>0</v>
      </c>
      <c r="BS57">
        <f>(BO57*BM57/BA57)</f>
        <v>0</v>
      </c>
      <c r="BT57">
        <f>(1-BS57)</f>
        <v>0</v>
      </c>
      <c r="BU57">
        <v>1751</v>
      </c>
      <c r="BV57">
        <v>300</v>
      </c>
      <c r="BW57">
        <v>300</v>
      </c>
      <c r="BX57">
        <v>300</v>
      </c>
      <c r="BY57">
        <v>12502.8</v>
      </c>
      <c r="BZ57">
        <v>878.62</v>
      </c>
      <c r="CA57">
        <v>-0.00905775</v>
      </c>
      <c r="CB57">
        <v>-0.59</v>
      </c>
      <c r="CC57" t="s">
        <v>413</v>
      </c>
      <c r="CD57" t="s">
        <v>413</v>
      </c>
      <c r="CE57" t="s">
        <v>413</v>
      </c>
      <c r="CF57" t="s">
        <v>413</v>
      </c>
      <c r="CG57" t="s">
        <v>413</v>
      </c>
      <c r="CH57" t="s">
        <v>413</v>
      </c>
      <c r="CI57" t="s">
        <v>413</v>
      </c>
      <c r="CJ57" t="s">
        <v>413</v>
      </c>
      <c r="CK57" t="s">
        <v>413</v>
      </c>
      <c r="CL57" t="s">
        <v>413</v>
      </c>
      <c r="CM57">
        <f>$B$11*DK57+$C$11*DL57+$F$11*DW57*(1-DZ57)</f>
        <v>0</v>
      </c>
      <c r="CN57">
        <f>CM57*CO57</f>
        <v>0</v>
      </c>
      <c r="CO57">
        <f>($B$11*$D$9+$C$11*$D$9+$F$11*((EJ57+EB57)/MAX(EJ57+EB57+EK57, 0.1)*$I$9+EK57/MAX(EJ57+EB57+EK57, 0.1)*$J$9))/($B$11+$C$11+$F$11)</f>
        <v>0</v>
      </c>
      <c r="CP57">
        <f>($B$11*$K$9+$C$11*$K$9+$F$11*((EJ57+EB57)/MAX(EJ57+EB57+EK57, 0.1)*$P$9+EK57/MAX(EJ57+EB57+EK57, 0.1)*$Q$9))/($B$11+$C$11+$F$11)</f>
        <v>0</v>
      </c>
      <c r="CQ57">
        <v>6</v>
      </c>
      <c r="CR57">
        <v>0.5</v>
      </c>
      <c r="CS57" t="s">
        <v>414</v>
      </c>
      <c r="CT57">
        <v>2</v>
      </c>
      <c r="CU57">
        <v>1687532269.75</v>
      </c>
      <c r="CV57">
        <v>998.7009333333335</v>
      </c>
      <c r="CW57">
        <v>1025.888</v>
      </c>
      <c r="CX57">
        <v>16.62645333333333</v>
      </c>
      <c r="CY57">
        <v>13.17398333333333</v>
      </c>
      <c r="CZ57">
        <v>998.6929333333335</v>
      </c>
      <c r="DA57">
        <v>16.48755666666667</v>
      </c>
      <c r="DB57">
        <v>600.2228333333333</v>
      </c>
      <c r="DC57">
        <v>101.0131</v>
      </c>
      <c r="DD57">
        <v>0.09991409666666667</v>
      </c>
      <c r="DE57">
        <v>25.14286</v>
      </c>
      <c r="DF57">
        <v>25.13753333333334</v>
      </c>
      <c r="DG57">
        <v>999.9000000000002</v>
      </c>
      <c r="DH57">
        <v>0</v>
      </c>
      <c r="DI57">
        <v>0</v>
      </c>
      <c r="DJ57">
        <v>9997.850333333334</v>
      </c>
      <c r="DK57">
        <v>0</v>
      </c>
      <c r="DL57">
        <v>1266.800333333333</v>
      </c>
      <c r="DM57">
        <v>-26.63238</v>
      </c>
      <c r="DN57">
        <v>1016.150666666667</v>
      </c>
      <c r="DO57">
        <v>1039.582666666667</v>
      </c>
      <c r="DP57">
        <v>3.452456</v>
      </c>
      <c r="DQ57">
        <v>1025.888</v>
      </c>
      <c r="DR57">
        <v>13.17398333333333</v>
      </c>
      <c r="DS57">
        <v>1.679487666666667</v>
      </c>
      <c r="DT57">
        <v>1.330745</v>
      </c>
      <c r="DU57">
        <v>14.70811333333333</v>
      </c>
      <c r="DV57">
        <v>11.15056333333334</v>
      </c>
      <c r="DW57">
        <v>1499.999666666667</v>
      </c>
      <c r="DX57">
        <v>0.973004166666667</v>
      </c>
      <c r="DY57">
        <v>0.02699557</v>
      </c>
      <c r="DZ57">
        <v>0</v>
      </c>
      <c r="EA57">
        <v>713.8669333333333</v>
      </c>
      <c r="EB57">
        <v>4.99931</v>
      </c>
      <c r="EC57">
        <v>15567.56</v>
      </c>
      <c r="ED57">
        <v>13259.25333333333</v>
      </c>
      <c r="EE57">
        <v>39.72269999999999</v>
      </c>
      <c r="EF57">
        <v>40.66846666666666</v>
      </c>
      <c r="EG57">
        <v>40.21849999999998</v>
      </c>
      <c r="EH57">
        <v>37.59346666666667</v>
      </c>
      <c r="EI57">
        <v>40.55186666666667</v>
      </c>
      <c r="EJ57">
        <v>1454.639333333333</v>
      </c>
      <c r="EK57">
        <v>40.36033333333332</v>
      </c>
      <c r="EL57">
        <v>0</v>
      </c>
      <c r="EM57">
        <v>132.3999998569489</v>
      </c>
      <c r="EN57">
        <v>0</v>
      </c>
      <c r="EO57">
        <v>713.854923076923</v>
      </c>
      <c r="EP57">
        <v>-24.37182909531529</v>
      </c>
      <c r="EQ57">
        <v>-673.4700875903007</v>
      </c>
      <c r="ER57">
        <v>15568.79230769231</v>
      </c>
      <c r="ES57">
        <v>15</v>
      </c>
      <c r="ET57">
        <v>1687532305.5</v>
      </c>
      <c r="EU57" t="s">
        <v>622</v>
      </c>
      <c r="EV57">
        <v>1687532305.5</v>
      </c>
      <c r="EW57">
        <v>1687531125.6</v>
      </c>
      <c r="EX57">
        <v>41</v>
      </c>
      <c r="EY57">
        <v>-0.555</v>
      </c>
      <c r="EZ57">
        <v>-0.063</v>
      </c>
      <c r="FA57">
        <v>0.008</v>
      </c>
      <c r="FB57">
        <v>0.139</v>
      </c>
      <c r="FC57">
        <v>1026</v>
      </c>
      <c r="FD57">
        <v>14</v>
      </c>
      <c r="FE57">
        <v>0.1</v>
      </c>
      <c r="FF57">
        <v>0.05</v>
      </c>
      <c r="FG57">
        <v>-26.7985225</v>
      </c>
      <c r="FH57">
        <v>2.383795497185831</v>
      </c>
      <c r="FI57">
        <v>0.3053900960145071</v>
      </c>
      <c r="FJ57">
        <v>1</v>
      </c>
      <c r="FK57">
        <v>999.2387333333331</v>
      </c>
      <c r="FL57">
        <v>1.721806451612541</v>
      </c>
      <c r="FM57">
        <v>0.1331380069284786</v>
      </c>
      <c r="FN57">
        <v>1</v>
      </c>
      <c r="FO57">
        <v>3.4672045</v>
      </c>
      <c r="FP57">
        <v>-0.2877016885553518</v>
      </c>
      <c r="FQ57">
        <v>0.03430816338351559</v>
      </c>
      <c r="FR57">
        <v>1</v>
      </c>
      <c r="FS57">
        <v>16.62375333333333</v>
      </c>
      <c r="FT57">
        <v>0.3757775305895331</v>
      </c>
      <c r="FU57">
        <v>0.02739349963444293</v>
      </c>
      <c r="FV57">
        <v>1</v>
      </c>
      <c r="FW57">
        <v>4</v>
      </c>
      <c r="FX57">
        <v>4</v>
      </c>
      <c r="FY57" t="s">
        <v>416</v>
      </c>
      <c r="FZ57">
        <v>3.18287</v>
      </c>
      <c r="GA57">
        <v>2.79712</v>
      </c>
      <c r="GB57">
        <v>0.193262</v>
      </c>
      <c r="GC57">
        <v>0.197404</v>
      </c>
      <c r="GD57">
        <v>0.0938203</v>
      </c>
      <c r="GE57">
        <v>0.0800881</v>
      </c>
      <c r="GF57">
        <v>25491.2</v>
      </c>
      <c r="GG57">
        <v>20112.1</v>
      </c>
      <c r="GH57">
        <v>29504</v>
      </c>
      <c r="GI57">
        <v>24525.7</v>
      </c>
      <c r="GJ57">
        <v>33998.4</v>
      </c>
      <c r="GK57">
        <v>32936.8</v>
      </c>
      <c r="GL57">
        <v>40681.6</v>
      </c>
      <c r="GM57">
        <v>40011.9</v>
      </c>
      <c r="GN57">
        <v>2.2292</v>
      </c>
      <c r="GO57">
        <v>1.94492</v>
      </c>
      <c r="GP57">
        <v>0.129901</v>
      </c>
      <c r="GQ57">
        <v>0</v>
      </c>
      <c r="GR57">
        <v>23.0421</v>
      </c>
      <c r="GS57">
        <v>999.9</v>
      </c>
      <c r="GT57">
        <v>55.9</v>
      </c>
      <c r="GU57">
        <v>27.2</v>
      </c>
      <c r="GV57">
        <v>20.0396</v>
      </c>
      <c r="GW57">
        <v>62.1247</v>
      </c>
      <c r="GX57">
        <v>34.4471</v>
      </c>
      <c r="GY57">
        <v>1</v>
      </c>
      <c r="GZ57">
        <v>-0.318783</v>
      </c>
      <c r="HA57">
        <v>-0.324188</v>
      </c>
      <c r="HB57">
        <v>20.2663</v>
      </c>
      <c r="HC57">
        <v>5.22088</v>
      </c>
      <c r="HD57">
        <v>11.9023</v>
      </c>
      <c r="HE57">
        <v>4.9639</v>
      </c>
      <c r="HF57">
        <v>3.29128</v>
      </c>
      <c r="HG57">
        <v>9999</v>
      </c>
      <c r="HH57">
        <v>9999</v>
      </c>
      <c r="HI57">
        <v>9999</v>
      </c>
      <c r="HJ57">
        <v>999.9</v>
      </c>
      <c r="HK57">
        <v>4.97016</v>
      </c>
      <c r="HL57">
        <v>1.87484</v>
      </c>
      <c r="HM57">
        <v>1.87361</v>
      </c>
      <c r="HN57">
        <v>1.87261</v>
      </c>
      <c r="HO57">
        <v>1.87423</v>
      </c>
      <c r="HP57">
        <v>1.8692</v>
      </c>
      <c r="HQ57">
        <v>1.87342</v>
      </c>
      <c r="HR57">
        <v>1.87851</v>
      </c>
      <c r="HS57">
        <v>0</v>
      </c>
      <c r="HT57">
        <v>0</v>
      </c>
      <c r="HU57">
        <v>0</v>
      </c>
      <c r="HV57">
        <v>0</v>
      </c>
      <c r="HW57" t="s">
        <v>417</v>
      </c>
      <c r="HX57" t="s">
        <v>418</v>
      </c>
      <c r="HY57" t="s">
        <v>419</v>
      </c>
      <c r="HZ57" t="s">
        <v>419</v>
      </c>
      <c r="IA57" t="s">
        <v>419</v>
      </c>
      <c r="IB57" t="s">
        <v>419</v>
      </c>
      <c r="IC57">
        <v>0</v>
      </c>
      <c r="ID57">
        <v>100</v>
      </c>
      <c r="IE57">
        <v>100</v>
      </c>
      <c r="IF57">
        <v>0.008</v>
      </c>
      <c r="IG57">
        <v>0.1389</v>
      </c>
      <c r="IH57">
        <v>0.5625714285713457</v>
      </c>
      <c r="II57">
        <v>0</v>
      </c>
      <c r="IJ57">
        <v>0</v>
      </c>
      <c r="IK57">
        <v>0</v>
      </c>
      <c r="IL57">
        <v>0.1388949999999998</v>
      </c>
      <c r="IM57">
        <v>0</v>
      </c>
      <c r="IN57">
        <v>0</v>
      </c>
      <c r="IO57">
        <v>0</v>
      </c>
      <c r="IP57">
        <v>-1</v>
      </c>
      <c r="IQ57">
        <v>-1</v>
      </c>
      <c r="IR57">
        <v>-1</v>
      </c>
      <c r="IS57">
        <v>-1</v>
      </c>
      <c r="IT57">
        <v>1.7</v>
      </c>
      <c r="IU57">
        <v>19.2</v>
      </c>
      <c r="IV57">
        <v>2.24365</v>
      </c>
      <c r="IW57">
        <v>2.38037</v>
      </c>
      <c r="IX57">
        <v>1.42578</v>
      </c>
      <c r="IY57">
        <v>2.27783</v>
      </c>
      <c r="IZ57">
        <v>1.54785</v>
      </c>
      <c r="JA57">
        <v>2.44751</v>
      </c>
      <c r="JB57">
        <v>31.5861</v>
      </c>
      <c r="JC57">
        <v>15.0251</v>
      </c>
      <c r="JD57">
        <v>18</v>
      </c>
      <c r="JE57">
        <v>626.14</v>
      </c>
      <c r="JF57">
        <v>431.418</v>
      </c>
      <c r="JG57">
        <v>24.3299</v>
      </c>
      <c r="JH57">
        <v>23.0743</v>
      </c>
      <c r="JI57">
        <v>30.0002</v>
      </c>
      <c r="JJ57">
        <v>22.9737</v>
      </c>
      <c r="JK57">
        <v>22.9195</v>
      </c>
      <c r="JL57">
        <v>44.9192</v>
      </c>
      <c r="JM57">
        <v>35.8708</v>
      </c>
      <c r="JN57">
        <v>96.9567</v>
      </c>
      <c r="JO57">
        <v>24.2828</v>
      </c>
      <c r="JP57">
        <v>1026.49</v>
      </c>
      <c r="JQ57">
        <v>13.4202</v>
      </c>
      <c r="JR57">
        <v>96.1096</v>
      </c>
      <c r="JS57">
        <v>101.8</v>
      </c>
    </row>
    <row r="58" spans="1:279">
      <c r="A58">
        <v>42</v>
      </c>
      <c r="B58">
        <v>1687532426.5</v>
      </c>
      <c r="C58">
        <v>6037</v>
      </c>
      <c r="D58" t="s">
        <v>623</v>
      </c>
      <c r="E58" t="s">
        <v>624</v>
      </c>
      <c r="F58">
        <v>15</v>
      </c>
      <c r="G58" t="s">
        <v>569</v>
      </c>
      <c r="N58" t="s">
        <v>528</v>
      </c>
      <c r="O58" t="s">
        <v>529</v>
      </c>
      <c r="P58">
        <v>1687532418.5</v>
      </c>
      <c r="Q58">
        <f>(R58)/1000</f>
        <v>0</v>
      </c>
      <c r="R58">
        <f>1000*DB58*AP58*(CX58-CY58)/(100*CQ58*(1000-AP58*CX58))</f>
        <v>0</v>
      </c>
      <c r="S58">
        <f>DB58*AP58*(CW58-CV58*(1000-AP58*CY58)/(1000-AP58*CX58))/(100*CQ58)</f>
        <v>0</v>
      </c>
      <c r="T58">
        <f>CV58 - IF(AP58&gt;1, S58*CQ58*100.0/(AR58*DJ58), 0)</f>
        <v>0</v>
      </c>
      <c r="U58">
        <f>((AA58-Q58/2)*T58-S58)/(AA58+Q58/2)</f>
        <v>0</v>
      </c>
      <c r="V58">
        <f>U58*(DC58+DD58)/1000.0</f>
        <v>0</v>
      </c>
      <c r="W58">
        <f>(CV58 - IF(AP58&gt;1, S58*CQ58*100.0/(AR58*DJ58), 0))*(DC58+DD58)/1000.0</f>
        <v>0</v>
      </c>
      <c r="X58">
        <f>2.0/((1/Z58-1/Y58)+SIGN(Z58)*SQRT((1/Z58-1/Y58)*(1/Z58-1/Y58) + 4*CR58/((CR58+1)*(CR58+1))*(2*1/Z58*1/Y58-1/Y58*1/Y58)))</f>
        <v>0</v>
      </c>
      <c r="Y58">
        <f>IF(LEFT(CS58,1)&lt;&gt;"0",IF(LEFT(CS58,1)="1",3.0,CT58),$D$5+$E$5*(DJ58*DC58/($K$5*1000))+$F$5*(DJ58*DC58/($K$5*1000))*MAX(MIN(CQ58,$J$5),$I$5)*MAX(MIN(CQ58,$J$5),$I$5)+$G$5*MAX(MIN(CQ58,$J$5),$I$5)*(DJ58*DC58/($K$5*1000))+$H$5*(DJ58*DC58/($K$5*1000))*(DJ58*DC58/($K$5*1000)))</f>
        <v>0</v>
      </c>
      <c r="Z58">
        <f>Q58*(1000-(1000*0.61365*exp(17.502*AD58/(240.97+AD58))/(DC58+DD58)+CX58)/2)/(1000*0.61365*exp(17.502*AD58/(240.97+AD58))/(DC58+DD58)-CX58)</f>
        <v>0</v>
      </c>
      <c r="AA58">
        <f>1/((CR58+1)/(X58/1.6)+1/(Y58/1.37)) + CR58/((CR58+1)/(X58/1.6) + CR58/(Y58/1.37))</f>
        <v>0</v>
      </c>
      <c r="AB58">
        <f>(CM58*CP58)</f>
        <v>0</v>
      </c>
      <c r="AC58">
        <f>(DE58+(AB58+2*0.95*5.67E-8*(((DE58+$B$7)+273)^4-(DE58+273)^4)-44100*Q58)/(1.84*29.3*Y58+8*0.95*5.67E-8*(DE58+273)^3))</f>
        <v>0</v>
      </c>
      <c r="AD58">
        <f>($C$7*DF58+$D$7*DG58+$E$7*AC58)</f>
        <v>0</v>
      </c>
      <c r="AE58">
        <f>0.61365*exp(17.502*AD58/(240.97+AD58))</f>
        <v>0</v>
      </c>
      <c r="AF58">
        <f>(AG58/AH58*100)</f>
        <v>0</v>
      </c>
      <c r="AG58">
        <f>CX58*(DC58+DD58)/1000</f>
        <v>0</v>
      </c>
      <c r="AH58">
        <f>0.61365*exp(17.502*DE58/(240.97+DE58))</f>
        <v>0</v>
      </c>
      <c r="AI58">
        <f>(AE58-CX58*(DC58+DD58)/1000)</f>
        <v>0</v>
      </c>
      <c r="AJ58">
        <f>(-Q58*44100)</f>
        <v>0</v>
      </c>
      <c r="AK58">
        <f>2*29.3*Y58*0.92*(DE58-AD58)</f>
        <v>0</v>
      </c>
      <c r="AL58">
        <f>2*0.95*5.67E-8*(((DE58+$B$7)+273)^4-(AD58+273)^4)</f>
        <v>0</v>
      </c>
      <c r="AM58">
        <f>AB58+AL58+AJ58+AK58</f>
        <v>0</v>
      </c>
      <c r="AN58">
        <v>0</v>
      </c>
      <c r="AO58">
        <v>0</v>
      </c>
      <c r="AP58">
        <f>IF(AN58*$H$13&gt;=AR58,1.0,(AR58/(AR58-AN58*$H$13)))</f>
        <v>0</v>
      </c>
      <c r="AQ58">
        <f>(AP58-1)*100</f>
        <v>0</v>
      </c>
      <c r="AR58">
        <f>MAX(0,($B$13+$C$13*DJ58)/(1+$D$13*DJ58)*DC58/(DE58+273)*$E$13)</f>
        <v>0</v>
      </c>
      <c r="AS58" t="s">
        <v>565</v>
      </c>
      <c r="AT58">
        <v>12496.9</v>
      </c>
      <c r="AU58">
        <v>744.564</v>
      </c>
      <c r="AV58">
        <v>2780.22</v>
      </c>
      <c r="AW58">
        <f>1-AU58/AV58</f>
        <v>0</v>
      </c>
      <c r="AX58">
        <v>-1.634995167223251</v>
      </c>
      <c r="AY58" t="s">
        <v>625</v>
      </c>
      <c r="AZ58">
        <v>12501.2</v>
      </c>
      <c r="BA58">
        <v>709.4416538461537</v>
      </c>
      <c r="BB58">
        <v>917.741</v>
      </c>
      <c r="BC58">
        <f>1-BA58/BB58</f>
        <v>0</v>
      </c>
      <c r="BD58">
        <v>0.5</v>
      </c>
      <c r="BE58">
        <f>CN58</f>
        <v>0</v>
      </c>
      <c r="BF58">
        <f>S58</f>
        <v>0</v>
      </c>
      <c r="BG58">
        <f>BC58*BD58*BE58</f>
        <v>0</v>
      </c>
      <c r="BH58">
        <f>(BF58-AX58)/BE58</f>
        <v>0</v>
      </c>
      <c r="BI58">
        <f>(AV58-BB58)/BB58</f>
        <v>0</v>
      </c>
      <c r="BJ58">
        <f>AU58/(AW58+AU58/BB58)</f>
        <v>0</v>
      </c>
      <c r="BK58" t="s">
        <v>626</v>
      </c>
      <c r="BL58">
        <v>523.27</v>
      </c>
      <c r="BM58">
        <f>IF(BL58&lt;&gt;0, BL58, BJ58)</f>
        <v>0</v>
      </c>
      <c r="BN58">
        <f>1-BM58/BB58</f>
        <v>0</v>
      </c>
      <c r="BO58">
        <f>(BB58-BA58)/(BB58-BM58)</f>
        <v>0</v>
      </c>
      <c r="BP58">
        <f>(AV58-BB58)/(AV58-BM58)</f>
        <v>0</v>
      </c>
      <c r="BQ58">
        <f>(BB58-BA58)/(BB58-AU58)</f>
        <v>0</v>
      </c>
      <c r="BR58">
        <f>(AV58-BB58)/(AV58-AU58)</f>
        <v>0</v>
      </c>
      <c r="BS58">
        <f>(BO58*BM58/BA58)</f>
        <v>0</v>
      </c>
      <c r="BT58">
        <f>(1-BS58)</f>
        <v>0</v>
      </c>
      <c r="BU58">
        <v>1753</v>
      </c>
      <c r="BV58">
        <v>300</v>
      </c>
      <c r="BW58">
        <v>300</v>
      </c>
      <c r="BX58">
        <v>300</v>
      </c>
      <c r="BY58">
        <v>12501.2</v>
      </c>
      <c r="BZ58">
        <v>884.83</v>
      </c>
      <c r="CA58">
        <v>-0.00905515</v>
      </c>
      <c r="CB58">
        <v>-1.17</v>
      </c>
      <c r="CC58" t="s">
        <v>413</v>
      </c>
      <c r="CD58" t="s">
        <v>413</v>
      </c>
      <c r="CE58" t="s">
        <v>413</v>
      </c>
      <c r="CF58" t="s">
        <v>413</v>
      </c>
      <c r="CG58" t="s">
        <v>413</v>
      </c>
      <c r="CH58" t="s">
        <v>413</v>
      </c>
      <c r="CI58" t="s">
        <v>413</v>
      </c>
      <c r="CJ58" t="s">
        <v>413</v>
      </c>
      <c r="CK58" t="s">
        <v>413</v>
      </c>
      <c r="CL58" t="s">
        <v>413</v>
      </c>
      <c r="CM58">
        <f>$B$11*DK58+$C$11*DL58+$F$11*DW58*(1-DZ58)</f>
        <v>0</v>
      </c>
      <c r="CN58">
        <f>CM58*CO58</f>
        <v>0</v>
      </c>
      <c r="CO58">
        <f>($B$11*$D$9+$C$11*$D$9+$F$11*((EJ58+EB58)/MAX(EJ58+EB58+EK58, 0.1)*$I$9+EK58/MAX(EJ58+EB58+EK58, 0.1)*$J$9))/($B$11+$C$11+$F$11)</f>
        <v>0</v>
      </c>
      <c r="CP58">
        <f>($B$11*$K$9+$C$11*$K$9+$F$11*((EJ58+EB58)/MAX(EJ58+EB58+EK58, 0.1)*$P$9+EK58/MAX(EJ58+EB58+EK58, 0.1)*$Q$9))/($B$11+$C$11+$F$11)</f>
        <v>0</v>
      </c>
      <c r="CQ58">
        <v>6</v>
      </c>
      <c r="CR58">
        <v>0.5</v>
      </c>
      <c r="CS58" t="s">
        <v>414</v>
      </c>
      <c r="CT58">
        <v>2</v>
      </c>
      <c r="CU58">
        <v>1687532418.5</v>
      </c>
      <c r="CV58">
        <v>1199.373064516129</v>
      </c>
      <c r="CW58">
        <v>1227.573870967742</v>
      </c>
      <c r="CX58">
        <v>16.49713870967742</v>
      </c>
      <c r="CY58">
        <v>13.32172580645162</v>
      </c>
      <c r="CZ58">
        <v>1199.408064516129</v>
      </c>
      <c r="DA58">
        <v>16.35824516129032</v>
      </c>
      <c r="DB58">
        <v>600.1944516129032</v>
      </c>
      <c r="DC58">
        <v>101.0132258064516</v>
      </c>
      <c r="DD58">
        <v>0.09964986774193549</v>
      </c>
      <c r="DE58">
        <v>24.85235161290323</v>
      </c>
      <c r="DF58">
        <v>24.86405161290322</v>
      </c>
      <c r="DG58">
        <v>999.9000000000003</v>
      </c>
      <c r="DH58">
        <v>0</v>
      </c>
      <c r="DI58">
        <v>0</v>
      </c>
      <c r="DJ58">
        <v>10000.07870967742</v>
      </c>
      <c r="DK58">
        <v>0</v>
      </c>
      <c r="DL58">
        <v>1255.313225806452</v>
      </c>
      <c r="DM58">
        <v>-28.15714838709678</v>
      </c>
      <c r="DN58">
        <v>1219.535161290323</v>
      </c>
      <c r="DO58">
        <v>1244.147419354839</v>
      </c>
      <c r="DP58">
        <v>3.175425806451613</v>
      </c>
      <c r="DQ58">
        <v>1227.573870967742</v>
      </c>
      <c r="DR58">
        <v>13.32172580645162</v>
      </c>
      <c r="DS58">
        <v>1.666430967741935</v>
      </c>
      <c r="DT58">
        <v>1.34567064516129</v>
      </c>
      <c r="DU58">
        <v>14.58715806451613</v>
      </c>
      <c r="DV58">
        <v>11.31888064516129</v>
      </c>
      <c r="DW58">
        <v>1500.151290322581</v>
      </c>
      <c r="DX58">
        <v>0.9729974516129032</v>
      </c>
      <c r="DY58">
        <v>0.0270023935483871</v>
      </c>
      <c r="DZ58">
        <v>0</v>
      </c>
      <c r="EA58">
        <v>709.3905483870968</v>
      </c>
      <c r="EB58">
        <v>4.999310000000001</v>
      </c>
      <c r="EC58">
        <v>14629.05806451612</v>
      </c>
      <c r="ED58">
        <v>13260.57741935484</v>
      </c>
      <c r="EE58">
        <v>41.13683870967741</v>
      </c>
      <c r="EF58">
        <v>41.46545161290322</v>
      </c>
      <c r="EG58">
        <v>41.54416129032257</v>
      </c>
      <c r="EH58">
        <v>38.57835483870966</v>
      </c>
      <c r="EI58">
        <v>41.86670967741934</v>
      </c>
      <c r="EJ58">
        <v>1454.779677419355</v>
      </c>
      <c r="EK58">
        <v>40.37225806451615</v>
      </c>
      <c r="EL58">
        <v>0</v>
      </c>
      <c r="EM58">
        <v>148.3999998569489</v>
      </c>
      <c r="EN58">
        <v>0</v>
      </c>
      <c r="EO58">
        <v>709.4416538461537</v>
      </c>
      <c r="EP58">
        <v>4.003316236310487</v>
      </c>
      <c r="EQ58">
        <v>161.1589783969562</v>
      </c>
      <c r="ER58">
        <v>14612.31153846154</v>
      </c>
      <c r="ES58">
        <v>15</v>
      </c>
      <c r="ET58">
        <v>1687532464</v>
      </c>
      <c r="EU58" t="s">
        <v>627</v>
      </c>
      <c r="EV58">
        <v>1687532464</v>
      </c>
      <c r="EW58">
        <v>1687531125.6</v>
      </c>
      <c r="EX58">
        <v>42</v>
      </c>
      <c r="EY58">
        <v>-0.044</v>
      </c>
      <c r="EZ58">
        <v>-0.063</v>
      </c>
      <c r="FA58">
        <v>-0.035</v>
      </c>
      <c r="FB58">
        <v>0.139</v>
      </c>
      <c r="FC58">
        <v>1230</v>
      </c>
      <c r="FD58">
        <v>14</v>
      </c>
      <c r="FE58">
        <v>0.12</v>
      </c>
      <c r="FF58">
        <v>0.05</v>
      </c>
      <c r="FG58">
        <v>-27.87161707317073</v>
      </c>
      <c r="FH58">
        <v>-5.343388850174208</v>
      </c>
      <c r="FI58">
        <v>0.5644818154311169</v>
      </c>
      <c r="FJ58">
        <v>0</v>
      </c>
      <c r="FK58">
        <v>1199.450967741935</v>
      </c>
      <c r="FL58">
        <v>-2.221935483871546</v>
      </c>
      <c r="FM58">
        <v>0.1897936883057856</v>
      </c>
      <c r="FN58">
        <v>1</v>
      </c>
      <c r="FO58">
        <v>3.203565365853659</v>
      </c>
      <c r="FP58">
        <v>-0.4881434843205503</v>
      </c>
      <c r="FQ58">
        <v>0.0532806473857231</v>
      </c>
      <c r="FR58">
        <v>1</v>
      </c>
      <c r="FS58">
        <v>16.50926451612903</v>
      </c>
      <c r="FT58">
        <v>-0.7308387096774428</v>
      </c>
      <c r="FU58">
        <v>0.05579572505526993</v>
      </c>
      <c r="FV58">
        <v>1</v>
      </c>
      <c r="FW58">
        <v>3</v>
      </c>
      <c r="FX58">
        <v>4</v>
      </c>
      <c r="FY58" t="s">
        <v>520</v>
      </c>
      <c r="FZ58">
        <v>3.18271</v>
      </c>
      <c r="GA58">
        <v>2.79693</v>
      </c>
      <c r="GB58">
        <v>0.216975</v>
      </c>
      <c r="GC58">
        <v>0.221093</v>
      </c>
      <c r="GD58">
        <v>0.0928143</v>
      </c>
      <c r="GE58">
        <v>0.0804508</v>
      </c>
      <c r="GF58">
        <v>24740.6</v>
      </c>
      <c r="GG58">
        <v>19518.9</v>
      </c>
      <c r="GH58">
        <v>29500.6</v>
      </c>
      <c r="GI58">
        <v>24524.6</v>
      </c>
      <c r="GJ58">
        <v>34034.7</v>
      </c>
      <c r="GK58">
        <v>32922.8</v>
      </c>
      <c r="GL58">
        <v>40677.5</v>
      </c>
      <c r="GM58">
        <v>40009.9</v>
      </c>
      <c r="GN58">
        <v>2.22785</v>
      </c>
      <c r="GO58">
        <v>1.9442</v>
      </c>
      <c r="GP58">
        <v>0.109538</v>
      </c>
      <c r="GQ58">
        <v>0</v>
      </c>
      <c r="GR58">
        <v>23.0601</v>
      </c>
      <c r="GS58">
        <v>999.9</v>
      </c>
      <c r="GT58">
        <v>56.4</v>
      </c>
      <c r="GU58">
        <v>27.3</v>
      </c>
      <c r="GV58">
        <v>20.337</v>
      </c>
      <c r="GW58">
        <v>61.9247</v>
      </c>
      <c r="GX58">
        <v>34.3229</v>
      </c>
      <c r="GY58">
        <v>1</v>
      </c>
      <c r="GZ58">
        <v>-0.314365</v>
      </c>
      <c r="HA58">
        <v>-1.01206</v>
      </c>
      <c r="HB58">
        <v>20.2615</v>
      </c>
      <c r="HC58">
        <v>5.22508</v>
      </c>
      <c r="HD58">
        <v>11.9021</v>
      </c>
      <c r="HE58">
        <v>4.9636</v>
      </c>
      <c r="HF58">
        <v>3.29125</v>
      </c>
      <c r="HG58">
        <v>9999</v>
      </c>
      <c r="HH58">
        <v>9999</v>
      </c>
      <c r="HI58">
        <v>9999</v>
      </c>
      <c r="HJ58">
        <v>999.9</v>
      </c>
      <c r="HK58">
        <v>4.97011</v>
      </c>
      <c r="HL58">
        <v>1.87485</v>
      </c>
      <c r="HM58">
        <v>1.87362</v>
      </c>
      <c r="HN58">
        <v>1.87265</v>
      </c>
      <c r="HO58">
        <v>1.87424</v>
      </c>
      <c r="HP58">
        <v>1.8692</v>
      </c>
      <c r="HQ58">
        <v>1.87341</v>
      </c>
      <c r="HR58">
        <v>1.8785</v>
      </c>
      <c r="HS58">
        <v>0</v>
      </c>
      <c r="HT58">
        <v>0</v>
      </c>
      <c r="HU58">
        <v>0</v>
      </c>
      <c r="HV58">
        <v>0</v>
      </c>
      <c r="HW58" t="s">
        <v>417</v>
      </c>
      <c r="HX58" t="s">
        <v>418</v>
      </c>
      <c r="HY58" t="s">
        <v>419</v>
      </c>
      <c r="HZ58" t="s">
        <v>419</v>
      </c>
      <c r="IA58" t="s">
        <v>419</v>
      </c>
      <c r="IB58" t="s">
        <v>419</v>
      </c>
      <c r="IC58">
        <v>0</v>
      </c>
      <c r="ID58">
        <v>100</v>
      </c>
      <c r="IE58">
        <v>100</v>
      </c>
      <c r="IF58">
        <v>-0.035</v>
      </c>
      <c r="IG58">
        <v>0.1389</v>
      </c>
      <c r="IH58">
        <v>0.008500000000000001</v>
      </c>
      <c r="II58">
        <v>0</v>
      </c>
      <c r="IJ58">
        <v>0</v>
      </c>
      <c r="IK58">
        <v>0</v>
      </c>
      <c r="IL58">
        <v>0.1388949999999998</v>
      </c>
      <c r="IM58">
        <v>0</v>
      </c>
      <c r="IN58">
        <v>0</v>
      </c>
      <c r="IO58">
        <v>0</v>
      </c>
      <c r="IP58">
        <v>-1</v>
      </c>
      <c r="IQ58">
        <v>-1</v>
      </c>
      <c r="IR58">
        <v>-1</v>
      </c>
      <c r="IS58">
        <v>-1</v>
      </c>
      <c r="IT58">
        <v>2</v>
      </c>
      <c r="IU58">
        <v>21.7</v>
      </c>
      <c r="IV58">
        <v>2.60376</v>
      </c>
      <c r="IW58">
        <v>2.37549</v>
      </c>
      <c r="IX58">
        <v>1.42578</v>
      </c>
      <c r="IY58">
        <v>2.27783</v>
      </c>
      <c r="IZ58">
        <v>1.54785</v>
      </c>
      <c r="JA58">
        <v>2.43408</v>
      </c>
      <c r="JB58">
        <v>31.6736</v>
      </c>
      <c r="JC58">
        <v>14.9901</v>
      </c>
      <c r="JD58">
        <v>18</v>
      </c>
      <c r="JE58">
        <v>626.019</v>
      </c>
      <c r="JF58">
        <v>431.628</v>
      </c>
      <c r="JG58">
        <v>23.471</v>
      </c>
      <c r="JH58">
        <v>23.1498</v>
      </c>
      <c r="JI58">
        <v>30.0004</v>
      </c>
      <c r="JJ58">
        <v>23.048</v>
      </c>
      <c r="JK58">
        <v>22.995</v>
      </c>
      <c r="JL58">
        <v>52.1197</v>
      </c>
      <c r="JM58">
        <v>37.3423</v>
      </c>
      <c r="JN58">
        <v>93.6275</v>
      </c>
      <c r="JO58">
        <v>23.4903</v>
      </c>
      <c r="JP58">
        <v>1228.64</v>
      </c>
      <c r="JQ58">
        <v>13.2688</v>
      </c>
      <c r="JR58">
        <v>96.0994</v>
      </c>
      <c r="JS58">
        <v>101.795</v>
      </c>
    </row>
    <row r="59" spans="1:279">
      <c r="A59">
        <v>43</v>
      </c>
      <c r="B59">
        <v>1687532568.5</v>
      </c>
      <c r="C59">
        <v>6179</v>
      </c>
      <c r="D59" t="s">
        <v>628</v>
      </c>
      <c r="E59" t="s">
        <v>629</v>
      </c>
      <c r="F59">
        <v>15</v>
      </c>
      <c r="G59" t="s">
        <v>569</v>
      </c>
      <c r="N59" t="s">
        <v>528</v>
      </c>
      <c r="O59" t="s">
        <v>529</v>
      </c>
      <c r="P59">
        <v>1687532560.75</v>
      </c>
      <c r="Q59">
        <f>(R59)/1000</f>
        <v>0</v>
      </c>
      <c r="R59">
        <f>1000*DB59*AP59*(CX59-CY59)/(100*CQ59*(1000-AP59*CX59))</f>
        <v>0</v>
      </c>
      <c r="S59">
        <f>DB59*AP59*(CW59-CV59*(1000-AP59*CY59)/(1000-AP59*CX59))/(100*CQ59)</f>
        <v>0</v>
      </c>
      <c r="T59">
        <f>CV59 - IF(AP59&gt;1, S59*CQ59*100.0/(AR59*DJ59), 0)</f>
        <v>0</v>
      </c>
      <c r="U59">
        <f>((AA59-Q59/2)*T59-S59)/(AA59+Q59/2)</f>
        <v>0</v>
      </c>
      <c r="V59">
        <f>U59*(DC59+DD59)/1000.0</f>
        <v>0</v>
      </c>
      <c r="W59">
        <f>(CV59 - IF(AP59&gt;1, S59*CQ59*100.0/(AR59*DJ59), 0))*(DC59+DD59)/1000.0</f>
        <v>0</v>
      </c>
      <c r="X59">
        <f>2.0/((1/Z59-1/Y59)+SIGN(Z59)*SQRT((1/Z59-1/Y59)*(1/Z59-1/Y59) + 4*CR59/((CR59+1)*(CR59+1))*(2*1/Z59*1/Y59-1/Y59*1/Y59)))</f>
        <v>0</v>
      </c>
      <c r="Y59">
        <f>IF(LEFT(CS59,1)&lt;&gt;"0",IF(LEFT(CS59,1)="1",3.0,CT59),$D$5+$E$5*(DJ59*DC59/($K$5*1000))+$F$5*(DJ59*DC59/($K$5*1000))*MAX(MIN(CQ59,$J$5),$I$5)*MAX(MIN(CQ59,$J$5),$I$5)+$G$5*MAX(MIN(CQ59,$J$5),$I$5)*(DJ59*DC59/($K$5*1000))+$H$5*(DJ59*DC59/($K$5*1000))*(DJ59*DC59/($K$5*1000)))</f>
        <v>0</v>
      </c>
      <c r="Z59">
        <f>Q59*(1000-(1000*0.61365*exp(17.502*AD59/(240.97+AD59))/(DC59+DD59)+CX59)/2)/(1000*0.61365*exp(17.502*AD59/(240.97+AD59))/(DC59+DD59)-CX59)</f>
        <v>0</v>
      </c>
      <c r="AA59">
        <f>1/((CR59+1)/(X59/1.6)+1/(Y59/1.37)) + CR59/((CR59+1)/(X59/1.6) + CR59/(Y59/1.37))</f>
        <v>0</v>
      </c>
      <c r="AB59">
        <f>(CM59*CP59)</f>
        <v>0</v>
      </c>
      <c r="AC59">
        <f>(DE59+(AB59+2*0.95*5.67E-8*(((DE59+$B$7)+273)^4-(DE59+273)^4)-44100*Q59)/(1.84*29.3*Y59+8*0.95*5.67E-8*(DE59+273)^3))</f>
        <v>0</v>
      </c>
      <c r="AD59">
        <f>($C$7*DF59+$D$7*DG59+$E$7*AC59)</f>
        <v>0</v>
      </c>
      <c r="AE59">
        <f>0.61365*exp(17.502*AD59/(240.97+AD59))</f>
        <v>0</v>
      </c>
      <c r="AF59">
        <f>(AG59/AH59*100)</f>
        <v>0</v>
      </c>
      <c r="AG59">
        <f>CX59*(DC59+DD59)/1000</f>
        <v>0</v>
      </c>
      <c r="AH59">
        <f>0.61365*exp(17.502*DE59/(240.97+DE59))</f>
        <v>0</v>
      </c>
      <c r="AI59">
        <f>(AE59-CX59*(DC59+DD59)/1000)</f>
        <v>0</v>
      </c>
      <c r="AJ59">
        <f>(-Q59*44100)</f>
        <v>0</v>
      </c>
      <c r="AK59">
        <f>2*29.3*Y59*0.92*(DE59-AD59)</f>
        <v>0</v>
      </c>
      <c r="AL59">
        <f>2*0.95*5.67E-8*(((DE59+$B$7)+273)^4-(AD59+273)^4)</f>
        <v>0</v>
      </c>
      <c r="AM59">
        <f>AB59+AL59+AJ59+AK59</f>
        <v>0</v>
      </c>
      <c r="AN59">
        <v>0</v>
      </c>
      <c r="AO59">
        <v>0</v>
      </c>
      <c r="AP59">
        <f>IF(AN59*$H$13&gt;=AR59,1.0,(AR59/(AR59-AN59*$H$13)))</f>
        <v>0</v>
      </c>
      <c r="AQ59">
        <f>(AP59-1)*100</f>
        <v>0</v>
      </c>
      <c r="AR59">
        <f>MAX(0,($B$13+$C$13*DJ59)/(1+$D$13*DJ59)*DC59/(DE59+273)*$E$13)</f>
        <v>0</v>
      </c>
      <c r="AS59" t="s">
        <v>565</v>
      </c>
      <c r="AT59">
        <v>12496.9</v>
      </c>
      <c r="AU59">
        <v>744.564</v>
      </c>
      <c r="AV59">
        <v>2780.22</v>
      </c>
      <c r="AW59">
        <f>1-AU59/AV59</f>
        <v>0</v>
      </c>
      <c r="AX59">
        <v>-1.634995167223251</v>
      </c>
      <c r="AY59" t="s">
        <v>630</v>
      </c>
      <c r="AZ59">
        <v>12517.3</v>
      </c>
      <c r="BA59">
        <v>715.8723600000001</v>
      </c>
      <c r="BB59">
        <v>915.487</v>
      </c>
      <c r="BC59">
        <f>1-BA59/BB59</f>
        <v>0</v>
      </c>
      <c r="BD59">
        <v>0.5</v>
      </c>
      <c r="BE59">
        <f>CN59</f>
        <v>0</v>
      </c>
      <c r="BF59">
        <f>S59</f>
        <v>0</v>
      </c>
      <c r="BG59">
        <f>BC59*BD59*BE59</f>
        <v>0</v>
      </c>
      <c r="BH59">
        <f>(BF59-AX59)/BE59</f>
        <v>0</v>
      </c>
      <c r="BI59">
        <f>(AV59-BB59)/BB59</f>
        <v>0</v>
      </c>
      <c r="BJ59">
        <f>AU59/(AW59+AU59/BB59)</f>
        <v>0</v>
      </c>
      <c r="BK59" t="s">
        <v>631</v>
      </c>
      <c r="BL59">
        <v>524.63</v>
      </c>
      <c r="BM59">
        <f>IF(BL59&lt;&gt;0, BL59, BJ59)</f>
        <v>0</v>
      </c>
      <c r="BN59">
        <f>1-BM59/BB59</f>
        <v>0</v>
      </c>
      <c r="BO59">
        <f>(BB59-BA59)/(BB59-BM59)</f>
        <v>0</v>
      </c>
      <c r="BP59">
        <f>(AV59-BB59)/(AV59-BM59)</f>
        <v>0</v>
      </c>
      <c r="BQ59">
        <f>(BB59-BA59)/(BB59-AU59)</f>
        <v>0</v>
      </c>
      <c r="BR59">
        <f>(AV59-BB59)/(AV59-AU59)</f>
        <v>0</v>
      </c>
      <c r="BS59">
        <f>(BO59*BM59/BA59)</f>
        <v>0</v>
      </c>
      <c r="BT59">
        <f>(1-BS59)</f>
        <v>0</v>
      </c>
      <c r="BU59">
        <v>1755</v>
      </c>
      <c r="BV59">
        <v>300</v>
      </c>
      <c r="BW59">
        <v>300</v>
      </c>
      <c r="BX59">
        <v>300</v>
      </c>
      <c r="BY59">
        <v>12517.3</v>
      </c>
      <c r="BZ59">
        <v>884.1</v>
      </c>
      <c r="CA59">
        <v>-0.009067560000000001</v>
      </c>
      <c r="CB59">
        <v>-0.91</v>
      </c>
      <c r="CC59" t="s">
        <v>413</v>
      </c>
      <c r="CD59" t="s">
        <v>413</v>
      </c>
      <c r="CE59" t="s">
        <v>413</v>
      </c>
      <c r="CF59" t="s">
        <v>413</v>
      </c>
      <c r="CG59" t="s">
        <v>413</v>
      </c>
      <c r="CH59" t="s">
        <v>413</v>
      </c>
      <c r="CI59" t="s">
        <v>413</v>
      </c>
      <c r="CJ59" t="s">
        <v>413</v>
      </c>
      <c r="CK59" t="s">
        <v>413</v>
      </c>
      <c r="CL59" t="s">
        <v>413</v>
      </c>
      <c r="CM59">
        <f>$B$11*DK59+$C$11*DL59+$F$11*DW59*(1-DZ59)</f>
        <v>0</v>
      </c>
      <c r="CN59">
        <f>CM59*CO59</f>
        <v>0</v>
      </c>
      <c r="CO59">
        <f>($B$11*$D$9+$C$11*$D$9+$F$11*((EJ59+EB59)/MAX(EJ59+EB59+EK59, 0.1)*$I$9+EK59/MAX(EJ59+EB59+EK59, 0.1)*$J$9))/($B$11+$C$11+$F$11)</f>
        <v>0</v>
      </c>
      <c r="CP59">
        <f>($B$11*$K$9+$C$11*$K$9+$F$11*((EJ59+EB59)/MAX(EJ59+EB59+EK59, 0.1)*$P$9+EK59/MAX(EJ59+EB59+EK59, 0.1)*$Q$9))/($B$11+$C$11+$F$11)</f>
        <v>0</v>
      </c>
      <c r="CQ59">
        <v>6</v>
      </c>
      <c r="CR59">
        <v>0.5</v>
      </c>
      <c r="CS59" t="s">
        <v>414</v>
      </c>
      <c r="CT59">
        <v>2</v>
      </c>
      <c r="CU59">
        <v>1687532560.75</v>
      </c>
      <c r="CV59">
        <v>1498.873333333333</v>
      </c>
      <c r="CW59">
        <v>1527.151666666667</v>
      </c>
      <c r="CX59">
        <v>16.57992333333333</v>
      </c>
      <c r="CY59">
        <v>13.81278333333333</v>
      </c>
      <c r="CZ59">
        <v>1499.239333333333</v>
      </c>
      <c r="DA59">
        <v>16.44102666666667</v>
      </c>
      <c r="DB59">
        <v>600.1936666666667</v>
      </c>
      <c r="DC59">
        <v>101.0161333333333</v>
      </c>
      <c r="DD59">
        <v>0.09971729666666666</v>
      </c>
      <c r="DE59">
        <v>24.91034333333333</v>
      </c>
      <c r="DF59">
        <v>25.05097666666667</v>
      </c>
      <c r="DG59">
        <v>999.9000000000002</v>
      </c>
      <c r="DH59">
        <v>0</v>
      </c>
      <c r="DI59">
        <v>0</v>
      </c>
      <c r="DJ59">
        <v>9999.273666666668</v>
      </c>
      <c r="DK59">
        <v>0</v>
      </c>
      <c r="DL59">
        <v>1301.871</v>
      </c>
      <c r="DM59">
        <v>-27.94686999999999</v>
      </c>
      <c r="DN59">
        <v>1524.481</v>
      </c>
      <c r="DO59">
        <v>1548.542</v>
      </c>
      <c r="DP59">
        <v>2.767134666666666</v>
      </c>
      <c r="DQ59">
        <v>1527.151666666667</v>
      </c>
      <c r="DR59">
        <v>13.81278333333333</v>
      </c>
      <c r="DS59">
        <v>1.674839666666667</v>
      </c>
      <c r="DT59">
        <v>1.395314333333334</v>
      </c>
      <c r="DU59">
        <v>14.66517666666667</v>
      </c>
      <c r="DV59">
        <v>11.86681333333333</v>
      </c>
      <c r="DW59">
        <v>1500.001</v>
      </c>
      <c r="DX59">
        <v>0.9730060000000003</v>
      </c>
      <c r="DY59">
        <v>0.02699359999999999</v>
      </c>
      <c r="DZ59">
        <v>0</v>
      </c>
      <c r="EA59">
        <v>716.1779666666667</v>
      </c>
      <c r="EB59">
        <v>4.99931</v>
      </c>
      <c r="EC59">
        <v>14824.47666666667</v>
      </c>
      <c r="ED59">
        <v>13259.26666666666</v>
      </c>
      <c r="EE59">
        <v>37.1498</v>
      </c>
      <c r="EF59">
        <v>38.01219999999999</v>
      </c>
      <c r="EG59">
        <v>37.9998</v>
      </c>
      <c r="EH59">
        <v>36.04553333333332</v>
      </c>
      <c r="EI59">
        <v>38.14559999999999</v>
      </c>
      <c r="EJ59">
        <v>1454.645</v>
      </c>
      <c r="EK59">
        <v>40.35599999999999</v>
      </c>
      <c r="EL59">
        <v>0</v>
      </c>
      <c r="EM59">
        <v>141.7999999523163</v>
      </c>
      <c r="EN59">
        <v>0</v>
      </c>
      <c r="EO59">
        <v>715.8723600000001</v>
      </c>
      <c r="EP59">
        <v>-19.69261536787611</v>
      </c>
      <c r="EQ59">
        <v>-4879.430776183412</v>
      </c>
      <c r="ER59">
        <v>14780.08</v>
      </c>
      <c r="ES59">
        <v>15</v>
      </c>
      <c r="ET59">
        <v>1687532604</v>
      </c>
      <c r="EU59" t="s">
        <v>632</v>
      </c>
      <c r="EV59">
        <v>1687532604</v>
      </c>
      <c r="EW59">
        <v>1687531125.6</v>
      </c>
      <c r="EX59">
        <v>43</v>
      </c>
      <c r="EY59">
        <v>-0.332</v>
      </c>
      <c r="EZ59">
        <v>-0.063</v>
      </c>
      <c r="FA59">
        <v>-0.366</v>
      </c>
      <c r="FB59">
        <v>0.139</v>
      </c>
      <c r="FC59">
        <v>1530</v>
      </c>
      <c r="FD59">
        <v>14</v>
      </c>
      <c r="FE59">
        <v>0.1</v>
      </c>
      <c r="FF59">
        <v>0.05</v>
      </c>
      <c r="FG59">
        <v>-28.0309</v>
      </c>
      <c r="FH59">
        <v>0.9976030018762329</v>
      </c>
      <c r="FI59">
        <v>0.2584095925077085</v>
      </c>
      <c r="FJ59">
        <v>1</v>
      </c>
      <c r="FK59">
        <v>1499.204333333333</v>
      </c>
      <c r="FL59">
        <v>-0.4247385984395141</v>
      </c>
      <c r="FM59">
        <v>0.09694270931270817</v>
      </c>
      <c r="FN59">
        <v>1</v>
      </c>
      <c r="FO59">
        <v>2.76422625</v>
      </c>
      <c r="FP59">
        <v>0.05998818011256094</v>
      </c>
      <c r="FQ59">
        <v>0.008355325752925517</v>
      </c>
      <c r="FR59">
        <v>1</v>
      </c>
      <c r="FS59">
        <v>16.57924333333333</v>
      </c>
      <c r="FT59">
        <v>0.0819497219132163</v>
      </c>
      <c r="FU59">
        <v>0.007136697804696234</v>
      </c>
      <c r="FV59">
        <v>1</v>
      </c>
      <c r="FW59">
        <v>4</v>
      </c>
      <c r="FX59">
        <v>4</v>
      </c>
      <c r="FY59" t="s">
        <v>416</v>
      </c>
      <c r="FZ59">
        <v>3.18296</v>
      </c>
      <c r="GA59">
        <v>2.79717</v>
      </c>
      <c r="GB59">
        <v>0.248877</v>
      </c>
      <c r="GC59">
        <v>0.252674</v>
      </c>
      <c r="GD59">
        <v>0.0934335</v>
      </c>
      <c r="GE59">
        <v>0.0826571</v>
      </c>
      <c r="GF59">
        <v>23734.1</v>
      </c>
      <c r="GG59">
        <v>18728.9</v>
      </c>
      <c r="GH59">
        <v>29498.7</v>
      </c>
      <c r="GI59">
        <v>24523.3</v>
      </c>
      <c r="GJ59">
        <v>34010.1</v>
      </c>
      <c r="GK59">
        <v>32841.9</v>
      </c>
      <c r="GL59">
        <v>40675.2</v>
      </c>
      <c r="GM59">
        <v>40007.9</v>
      </c>
      <c r="GN59">
        <v>2.2276</v>
      </c>
      <c r="GO59">
        <v>1.94503</v>
      </c>
      <c r="GP59">
        <v>0.133488</v>
      </c>
      <c r="GQ59">
        <v>0</v>
      </c>
      <c r="GR59">
        <v>22.8862</v>
      </c>
      <c r="GS59">
        <v>999.9</v>
      </c>
      <c r="GT59">
        <v>55.4</v>
      </c>
      <c r="GU59">
        <v>27.5</v>
      </c>
      <c r="GV59">
        <v>20.2133</v>
      </c>
      <c r="GW59">
        <v>61.8847</v>
      </c>
      <c r="GX59">
        <v>35</v>
      </c>
      <c r="GY59">
        <v>1</v>
      </c>
      <c r="GZ59">
        <v>-0.313308</v>
      </c>
      <c r="HA59">
        <v>-0.682884</v>
      </c>
      <c r="HB59">
        <v>20.2637</v>
      </c>
      <c r="HC59">
        <v>5.22553</v>
      </c>
      <c r="HD59">
        <v>11.9021</v>
      </c>
      <c r="HE59">
        <v>4.96375</v>
      </c>
      <c r="HF59">
        <v>3.29133</v>
      </c>
      <c r="HG59">
        <v>9999</v>
      </c>
      <c r="HH59">
        <v>9999</v>
      </c>
      <c r="HI59">
        <v>9999</v>
      </c>
      <c r="HJ59">
        <v>999.9</v>
      </c>
      <c r="HK59">
        <v>4.97015</v>
      </c>
      <c r="HL59">
        <v>1.87485</v>
      </c>
      <c r="HM59">
        <v>1.87361</v>
      </c>
      <c r="HN59">
        <v>1.87268</v>
      </c>
      <c r="HO59">
        <v>1.87424</v>
      </c>
      <c r="HP59">
        <v>1.8692</v>
      </c>
      <c r="HQ59">
        <v>1.87347</v>
      </c>
      <c r="HR59">
        <v>1.87851</v>
      </c>
      <c r="HS59">
        <v>0</v>
      </c>
      <c r="HT59">
        <v>0</v>
      </c>
      <c r="HU59">
        <v>0</v>
      </c>
      <c r="HV59">
        <v>0</v>
      </c>
      <c r="HW59" t="s">
        <v>417</v>
      </c>
      <c r="HX59" t="s">
        <v>418</v>
      </c>
      <c r="HY59" t="s">
        <v>419</v>
      </c>
      <c r="HZ59" t="s">
        <v>419</v>
      </c>
      <c r="IA59" t="s">
        <v>419</v>
      </c>
      <c r="IB59" t="s">
        <v>419</v>
      </c>
      <c r="IC59">
        <v>0</v>
      </c>
      <c r="ID59">
        <v>100</v>
      </c>
      <c r="IE59">
        <v>100</v>
      </c>
      <c r="IF59">
        <v>-0.366</v>
      </c>
      <c r="IG59">
        <v>0.1389</v>
      </c>
      <c r="IH59">
        <v>-0.03476190476203556</v>
      </c>
      <c r="II59">
        <v>0</v>
      </c>
      <c r="IJ59">
        <v>0</v>
      </c>
      <c r="IK59">
        <v>0</v>
      </c>
      <c r="IL59">
        <v>0.1388949999999998</v>
      </c>
      <c r="IM59">
        <v>0</v>
      </c>
      <c r="IN59">
        <v>0</v>
      </c>
      <c r="IO59">
        <v>0</v>
      </c>
      <c r="IP59">
        <v>-1</v>
      </c>
      <c r="IQ59">
        <v>-1</v>
      </c>
      <c r="IR59">
        <v>-1</v>
      </c>
      <c r="IS59">
        <v>-1</v>
      </c>
      <c r="IT59">
        <v>1.7</v>
      </c>
      <c r="IU59">
        <v>24</v>
      </c>
      <c r="IV59">
        <v>3.11646</v>
      </c>
      <c r="IW59">
        <v>2.35107</v>
      </c>
      <c r="IX59">
        <v>1.42578</v>
      </c>
      <c r="IY59">
        <v>2.27783</v>
      </c>
      <c r="IZ59">
        <v>1.54785</v>
      </c>
      <c r="JA59">
        <v>2.4646</v>
      </c>
      <c r="JB59">
        <v>31.7392</v>
      </c>
      <c r="JC59">
        <v>14.9726</v>
      </c>
      <c r="JD59">
        <v>18</v>
      </c>
      <c r="JE59">
        <v>626.1900000000001</v>
      </c>
      <c r="JF59">
        <v>432.342</v>
      </c>
      <c r="JG59">
        <v>24.1742</v>
      </c>
      <c r="JH59">
        <v>23.1459</v>
      </c>
      <c r="JI59">
        <v>30</v>
      </c>
      <c r="JJ59">
        <v>23.0786</v>
      </c>
      <c r="JK59">
        <v>23.0254</v>
      </c>
      <c r="JL59">
        <v>62.3945</v>
      </c>
      <c r="JM59">
        <v>34.0623</v>
      </c>
      <c r="JN59">
        <v>91.91160000000001</v>
      </c>
      <c r="JO59">
        <v>24.1131</v>
      </c>
      <c r="JP59">
        <v>1528.25</v>
      </c>
      <c r="JQ59">
        <v>13.984</v>
      </c>
      <c r="JR59">
        <v>96.0936</v>
      </c>
      <c r="JS59">
        <v>101.79</v>
      </c>
    </row>
    <row r="60" spans="1:279">
      <c r="A60">
        <v>44</v>
      </c>
      <c r="B60">
        <v>1687532714.5</v>
      </c>
      <c r="C60">
        <v>6325</v>
      </c>
      <c r="D60" t="s">
        <v>633</v>
      </c>
      <c r="E60" t="s">
        <v>634</v>
      </c>
      <c r="F60">
        <v>15</v>
      </c>
      <c r="G60" t="s">
        <v>569</v>
      </c>
      <c r="N60" t="s">
        <v>528</v>
      </c>
      <c r="O60" t="s">
        <v>529</v>
      </c>
      <c r="P60">
        <v>1687532706.75</v>
      </c>
      <c r="Q60">
        <f>(R60)/1000</f>
        <v>0</v>
      </c>
      <c r="R60">
        <f>1000*DB60*AP60*(CX60-CY60)/(100*CQ60*(1000-AP60*CX60))</f>
        <v>0</v>
      </c>
      <c r="S60">
        <f>DB60*AP60*(CW60-CV60*(1000-AP60*CY60)/(1000-AP60*CX60))/(100*CQ60)</f>
        <v>0</v>
      </c>
      <c r="T60">
        <f>CV60 - IF(AP60&gt;1, S60*CQ60*100.0/(AR60*DJ60), 0)</f>
        <v>0</v>
      </c>
      <c r="U60">
        <f>((AA60-Q60/2)*T60-S60)/(AA60+Q60/2)</f>
        <v>0</v>
      </c>
      <c r="V60">
        <f>U60*(DC60+DD60)/1000.0</f>
        <v>0</v>
      </c>
      <c r="W60">
        <f>(CV60 - IF(AP60&gt;1, S60*CQ60*100.0/(AR60*DJ60), 0))*(DC60+DD60)/1000.0</f>
        <v>0</v>
      </c>
      <c r="X60">
        <f>2.0/((1/Z60-1/Y60)+SIGN(Z60)*SQRT((1/Z60-1/Y60)*(1/Z60-1/Y60) + 4*CR60/((CR60+1)*(CR60+1))*(2*1/Z60*1/Y60-1/Y60*1/Y60)))</f>
        <v>0</v>
      </c>
      <c r="Y60">
        <f>IF(LEFT(CS60,1)&lt;&gt;"0",IF(LEFT(CS60,1)="1",3.0,CT60),$D$5+$E$5*(DJ60*DC60/($K$5*1000))+$F$5*(DJ60*DC60/($K$5*1000))*MAX(MIN(CQ60,$J$5),$I$5)*MAX(MIN(CQ60,$J$5),$I$5)+$G$5*MAX(MIN(CQ60,$J$5),$I$5)*(DJ60*DC60/($K$5*1000))+$H$5*(DJ60*DC60/($K$5*1000))*(DJ60*DC60/($K$5*1000)))</f>
        <v>0</v>
      </c>
      <c r="Z60">
        <f>Q60*(1000-(1000*0.61365*exp(17.502*AD60/(240.97+AD60))/(DC60+DD60)+CX60)/2)/(1000*0.61365*exp(17.502*AD60/(240.97+AD60))/(DC60+DD60)-CX60)</f>
        <v>0</v>
      </c>
      <c r="AA60">
        <f>1/((CR60+1)/(X60/1.6)+1/(Y60/1.37)) + CR60/((CR60+1)/(X60/1.6) + CR60/(Y60/1.37))</f>
        <v>0</v>
      </c>
      <c r="AB60">
        <f>(CM60*CP60)</f>
        <v>0</v>
      </c>
      <c r="AC60">
        <f>(DE60+(AB60+2*0.95*5.67E-8*(((DE60+$B$7)+273)^4-(DE60+273)^4)-44100*Q60)/(1.84*29.3*Y60+8*0.95*5.67E-8*(DE60+273)^3))</f>
        <v>0</v>
      </c>
      <c r="AD60">
        <f>($C$7*DF60+$D$7*DG60+$E$7*AC60)</f>
        <v>0</v>
      </c>
      <c r="AE60">
        <f>0.61365*exp(17.502*AD60/(240.97+AD60))</f>
        <v>0</v>
      </c>
      <c r="AF60">
        <f>(AG60/AH60*100)</f>
        <v>0</v>
      </c>
      <c r="AG60">
        <f>CX60*(DC60+DD60)/1000</f>
        <v>0</v>
      </c>
      <c r="AH60">
        <f>0.61365*exp(17.502*DE60/(240.97+DE60))</f>
        <v>0</v>
      </c>
      <c r="AI60">
        <f>(AE60-CX60*(DC60+DD60)/1000)</f>
        <v>0</v>
      </c>
      <c r="AJ60">
        <f>(-Q60*44100)</f>
        <v>0</v>
      </c>
      <c r="AK60">
        <f>2*29.3*Y60*0.92*(DE60-AD60)</f>
        <v>0</v>
      </c>
      <c r="AL60">
        <f>2*0.95*5.67E-8*(((DE60+$B$7)+273)^4-(AD60+273)^4)</f>
        <v>0</v>
      </c>
      <c r="AM60">
        <f>AB60+AL60+AJ60+AK60</f>
        <v>0</v>
      </c>
      <c r="AN60">
        <v>0</v>
      </c>
      <c r="AO60">
        <v>0</v>
      </c>
      <c r="AP60">
        <f>IF(AN60*$H$13&gt;=AR60,1.0,(AR60/(AR60-AN60*$H$13)))</f>
        <v>0</v>
      </c>
      <c r="AQ60">
        <f>(AP60-1)*100</f>
        <v>0</v>
      </c>
      <c r="AR60">
        <f>MAX(0,($B$13+$C$13*DJ60)/(1+$D$13*DJ60)*DC60/(DE60+273)*$E$13)</f>
        <v>0</v>
      </c>
      <c r="AS60" t="s">
        <v>565</v>
      </c>
      <c r="AT60">
        <v>12496.9</v>
      </c>
      <c r="AU60">
        <v>744.564</v>
      </c>
      <c r="AV60">
        <v>2780.22</v>
      </c>
      <c r="AW60">
        <f>1-AU60/AV60</f>
        <v>0</v>
      </c>
      <c r="AX60">
        <v>-1.634995167223251</v>
      </c>
      <c r="AY60" t="s">
        <v>635</v>
      </c>
      <c r="AZ60">
        <v>12506.1</v>
      </c>
      <c r="BA60">
        <v>715.7000384615384</v>
      </c>
      <c r="BB60">
        <v>905.4829999999999</v>
      </c>
      <c r="BC60">
        <f>1-BA60/BB60</f>
        <v>0</v>
      </c>
      <c r="BD60">
        <v>0.5</v>
      </c>
      <c r="BE60">
        <f>CN60</f>
        <v>0</v>
      </c>
      <c r="BF60">
        <f>S60</f>
        <v>0</v>
      </c>
      <c r="BG60">
        <f>BC60*BD60*BE60</f>
        <v>0</v>
      </c>
      <c r="BH60">
        <f>(BF60-AX60)/BE60</f>
        <v>0</v>
      </c>
      <c r="BI60">
        <f>(AV60-BB60)/BB60</f>
        <v>0</v>
      </c>
      <c r="BJ60">
        <f>AU60/(AW60+AU60/BB60)</f>
        <v>0</v>
      </c>
      <c r="BK60" t="s">
        <v>636</v>
      </c>
      <c r="BL60">
        <v>522.47</v>
      </c>
      <c r="BM60">
        <f>IF(BL60&lt;&gt;0, BL60, BJ60)</f>
        <v>0</v>
      </c>
      <c r="BN60">
        <f>1-BM60/BB60</f>
        <v>0</v>
      </c>
      <c r="BO60">
        <f>(BB60-BA60)/(BB60-BM60)</f>
        <v>0</v>
      </c>
      <c r="BP60">
        <f>(AV60-BB60)/(AV60-BM60)</f>
        <v>0</v>
      </c>
      <c r="BQ60">
        <f>(BB60-BA60)/(BB60-AU60)</f>
        <v>0</v>
      </c>
      <c r="BR60">
        <f>(AV60-BB60)/(AV60-AU60)</f>
        <v>0</v>
      </c>
      <c r="BS60">
        <f>(BO60*BM60/BA60)</f>
        <v>0</v>
      </c>
      <c r="BT60">
        <f>(1-BS60)</f>
        <v>0</v>
      </c>
      <c r="BU60">
        <v>1757</v>
      </c>
      <c r="BV60">
        <v>300</v>
      </c>
      <c r="BW60">
        <v>300</v>
      </c>
      <c r="BX60">
        <v>300</v>
      </c>
      <c r="BY60">
        <v>12506.1</v>
      </c>
      <c r="BZ60">
        <v>872.79</v>
      </c>
      <c r="CA60">
        <v>-0.00906007</v>
      </c>
      <c r="CB60">
        <v>-1.92</v>
      </c>
      <c r="CC60" t="s">
        <v>413</v>
      </c>
      <c r="CD60" t="s">
        <v>413</v>
      </c>
      <c r="CE60" t="s">
        <v>413</v>
      </c>
      <c r="CF60" t="s">
        <v>413</v>
      </c>
      <c r="CG60" t="s">
        <v>413</v>
      </c>
      <c r="CH60" t="s">
        <v>413</v>
      </c>
      <c r="CI60" t="s">
        <v>413</v>
      </c>
      <c r="CJ60" t="s">
        <v>413</v>
      </c>
      <c r="CK60" t="s">
        <v>413</v>
      </c>
      <c r="CL60" t="s">
        <v>413</v>
      </c>
      <c r="CM60">
        <f>$B$11*DK60+$C$11*DL60+$F$11*DW60*(1-DZ60)</f>
        <v>0</v>
      </c>
      <c r="CN60">
        <f>CM60*CO60</f>
        <v>0</v>
      </c>
      <c r="CO60">
        <f>($B$11*$D$9+$C$11*$D$9+$F$11*((EJ60+EB60)/MAX(EJ60+EB60+EK60, 0.1)*$I$9+EK60/MAX(EJ60+EB60+EK60, 0.1)*$J$9))/($B$11+$C$11+$F$11)</f>
        <v>0</v>
      </c>
      <c r="CP60">
        <f>($B$11*$K$9+$C$11*$K$9+$F$11*((EJ60+EB60)/MAX(EJ60+EB60+EK60, 0.1)*$P$9+EK60/MAX(EJ60+EB60+EK60, 0.1)*$Q$9))/($B$11+$C$11+$F$11)</f>
        <v>0</v>
      </c>
      <c r="CQ60">
        <v>6</v>
      </c>
      <c r="CR60">
        <v>0.5</v>
      </c>
      <c r="CS60" t="s">
        <v>414</v>
      </c>
      <c r="CT60">
        <v>2</v>
      </c>
      <c r="CU60">
        <v>1687532706.75</v>
      </c>
      <c r="CV60">
        <v>1998.266</v>
      </c>
      <c r="CW60">
        <v>2026.942666666667</v>
      </c>
      <c r="CX60">
        <v>16.62705</v>
      </c>
      <c r="CY60">
        <v>14.08195666666666</v>
      </c>
      <c r="CZ60">
        <v>1999.535</v>
      </c>
      <c r="DA60">
        <v>16.48815333333333</v>
      </c>
      <c r="DB60">
        <v>600.1939333333332</v>
      </c>
      <c r="DC60">
        <v>101.013</v>
      </c>
      <c r="DD60">
        <v>0.09988076666666666</v>
      </c>
      <c r="DE60">
        <v>24.77026333333333</v>
      </c>
      <c r="DF60">
        <v>24.98508333333333</v>
      </c>
      <c r="DG60">
        <v>999.9000000000002</v>
      </c>
      <c r="DH60">
        <v>0</v>
      </c>
      <c r="DI60">
        <v>0</v>
      </c>
      <c r="DJ60">
        <v>9994.713333333335</v>
      </c>
      <c r="DK60">
        <v>0</v>
      </c>
      <c r="DL60">
        <v>1310.603666666667</v>
      </c>
      <c r="DM60">
        <v>-27.77325</v>
      </c>
      <c r="DN60">
        <v>2032.972333333333</v>
      </c>
      <c r="DO60">
        <v>2055.894333333333</v>
      </c>
      <c r="DP60">
        <v>2.545082666666667</v>
      </c>
      <c r="DQ60">
        <v>2026.942666666667</v>
      </c>
      <c r="DR60">
        <v>14.08195666666666</v>
      </c>
      <c r="DS60">
        <v>1.679546</v>
      </c>
      <c r="DT60">
        <v>1.422461666666667</v>
      </c>
      <c r="DU60">
        <v>14.70867</v>
      </c>
      <c r="DV60">
        <v>12.15920666666666</v>
      </c>
      <c r="DW60">
        <v>1500.005333333334</v>
      </c>
      <c r="DX60">
        <v>0.9730003333333334</v>
      </c>
      <c r="DY60">
        <v>0.02699946666666666</v>
      </c>
      <c r="DZ60">
        <v>0</v>
      </c>
      <c r="EA60">
        <v>715.8561999999999</v>
      </c>
      <c r="EB60">
        <v>4.99931</v>
      </c>
      <c r="EC60">
        <v>14392.79666666667</v>
      </c>
      <c r="ED60">
        <v>13259.28333333333</v>
      </c>
      <c r="EE60">
        <v>38.97889999999999</v>
      </c>
      <c r="EF60">
        <v>40.25803333333332</v>
      </c>
      <c r="EG60">
        <v>39.61843333333331</v>
      </c>
      <c r="EH60">
        <v>37.1185</v>
      </c>
      <c r="EI60">
        <v>40.05383333333332</v>
      </c>
      <c r="EJ60">
        <v>1454.643333333334</v>
      </c>
      <c r="EK60">
        <v>40.36399999999999</v>
      </c>
      <c r="EL60">
        <v>0</v>
      </c>
      <c r="EM60">
        <v>145.5999999046326</v>
      </c>
      <c r="EN60">
        <v>0</v>
      </c>
      <c r="EO60">
        <v>715.7000384615384</v>
      </c>
      <c r="EP60">
        <v>-42.21794864192976</v>
      </c>
      <c r="EQ60">
        <v>-3185.969229882933</v>
      </c>
      <c r="ER60">
        <v>14373.57692307692</v>
      </c>
      <c r="ES60">
        <v>15</v>
      </c>
      <c r="ET60">
        <v>1687532755</v>
      </c>
      <c r="EU60" t="s">
        <v>637</v>
      </c>
      <c r="EV60">
        <v>1687532755</v>
      </c>
      <c r="EW60">
        <v>1687531125.6</v>
      </c>
      <c r="EX60">
        <v>44</v>
      </c>
      <c r="EY60">
        <v>-0.904</v>
      </c>
      <c r="EZ60">
        <v>-0.063</v>
      </c>
      <c r="FA60">
        <v>-1.269</v>
      </c>
      <c r="FB60">
        <v>0.139</v>
      </c>
      <c r="FC60">
        <v>2032</v>
      </c>
      <c r="FD60">
        <v>14</v>
      </c>
      <c r="FE60">
        <v>0.14</v>
      </c>
      <c r="FF60">
        <v>0.05</v>
      </c>
      <c r="FG60">
        <v>-27.86021</v>
      </c>
      <c r="FH60">
        <v>0.6970896810506959</v>
      </c>
      <c r="FI60">
        <v>0.3192176810579266</v>
      </c>
      <c r="FJ60">
        <v>1</v>
      </c>
      <c r="FK60">
        <v>1999.174333333333</v>
      </c>
      <c r="FL60">
        <v>-0.5843826473845816</v>
      </c>
      <c r="FM60">
        <v>0.1312931410580707</v>
      </c>
      <c r="FN60">
        <v>1</v>
      </c>
      <c r="FO60">
        <v>2.548653</v>
      </c>
      <c r="FP60">
        <v>-0.07201621013133715</v>
      </c>
      <c r="FQ60">
        <v>0.007802853067948953</v>
      </c>
      <c r="FR60">
        <v>1</v>
      </c>
      <c r="FS60">
        <v>16.62737</v>
      </c>
      <c r="FT60">
        <v>-0.05178286985540777</v>
      </c>
      <c r="FU60">
        <v>0.004714456490413068</v>
      </c>
      <c r="FV60">
        <v>1</v>
      </c>
      <c r="FW60">
        <v>4</v>
      </c>
      <c r="FX60">
        <v>4</v>
      </c>
      <c r="FY60" t="s">
        <v>416</v>
      </c>
      <c r="FZ60">
        <v>3.18286</v>
      </c>
      <c r="GA60">
        <v>2.79633</v>
      </c>
      <c r="GB60">
        <v>0.294551</v>
      </c>
      <c r="GC60">
        <v>0.297936</v>
      </c>
      <c r="GD60">
        <v>0.09356059999999999</v>
      </c>
      <c r="GE60">
        <v>0.0838346</v>
      </c>
      <c r="GF60">
        <v>22294.6</v>
      </c>
      <c r="GG60">
        <v>17596.6</v>
      </c>
      <c r="GH60">
        <v>29496.9</v>
      </c>
      <c r="GI60">
        <v>24520.6</v>
      </c>
      <c r="GJ60">
        <v>34004.5</v>
      </c>
      <c r="GK60">
        <v>32798.2</v>
      </c>
      <c r="GL60">
        <v>40672.2</v>
      </c>
      <c r="GM60">
        <v>40004.9</v>
      </c>
      <c r="GN60">
        <v>2.22623</v>
      </c>
      <c r="GO60">
        <v>1.94582</v>
      </c>
      <c r="GP60">
        <v>0.110392</v>
      </c>
      <c r="GQ60">
        <v>0</v>
      </c>
      <c r="GR60">
        <v>23.1214</v>
      </c>
      <c r="GS60">
        <v>999.9</v>
      </c>
      <c r="GT60">
        <v>55.1</v>
      </c>
      <c r="GU60">
        <v>27.6</v>
      </c>
      <c r="GV60">
        <v>20.2217</v>
      </c>
      <c r="GW60">
        <v>62.4347</v>
      </c>
      <c r="GX60">
        <v>33.8822</v>
      </c>
      <c r="GY60">
        <v>1</v>
      </c>
      <c r="GZ60">
        <v>-0.310041</v>
      </c>
      <c r="HA60">
        <v>-0.656438</v>
      </c>
      <c r="HB60">
        <v>20.2658</v>
      </c>
      <c r="HC60">
        <v>5.22238</v>
      </c>
      <c r="HD60">
        <v>11.9021</v>
      </c>
      <c r="HE60">
        <v>4.96315</v>
      </c>
      <c r="HF60">
        <v>3.29125</v>
      </c>
      <c r="HG60">
        <v>9999</v>
      </c>
      <c r="HH60">
        <v>9999</v>
      </c>
      <c r="HI60">
        <v>9999</v>
      </c>
      <c r="HJ60">
        <v>999.9</v>
      </c>
      <c r="HK60">
        <v>4.97014</v>
      </c>
      <c r="HL60">
        <v>1.87485</v>
      </c>
      <c r="HM60">
        <v>1.87363</v>
      </c>
      <c r="HN60">
        <v>1.87269</v>
      </c>
      <c r="HO60">
        <v>1.87424</v>
      </c>
      <c r="HP60">
        <v>1.86921</v>
      </c>
      <c r="HQ60">
        <v>1.87347</v>
      </c>
      <c r="HR60">
        <v>1.87851</v>
      </c>
      <c r="HS60">
        <v>0</v>
      </c>
      <c r="HT60">
        <v>0</v>
      </c>
      <c r="HU60">
        <v>0</v>
      </c>
      <c r="HV60">
        <v>0</v>
      </c>
      <c r="HW60" t="s">
        <v>417</v>
      </c>
      <c r="HX60" t="s">
        <v>418</v>
      </c>
      <c r="HY60" t="s">
        <v>419</v>
      </c>
      <c r="HZ60" t="s">
        <v>419</v>
      </c>
      <c r="IA60" t="s">
        <v>419</v>
      </c>
      <c r="IB60" t="s">
        <v>419</v>
      </c>
      <c r="IC60">
        <v>0</v>
      </c>
      <c r="ID60">
        <v>100</v>
      </c>
      <c r="IE60">
        <v>100</v>
      </c>
      <c r="IF60">
        <v>-1.269</v>
      </c>
      <c r="IG60">
        <v>0.1389</v>
      </c>
      <c r="IH60">
        <v>-0.3657142857146027</v>
      </c>
      <c r="II60">
        <v>0</v>
      </c>
      <c r="IJ60">
        <v>0</v>
      </c>
      <c r="IK60">
        <v>0</v>
      </c>
      <c r="IL60">
        <v>0.1388949999999998</v>
      </c>
      <c r="IM60">
        <v>0</v>
      </c>
      <c r="IN60">
        <v>0</v>
      </c>
      <c r="IO60">
        <v>0</v>
      </c>
      <c r="IP60">
        <v>-1</v>
      </c>
      <c r="IQ60">
        <v>-1</v>
      </c>
      <c r="IR60">
        <v>-1</v>
      </c>
      <c r="IS60">
        <v>-1</v>
      </c>
      <c r="IT60">
        <v>1.8</v>
      </c>
      <c r="IU60">
        <v>26.5</v>
      </c>
      <c r="IV60">
        <v>3.91357</v>
      </c>
      <c r="IW60">
        <v>2.35962</v>
      </c>
      <c r="IX60">
        <v>1.42578</v>
      </c>
      <c r="IY60">
        <v>2.27661</v>
      </c>
      <c r="IZ60">
        <v>1.54785</v>
      </c>
      <c r="JA60">
        <v>2.29614</v>
      </c>
      <c r="JB60">
        <v>31.783</v>
      </c>
      <c r="JC60">
        <v>14.9376</v>
      </c>
      <c r="JD60">
        <v>18</v>
      </c>
      <c r="JE60">
        <v>625.683</v>
      </c>
      <c r="JF60">
        <v>433.168</v>
      </c>
      <c r="JG60">
        <v>23.2839</v>
      </c>
      <c r="JH60">
        <v>23.1963</v>
      </c>
      <c r="JI60">
        <v>30.0004</v>
      </c>
      <c r="JJ60">
        <v>23.121</v>
      </c>
      <c r="JK60">
        <v>23.0714</v>
      </c>
      <c r="JL60">
        <v>78.3565</v>
      </c>
      <c r="JM60">
        <v>33.8228</v>
      </c>
      <c r="JN60">
        <v>90.8168</v>
      </c>
      <c r="JO60">
        <v>23.3257</v>
      </c>
      <c r="JP60">
        <v>2028.31</v>
      </c>
      <c r="JQ60">
        <v>14.1427</v>
      </c>
      <c r="JR60">
        <v>96.087</v>
      </c>
      <c r="JS60">
        <v>101.781</v>
      </c>
    </row>
    <row r="61" spans="1:279">
      <c r="A61">
        <v>45</v>
      </c>
      <c r="B61">
        <v>1687533759.1</v>
      </c>
      <c r="C61">
        <v>7369.599999904633</v>
      </c>
      <c r="D61" t="s">
        <v>638</v>
      </c>
      <c r="E61" t="s">
        <v>639</v>
      </c>
      <c r="F61">
        <v>15</v>
      </c>
      <c r="G61" t="s">
        <v>227</v>
      </c>
      <c r="N61" t="s">
        <v>640</v>
      </c>
      <c r="O61" t="s">
        <v>641</v>
      </c>
      <c r="P61">
        <v>1687533751.099999</v>
      </c>
      <c r="Q61">
        <f>(R61)/1000</f>
        <v>0</v>
      </c>
      <c r="R61">
        <f>1000*DB61*AP61*(CX61-CY61)/(100*CQ61*(1000-AP61*CX61))</f>
        <v>0</v>
      </c>
      <c r="S61">
        <f>DB61*AP61*(CW61-CV61*(1000-AP61*CY61)/(1000-AP61*CX61))/(100*CQ61)</f>
        <v>0</v>
      </c>
      <c r="T61">
        <f>CV61 - IF(AP61&gt;1, S61*CQ61*100.0/(AR61*DJ61), 0)</f>
        <v>0</v>
      </c>
      <c r="U61">
        <f>((AA61-Q61/2)*T61-S61)/(AA61+Q61/2)</f>
        <v>0</v>
      </c>
      <c r="V61">
        <f>U61*(DC61+DD61)/1000.0</f>
        <v>0</v>
      </c>
      <c r="W61">
        <f>(CV61 - IF(AP61&gt;1, S61*CQ61*100.0/(AR61*DJ61), 0))*(DC61+DD61)/1000.0</f>
        <v>0</v>
      </c>
      <c r="X61">
        <f>2.0/((1/Z61-1/Y61)+SIGN(Z61)*SQRT((1/Z61-1/Y61)*(1/Z61-1/Y61) + 4*CR61/((CR61+1)*(CR61+1))*(2*1/Z61*1/Y61-1/Y61*1/Y61)))</f>
        <v>0</v>
      </c>
      <c r="Y61">
        <f>IF(LEFT(CS61,1)&lt;&gt;"0",IF(LEFT(CS61,1)="1",3.0,CT61),$D$5+$E$5*(DJ61*DC61/($K$5*1000))+$F$5*(DJ61*DC61/($K$5*1000))*MAX(MIN(CQ61,$J$5),$I$5)*MAX(MIN(CQ61,$J$5),$I$5)+$G$5*MAX(MIN(CQ61,$J$5),$I$5)*(DJ61*DC61/($K$5*1000))+$H$5*(DJ61*DC61/($K$5*1000))*(DJ61*DC61/($K$5*1000)))</f>
        <v>0</v>
      </c>
      <c r="Z61">
        <f>Q61*(1000-(1000*0.61365*exp(17.502*AD61/(240.97+AD61))/(DC61+DD61)+CX61)/2)/(1000*0.61365*exp(17.502*AD61/(240.97+AD61))/(DC61+DD61)-CX61)</f>
        <v>0</v>
      </c>
      <c r="AA61">
        <f>1/((CR61+1)/(X61/1.6)+1/(Y61/1.37)) + CR61/((CR61+1)/(X61/1.6) + CR61/(Y61/1.37))</f>
        <v>0</v>
      </c>
      <c r="AB61">
        <f>(CM61*CP61)</f>
        <v>0</v>
      </c>
      <c r="AC61">
        <f>(DE61+(AB61+2*0.95*5.67E-8*(((DE61+$B$7)+273)^4-(DE61+273)^4)-44100*Q61)/(1.84*29.3*Y61+8*0.95*5.67E-8*(DE61+273)^3))</f>
        <v>0</v>
      </c>
      <c r="AD61">
        <f>($C$7*DF61+$D$7*DG61+$E$7*AC61)</f>
        <v>0</v>
      </c>
      <c r="AE61">
        <f>0.61365*exp(17.502*AD61/(240.97+AD61))</f>
        <v>0</v>
      </c>
      <c r="AF61">
        <f>(AG61/AH61*100)</f>
        <v>0</v>
      </c>
      <c r="AG61">
        <f>CX61*(DC61+DD61)/1000</f>
        <v>0</v>
      </c>
      <c r="AH61">
        <f>0.61365*exp(17.502*DE61/(240.97+DE61))</f>
        <v>0</v>
      </c>
      <c r="AI61">
        <f>(AE61-CX61*(DC61+DD61)/1000)</f>
        <v>0</v>
      </c>
      <c r="AJ61">
        <f>(-Q61*44100)</f>
        <v>0</v>
      </c>
      <c r="AK61">
        <f>2*29.3*Y61*0.92*(DE61-AD61)</f>
        <v>0</v>
      </c>
      <c r="AL61">
        <f>2*0.95*5.67E-8*(((DE61+$B$7)+273)^4-(AD61+273)^4)</f>
        <v>0</v>
      </c>
      <c r="AM61">
        <f>AB61+AL61+AJ61+AK61</f>
        <v>0</v>
      </c>
      <c r="AN61">
        <v>0</v>
      </c>
      <c r="AO61">
        <v>0</v>
      </c>
      <c r="AP61">
        <f>IF(AN61*$H$13&gt;=AR61,1.0,(AR61/(AR61-AN61*$H$13)))</f>
        <v>0</v>
      </c>
      <c r="AQ61">
        <f>(AP61-1)*100</f>
        <v>0</v>
      </c>
      <c r="AR61">
        <f>MAX(0,($B$13+$C$13*DJ61)/(1+$D$13*DJ61)*DC61/(DE61+273)*$E$13)</f>
        <v>0</v>
      </c>
      <c r="AS61" t="s">
        <v>565</v>
      </c>
      <c r="AT61">
        <v>12496.9</v>
      </c>
      <c r="AU61">
        <v>744.564</v>
      </c>
      <c r="AV61">
        <v>2780.22</v>
      </c>
      <c r="AW61">
        <f>1-AU61/AV61</f>
        <v>0</v>
      </c>
      <c r="AX61">
        <v>-1.634995167223251</v>
      </c>
      <c r="AY61" t="s">
        <v>642</v>
      </c>
      <c r="AZ61">
        <v>12521.7</v>
      </c>
      <c r="BA61">
        <v>522.01004</v>
      </c>
      <c r="BB61">
        <v>583.691</v>
      </c>
      <c r="BC61">
        <f>1-BA61/BB61</f>
        <v>0</v>
      </c>
      <c r="BD61">
        <v>0.5</v>
      </c>
      <c r="BE61">
        <f>CN61</f>
        <v>0</v>
      </c>
      <c r="BF61">
        <f>S61</f>
        <v>0</v>
      </c>
      <c r="BG61">
        <f>BC61*BD61*BE61</f>
        <v>0</v>
      </c>
      <c r="BH61">
        <f>(BF61-AX61)/BE61</f>
        <v>0</v>
      </c>
      <c r="BI61">
        <f>(AV61-BB61)/BB61</f>
        <v>0</v>
      </c>
      <c r="BJ61">
        <f>AU61/(AW61+AU61/BB61)</f>
        <v>0</v>
      </c>
      <c r="BK61" t="s">
        <v>643</v>
      </c>
      <c r="BL61">
        <v>410.76</v>
      </c>
      <c r="BM61">
        <f>IF(BL61&lt;&gt;0, BL61, BJ61)</f>
        <v>0</v>
      </c>
      <c r="BN61">
        <f>1-BM61/BB61</f>
        <v>0</v>
      </c>
      <c r="BO61">
        <f>(BB61-BA61)/(BB61-BM61)</f>
        <v>0</v>
      </c>
      <c r="BP61">
        <f>(AV61-BB61)/(AV61-BM61)</f>
        <v>0</v>
      </c>
      <c r="BQ61">
        <f>(BB61-BA61)/(BB61-AU61)</f>
        <v>0</v>
      </c>
      <c r="BR61">
        <f>(AV61-BB61)/(AV61-AU61)</f>
        <v>0</v>
      </c>
      <c r="BS61">
        <f>(BO61*BM61/BA61)</f>
        <v>0</v>
      </c>
      <c r="BT61">
        <f>(1-BS61)</f>
        <v>0</v>
      </c>
      <c r="BU61">
        <v>1759</v>
      </c>
      <c r="BV61">
        <v>300</v>
      </c>
      <c r="BW61">
        <v>300</v>
      </c>
      <c r="BX61">
        <v>300</v>
      </c>
      <c r="BY61">
        <v>12521.7</v>
      </c>
      <c r="BZ61">
        <v>571.21</v>
      </c>
      <c r="CA61">
        <v>-0.008811370000000001</v>
      </c>
      <c r="CB61">
        <v>-0.63</v>
      </c>
      <c r="CC61" t="s">
        <v>413</v>
      </c>
      <c r="CD61" t="s">
        <v>413</v>
      </c>
      <c r="CE61" t="s">
        <v>413</v>
      </c>
      <c r="CF61" t="s">
        <v>413</v>
      </c>
      <c r="CG61" t="s">
        <v>413</v>
      </c>
      <c r="CH61" t="s">
        <v>413</v>
      </c>
      <c r="CI61" t="s">
        <v>413</v>
      </c>
      <c r="CJ61" t="s">
        <v>413</v>
      </c>
      <c r="CK61" t="s">
        <v>413</v>
      </c>
      <c r="CL61" t="s">
        <v>413</v>
      </c>
      <c r="CM61">
        <f>$B$11*DK61+$C$11*DL61+$F$11*DW61*(1-DZ61)</f>
        <v>0</v>
      </c>
      <c r="CN61">
        <f>CM61*CO61</f>
        <v>0</v>
      </c>
      <c r="CO61">
        <f>($B$11*$D$9+$C$11*$D$9+$F$11*((EJ61+EB61)/MAX(EJ61+EB61+EK61, 0.1)*$I$9+EK61/MAX(EJ61+EB61+EK61, 0.1)*$J$9))/($B$11+$C$11+$F$11)</f>
        <v>0</v>
      </c>
      <c r="CP61">
        <f>($B$11*$K$9+$C$11*$K$9+$F$11*((EJ61+EB61)/MAX(EJ61+EB61+EK61, 0.1)*$P$9+EK61/MAX(EJ61+EB61+EK61, 0.1)*$Q$9))/($B$11+$C$11+$F$11)</f>
        <v>0</v>
      </c>
      <c r="CQ61">
        <v>6</v>
      </c>
      <c r="CR61">
        <v>0.5</v>
      </c>
      <c r="CS61" t="s">
        <v>414</v>
      </c>
      <c r="CT61">
        <v>2</v>
      </c>
      <c r="CU61">
        <v>1687533751.099999</v>
      </c>
      <c r="CV61">
        <v>412.1425483870968</v>
      </c>
      <c r="CW61">
        <v>415.7508064516129</v>
      </c>
      <c r="CX61">
        <v>13.5119935483871</v>
      </c>
      <c r="CY61">
        <v>12.98485483870968</v>
      </c>
      <c r="CZ61">
        <v>411.3365483870968</v>
      </c>
      <c r="DA61">
        <v>13.3731</v>
      </c>
      <c r="DB61">
        <v>600.2417419354838</v>
      </c>
      <c r="DC61">
        <v>101.013935483871</v>
      </c>
      <c r="DD61">
        <v>0.09997362258064517</v>
      </c>
      <c r="DE61">
        <v>24.83266774193549</v>
      </c>
      <c r="DF61">
        <v>24.97141935483872</v>
      </c>
      <c r="DG61">
        <v>999.9000000000003</v>
      </c>
      <c r="DH61">
        <v>0</v>
      </c>
      <c r="DI61">
        <v>0</v>
      </c>
      <c r="DJ61">
        <v>10001.36935483871</v>
      </c>
      <c r="DK61">
        <v>0</v>
      </c>
      <c r="DL61">
        <v>1672.906129032258</v>
      </c>
      <c r="DM61">
        <v>-5.683135161290323</v>
      </c>
      <c r="DN61">
        <v>415.684258064516</v>
      </c>
      <c r="DO61">
        <v>421.2201612903226</v>
      </c>
      <c r="DP61">
        <v>0.527130129032258</v>
      </c>
      <c r="DQ61">
        <v>415.7508064516129</v>
      </c>
      <c r="DR61">
        <v>12.98485483870968</v>
      </c>
      <c r="DS61">
        <v>1.3649</v>
      </c>
      <c r="DT61">
        <v>1.311651935483871</v>
      </c>
      <c r="DU61">
        <v>11.53316774193548</v>
      </c>
      <c r="DV61">
        <v>10.93300322580645</v>
      </c>
      <c r="DW61">
        <v>1799.974838709677</v>
      </c>
      <c r="DX61">
        <v>0.9780021935483871</v>
      </c>
      <c r="DY61">
        <v>0.0219980806451613</v>
      </c>
      <c r="DZ61">
        <v>0</v>
      </c>
      <c r="EA61">
        <v>522.0698387096774</v>
      </c>
      <c r="EB61">
        <v>4.999310000000001</v>
      </c>
      <c r="EC61">
        <v>13995.07419354838</v>
      </c>
      <c r="ED61">
        <v>15947.37741935484</v>
      </c>
      <c r="EE61">
        <v>40.02996774193548</v>
      </c>
      <c r="EF61">
        <v>41.6408387096774</v>
      </c>
      <c r="EG61">
        <v>40.45741935483869</v>
      </c>
      <c r="EH61">
        <v>39.51996774193547</v>
      </c>
      <c r="EI61">
        <v>41.07835483870966</v>
      </c>
      <c r="EJ61">
        <v>1755.490322580645</v>
      </c>
      <c r="EK61">
        <v>39.48774193548388</v>
      </c>
      <c r="EL61">
        <v>0</v>
      </c>
      <c r="EM61">
        <v>1044.199999809265</v>
      </c>
      <c r="EN61">
        <v>0</v>
      </c>
      <c r="EO61">
        <v>522.01004</v>
      </c>
      <c r="EP61">
        <v>-3.369999985988875</v>
      </c>
      <c r="EQ61">
        <v>-236.1923071885263</v>
      </c>
      <c r="ER61">
        <v>13993.6</v>
      </c>
      <c r="ES61">
        <v>15</v>
      </c>
      <c r="ET61">
        <v>1687533789.1</v>
      </c>
      <c r="EU61" t="s">
        <v>644</v>
      </c>
      <c r="EV61">
        <v>1687533789.1</v>
      </c>
      <c r="EW61">
        <v>1687531125.6</v>
      </c>
      <c r="EX61">
        <v>45</v>
      </c>
      <c r="EY61">
        <v>2.075</v>
      </c>
      <c r="EZ61">
        <v>-0.063</v>
      </c>
      <c r="FA61">
        <v>0.806</v>
      </c>
      <c r="FB61">
        <v>0.139</v>
      </c>
      <c r="FC61">
        <v>415</v>
      </c>
      <c r="FD61">
        <v>14</v>
      </c>
      <c r="FE61">
        <v>0.43</v>
      </c>
      <c r="FF61">
        <v>0.05</v>
      </c>
      <c r="FG61">
        <v>-5.6957425</v>
      </c>
      <c r="FH61">
        <v>0.3821876172607899</v>
      </c>
      <c r="FI61">
        <v>0.06057509049724973</v>
      </c>
      <c r="FJ61">
        <v>1</v>
      </c>
      <c r="FK61">
        <v>410.0658</v>
      </c>
      <c r="FL61">
        <v>0.3134149054515682</v>
      </c>
      <c r="FM61">
        <v>0.031563058575912</v>
      </c>
      <c r="FN61">
        <v>1</v>
      </c>
      <c r="FO61">
        <v>0.5351551999999999</v>
      </c>
      <c r="FP61">
        <v>-0.2176471294559103</v>
      </c>
      <c r="FQ61">
        <v>0.02402846057303714</v>
      </c>
      <c r="FR61">
        <v>1</v>
      </c>
      <c r="FS61">
        <v>13.51052333333333</v>
      </c>
      <c r="FT61">
        <v>0.2135038932146706</v>
      </c>
      <c r="FU61">
        <v>0.01731493927861782</v>
      </c>
      <c r="FV61">
        <v>1</v>
      </c>
      <c r="FW61">
        <v>4</v>
      </c>
      <c r="FX61">
        <v>4</v>
      </c>
      <c r="FY61" t="s">
        <v>416</v>
      </c>
      <c r="FZ61">
        <v>3.18203</v>
      </c>
      <c r="GA61">
        <v>2.79696</v>
      </c>
      <c r="GB61">
        <v>0.104141</v>
      </c>
      <c r="GC61">
        <v>0.105499</v>
      </c>
      <c r="GD61">
        <v>0.0804185</v>
      </c>
      <c r="GE61">
        <v>0.079066</v>
      </c>
      <c r="GF61">
        <v>28262.8</v>
      </c>
      <c r="GG61">
        <v>22386.7</v>
      </c>
      <c r="GH61">
        <v>29466</v>
      </c>
      <c r="GI61">
        <v>24501.5</v>
      </c>
      <c r="GJ61">
        <v>34469.2</v>
      </c>
      <c r="GK61">
        <v>32939.3</v>
      </c>
      <c r="GL61">
        <v>40632.9</v>
      </c>
      <c r="GM61">
        <v>39974</v>
      </c>
      <c r="GN61">
        <v>2.21882</v>
      </c>
      <c r="GO61">
        <v>1.91945</v>
      </c>
      <c r="GP61">
        <v>0.135198</v>
      </c>
      <c r="GQ61">
        <v>0</v>
      </c>
      <c r="GR61">
        <v>22.7529</v>
      </c>
      <c r="GS61">
        <v>999.9</v>
      </c>
      <c r="GT61">
        <v>55.1</v>
      </c>
      <c r="GU61">
        <v>28.9</v>
      </c>
      <c r="GV61">
        <v>21.8106</v>
      </c>
      <c r="GW61">
        <v>62.1411</v>
      </c>
      <c r="GX61">
        <v>35.2284</v>
      </c>
      <c r="GY61">
        <v>1</v>
      </c>
      <c r="GZ61">
        <v>-0.257426</v>
      </c>
      <c r="HA61">
        <v>-5.6868</v>
      </c>
      <c r="HB61">
        <v>20.1542</v>
      </c>
      <c r="HC61">
        <v>5.22882</v>
      </c>
      <c r="HD61">
        <v>11.908</v>
      </c>
      <c r="HE61">
        <v>4.9653</v>
      </c>
      <c r="HF61">
        <v>3.292</v>
      </c>
      <c r="HG61">
        <v>9999</v>
      </c>
      <c r="HH61">
        <v>9999</v>
      </c>
      <c r="HI61">
        <v>9999</v>
      </c>
      <c r="HJ61">
        <v>999.9</v>
      </c>
      <c r="HK61">
        <v>4.97002</v>
      </c>
      <c r="HL61">
        <v>1.87478</v>
      </c>
      <c r="HM61">
        <v>1.87348</v>
      </c>
      <c r="HN61">
        <v>1.87256</v>
      </c>
      <c r="HO61">
        <v>1.87414</v>
      </c>
      <c r="HP61">
        <v>1.86915</v>
      </c>
      <c r="HQ61">
        <v>1.87332</v>
      </c>
      <c r="HR61">
        <v>1.87837</v>
      </c>
      <c r="HS61">
        <v>0</v>
      </c>
      <c r="HT61">
        <v>0</v>
      </c>
      <c r="HU61">
        <v>0</v>
      </c>
      <c r="HV61">
        <v>0</v>
      </c>
      <c r="HW61" t="s">
        <v>417</v>
      </c>
      <c r="HX61" t="s">
        <v>418</v>
      </c>
      <c r="HY61" t="s">
        <v>419</v>
      </c>
      <c r="HZ61" t="s">
        <v>419</v>
      </c>
      <c r="IA61" t="s">
        <v>419</v>
      </c>
      <c r="IB61" t="s">
        <v>419</v>
      </c>
      <c r="IC61">
        <v>0</v>
      </c>
      <c r="ID61">
        <v>100</v>
      </c>
      <c r="IE61">
        <v>100</v>
      </c>
      <c r="IF61">
        <v>0.806</v>
      </c>
      <c r="IG61">
        <v>0.1389</v>
      </c>
      <c r="IH61">
        <v>-1.269047619047797</v>
      </c>
      <c r="II61">
        <v>0</v>
      </c>
      <c r="IJ61">
        <v>0</v>
      </c>
      <c r="IK61">
        <v>0</v>
      </c>
      <c r="IL61">
        <v>0.1388949999999998</v>
      </c>
      <c r="IM61">
        <v>0</v>
      </c>
      <c r="IN61">
        <v>0</v>
      </c>
      <c r="IO61">
        <v>0</v>
      </c>
      <c r="IP61">
        <v>-1</v>
      </c>
      <c r="IQ61">
        <v>-1</v>
      </c>
      <c r="IR61">
        <v>-1</v>
      </c>
      <c r="IS61">
        <v>-1</v>
      </c>
      <c r="IT61">
        <v>16.7</v>
      </c>
      <c r="IU61">
        <v>43.9</v>
      </c>
      <c r="IV61">
        <v>1.073</v>
      </c>
      <c r="IW61">
        <v>2.41699</v>
      </c>
      <c r="IX61">
        <v>1.42578</v>
      </c>
      <c r="IY61">
        <v>2.27417</v>
      </c>
      <c r="IZ61">
        <v>1.54785</v>
      </c>
      <c r="JA61">
        <v>2.30835</v>
      </c>
      <c r="JB61">
        <v>31.8707</v>
      </c>
      <c r="JC61">
        <v>14.7012</v>
      </c>
      <c r="JD61">
        <v>18</v>
      </c>
      <c r="JE61">
        <v>626.364</v>
      </c>
      <c r="JF61">
        <v>422.74</v>
      </c>
      <c r="JG61">
        <v>24.2136</v>
      </c>
      <c r="JH61">
        <v>23.6816</v>
      </c>
      <c r="JI61">
        <v>30.0063</v>
      </c>
      <c r="JJ61">
        <v>23.6499</v>
      </c>
      <c r="JK61">
        <v>23.6079</v>
      </c>
      <c r="JL61">
        <v>21.5159</v>
      </c>
      <c r="JM61">
        <v>41.0752</v>
      </c>
      <c r="JN61">
        <v>75.7333</v>
      </c>
      <c r="JO61">
        <v>24.271</v>
      </c>
      <c r="JP61">
        <v>415.666</v>
      </c>
      <c r="JQ61">
        <v>13.019</v>
      </c>
      <c r="JR61">
        <v>95.99079999999999</v>
      </c>
      <c r="JS61">
        <v>101.702</v>
      </c>
    </row>
    <row r="62" spans="1:279">
      <c r="A62">
        <v>46</v>
      </c>
      <c r="B62">
        <v>1687533858.1</v>
      </c>
      <c r="C62">
        <v>7468.599999904633</v>
      </c>
      <c r="D62" t="s">
        <v>645</v>
      </c>
      <c r="E62" t="s">
        <v>646</v>
      </c>
      <c r="F62">
        <v>15</v>
      </c>
      <c r="G62" t="s">
        <v>227</v>
      </c>
      <c r="N62" t="s">
        <v>640</v>
      </c>
      <c r="O62" t="s">
        <v>641</v>
      </c>
      <c r="P62">
        <v>1687533850.099999</v>
      </c>
      <c r="Q62">
        <f>(R62)/1000</f>
        <v>0</v>
      </c>
      <c r="R62">
        <f>1000*DB62*AP62*(CX62-CY62)/(100*CQ62*(1000-AP62*CX62))</f>
        <v>0</v>
      </c>
      <c r="S62">
        <f>DB62*AP62*(CW62-CV62*(1000-AP62*CY62)/(1000-AP62*CX62))/(100*CQ62)</f>
        <v>0</v>
      </c>
      <c r="T62">
        <f>CV62 - IF(AP62&gt;1, S62*CQ62*100.0/(AR62*DJ62), 0)</f>
        <v>0</v>
      </c>
      <c r="U62">
        <f>((AA62-Q62/2)*T62-S62)/(AA62+Q62/2)</f>
        <v>0</v>
      </c>
      <c r="V62">
        <f>U62*(DC62+DD62)/1000.0</f>
        <v>0</v>
      </c>
      <c r="W62">
        <f>(CV62 - IF(AP62&gt;1, S62*CQ62*100.0/(AR62*DJ62), 0))*(DC62+DD62)/1000.0</f>
        <v>0</v>
      </c>
      <c r="X62">
        <f>2.0/((1/Z62-1/Y62)+SIGN(Z62)*SQRT((1/Z62-1/Y62)*(1/Z62-1/Y62) + 4*CR62/((CR62+1)*(CR62+1))*(2*1/Z62*1/Y62-1/Y62*1/Y62)))</f>
        <v>0</v>
      </c>
      <c r="Y62">
        <f>IF(LEFT(CS62,1)&lt;&gt;"0",IF(LEFT(CS62,1)="1",3.0,CT62),$D$5+$E$5*(DJ62*DC62/($K$5*1000))+$F$5*(DJ62*DC62/($K$5*1000))*MAX(MIN(CQ62,$J$5),$I$5)*MAX(MIN(CQ62,$J$5),$I$5)+$G$5*MAX(MIN(CQ62,$J$5),$I$5)*(DJ62*DC62/($K$5*1000))+$H$5*(DJ62*DC62/($K$5*1000))*(DJ62*DC62/($K$5*1000)))</f>
        <v>0</v>
      </c>
      <c r="Z62">
        <f>Q62*(1000-(1000*0.61365*exp(17.502*AD62/(240.97+AD62))/(DC62+DD62)+CX62)/2)/(1000*0.61365*exp(17.502*AD62/(240.97+AD62))/(DC62+DD62)-CX62)</f>
        <v>0</v>
      </c>
      <c r="AA62">
        <f>1/((CR62+1)/(X62/1.6)+1/(Y62/1.37)) + CR62/((CR62+1)/(X62/1.6) + CR62/(Y62/1.37))</f>
        <v>0</v>
      </c>
      <c r="AB62">
        <f>(CM62*CP62)</f>
        <v>0</v>
      </c>
      <c r="AC62">
        <f>(DE62+(AB62+2*0.95*5.67E-8*(((DE62+$B$7)+273)^4-(DE62+273)^4)-44100*Q62)/(1.84*29.3*Y62+8*0.95*5.67E-8*(DE62+273)^3))</f>
        <v>0</v>
      </c>
      <c r="AD62">
        <f>($C$7*DF62+$D$7*DG62+$E$7*AC62)</f>
        <v>0</v>
      </c>
      <c r="AE62">
        <f>0.61365*exp(17.502*AD62/(240.97+AD62))</f>
        <v>0</v>
      </c>
      <c r="AF62">
        <f>(AG62/AH62*100)</f>
        <v>0</v>
      </c>
      <c r="AG62">
        <f>CX62*(DC62+DD62)/1000</f>
        <v>0</v>
      </c>
      <c r="AH62">
        <f>0.61365*exp(17.502*DE62/(240.97+DE62))</f>
        <v>0</v>
      </c>
      <c r="AI62">
        <f>(AE62-CX62*(DC62+DD62)/1000)</f>
        <v>0</v>
      </c>
      <c r="AJ62">
        <f>(-Q62*44100)</f>
        <v>0</v>
      </c>
      <c r="AK62">
        <f>2*29.3*Y62*0.92*(DE62-AD62)</f>
        <v>0</v>
      </c>
      <c r="AL62">
        <f>2*0.95*5.67E-8*(((DE62+$B$7)+273)^4-(AD62+273)^4)</f>
        <v>0</v>
      </c>
      <c r="AM62">
        <f>AB62+AL62+AJ62+AK62</f>
        <v>0</v>
      </c>
      <c r="AN62">
        <v>0</v>
      </c>
      <c r="AO62">
        <v>0</v>
      </c>
      <c r="AP62">
        <f>IF(AN62*$H$13&gt;=AR62,1.0,(AR62/(AR62-AN62*$H$13)))</f>
        <v>0</v>
      </c>
      <c r="AQ62">
        <f>(AP62-1)*100</f>
        <v>0</v>
      </c>
      <c r="AR62">
        <f>MAX(0,($B$13+$C$13*DJ62)/(1+$D$13*DJ62)*DC62/(DE62+273)*$E$13)</f>
        <v>0</v>
      </c>
      <c r="AS62" t="s">
        <v>565</v>
      </c>
      <c r="AT62">
        <v>12496.9</v>
      </c>
      <c r="AU62">
        <v>744.564</v>
      </c>
      <c r="AV62">
        <v>2780.22</v>
      </c>
      <c r="AW62">
        <f>1-AU62/AV62</f>
        <v>0</v>
      </c>
      <c r="AX62">
        <v>-1.634995167223251</v>
      </c>
      <c r="AY62" t="s">
        <v>647</v>
      </c>
      <c r="AZ62">
        <v>12535.7</v>
      </c>
      <c r="BA62">
        <v>510.1069200000001</v>
      </c>
      <c r="BB62">
        <v>581.043</v>
      </c>
      <c r="BC62">
        <f>1-BA62/BB62</f>
        <v>0</v>
      </c>
      <c r="BD62">
        <v>0.5</v>
      </c>
      <c r="BE62">
        <f>CN62</f>
        <v>0</v>
      </c>
      <c r="BF62">
        <f>S62</f>
        <v>0</v>
      </c>
      <c r="BG62">
        <f>BC62*BD62*BE62</f>
        <v>0</v>
      </c>
      <c r="BH62">
        <f>(BF62-AX62)/BE62</f>
        <v>0</v>
      </c>
      <c r="BI62">
        <f>(AV62-BB62)/BB62</f>
        <v>0</v>
      </c>
      <c r="BJ62">
        <f>AU62/(AW62+AU62/BB62)</f>
        <v>0</v>
      </c>
      <c r="BK62" t="s">
        <v>648</v>
      </c>
      <c r="BL62">
        <v>406.59</v>
      </c>
      <c r="BM62">
        <f>IF(BL62&lt;&gt;0, BL62, BJ62)</f>
        <v>0</v>
      </c>
      <c r="BN62">
        <f>1-BM62/BB62</f>
        <v>0</v>
      </c>
      <c r="BO62">
        <f>(BB62-BA62)/(BB62-BM62)</f>
        <v>0</v>
      </c>
      <c r="BP62">
        <f>(AV62-BB62)/(AV62-BM62)</f>
        <v>0</v>
      </c>
      <c r="BQ62">
        <f>(BB62-BA62)/(BB62-AU62)</f>
        <v>0</v>
      </c>
      <c r="BR62">
        <f>(AV62-BB62)/(AV62-AU62)</f>
        <v>0</v>
      </c>
      <c r="BS62">
        <f>(BO62*BM62/BA62)</f>
        <v>0</v>
      </c>
      <c r="BT62">
        <f>(1-BS62)</f>
        <v>0</v>
      </c>
      <c r="BU62">
        <v>1761</v>
      </c>
      <c r="BV62">
        <v>300</v>
      </c>
      <c r="BW62">
        <v>300</v>
      </c>
      <c r="BX62">
        <v>300</v>
      </c>
      <c r="BY62">
        <v>12535.7</v>
      </c>
      <c r="BZ62">
        <v>569.92</v>
      </c>
      <c r="CA62">
        <v>-0.00908084</v>
      </c>
      <c r="CB62">
        <v>-0.49</v>
      </c>
      <c r="CC62" t="s">
        <v>413</v>
      </c>
      <c r="CD62" t="s">
        <v>413</v>
      </c>
      <c r="CE62" t="s">
        <v>413</v>
      </c>
      <c r="CF62" t="s">
        <v>413</v>
      </c>
      <c r="CG62" t="s">
        <v>413</v>
      </c>
      <c r="CH62" t="s">
        <v>413</v>
      </c>
      <c r="CI62" t="s">
        <v>413</v>
      </c>
      <c r="CJ62" t="s">
        <v>413</v>
      </c>
      <c r="CK62" t="s">
        <v>413</v>
      </c>
      <c r="CL62" t="s">
        <v>413</v>
      </c>
      <c r="CM62">
        <f>$B$11*DK62+$C$11*DL62+$F$11*DW62*(1-DZ62)</f>
        <v>0</v>
      </c>
      <c r="CN62">
        <f>CM62*CO62</f>
        <v>0</v>
      </c>
      <c r="CO62">
        <f>($B$11*$D$9+$C$11*$D$9+$F$11*((EJ62+EB62)/MAX(EJ62+EB62+EK62, 0.1)*$I$9+EK62/MAX(EJ62+EB62+EK62, 0.1)*$J$9))/($B$11+$C$11+$F$11)</f>
        <v>0</v>
      </c>
      <c r="CP62">
        <f>($B$11*$K$9+$C$11*$K$9+$F$11*((EJ62+EB62)/MAX(EJ62+EB62+EK62, 0.1)*$P$9+EK62/MAX(EJ62+EB62+EK62, 0.1)*$Q$9))/($B$11+$C$11+$F$11)</f>
        <v>0</v>
      </c>
      <c r="CQ62">
        <v>6</v>
      </c>
      <c r="CR62">
        <v>0.5</v>
      </c>
      <c r="CS62" t="s">
        <v>414</v>
      </c>
      <c r="CT62">
        <v>2</v>
      </c>
      <c r="CU62">
        <v>1687533850.099999</v>
      </c>
      <c r="CV62">
        <v>410.0612580645162</v>
      </c>
      <c r="CW62">
        <v>413.2570967741935</v>
      </c>
      <c r="CX62">
        <v>16.5512</v>
      </c>
      <c r="CY62">
        <v>16.44925161290323</v>
      </c>
      <c r="CZ62">
        <v>409.3352580645162</v>
      </c>
      <c r="DA62">
        <v>16.41230322580645</v>
      </c>
      <c r="DB62">
        <v>600.2585806451613</v>
      </c>
      <c r="DC62">
        <v>101.0164516129032</v>
      </c>
      <c r="DD62">
        <v>0.1001805161290323</v>
      </c>
      <c r="DE62">
        <v>25.0393935483871</v>
      </c>
      <c r="DF62">
        <v>25.08369032258064</v>
      </c>
      <c r="DG62">
        <v>999.9000000000003</v>
      </c>
      <c r="DH62">
        <v>0</v>
      </c>
      <c r="DI62">
        <v>0</v>
      </c>
      <c r="DJ62">
        <v>9998.995161290324</v>
      </c>
      <c r="DK62">
        <v>0</v>
      </c>
      <c r="DL62">
        <v>1685.993548387097</v>
      </c>
      <c r="DM62">
        <v>-3.116105806451613</v>
      </c>
      <c r="DN62">
        <v>417.0435806451613</v>
      </c>
      <c r="DO62">
        <v>420.1685161290322</v>
      </c>
      <c r="DP62">
        <v>0.1019443516129032</v>
      </c>
      <c r="DQ62">
        <v>413.2570967741935</v>
      </c>
      <c r="DR62">
        <v>16.44925161290323</v>
      </c>
      <c r="DS62">
        <v>1.671941935483871</v>
      </c>
      <c r="DT62">
        <v>1.661644838709677</v>
      </c>
      <c r="DU62">
        <v>14.63824516129032</v>
      </c>
      <c r="DV62">
        <v>14.54263548387097</v>
      </c>
      <c r="DW62">
        <v>1500.031612903226</v>
      </c>
      <c r="DX62">
        <v>0.9730013225806451</v>
      </c>
      <c r="DY62">
        <v>0.02699827096774193</v>
      </c>
      <c r="DZ62">
        <v>0</v>
      </c>
      <c r="EA62">
        <v>510.0863870967743</v>
      </c>
      <c r="EB62">
        <v>4.999310000000001</v>
      </c>
      <c r="EC62">
        <v>12129.6064516129</v>
      </c>
      <c r="ED62">
        <v>13259.52258064516</v>
      </c>
      <c r="EE62">
        <v>38.94732258064515</v>
      </c>
      <c r="EF62">
        <v>39.88083870967742</v>
      </c>
      <c r="EG62">
        <v>39.60864516129031</v>
      </c>
      <c r="EH62">
        <v>38.05212903225806</v>
      </c>
      <c r="EI62">
        <v>39.74564516129031</v>
      </c>
      <c r="EJ62">
        <v>1454.67064516129</v>
      </c>
      <c r="EK62">
        <v>40.36129032258062</v>
      </c>
      <c r="EL62">
        <v>0</v>
      </c>
      <c r="EM62">
        <v>98.59999990463257</v>
      </c>
      <c r="EN62">
        <v>0</v>
      </c>
      <c r="EO62">
        <v>510.1069200000001</v>
      </c>
      <c r="EP62">
        <v>1.618384628541234</v>
      </c>
      <c r="EQ62">
        <v>-88.97692372181351</v>
      </c>
      <c r="ER62">
        <v>12128.352</v>
      </c>
      <c r="ES62">
        <v>15</v>
      </c>
      <c r="ET62">
        <v>1687533892.6</v>
      </c>
      <c r="EU62" t="s">
        <v>649</v>
      </c>
      <c r="EV62">
        <v>1687533892.6</v>
      </c>
      <c r="EW62">
        <v>1687531125.6</v>
      </c>
      <c r="EX62">
        <v>46</v>
      </c>
      <c r="EY62">
        <v>-0.08</v>
      </c>
      <c r="EZ62">
        <v>-0.063</v>
      </c>
      <c r="FA62">
        <v>0.726</v>
      </c>
      <c r="FB62">
        <v>0.139</v>
      </c>
      <c r="FC62">
        <v>414</v>
      </c>
      <c r="FD62">
        <v>14</v>
      </c>
      <c r="FE62">
        <v>0.34</v>
      </c>
      <c r="FF62">
        <v>0.05</v>
      </c>
      <c r="FG62">
        <v>-3.14630875</v>
      </c>
      <c r="FH62">
        <v>0.5653347467166938</v>
      </c>
      <c r="FI62">
        <v>0.06827449832065778</v>
      </c>
      <c r="FJ62">
        <v>1</v>
      </c>
      <c r="FK62">
        <v>410.1430666666667</v>
      </c>
      <c r="FL62">
        <v>-0.3487608453836695</v>
      </c>
      <c r="FM62">
        <v>0.02842760786434414</v>
      </c>
      <c r="FN62">
        <v>1</v>
      </c>
      <c r="FO62">
        <v>0.08669368749999999</v>
      </c>
      <c r="FP62">
        <v>0.3645198225140715</v>
      </c>
      <c r="FQ62">
        <v>0.03686701632336951</v>
      </c>
      <c r="FR62">
        <v>1</v>
      </c>
      <c r="FS62">
        <v>16.54804</v>
      </c>
      <c r="FT62">
        <v>0.9086095661846274</v>
      </c>
      <c r="FU62">
        <v>0.06614609890235407</v>
      </c>
      <c r="FV62">
        <v>1</v>
      </c>
      <c r="FW62">
        <v>4</v>
      </c>
      <c r="FX62">
        <v>4</v>
      </c>
      <c r="FY62" t="s">
        <v>416</v>
      </c>
      <c r="FZ62">
        <v>3.18216</v>
      </c>
      <c r="GA62">
        <v>2.79685</v>
      </c>
      <c r="GB62">
        <v>0.103766</v>
      </c>
      <c r="GC62">
        <v>0.105035</v>
      </c>
      <c r="GD62">
        <v>0.0935826</v>
      </c>
      <c r="GE62">
        <v>0.0938051</v>
      </c>
      <c r="GF62">
        <v>28271.2</v>
      </c>
      <c r="GG62">
        <v>22397.6</v>
      </c>
      <c r="GH62">
        <v>29462.7</v>
      </c>
      <c r="GI62">
        <v>24500.9</v>
      </c>
      <c r="GJ62">
        <v>33959.4</v>
      </c>
      <c r="GK62">
        <v>32402</v>
      </c>
      <c r="GL62">
        <v>40627.6</v>
      </c>
      <c r="GM62">
        <v>39972.9</v>
      </c>
      <c r="GN62">
        <v>2.21738</v>
      </c>
      <c r="GO62">
        <v>1.92537</v>
      </c>
      <c r="GP62">
        <v>0.143986</v>
      </c>
      <c r="GQ62">
        <v>0</v>
      </c>
      <c r="GR62">
        <v>22.7043</v>
      </c>
      <c r="GS62">
        <v>999.9</v>
      </c>
      <c r="GT62">
        <v>54.4</v>
      </c>
      <c r="GU62">
        <v>29.1</v>
      </c>
      <c r="GV62">
        <v>21.7832</v>
      </c>
      <c r="GW62">
        <v>61.691</v>
      </c>
      <c r="GX62">
        <v>34.7676</v>
      </c>
      <c r="GY62">
        <v>1</v>
      </c>
      <c r="GZ62">
        <v>-0.270828</v>
      </c>
      <c r="HA62">
        <v>-0.415237</v>
      </c>
      <c r="HB62">
        <v>20.2655</v>
      </c>
      <c r="HC62">
        <v>5.22732</v>
      </c>
      <c r="HD62">
        <v>11.9024</v>
      </c>
      <c r="HE62">
        <v>4.9643</v>
      </c>
      <c r="HF62">
        <v>3.292</v>
      </c>
      <c r="HG62">
        <v>9999</v>
      </c>
      <c r="HH62">
        <v>9999</v>
      </c>
      <c r="HI62">
        <v>9999</v>
      </c>
      <c r="HJ62">
        <v>999.9</v>
      </c>
      <c r="HK62">
        <v>4.97015</v>
      </c>
      <c r="HL62">
        <v>1.87484</v>
      </c>
      <c r="HM62">
        <v>1.87361</v>
      </c>
      <c r="HN62">
        <v>1.8726</v>
      </c>
      <c r="HO62">
        <v>1.87423</v>
      </c>
      <c r="HP62">
        <v>1.8692</v>
      </c>
      <c r="HQ62">
        <v>1.87339</v>
      </c>
      <c r="HR62">
        <v>1.87845</v>
      </c>
      <c r="HS62">
        <v>0</v>
      </c>
      <c r="HT62">
        <v>0</v>
      </c>
      <c r="HU62">
        <v>0</v>
      </c>
      <c r="HV62">
        <v>0</v>
      </c>
      <c r="HW62" t="s">
        <v>417</v>
      </c>
      <c r="HX62" t="s">
        <v>418</v>
      </c>
      <c r="HY62" t="s">
        <v>419</v>
      </c>
      <c r="HZ62" t="s">
        <v>419</v>
      </c>
      <c r="IA62" t="s">
        <v>419</v>
      </c>
      <c r="IB62" t="s">
        <v>419</v>
      </c>
      <c r="IC62">
        <v>0</v>
      </c>
      <c r="ID62">
        <v>100</v>
      </c>
      <c r="IE62">
        <v>100</v>
      </c>
      <c r="IF62">
        <v>0.726</v>
      </c>
      <c r="IG62">
        <v>0.1389</v>
      </c>
      <c r="IH62">
        <v>0.8055999999999699</v>
      </c>
      <c r="II62">
        <v>0</v>
      </c>
      <c r="IJ62">
        <v>0</v>
      </c>
      <c r="IK62">
        <v>0</v>
      </c>
      <c r="IL62">
        <v>0.1388949999999998</v>
      </c>
      <c r="IM62">
        <v>0</v>
      </c>
      <c r="IN62">
        <v>0</v>
      </c>
      <c r="IO62">
        <v>0</v>
      </c>
      <c r="IP62">
        <v>-1</v>
      </c>
      <c r="IQ62">
        <v>-1</v>
      </c>
      <c r="IR62">
        <v>-1</v>
      </c>
      <c r="IS62">
        <v>-1</v>
      </c>
      <c r="IT62">
        <v>1.1</v>
      </c>
      <c r="IU62">
        <v>45.5</v>
      </c>
      <c r="IV62">
        <v>1.07056</v>
      </c>
      <c r="IW62">
        <v>2.40234</v>
      </c>
      <c r="IX62">
        <v>1.42578</v>
      </c>
      <c r="IY62">
        <v>2.27295</v>
      </c>
      <c r="IZ62">
        <v>1.54785</v>
      </c>
      <c r="JA62">
        <v>2.40356</v>
      </c>
      <c r="JB62">
        <v>31.9365</v>
      </c>
      <c r="JC62">
        <v>14.7274</v>
      </c>
      <c r="JD62">
        <v>18</v>
      </c>
      <c r="JE62">
        <v>625.611</v>
      </c>
      <c r="JF62">
        <v>426.191</v>
      </c>
      <c r="JG62">
        <v>24.1112</v>
      </c>
      <c r="JH62">
        <v>23.7029</v>
      </c>
      <c r="JI62">
        <v>30.0001</v>
      </c>
      <c r="JJ62">
        <v>23.6761</v>
      </c>
      <c r="JK62">
        <v>23.6276</v>
      </c>
      <c r="JL62">
        <v>21.4659</v>
      </c>
      <c r="JM62">
        <v>27.7594</v>
      </c>
      <c r="JN62">
        <v>75.5484</v>
      </c>
      <c r="JO62">
        <v>24.0337</v>
      </c>
      <c r="JP62">
        <v>413.157</v>
      </c>
      <c r="JQ62">
        <v>16.4158</v>
      </c>
      <c r="JR62">
        <v>95.9791</v>
      </c>
      <c r="JS62">
        <v>101.7</v>
      </c>
    </row>
    <row r="63" spans="1:279">
      <c r="A63">
        <v>47</v>
      </c>
      <c r="B63">
        <v>1687533953.6</v>
      </c>
      <c r="C63">
        <v>7564.099999904633</v>
      </c>
      <c r="D63" t="s">
        <v>650</v>
      </c>
      <c r="E63" t="s">
        <v>651</v>
      </c>
      <c r="F63">
        <v>15</v>
      </c>
      <c r="G63" t="s">
        <v>227</v>
      </c>
      <c r="N63" t="s">
        <v>640</v>
      </c>
      <c r="O63" t="s">
        <v>641</v>
      </c>
      <c r="P63">
        <v>1687533945.599999</v>
      </c>
      <c r="Q63">
        <f>(R63)/1000</f>
        <v>0</v>
      </c>
      <c r="R63">
        <f>1000*DB63*AP63*(CX63-CY63)/(100*CQ63*(1000-AP63*CX63))</f>
        <v>0</v>
      </c>
      <c r="S63">
        <f>DB63*AP63*(CW63-CV63*(1000-AP63*CY63)/(1000-AP63*CX63))/(100*CQ63)</f>
        <v>0</v>
      </c>
      <c r="T63">
        <f>CV63 - IF(AP63&gt;1, S63*CQ63*100.0/(AR63*DJ63), 0)</f>
        <v>0</v>
      </c>
      <c r="U63">
        <f>((AA63-Q63/2)*T63-S63)/(AA63+Q63/2)</f>
        <v>0</v>
      </c>
      <c r="V63">
        <f>U63*(DC63+DD63)/1000.0</f>
        <v>0</v>
      </c>
      <c r="W63">
        <f>(CV63 - IF(AP63&gt;1, S63*CQ63*100.0/(AR63*DJ63), 0))*(DC63+DD63)/1000.0</f>
        <v>0</v>
      </c>
      <c r="X63">
        <f>2.0/((1/Z63-1/Y63)+SIGN(Z63)*SQRT((1/Z63-1/Y63)*(1/Z63-1/Y63) + 4*CR63/((CR63+1)*(CR63+1))*(2*1/Z63*1/Y63-1/Y63*1/Y63)))</f>
        <v>0</v>
      </c>
      <c r="Y63">
        <f>IF(LEFT(CS63,1)&lt;&gt;"0",IF(LEFT(CS63,1)="1",3.0,CT63),$D$5+$E$5*(DJ63*DC63/($K$5*1000))+$F$5*(DJ63*DC63/($K$5*1000))*MAX(MIN(CQ63,$J$5),$I$5)*MAX(MIN(CQ63,$J$5),$I$5)+$G$5*MAX(MIN(CQ63,$J$5),$I$5)*(DJ63*DC63/($K$5*1000))+$H$5*(DJ63*DC63/($K$5*1000))*(DJ63*DC63/($K$5*1000)))</f>
        <v>0</v>
      </c>
      <c r="Z63">
        <f>Q63*(1000-(1000*0.61365*exp(17.502*AD63/(240.97+AD63))/(DC63+DD63)+CX63)/2)/(1000*0.61365*exp(17.502*AD63/(240.97+AD63))/(DC63+DD63)-CX63)</f>
        <v>0</v>
      </c>
      <c r="AA63">
        <f>1/((CR63+1)/(X63/1.6)+1/(Y63/1.37)) + CR63/((CR63+1)/(X63/1.6) + CR63/(Y63/1.37))</f>
        <v>0</v>
      </c>
      <c r="AB63">
        <f>(CM63*CP63)</f>
        <v>0</v>
      </c>
      <c r="AC63">
        <f>(DE63+(AB63+2*0.95*5.67E-8*(((DE63+$B$7)+273)^4-(DE63+273)^4)-44100*Q63)/(1.84*29.3*Y63+8*0.95*5.67E-8*(DE63+273)^3))</f>
        <v>0</v>
      </c>
      <c r="AD63">
        <f>($C$7*DF63+$D$7*DG63+$E$7*AC63)</f>
        <v>0</v>
      </c>
      <c r="AE63">
        <f>0.61365*exp(17.502*AD63/(240.97+AD63))</f>
        <v>0</v>
      </c>
      <c r="AF63">
        <f>(AG63/AH63*100)</f>
        <v>0</v>
      </c>
      <c r="AG63">
        <f>CX63*(DC63+DD63)/1000</f>
        <v>0</v>
      </c>
      <c r="AH63">
        <f>0.61365*exp(17.502*DE63/(240.97+DE63))</f>
        <v>0</v>
      </c>
      <c r="AI63">
        <f>(AE63-CX63*(DC63+DD63)/1000)</f>
        <v>0</v>
      </c>
      <c r="AJ63">
        <f>(-Q63*44100)</f>
        <v>0</v>
      </c>
      <c r="AK63">
        <f>2*29.3*Y63*0.92*(DE63-AD63)</f>
        <v>0</v>
      </c>
      <c r="AL63">
        <f>2*0.95*5.67E-8*(((DE63+$B$7)+273)^4-(AD63+273)^4)</f>
        <v>0</v>
      </c>
      <c r="AM63">
        <f>AB63+AL63+AJ63+AK63</f>
        <v>0</v>
      </c>
      <c r="AN63">
        <v>0</v>
      </c>
      <c r="AO63">
        <v>0</v>
      </c>
      <c r="AP63">
        <f>IF(AN63*$H$13&gt;=AR63,1.0,(AR63/(AR63-AN63*$H$13)))</f>
        <v>0</v>
      </c>
      <c r="AQ63">
        <f>(AP63-1)*100</f>
        <v>0</v>
      </c>
      <c r="AR63">
        <f>MAX(0,($B$13+$C$13*DJ63)/(1+$D$13*DJ63)*DC63/(DE63+273)*$E$13)</f>
        <v>0</v>
      </c>
      <c r="AS63" t="s">
        <v>565</v>
      </c>
      <c r="AT63">
        <v>12496.9</v>
      </c>
      <c r="AU63">
        <v>744.564</v>
      </c>
      <c r="AV63">
        <v>2780.22</v>
      </c>
      <c r="AW63">
        <f>1-AU63/AV63</f>
        <v>0</v>
      </c>
      <c r="AX63">
        <v>-1.634995167223251</v>
      </c>
      <c r="AY63" t="s">
        <v>652</v>
      </c>
      <c r="AZ63">
        <v>12548.8</v>
      </c>
      <c r="BA63">
        <v>493.0329200000001</v>
      </c>
      <c r="BB63">
        <v>602.377</v>
      </c>
      <c r="BC63">
        <f>1-BA63/BB63</f>
        <v>0</v>
      </c>
      <c r="BD63">
        <v>0.5</v>
      </c>
      <c r="BE63">
        <f>CN63</f>
        <v>0</v>
      </c>
      <c r="BF63">
        <f>S63</f>
        <v>0</v>
      </c>
      <c r="BG63">
        <f>BC63*BD63*BE63</f>
        <v>0</v>
      </c>
      <c r="BH63">
        <f>(BF63-AX63)/BE63</f>
        <v>0</v>
      </c>
      <c r="BI63">
        <f>(AV63-BB63)/BB63</f>
        <v>0</v>
      </c>
      <c r="BJ63">
        <f>AU63/(AW63+AU63/BB63)</f>
        <v>0</v>
      </c>
      <c r="BK63" t="s">
        <v>653</v>
      </c>
      <c r="BL63">
        <v>399.89</v>
      </c>
      <c r="BM63">
        <f>IF(BL63&lt;&gt;0, BL63, BJ63)</f>
        <v>0</v>
      </c>
      <c r="BN63">
        <f>1-BM63/BB63</f>
        <v>0</v>
      </c>
      <c r="BO63">
        <f>(BB63-BA63)/(BB63-BM63)</f>
        <v>0</v>
      </c>
      <c r="BP63">
        <f>(AV63-BB63)/(AV63-BM63)</f>
        <v>0</v>
      </c>
      <c r="BQ63">
        <f>(BB63-BA63)/(BB63-AU63)</f>
        <v>0</v>
      </c>
      <c r="BR63">
        <f>(AV63-BB63)/(AV63-AU63)</f>
        <v>0</v>
      </c>
      <c r="BS63">
        <f>(BO63*BM63/BA63)</f>
        <v>0</v>
      </c>
      <c r="BT63">
        <f>(1-BS63)</f>
        <v>0</v>
      </c>
      <c r="BU63">
        <v>1763</v>
      </c>
      <c r="BV63">
        <v>300</v>
      </c>
      <c r="BW63">
        <v>300</v>
      </c>
      <c r="BX63">
        <v>300</v>
      </c>
      <c r="BY63">
        <v>12548.8</v>
      </c>
      <c r="BZ63">
        <v>584.58</v>
      </c>
      <c r="CA63">
        <v>-0.009521719999999999</v>
      </c>
      <c r="CB63">
        <v>-2.33</v>
      </c>
      <c r="CC63" t="s">
        <v>413</v>
      </c>
      <c r="CD63" t="s">
        <v>413</v>
      </c>
      <c r="CE63" t="s">
        <v>413</v>
      </c>
      <c r="CF63" t="s">
        <v>413</v>
      </c>
      <c r="CG63" t="s">
        <v>413</v>
      </c>
      <c r="CH63" t="s">
        <v>413</v>
      </c>
      <c r="CI63" t="s">
        <v>413</v>
      </c>
      <c r="CJ63" t="s">
        <v>413</v>
      </c>
      <c r="CK63" t="s">
        <v>413</v>
      </c>
      <c r="CL63" t="s">
        <v>413</v>
      </c>
      <c r="CM63">
        <f>$B$11*DK63+$C$11*DL63+$F$11*DW63*(1-DZ63)</f>
        <v>0</v>
      </c>
      <c r="CN63">
        <f>CM63*CO63</f>
        <v>0</v>
      </c>
      <c r="CO63">
        <f>($B$11*$D$9+$C$11*$D$9+$F$11*((EJ63+EB63)/MAX(EJ63+EB63+EK63, 0.1)*$I$9+EK63/MAX(EJ63+EB63+EK63, 0.1)*$J$9))/($B$11+$C$11+$F$11)</f>
        <v>0</v>
      </c>
      <c r="CP63">
        <f>($B$11*$K$9+$C$11*$K$9+$F$11*((EJ63+EB63)/MAX(EJ63+EB63+EK63, 0.1)*$P$9+EK63/MAX(EJ63+EB63+EK63, 0.1)*$Q$9))/($B$11+$C$11+$F$11)</f>
        <v>0</v>
      </c>
      <c r="CQ63">
        <v>6</v>
      </c>
      <c r="CR63">
        <v>0.5</v>
      </c>
      <c r="CS63" t="s">
        <v>414</v>
      </c>
      <c r="CT63">
        <v>2</v>
      </c>
      <c r="CU63">
        <v>1687533945.599999</v>
      </c>
      <c r="CV63">
        <v>410.0940645161291</v>
      </c>
      <c r="CW63">
        <v>413.1928709677419</v>
      </c>
      <c r="CX63">
        <v>16.39522580645161</v>
      </c>
      <c r="CY63">
        <v>16.10361612903225</v>
      </c>
      <c r="CZ63">
        <v>409.3050645161291</v>
      </c>
      <c r="DA63">
        <v>16.25633225806452</v>
      </c>
      <c r="DB63">
        <v>600.2224516129031</v>
      </c>
      <c r="DC63">
        <v>101.0146129032258</v>
      </c>
      <c r="DD63">
        <v>0.09993287419354842</v>
      </c>
      <c r="DE63">
        <v>25.11411612903226</v>
      </c>
      <c r="DF63">
        <v>24.98010322580645</v>
      </c>
      <c r="DG63">
        <v>999.9000000000003</v>
      </c>
      <c r="DH63">
        <v>0</v>
      </c>
      <c r="DI63">
        <v>0</v>
      </c>
      <c r="DJ63">
        <v>9992.79741935484</v>
      </c>
      <c r="DK63">
        <v>0</v>
      </c>
      <c r="DL63">
        <v>1684.077096774194</v>
      </c>
      <c r="DM63">
        <v>-3.162127096774193</v>
      </c>
      <c r="DN63">
        <v>416.8653225806452</v>
      </c>
      <c r="DO63">
        <v>419.9556451612904</v>
      </c>
      <c r="DP63">
        <v>0.2916217419354839</v>
      </c>
      <c r="DQ63">
        <v>413.1928709677419</v>
      </c>
      <c r="DR63">
        <v>16.10361612903225</v>
      </c>
      <c r="DS63">
        <v>1.65616064516129</v>
      </c>
      <c r="DT63">
        <v>1.626702258064516</v>
      </c>
      <c r="DU63">
        <v>14.49148709677419</v>
      </c>
      <c r="DV63">
        <v>14.2140870967742</v>
      </c>
      <c r="DW63">
        <v>1000.000322580645</v>
      </c>
      <c r="DX63">
        <v>0.9600000322580643</v>
      </c>
      <c r="DY63">
        <v>0.0399996870967742</v>
      </c>
      <c r="DZ63">
        <v>0</v>
      </c>
      <c r="EA63">
        <v>492.9847096774193</v>
      </c>
      <c r="EB63">
        <v>4.999310000000001</v>
      </c>
      <c r="EC63">
        <v>9344.341935483872</v>
      </c>
      <c r="ED63">
        <v>8784.87612903226</v>
      </c>
      <c r="EE63">
        <v>36.90296774193548</v>
      </c>
      <c r="EF63">
        <v>38.49367741935482</v>
      </c>
      <c r="EG63">
        <v>37.95548387096774</v>
      </c>
      <c r="EH63">
        <v>36.72551612903225</v>
      </c>
      <c r="EI63">
        <v>38.11067741935484</v>
      </c>
      <c r="EJ63">
        <v>955.2032258064514</v>
      </c>
      <c r="EK63">
        <v>39.79709677419354</v>
      </c>
      <c r="EL63">
        <v>0</v>
      </c>
      <c r="EM63">
        <v>95</v>
      </c>
      <c r="EN63">
        <v>0</v>
      </c>
      <c r="EO63">
        <v>493.0329200000001</v>
      </c>
      <c r="EP63">
        <v>0.1735384597848152</v>
      </c>
      <c r="EQ63">
        <v>-57.7584613687343</v>
      </c>
      <c r="ER63">
        <v>9343.2232</v>
      </c>
      <c r="ES63">
        <v>15</v>
      </c>
      <c r="ET63">
        <v>1687533984.1</v>
      </c>
      <c r="EU63" t="s">
        <v>654</v>
      </c>
      <c r="EV63">
        <v>1687533984.1</v>
      </c>
      <c r="EW63">
        <v>1687531125.6</v>
      </c>
      <c r="EX63">
        <v>47</v>
      </c>
      <c r="EY63">
        <v>0.063</v>
      </c>
      <c r="EZ63">
        <v>-0.063</v>
      </c>
      <c r="FA63">
        <v>0.789</v>
      </c>
      <c r="FB63">
        <v>0.139</v>
      </c>
      <c r="FC63">
        <v>413</v>
      </c>
      <c r="FD63">
        <v>14</v>
      </c>
      <c r="FE63">
        <v>0.29</v>
      </c>
      <c r="FF63">
        <v>0.05</v>
      </c>
      <c r="FG63">
        <v>-3.244569</v>
      </c>
      <c r="FH63">
        <v>1.525047579737345</v>
      </c>
      <c r="FI63">
        <v>0.1578314987858887</v>
      </c>
      <c r="FJ63">
        <v>1</v>
      </c>
      <c r="FK63">
        <v>410.0308333333332</v>
      </c>
      <c r="FL63">
        <v>0.1249121245814524</v>
      </c>
      <c r="FM63">
        <v>0.06044285639253548</v>
      </c>
      <c r="FN63">
        <v>1</v>
      </c>
      <c r="FO63">
        <v>0.2748436500000001</v>
      </c>
      <c r="FP63">
        <v>0.2838052908067544</v>
      </c>
      <c r="FQ63">
        <v>0.02976923491757052</v>
      </c>
      <c r="FR63">
        <v>1</v>
      </c>
      <c r="FS63">
        <v>16.39192</v>
      </c>
      <c r="FT63">
        <v>0.2575555061178467</v>
      </c>
      <c r="FU63">
        <v>0.01920688071152298</v>
      </c>
      <c r="FV63">
        <v>1</v>
      </c>
      <c r="FW63">
        <v>4</v>
      </c>
      <c r="FX63">
        <v>4</v>
      </c>
      <c r="FY63" t="s">
        <v>416</v>
      </c>
      <c r="FZ63">
        <v>3.18223</v>
      </c>
      <c r="GA63">
        <v>2.79673</v>
      </c>
      <c r="GB63">
        <v>0.103745</v>
      </c>
      <c r="GC63">
        <v>0.105005</v>
      </c>
      <c r="GD63">
        <v>0.0926463</v>
      </c>
      <c r="GE63">
        <v>0.09234009999999999</v>
      </c>
      <c r="GF63">
        <v>28269.1</v>
      </c>
      <c r="GG63">
        <v>22397.2</v>
      </c>
      <c r="GH63">
        <v>29459.9</v>
      </c>
      <c r="GI63">
        <v>24499.8</v>
      </c>
      <c r="GJ63">
        <v>33992</v>
      </c>
      <c r="GK63">
        <v>32454.2</v>
      </c>
      <c r="GL63">
        <v>40623.4</v>
      </c>
      <c r="GM63">
        <v>39971.4</v>
      </c>
      <c r="GN63">
        <v>2.21703</v>
      </c>
      <c r="GO63">
        <v>1.92323</v>
      </c>
      <c r="GP63">
        <v>0.127152</v>
      </c>
      <c r="GQ63">
        <v>0</v>
      </c>
      <c r="GR63">
        <v>22.9354</v>
      </c>
      <c r="GS63">
        <v>999.9</v>
      </c>
      <c r="GT63">
        <v>54.1</v>
      </c>
      <c r="GU63">
        <v>29.3</v>
      </c>
      <c r="GV63">
        <v>21.9171</v>
      </c>
      <c r="GW63">
        <v>62.001</v>
      </c>
      <c r="GX63">
        <v>34.4631</v>
      </c>
      <c r="GY63">
        <v>1</v>
      </c>
      <c r="GZ63">
        <v>-0.26812</v>
      </c>
      <c r="HA63">
        <v>-1.00005</v>
      </c>
      <c r="HB63">
        <v>20.2661</v>
      </c>
      <c r="HC63">
        <v>5.22358</v>
      </c>
      <c r="HD63">
        <v>11.9032</v>
      </c>
      <c r="HE63">
        <v>4.96355</v>
      </c>
      <c r="HF63">
        <v>3.29103</v>
      </c>
      <c r="HG63">
        <v>9999</v>
      </c>
      <c r="HH63">
        <v>9999</v>
      </c>
      <c r="HI63">
        <v>9999</v>
      </c>
      <c r="HJ63">
        <v>999.9</v>
      </c>
      <c r="HK63">
        <v>4.97017</v>
      </c>
      <c r="HL63">
        <v>1.87485</v>
      </c>
      <c r="HM63">
        <v>1.87363</v>
      </c>
      <c r="HN63">
        <v>1.87261</v>
      </c>
      <c r="HO63">
        <v>1.87424</v>
      </c>
      <c r="HP63">
        <v>1.86919</v>
      </c>
      <c r="HQ63">
        <v>1.87342</v>
      </c>
      <c r="HR63">
        <v>1.87846</v>
      </c>
      <c r="HS63">
        <v>0</v>
      </c>
      <c r="HT63">
        <v>0</v>
      </c>
      <c r="HU63">
        <v>0</v>
      </c>
      <c r="HV63">
        <v>0</v>
      </c>
      <c r="HW63" t="s">
        <v>417</v>
      </c>
      <c r="HX63" t="s">
        <v>418</v>
      </c>
      <c r="HY63" t="s">
        <v>419</v>
      </c>
      <c r="HZ63" t="s">
        <v>419</v>
      </c>
      <c r="IA63" t="s">
        <v>419</v>
      </c>
      <c r="IB63" t="s">
        <v>419</v>
      </c>
      <c r="IC63">
        <v>0</v>
      </c>
      <c r="ID63">
        <v>100</v>
      </c>
      <c r="IE63">
        <v>100</v>
      </c>
      <c r="IF63">
        <v>0.789</v>
      </c>
      <c r="IG63">
        <v>0.1389</v>
      </c>
      <c r="IH63">
        <v>0.7256666666667684</v>
      </c>
      <c r="II63">
        <v>0</v>
      </c>
      <c r="IJ63">
        <v>0</v>
      </c>
      <c r="IK63">
        <v>0</v>
      </c>
      <c r="IL63">
        <v>0.1388949999999998</v>
      </c>
      <c r="IM63">
        <v>0</v>
      </c>
      <c r="IN63">
        <v>0</v>
      </c>
      <c r="IO63">
        <v>0</v>
      </c>
      <c r="IP63">
        <v>-1</v>
      </c>
      <c r="IQ63">
        <v>-1</v>
      </c>
      <c r="IR63">
        <v>-1</v>
      </c>
      <c r="IS63">
        <v>-1</v>
      </c>
      <c r="IT63">
        <v>1</v>
      </c>
      <c r="IU63">
        <v>47.1</v>
      </c>
      <c r="IV63">
        <v>1.07056</v>
      </c>
      <c r="IW63">
        <v>2.39868</v>
      </c>
      <c r="IX63">
        <v>1.42578</v>
      </c>
      <c r="IY63">
        <v>2.27295</v>
      </c>
      <c r="IZ63">
        <v>1.54785</v>
      </c>
      <c r="JA63">
        <v>2.44385</v>
      </c>
      <c r="JB63">
        <v>32.0244</v>
      </c>
      <c r="JC63">
        <v>14.7187</v>
      </c>
      <c r="JD63">
        <v>18</v>
      </c>
      <c r="JE63">
        <v>625.63</v>
      </c>
      <c r="JF63">
        <v>425.218</v>
      </c>
      <c r="JG63">
        <v>24.5751</v>
      </c>
      <c r="JH63">
        <v>23.7376</v>
      </c>
      <c r="JI63">
        <v>30.0001</v>
      </c>
      <c r="JJ63">
        <v>23.7002</v>
      </c>
      <c r="JK63">
        <v>23.656</v>
      </c>
      <c r="JL63">
        <v>21.4554</v>
      </c>
      <c r="JM63">
        <v>29.9644</v>
      </c>
      <c r="JN63">
        <v>75.7814</v>
      </c>
      <c r="JO63">
        <v>24.5515</v>
      </c>
      <c r="JP63">
        <v>413.18</v>
      </c>
      <c r="JQ63">
        <v>16.3042</v>
      </c>
      <c r="JR63">
        <v>95.9696</v>
      </c>
      <c r="JS63">
        <v>101.695</v>
      </c>
    </row>
    <row r="64" spans="1:279">
      <c r="A64">
        <v>48</v>
      </c>
      <c r="B64">
        <v>1687534045.1</v>
      </c>
      <c r="C64">
        <v>7655.599999904633</v>
      </c>
      <c r="D64" t="s">
        <v>655</v>
      </c>
      <c r="E64" t="s">
        <v>656</v>
      </c>
      <c r="F64">
        <v>15</v>
      </c>
      <c r="G64" t="s">
        <v>227</v>
      </c>
      <c r="N64" t="s">
        <v>640</v>
      </c>
      <c r="O64" t="s">
        <v>641</v>
      </c>
      <c r="P64">
        <v>1687534037.099999</v>
      </c>
      <c r="Q64">
        <f>(R64)/1000</f>
        <v>0</v>
      </c>
      <c r="R64">
        <f>1000*DB64*AP64*(CX64-CY64)/(100*CQ64*(1000-AP64*CX64))</f>
        <v>0</v>
      </c>
      <c r="S64">
        <f>DB64*AP64*(CW64-CV64*(1000-AP64*CY64)/(1000-AP64*CX64))/(100*CQ64)</f>
        <v>0</v>
      </c>
      <c r="T64">
        <f>CV64 - IF(AP64&gt;1, S64*CQ64*100.0/(AR64*DJ64), 0)</f>
        <v>0</v>
      </c>
      <c r="U64">
        <f>((AA64-Q64/2)*T64-S64)/(AA64+Q64/2)</f>
        <v>0</v>
      </c>
      <c r="V64">
        <f>U64*(DC64+DD64)/1000.0</f>
        <v>0</v>
      </c>
      <c r="W64">
        <f>(CV64 - IF(AP64&gt;1, S64*CQ64*100.0/(AR64*DJ64), 0))*(DC64+DD64)/1000.0</f>
        <v>0</v>
      </c>
      <c r="X64">
        <f>2.0/((1/Z64-1/Y64)+SIGN(Z64)*SQRT((1/Z64-1/Y64)*(1/Z64-1/Y64) + 4*CR64/((CR64+1)*(CR64+1))*(2*1/Z64*1/Y64-1/Y64*1/Y64)))</f>
        <v>0</v>
      </c>
      <c r="Y64">
        <f>IF(LEFT(CS64,1)&lt;&gt;"0",IF(LEFT(CS64,1)="1",3.0,CT64),$D$5+$E$5*(DJ64*DC64/($K$5*1000))+$F$5*(DJ64*DC64/($K$5*1000))*MAX(MIN(CQ64,$J$5),$I$5)*MAX(MIN(CQ64,$J$5),$I$5)+$G$5*MAX(MIN(CQ64,$J$5),$I$5)*(DJ64*DC64/($K$5*1000))+$H$5*(DJ64*DC64/($K$5*1000))*(DJ64*DC64/($K$5*1000)))</f>
        <v>0</v>
      </c>
      <c r="Z64">
        <f>Q64*(1000-(1000*0.61365*exp(17.502*AD64/(240.97+AD64))/(DC64+DD64)+CX64)/2)/(1000*0.61365*exp(17.502*AD64/(240.97+AD64))/(DC64+DD64)-CX64)</f>
        <v>0</v>
      </c>
      <c r="AA64">
        <f>1/((CR64+1)/(X64/1.6)+1/(Y64/1.37)) + CR64/((CR64+1)/(X64/1.6) + CR64/(Y64/1.37))</f>
        <v>0</v>
      </c>
      <c r="AB64">
        <f>(CM64*CP64)</f>
        <v>0</v>
      </c>
      <c r="AC64">
        <f>(DE64+(AB64+2*0.95*5.67E-8*(((DE64+$B$7)+273)^4-(DE64+273)^4)-44100*Q64)/(1.84*29.3*Y64+8*0.95*5.67E-8*(DE64+273)^3))</f>
        <v>0</v>
      </c>
      <c r="AD64">
        <f>($C$7*DF64+$D$7*DG64+$E$7*AC64)</f>
        <v>0</v>
      </c>
      <c r="AE64">
        <f>0.61365*exp(17.502*AD64/(240.97+AD64))</f>
        <v>0</v>
      </c>
      <c r="AF64">
        <f>(AG64/AH64*100)</f>
        <v>0</v>
      </c>
      <c r="AG64">
        <f>CX64*(DC64+DD64)/1000</f>
        <v>0</v>
      </c>
      <c r="AH64">
        <f>0.61365*exp(17.502*DE64/(240.97+DE64))</f>
        <v>0</v>
      </c>
      <c r="AI64">
        <f>(AE64-CX64*(DC64+DD64)/1000)</f>
        <v>0</v>
      </c>
      <c r="AJ64">
        <f>(-Q64*44100)</f>
        <v>0</v>
      </c>
      <c r="AK64">
        <f>2*29.3*Y64*0.92*(DE64-AD64)</f>
        <v>0</v>
      </c>
      <c r="AL64">
        <f>2*0.95*5.67E-8*(((DE64+$B$7)+273)^4-(AD64+273)^4)</f>
        <v>0</v>
      </c>
      <c r="AM64">
        <f>AB64+AL64+AJ64+AK64</f>
        <v>0</v>
      </c>
      <c r="AN64">
        <v>0</v>
      </c>
      <c r="AO64">
        <v>0</v>
      </c>
      <c r="AP64">
        <f>IF(AN64*$H$13&gt;=AR64,1.0,(AR64/(AR64-AN64*$H$13)))</f>
        <v>0</v>
      </c>
      <c r="AQ64">
        <f>(AP64-1)*100</f>
        <v>0</v>
      </c>
      <c r="AR64">
        <f>MAX(0,($B$13+$C$13*DJ64)/(1+$D$13*DJ64)*DC64/(DE64+273)*$E$13)</f>
        <v>0</v>
      </c>
      <c r="AS64" t="s">
        <v>565</v>
      </c>
      <c r="AT64">
        <v>12496.9</v>
      </c>
      <c r="AU64">
        <v>744.564</v>
      </c>
      <c r="AV64">
        <v>2780.22</v>
      </c>
      <c r="AW64">
        <f>1-AU64/AV64</f>
        <v>0</v>
      </c>
      <c r="AX64">
        <v>-1.634995167223251</v>
      </c>
      <c r="AY64" t="s">
        <v>657</v>
      </c>
      <c r="AZ64">
        <v>12553.9</v>
      </c>
      <c r="BA64">
        <v>490.0108846153847</v>
      </c>
      <c r="BB64">
        <v>686.0410000000001</v>
      </c>
      <c r="BC64">
        <f>1-BA64/BB64</f>
        <v>0</v>
      </c>
      <c r="BD64">
        <v>0.5</v>
      </c>
      <c r="BE64">
        <f>CN64</f>
        <v>0</v>
      </c>
      <c r="BF64">
        <f>S64</f>
        <v>0</v>
      </c>
      <c r="BG64">
        <f>BC64*BD64*BE64</f>
        <v>0</v>
      </c>
      <c r="BH64">
        <f>(BF64-AX64)/BE64</f>
        <v>0</v>
      </c>
      <c r="BI64">
        <f>(AV64-BB64)/BB64</f>
        <v>0</v>
      </c>
      <c r="BJ64">
        <f>AU64/(AW64+AU64/BB64)</f>
        <v>0</v>
      </c>
      <c r="BK64" t="s">
        <v>658</v>
      </c>
      <c r="BL64">
        <v>406.87</v>
      </c>
      <c r="BM64">
        <f>IF(BL64&lt;&gt;0, BL64, BJ64)</f>
        <v>0</v>
      </c>
      <c r="BN64">
        <f>1-BM64/BB64</f>
        <v>0</v>
      </c>
      <c r="BO64">
        <f>(BB64-BA64)/(BB64-BM64)</f>
        <v>0</v>
      </c>
      <c r="BP64">
        <f>(AV64-BB64)/(AV64-BM64)</f>
        <v>0</v>
      </c>
      <c r="BQ64">
        <f>(BB64-BA64)/(BB64-AU64)</f>
        <v>0</v>
      </c>
      <c r="BR64">
        <f>(AV64-BB64)/(AV64-AU64)</f>
        <v>0</v>
      </c>
      <c r="BS64">
        <f>(BO64*BM64/BA64)</f>
        <v>0</v>
      </c>
      <c r="BT64">
        <f>(1-BS64)</f>
        <v>0</v>
      </c>
      <c r="BU64">
        <v>1765</v>
      </c>
      <c r="BV64">
        <v>300</v>
      </c>
      <c r="BW64">
        <v>300</v>
      </c>
      <c r="BX64">
        <v>300</v>
      </c>
      <c r="BY64">
        <v>12553.9</v>
      </c>
      <c r="BZ64">
        <v>652.7</v>
      </c>
      <c r="CA64">
        <v>-0.009871929999999999</v>
      </c>
      <c r="CB64">
        <v>-8.119999999999999</v>
      </c>
      <c r="CC64" t="s">
        <v>413</v>
      </c>
      <c r="CD64" t="s">
        <v>413</v>
      </c>
      <c r="CE64" t="s">
        <v>413</v>
      </c>
      <c r="CF64" t="s">
        <v>413</v>
      </c>
      <c r="CG64" t="s">
        <v>413</v>
      </c>
      <c r="CH64" t="s">
        <v>413</v>
      </c>
      <c r="CI64" t="s">
        <v>413</v>
      </c>
      <c r="CJ64" t="s">
        <v>413</v>
      </c>
      <c r="CK64" t="s">
        <v>413</v>
      </c>
      <c r="CL64" t="s">
        <v>413</v>
      </c>
      <c r="CM64">
        <f>$B$11*DK64+$C$11*DL64+$F$11*DW64*(1-DZ64)</f>
        <v>0</v>
      </c>
      <c r="CN64">
        <f>CM64*CO64</f>
        <v>0</v>
      </c>
      <c r="CO64">
        <f>($B$11*$D$9+$C$11*$D$9+$F$11*((EJ64+EB64)/MAX(EJ64+EB64+EK64, 0.1)*$I$9+EK64/MAX(EJ64+EB64+EK64, 0.1)*$J$9))/($B$11+$C$11+$F$11)</f>
        <v>0</v>
      </c>
      <c r="CP64">
        <f>($B$11*$K$9+$C$11*$K$9+$F$11*((EJ64+EB64)/MAX(EJ64+EB64+EK64, 0.1)*$P$9+EK64/MAX(EJ64+EB64+EK64, 0.1)*$Q$9))/($B$11+$C$11+$F$11)</f>
        <v>0</v>
      </c>
      <c r="CQ64">
        <v>6</v>
      </c>
      <c r="CR64">
        <v>0.5</v>
      </c>
      <c r="CS64" t="s">
        <v>414</v>
      </c>
      <c r="CT64">
        <v>2</v>
      </c>
      <c r="CU64">
        <v>1687534037.099999</v>
      </c>
      <c r="CV64">
        <v>410.0020322580644</v>
      </c>
      <c r="CW64">
        <v>413.0531290322581</v>
      </c>
      <c r="CX64">
        <v>16.17482258064516</v>
      </c>
      <c r="CY64">
        <v>15.92951935483871</v>
      </c>
      <c r="CZ64">
        <v>409.2340322580645</v>
      </c>
      <c r="DA64">
        <v>16.03592258064516</v>
      </c>
      <c r="DB64">
        <v>600.3007096774194</v>
      </c>
      <c r="DC64">
        <v>101.0135483870968</v>
      </c>
      <c r="DD64">
        <v>0.1004043870967742</v>
      </c>
      <c r="DE64">
        <v>25.15381935483871</v>
      </c>
      <c r="DF64">
        <v>24.90040645161291</v>
      </c>
      <c r="DG64">
        <v>999.9000000000003</v>
      </c>
      <c r="DH64">
        <v>0</v>
      </c>
      <c r="DI64">
        <v>0</v>
      </c>
      <c r="DJ64">
        <v>9991.813548387097</v>
      </c>
      <c r="DK64">
        <v>0</v>
      </c>
      <c r="DL64">
        <v>1699.133548387097</v>
      </c>
      <c r="DM64">
        <v>-3.030164838709677</v>
      </c>
      <c r="DN64">
        <v>416.764129032258</v>
      </c>
      <c r="DO64">
        <v>419.7395161290323</v>
      </c>
      <c r="DP64">
        <v>0.2453004838709677</v>
      </c>
      <c r="DQ64">
        <v>413.0531290322581</v>
      </c>
      <c r="DR64">
        <v>15.92951935483871</v>
      </c>
      <c r="DS64">
        <v>1.633875806451613</v>
      </c>
      <c r="DT64">
        <v>1.609098387096774</v>
      </c>
      <c r="DU64">
        <v>14.28202580645161</v>
      </c>
      <c r="DV64">
        <v>14.04609677419355</v>
      </c>
      <c r="DW64">
        <v>600.0107096774193</v>
      </c>
      <c r="DX64">
        <v>0.9330081290322583</v>
      </c>
      <c r="DY64">
        <v>0.06699139677419355</v>
      </c>
      <c r="DZ64">
        <v>0</v>
      </c>
      <c r="EA64">
        <v>490.0053548387096</v>
      </c>
      <c r="EB64">
        <v>4.999310000000001</v>
      </c>
      <c r="EC64">
        <v>7401.321290322579</v>
      </c>
      <c r="ED64">
        <v>5203.878387096775</v>
      </c>
      <c r="EE64">
        <v>36.18929032258065</v>
      </c>
      <c r="EF64">
        <v>39.09051612903226</v>
      </c>
      <c r="EG64">
        <v>37.74164516129032</v>
      </c>
      <c r="EH64">
        <v>36.96745161290323</v>
      </c>
      <c r="EI64">
        <v>38.04409677419355</v>
      </c>
      <c r="EJ64">
        <v>555.1516129032259</v>
      </c>
      <c r="EK64">
        <v>39.86258064516129</v>
      </c>
      <c r="EL64">
        <v>0</v>
      </c>
      <c r="EM64">
        <v>90.79999995231628</v>
      </c>
      <c r="EN64">
        <v>0</v>
      </c>
      <c r="EO64">
        <v>490.0108846153847</v>
      </c>
      <c r="EP64">
        <v>-1.082769227166492</v>
      </c>
      <c r="EQ64">
        <v>-38.71179597792317</v>
      </c>
      <c r="ER64">
        <v>7401.617692307692</v>
      </c>
      <c r="ES64">
        <v>15</v>
      </c>
      <c r="ET64">
        <v>1687534073.1</v>
      </c>
      <c r="EU64" t="s">
        <v>659</v>
      </c>
      <c r="EV64">
        <v>1687534073.1</v>
      </c>
      <c r="EW64">
        <v>1687531125.6</v>
      </c>
      <c r="EX64">
        <v>48</v>
      </c>
      <c r="EY64">
        <v>-0.021</v>
      </c>
      <c r="EZ64">
        <v>-0.063</v>
      </c>
      <c r="FA64">
        <v>0.768</v>
      </c>
      <c r="FB64">
        <v>0.139</v>
      </c>
      <c r="FC64">
        <v>413</v>
      </c>
      <c r="FD64">
        <v>14</v>
      </c>
      <c r="FE64">
        <v>1.06</v>
      </c>
      <c r="FF64">
        <v>0.05</v>
      </c>
      <c r="FG64">
        <v>-3.07405243902439</v>
      </c>
      <c r="FH64">
        <v>0.7113963763066151</v>
      </c>
      <c r="FI64">
        <v>0.08689569785810046</v>
      </c>
      <c r="FJ64">
        <v>1</v>
      </c>
      <c r="FK64">
        <v>410.0230322580645</v>
      </c>
      <c r="FL64">
        <v>-0.03532258064460489</v>
      </c>
      <c r="FM64">
        <v>0.03576670272660684</v>
      </c>
      <c r="FN64">
        <v>1</v>
      </c>
      <c r="FO64">
        <v>0.255700512195122</v>
      </c>
      <c r="FP64">
        <v>-0.2519570592334496</v>
      </c>
      <c r="FQ64">
        <v>0.02886830305920568</v>
      </c>
      <c r="FR64">
        <v>1</v>
      </c>
      <c r="FS64">
        <v>16.17482258064516</v>
      </c>
      <c r="FT64">
        <v>0.5398499999999498</v>
      </c>
      <c r="FU64">
        <v>0.04046725246878662</v>
      </c>
      <c r="FV64">
        <v>1</v>
      </c>
      <c r="FW64">
        <v>4</v>
      </c>
      <c r="FX64">
        <v>4</v>
      </c>
      <c r="FY64" t="s">
        <v>416</v>
      </c>
      <c r="FZ64">
        <v>3.18198</v>
      </c>
      <c r="GA64">
        <v>2.79721</v>
      </c>
      <c r="GB64">
        <v>0.103718</v>
      </c>
      <c r="GC64">
        <v>0.104981</v>
      </c>
      <c r="GD64">
        <v>0.0919451</v>
      </c>
      <c r="GE64">
        <v>0.0919292</v>
      </c>
      <c r="GF64">
        <v>28266.5</v>
      </c>
      <c r="GG64">
        <v>22394.9</v>
      </c>
      <c r="GH64">
        <v>29456.7</v>
      </c>
      <c r="GI64">
        <v>24496.9</v>
      </c>
      <c r="GJ64">
        <v>34016.1</v>
      </c>
      <c r="GK64">
        <v>32465</v>
      </c>
      <c r="GL64">
        <v>40619.9</v>
      </c>
      <c r="GM64">
        <v>39966.2</v>
      </c>
      <c r="GN64">
        <v>2.2166</v>
      </c>
      <c r="GO64">
        <v>1.91963</v>
      </c>
      <c r="GP64">
        <v>0.112358</v>
      </c>
      <c r="GQ64">
        <v>0</v>
      </c>
      <c r="GR64">
        <v>23.0833</v>
      </c>
      <c r="GS64">
        <v>999.9</v>
      </c>
      <c r="GT64">
        <v>54.2</v>
      </c>
      <c r="GU64">
        <v>29.4</v>
      </c>
      <c r="GV64">
        <v>22.0844</v>
      </c>
      <c r="GW64">
        <v>62.101</v>
      </c>
      <c r="GX64">
        <v>35.0321</v>
      </c>
      <c r="GY64">
        <v>1</v>
      </c>
      <c r="GZ64">
        <v>-0.260937</v>
      </c>
      <c r="HA64">
        <v>-1.98657</v>
      </c>
      <c r="HB64">
        <v>20.2633</v>
      </c>
      <c r="HC64">
        <v>5.22822</v>
      </c>
      <c r="HD64">
        <v>11.9065</v>
      </c>
      <c r="HE64">
        <v>4.9645</v>
      </c>
      <c r="HF64">
        <v>3.292</v>
      </c>
      <c r="HG64">
        <v>9999</v>
      </c>
      <c r="HH64">
        <v>9999</v>
      </c>
      <c r="HI64">
        <v>9999</v>
      </c>
      <c r="HJ64">
        <v>999.9</v>
      </c>
      <c r="HK64">
        <v>4.97015</v>
      </c>
      <c r="HL64">
        <v>1.87485</v>
      </c>
      <c r="HM64">
        <v>1.87362</v>
      </c>
      <c r="HN64">
        <v>1.87266</v>
      </c>
      <c r="HO64">
        <v>1.87424</v>
      </c>
      <c r="HP64">
        <v>1.8692</v>
      </c>
      <c r="HQ64">
        <v>1.87346</v>
      </c>
      <c r="HR64">
        <v>1.8785</v>
      </c>
      <c r="HS64">
        <v>0</v>
      </c>
      <c r="HT64">
        <v>0</v>
      </c>
      <c r="HU64">
        <v>0</v>
      </c>
      <c r="HV64">
        <v>0</v>
      </c>
      <c r="HW64" t="s">
        <v>417</v>
      </c>
      <c r="HX64" t="s">
        <v>418</v>
      </c>
      <c r="HY64" t="s">
        <v>419</v>
      </c>
      <c r="HZ64" t="s">
        <v>419</v>
      </c>
      <c r="IA64" t="s">
        <v>419</v>
      </c>
      <c r="IB64" t="s">
        <v>419</v>
      </c>
      <c r="IC64">
        <v>0</v>
      </c>
      <c r="ID64">
        <v>100</v>
      </c>
      <c r="IE64">
        <v>100</v>
      </c>
      <c r="IF64">
        <v>0.768</v>
      </c>
      <c r="IG64">
        <v>0.1389</v>
      </c>
      <c r="IH64">
        <v>0.7890000000000441</v>
      </c>
      <c r="II64">
        <v>0</v>
      </c>
      <c r="IJ64">
        <v>0</v>
      </c>
      <c r="IK64">
        <v>0</v>
      </c>
      <c r="IL64">
        <v>0.1388949999999998</v>
      </c>
      <c r="IM64">
        <v>0</v>
      </c>
      <c r="IN64">
        <v>0</v>
      </c>
      <c r="IO64">
        <v>0</v>
      </c>
      <c r="IP64">
        <v>-1</v>
      </c>
      <c r="IQ64">
        <v>-1</v>
      </c>
      <c r="IR64">
        <v>-1</v>
      </c>
      <c r="IS64">
        <v>-1</v>
      </c>
      <c r="IT64">
        <v>1</v>
      </c>
      <c r="IU64">
        <v>48.7</v>
      </c>
      <c r="IV64">
        <v>1.06934</v>
      </c>
      <c r="IW64">
        <v>2.42188</v>
      </c>
      <c r="IX64">
        <v>1.42578</v>
      </c>
      <c r="IY64">
        <v>2.27295</v>
      </c>
      <c r="IZ64">
        <v>1.54785</v>
      </c>
      <c r="JA64">
        <v>2.28516</v>
      </c>
      <c r="JB64">
        <v>32.1344</v>
      </c>
      <c r="JC64">
        <v>14.6924</v>
      </c>
      <c r="JD64">
        <v>18</v>
      </c>
      <c r="JE64">
        <v>625.947</v>
      </c>
      <c r="JF64">
        <v>423.652</v>
      </c>
      <c r="JG64">
        <v>25.9841</v>
      </c>
      <c r="JH64">
        <v>23.8033</v>
      </c>
      <c r="JI64">
        <v>30.0004</v>
      </c>
      <c r="JJ64">
        <v>23.7553</v>
      </c>
      <c r="JK64">
        <v>23.7111</v>
      </c>
      <c r="JL64">
        <v>21.4381</v>
      </c>
      <c r="JM64">
        <v>31.4416</v>
      </c>
      <c r="JN64">
        <v>74.99290000000001</v>
      </c>
      <c r="JO64">
        <v>26.0063</v>
      </c>
      <c r="JP64">
        <v>413.009</v>
      </c>
      <c r="JQ64">
        <v>16.1016</v>
      </c>
      <c r="JR64">
        <v>95.96040000000001</v>
      </c>
      <c r="JS64">
        <v>101.682</v>
      </c>
    </row>
    <row r="65" spans="1:279">
      <c r="A65">
        <v>49</v>
      </c>
      <c r="B65">
        <v>1687534134.1</v>
      </c>
      <c r="C65">
        <v>7744.599999904633</v>
      </c>
      <c r="D65" t="s">
        <v>660</v>
      </c>
      <c r="E65" t="s">
        <v>661</v>
      </c>
      <c r="F65">
        <v>15</v>
      </c>
      <c r="G65" t="s">
        <v>227</v>
      </c>
      <c r="N65" t="s">
        <v>640</v>
      </c>
      <c r="O65" t="s">
        <v>641</v>
      </c>
      <c r="P65">
        <v>1687534126.099999</v>
      </c>
      <c r="Q65">
        <f>(R65)/1000</f>
        <v>0</v>
      </c>
      <c r="R65">
        <f>1000*DB65*AP65*(CX65-CY65)/(100*CQ65*(1000-AP65*CX65))</f>
        <v>0</v>
      </c>
      <c r="S65">
        <f>DB65*AP65*(CW65-CV65*(1000-AP65*CY65)/(1000-AP65*CX65))/(100*CQ65)</f>
        <v>0</v>
      </c>
      <c r="T65">
        <f>CV65 - IF(AP65&gt;1, S65*CQ65*100.0/(AR65*DJ65), 0)</f>
        <v>0</v>
      </c>
      <c r="U65">
        <f>((AA65-Q65/2)*T65-S65)/(AA65+Q65/2)</f>
        <v>0</v>
      </c>
      <c r="V65">
        <f>U65*(DC65+DD65)/1000.0</f>
        <v>0</v>
      </c>
      <c r="W65">
        <f>(CV65 - IF(AP65&gt;1, S65*CQ65*100.0/(AR65*DJ65), 0))*(DC65+DD65)/1000.0</f>
        <v>0</v>
      </c>
      <c r="X65">
        <f>2.0/((1/Z65-1/Y65)+SIGN(Z65)*SQRT((1/Z65-1/Y65)*(1/Z65-1/Y65) + 4*CR65/((CR65+1)*(CR65+1))*(2*1/Z65*1/Y65-1/Y65*1/Y65)))</f>
        <v>0</v>
      </c>
      <c r="Y65">
        <f>IF(LEFT(CS65,1)&lt;&gt;"0",IF(LEFT(CS65,1)="1",3.0,CT65),$D$5+$E$5*(DJ65*DC65/($K$5*1000))+$F$5*(DJ65*DC65/($K$5*1000))*MAX(MIN(CQ65,$J$5),$I$5)*MAX(MIN(CQ65,$J$5),$I$5)+$G$5*MAX(MIN(CQ65,$J$5),$I$5)*(DJ65*DC65/($K$5*1000))+$H$5*(DJ65*DC65/($K$5*1000))*(DJ65*DC65/($K$5*1000)))</f>
        <v>0</v>
      </c>
      <c r="Z65">
        <f>Q65*(1000-(1000*0.61365*exp(17.502*AD65/(240.97+AD65))/(DC65+DD65)+CX65)/2)/(1000*0.61365*exp(17.502*AD65/(240.97+AD65))/(DC65+DD65)-CX65)</f>
        <v>0</v>
      </c>
      <c r="AA65">
        <f>1/((CR65+1)/(X65/1.6)+1/(Y65/1.37)) + CR65/((CR65+1)/(X65/1.6) + CR65/(Y65/1.37))</f>
        <v>0</v>
      </c>
      <c r="AB65">
        <f>(CM65*CP65)</f>
        <v>0</v>
      </c>
      <c r="AC65">
        <f>(DE65+(AB65+2*0.95*5.67E-8*(((DE65+$B$7)+273)^4-(DE65+273)^4)-44100*Q65)/(1.84*29.3*Y65+8*0.95*5.67E-8*(DE65+273)^3))</f>
        <v>0</v>
      </c>
      <c r="AD65">
        <f>($C$7*DF65+$D$7*DG65+$E$7*AC65)</f>
        <v>0</v>
      </c>
      <c r="AE65">
        <f>0.61365*exp(17.502*AD65/(240.97+AD65))</f>
        <v>0</v>
      </c>
      <c r="AF65">
        <f>(AG65/AH65*100)</f>
        <v>0</v>
      </c>
      <c r="AG65">
        <f>CX65*(DC65+DD65)/1000</f>
        <v>0</v>
      </c>
      <c r="AH65">
        <f>0.61365*exp(17.502*DE65/(240.97+DE65))</f>
        <v>0</v>
      </c>
      <c r="AI65">
        <f>(AE65-CX65*(DC65+DD65)/1000)</f>
        <v>0</v>
      </c>
      <c r="AJ65">
        <f>(-Q65*44100)</f>
        <v>0</v>
      </c>
      <c r="AK65">
        <f>2*29.3*Y65*0.92*(DE65-AD65)</f>
        <v>0</v>
      </c>
      <c r="AL65">
        <f>2*0.95*5.67E-8*(((DE65+$B$7)+273)^4-(AD65+273)^4)</f>
        <v>0</v>
      </c>
      <c r="AM65">
        <f>AB65+AL65+AJ65+AK65</f>
        <v>0</v>
      </c>
      <c r="AN65">
        <v>0</v>
      </c>
      <c r="AO65">
        <v>0</v>
      </c>
      <c r="AP65">
        <f>IF(AN65*$H$13&gt;=AR65,1.0,(AR65/(AR65-AN65*$H$13)))</f>
        <v>0</v>
      </c>
      <c r="AQ65">
        <f>(AP65-1)*100</f>
        <v>0</v>
      </c>
      <c r="AR65">
        <f>MAX(0,($B$13+$C$13*DJ65)/(1+$D$13*DJ65)*DC65/(DE65+273)*$E$13)</f>
        <v>0</v>
      </c>
      <c r="AS65" t="s">
        <v>565</v>
      </c>
      <c r="AT65">
        <v>12496.9</v>
      </c>
      <c r="AU65">
        <v>744.564</v>
      </c>
      <c r="AV65">
        <v>2780.22</v>
      </c>
      <c r="AW65">
        <f>1-AU65/AV65</f>
        <v>0</v>
      </c>
      <c r="AX65">
        <v>-1.634995167223251</v>
      </c>
      <c r="AY65" t="s">
        <v>662</v>
      </c>
      <c r="AZ65">
        <v>12544.6</v>
      </c>
      <c r="BA65">
        <v>548.1207999999999</v>
      </c>
      <c r="BB65">
        <v>995.562</v>
      </c>
      <c r="BC65">
        <f>1-BA65/BB65</f>
        <v>0</v>
      </c>
      <c r="BD65">
        <v>0.5</v>
      </c>
      <c r="BE65">
        <f>CN65</f>
        <v>0</v>
      </c>
      <c r="BF65">
        <f>S65</f>
        <v>0</v>
      </c>
      <c r="BG65">
        <f>BC65*BD65*BE65</f>
        <v>0</v>
      </c>
      <c r="BH65">
        <f>(BF65-AX65)/BE65</f>
        <v>0</v>
      </c>
      <c r="BI65">
        <f>(AV65-BB65)/BB65</f>
        <v>0</v>
      </c>
      <c r="BJ65">
        <f>AU65/(AW65+AU65/BB65)</f>
        <v>0</v>
      </c>
      <c r="BK65" t="s">
        <v>663</v>
      </c>
      <c r="BL65">
        <v>436.85</v>
      </c>
      <c r="BM65">
        <f>IF(BL65&lt;&gt;0, BL65, BJ65)</f>
        <v>0</v>
      </c>
      <c r="BN65">
        <f>1-BM65/BB65</f>
        <v>0</v>
      </c>
      <c r="BO65">
        <f>(BB65-BA65)/(BB65-BM65)</f>
        <v>0</v>
      </c>
      <c r="BP65">
        <f>(AV65-BB65)/(AV65-BM65)</f>
        <v>0</v>
      </c>
      <c r="BQ65">
        <f>(BB65-BA65)/(BB65-AU65)</f>
        <v>0</v>
      </c>
      <c r="BR65">
        <f>(AV65-BB65)/(AV65-AU65)</f>
        <v>0</v>
      </c>
      <c r="BS65">
        <f>(BO65*BM65/BA65)</f>
        <v>0</v>
      </c>
      <c r="BT65">
        <f>(1-BS65)</f>
        <v>0</v>
      </c>
      <c r="BU65">
        <v>1767</v>
      </c>
      <c r="BV65">
        <v>300</v>
      </c>
      <c r="BW65">
        <v>300</v>
      </c>
      <c r="BX65">
        <v>300</v>
      </c>
      <c r="BY65">
        <v>12544.6</v>
      </c>
      <c r="BZ65">
        <v>914.9299999999999</v>
      </c>
      <c r="CA65">
        <v>-0.0101217</v>
      </c>
      <c r="CB65">
        <v>-23.39</v>
      </c>
      <c r="CC65" t="s">
        <v>413</v>
      </c>
      <c r="CD65" t="s">
        <v>413</v>
      </c>
      <c r="CE65" t="s">
        <v>413</v>
      </c>
      <c r="CF65" t="s">
        <v>413</v>
      </c>
      <c r="CG65" t="s">
        <v>413</v>
      </c>
      <c r="CH65" t="s">
        <v>413</v>
      </c>
      <c r="CI65" t="s">
        <v>413</v>
      </c>
      <c r="CJ65" t="s">
        <v>413</v>
      </c>
      <c r="CK65" t="s">
        <v>413</v>
      </c>
      <c r="CL65" t="s">
        <v>413</v>
      </c>
      <c r="CM65">
        <f>$B$11*DK65+$C$11*DL65+$F$11*DW65*(1-DZ65)</f>
        <v>0</v>
      </c>
      <c r="CN65">
        <f>CM65*CO65</f>
        <v>0</v>
      </c>
      <c r="CO65">
        <f>($B$11*$D$9+$C$11*$D$9+$F$11*((EJ65+EB65)/MAX(EJ65+EB65+EK65, 0.1)*$I$9+EK65/MAX(EJ65+EB65+EK65, 0.1)*$J$9))/($B$11+$C$11+$F$11)</f>
        <v>0</v>
      </c>
      <c r="CP65">
        <f>($B$11*$K$9+$C$11*$K$9+$F$11*((EJ65+EB65)/MAX(EJ65+EB65+EK65, 0.1)*$P$9+EK65/MAX(EJ65+EB65+EK65, 0.1)*$Q$9))/($B$11+$C$11+$F$11)</f>
        <v>0</v>
      </c>
      <c r="CQ65">
        <v>6</v>
      </c>
      <c r="CR65">
        <v>0.5</v>
      </c>
      <c r="CS65" t="s">
        <v>414</v>
      </c>
      <c r="CT65">
        <v>2</v>
      </c>
      <c r="CU65">
        <v>1687534126.099999</v>
      </c>
      <c r="CV65">
        <v>410.0570322580645</v>
      </c>
      <c r="CW65">
        <v>412.8017096774194</v>
      </c>
      <c r="CX65">
        <v>16.6799064516129</v>
      </c>
      <c r="CY65">
        <v>16.52637419354839</v>
      </c>
      <c r="CZ65">
        <v>409.2450322580644</v>
      </c>
      <c r="DA65">
        <v>16.54100967741935</v>
      </c>
      <c r="DB65">
        <v>600.2211290322581</v>
      </c>
      <c r="DC65">
        <v>101.016129032258</v>
      </c>
      <c r="DD65">
        <v>0.09977037096774193</v>
      </c>
      <c r="DE65">
        <v>25.5043064516129</v>
      </c>
      <c r="DF65">
        <v>25.12977419354839</v>
      </c>
      <c r="DG65">
        <v>999.9000000000003</v>
      </c>
      <c r="DH65">
        <v>0</v>
      </c>
      <c r="DI65">
        <v>0</v>
      </c>
      <c r="DJ65">
        <v>10007.34</v>
      </c>
      <c r="DK65">
        <v>0</v>
      </c>
      <c r="DL65">
        <v>1705.226129032258</v>
      </c>
      <c r="DM65">
        <v>-2.788980967741935</v>
      </c>
      <c r="DN65">
        <v>416.9677096774194</v>
      </c>
      <c r="DO65">
        <v>419.7385483870967</v>
      </c>
      <c r="DP65">
        <v>0.1535356129032258</v>
      </c>
      <c r="DQ65">
        <v>412.8017096774194</v>
      </c>
      <c r="DR65">
        <v>16.52637419354839</v>
      </c>
      <c r="DS65">
        <v>1.68493870967742</v>
      </c>
      <c r="DT65">
        <v>1.669429677419355</v>
      </c>
      <c r="DU65">
        <v>14.75827096774193</v>
      </c>
      <c r="DV65">
        <v>14.61497096774194</v>
      </c>
      <c r="DW65">
        <v>299.9962258064516</v>
      </c>
      <c r="DX65">
        <v>0.8999601290322582</v>
      </c>
      <c r="DY65">
        <v>0.1000398870967742</v>
      </c>
      <c r="DZ65">
        <v>0</v>
      </c>
      <c r="EA65">
        <v>547.8610967741936</v>
      </c>
      <c r="EB65">
        <v>4.999310000000001</v>
      </c>
      <c r="EC65">
        <v>6074.975483870968</v>
      </c>
      <c r="ED65">
        <v>2549.963870967742</v>
      </c>
      <c r="EE65">
        <v>36.89696774193548</v>
      </c>
      <c r="EF65">
        <v>40.89090322580645</v>
      </c>
      <c r="EG65">
        <v>38.82638709677419</v>
      </c>
      <c r="EH65">
        <v>38.97345161290321</v>
      </c>
      <c r="EI65">
        <v>39.01790322580644</v>
      </c>
      <c r="EJ65">
        <v>265.4851612903226</v>
      </c>
      <c r="EK65">
        <v>29.51</v>
      </c>
      <c r="EL65">
        <v>0</v>
      </c>
      <c r="EM65">
        <v>88.59999990463257</v>
      </c>
      <c r="EN65">
        <v>0</v>
      </c>
      <c r="EO65">
        <v>548.1207999999999</v>
      </c>
      <c r="EP65">
        <v>15.1686154008474</v>
      </c>
      <c r="EQ65">
        <v>160.9207688074899</v>
      </c>
      <c r="ER65">
        <v>6076.826799999999</v>
      </c>
      <c r="ES65">
        <v>15</v>
      </c>
      <c r="ET65">
        <v>1687534161.1</v>
      </c>
      <c r="EU65" t="s">
        <v>664</v>
      </c>
      <c r="EV65">
        <v>1687534161.1</v>
      </c>
      <c r="EW65">
        <v>1687531125.6</v>
      </c>
      <c r="EX65">
        <v>49</v>
      </c>
      <c r="EY65">
        <v>0.044</v>
      </c>
      <c r="EZ65">
        <v>-0.063</v>
      </c>
      <c r="FA65">
        <v>0.8120000000000001</v>
      </c>
      <c r="FB65">
        <v>0.139</v>
      </c>
      <c r="FC65">
        <v>413</v>
      </c>
      <c r="FD65">
        <v>14</v>
      </c>
      <c r="FE65">
        <v>1.1</v>
      </c>
      <c r="FF65">
        <v>0.05</v>
      </c>
      <c r="FG65">
        <v>-2.786408536585366</v>
      </c>
      <c r="FH65">
        <v>0.04043289198606209</v>
      </c>
      <c r="FI65">
        <v>0.02375907390830646</v>
      </c>
      <c r="FJ65">
        <v>1</v>
      </c>
      <c r="FK65">
        <v>410.0128387096773</v>
      </c>
      <c r="FL65">
        <v>0.1439516129011639</v>
      </c>
      <c r="FM65">
        <v>0.0344627866379216</v>
      </c>
      <c r="FN65">
        <v>1</v>
      </c>
      <c r="FO65">
        <v>0.1629155853658537</v>
      </c>
      <c r="FP65">
        <v>-0.1141341324041809</v>
      </c>
      <c r="FQ65">
        <v>0.02541749943754001</v>
      </c>
      <c r="FR65">
        <v>1</v>
      </c>
      <c r="FS65">
        <v>16.6799064516129</v>
      </c>
      <c r="FT65">
        <v>0.8420806451612389</v>
      </c>
      <c r="FU65">
        <v>0.06293421519529463</v>
      </c>
      <c r="FV65">
        <v>1</v>
      </c>
      <c r="FW65">
        <v>4</v>
      </c>
      <c r="FX65">
        <v>4</v>
      </c>
      <c r="FY65" t="s">
        <v>416</v>
      </c>
      <c r="FZ65">
        <v>3.18211</v>
      </c>
      <c r="GA65">
        <v>2.79652</v>
      </c>
      <c r="GB65">
        <v>0.103705</v>
      </c>
      <c r="GC65">
        <v>0.104915</v>
      </c>
      <c r="GD65">
        <v>0.0940704</v>
      </c>
      <c r="GE65">
        <v>0.0941877</v>
      </c>
      <c r="GF65">
        <v>28261.5</v>
      </c>
      <c r="GG65">
        <v>22392.2</v>
      </c>
      <c r="GH65">
        <v>29451.6</v>
      </c>
      <c r="GI65">
        <v>24492.6</v>
      </c>
      <c r="GJ65">
        <v>33928.5</v>
      </c>
      <c r="GK65">
        <v>32377.5</v>
      </c>
      <c r="GL65">
        <v>40612.8</v>
      </c>
      <c r="GM65">
        <v>39959.6</v>
      </c>
      <c r="GN65">
        <v>2.21493</v>
      </c>
      <c r="GO65">
        <v>1.91823</v>
      </c>
      <c r="GP65">
        <v>0.09938329999999999</v>
      </c>
      <c r="GQ65">
        <v>0</v>
      </c>
      <c r="GR65">
        <v>23.4746</v>
      </c>
      <c r="GS65">
        <v>999.9</v>
      </c>
      <c r="GT65">
        <v>54.3</v>
      </c>
      <c r="GU65">
        <v>29.6</v>
      </c>
      <c r="GV65">
        <v>22.381</v>
      </c>
      <c r="GW65">
        <v>62.201</v>
      </c>
      <c r="GX65">
        <v>34.2548</v>
      </c>
      <c r="GY65">
        <v>1</v>
      </c>
      <c r="GZ65">
        <v>-0.255262</v>
      </c>
      <c r="HA65">
        <v>-0.316631</v>
      </c>
      <c r="HB65">
        <v>20.2772</v>
      </c>
      <c r="HC65">
        <v>5.22837</v>
      </c>
      <c r="HD65">
        <v>11.9059</v>
      </c>
      <c r="HE65">
        <v>4.96375</v>
      </c>
      <c r="HF65">
        <v>3.292</v>
      </c>
      <c r="HG65">
        <v>9999</v>
      </c>
      <c r="HH65">
        <v>9999</v>
      </c>
      <c r="HI65">
        <v>9999</v>
      </c>
      <c r="HJ65">
        <v>999.9</v>
      </c>
      <c r="HK65">
        <v>4.97016</v>
      </c>
      <c r="HL65">
        <v>1.87485</v>
      </c>
      <c r="HM65">
        <v>1.87362</v>
      </c>
      <c r="HN65">
        <v>1.87269</v>
      </c>
      <c r="HO65">
        <v>1.87424</v>
      </c>
      <c r="HP65">
        <v>1.8692</v>
      </c>
      <c r="HQ65">
        <v>1.87347</v>
      </c>
      <c r="HR65">
        <v>1.87851</v>
      </c>
      <c r="HS65">
        <v>0</v>
      </c>
      <c r="HT65">
        <v>0</v>
      </c>
      <c r="HU65">
        <v>0</v>
      </c>
      <c r="HV65">
        <v>0</v>
      </c>
      <c r="HW65" t="s">
        <v>417</v>
      </c>
      <c r="HX65" t="s">
        <v>418</v>
      </c>
      <c r="HY65" t="s">
        <v>419</v>
      </c>
      <c r="HZ65" t="s">
        <v>419</v>
      </c>
      <c r="IA65" t="s">
        <v>419</v>
      </c>
      <c r="IB65" t="s">
        <v>419</v>
      </c>
      <c r="IC65">
        <v>0</v>
      </c>
      <c r="ID65">
        <v>100</v>
      </c>
      <c r="IE65">
        <v>100</v>
      </c>
      <c r="IF65">
        <v>0.8120000000000001</v>
      </c>
      <c r="IG65">
        <v>0.1389</v>
      </c>
      <c r="IH65">
        <v>0.7677499999999782</v>
      </c>
      <c r="II65">
        <v>0</v>
      </c>
      <c r="IJ65">
        <v>0</v>
      </c>
      <c r="IK65">
        <v>0</v>
      </c>
      <c r="IL65">
        <v>0.1388949999999998</v>
      </c>
      <c r="IM65">
        <v>0</v>
      </c>
      <c r="IN65">
        <v>0</v>
      </c>
      <c r="IO65">
        <v>0</v>
      </c>
      <c r="IP65">
        <v>-1</v>
      </c>
      <c r="IQ65">
        <v>-1</v>
      </c>
      <c r="IR65">
        <v>-1</v>
      </c>
      <c r="IS65">
        <v>-1</v>
      </c>
      <c r="IT65">
        <v>1</v>
      </c>
      <c r="IU65">
        <v>50.1</v>
      </c>
      <c r="IV65">
        <v>1.06934</v>
      </c>
      <c r="IW65">
        <v>2.40967</v>
      </c>
      <c r="IX65">
        <v>1.42578</v>
      </c>
      <c r="IY65">
        <v>2.27295</v>
      </c>
      <c r="IZ65">
        <v>1.54785</v>
      </c>
      <c r="JA65">
        <v>2.44385</v>
      </c>
      <c r="JB65">
        <v>32.2887</v>
      </c>
      <c r="JC65">
        <v>14.7099</v>
      </c>
      <c r="JD65">
        <v>18</v>
      </c>
      <c r="JE65">
        <v>625.6180000000001</v>
      </c>
      <c r="JF65">
        <v>423.495</v>
      </c>
      <c r="JG65">
        <v>25.0893</v>
      </c>
      <c r="JH65">
        <v>23.8966</v>
      </c>
      <c r="JI65">
        <v>30.0006</v>
      </c>
      <c r="JJ65">
        <v>23.8335</v>
      </c>
      <c r="JK65">
        <v>23.7899</v>
      </c>
      <c r="JL65">
        <v>21.4356</v>
      </c>
      <c r="JM65">
        <v>30.1015</v>
      </c>
      <c r="JN65">
        <v>74.236</v>
      </c>
      <c r="JO65">
        <v>25.0251</v>
      </c>
      <c r="JP65">
        <v>412.858</v>
      </c>
      <c r="JQ65">
        <v>16.623</v>
      </c>
      <c r="JR65">
        <v>95.94370000000001</v>
      </c>
      <c r="JS65">
        <v>101.665</v>
      </c>
    </row>
    <row r="66" spans="1:279">
      <c r="A66">
        <v>50</v>
      </c>
      <c r="B66">
        <v>1687534222.1</v>
      </c>
      <c r="C66">
        <v>7832.599999904633</v>
      </c>
      <c r="D66" t="s">
        <v>665</v>
      </c>
      <c r="E66" t="s">
        <v>666</v>
      </c>
      <c r="F66">
        <v>15</v>
      </c>
      <c r="G66" t="s">
        <v>227</v>
      </c>
      <c r="N66" t="s">
        <v>640</v>
      </c>
      <c r="O66" t="s">
        <v>641</v>
      </c>
      <c r="P66">
        <v>1687534214.099999</v>
      </c>
      <c r="Q66">
        <f>(R66)/1000</f>
        <v>0</v>
      </c>
      <c r="R66">
        <f>1000*DB66*AP66*(CX66-CY66)/(100*CQ66*(1000-AP66*CX66))</f>
        <v>0</v>
      </c>
      <c r="S66">
        <f>DB66*AP66*(CW66-CV66*(1000-AP66*CY66)/(1000-AP66*CX66))/(100*CQ66)</f>
        <v>0</v>
      </c>
      <c r="T66">
        <f>CV66 - IF(AP66&gt;1, S66*CQ66*100.0/(AR66*DJ66), 0)</f>
        <v>0</v>
      </c>
      <c r="U66">
        <f>((AA66-Q66/2)*T66-S66)/(AA66+Q66/2)</f>
        <v>0</v>
      </c>
      <c r="V66">
        <f>U66*(DC66+DD66)/1000.0</f>
        <v>0</v>
      </c>
      <c r="W66">
        <f>(CV66 - IF(AP66&gt;1, S66*CQ66*100.0/(AR66*DJ66), 0))*(DC66+DD66)/1000.0</f>
        <v>0</v>
      </c>
      <c r="X66">
        <f>2.0/((1/Z66-1/Y66)+SIGN(Z66)*SQRT((1/Z66-1/Y66)*(1/Z66-1/Y66) + 4*CR66/((CR66+1)*(CR66+1))*(2*1/Z66*1/Y66-1/Y66*1/Y66)))</f>
        <v>0</v>
      </c>
      <c r="Y66">
        <f>IF(LEFT(CS66,1)&lt;&gt;"0",IF(LEFT(CS66,1)="1",3.0,CT66),$D$5+$E$5*(DJ66*DC66/($K$5*1000))+$F$5*(DJ66*DC66/($K$5*1000))*MAX(MIN(CQ66,$J$5),$I$5)*MAX(MIN(CQ66,$J$5),$I$5)+$G$5*MAX(MIN(CQ66,$J$5),$I$5)*(DJ66*DC66/($K$5*1000))+$H$5*(DJ66*DC66/($K$5*1000))*(DJ66*DC66/($K$5*1000)))</f>
        <v>0</v>
      </c>
      <c r="Z66">
        <f>Q66*(1000-(1000*0.61365*exp(17.502*AD66/(240.97+AD66))/(DC66+DD66)+CX66)/2)/(1000*0.61365*exp(17.502*AD66/(240.97+AD66))/(DC66+DD66)-CX66)</f>
        <v>0</v>
      </c>
      <c r="AA66">
        <f>1/((CR66+1)/(X66/1.6)+1/(Y66/1.37)) + CR66/((CR66+1)/(X66/1.6) + CR66/(Y66/1.37))</f>
        <v>0</v>
      </c>
      <c r="AB66">
        <f>(CM66*CP66)</f>
        <v>0</v>
      </c>
      <c r="AC66">
        <f>(DE66+(AB66+2*0.95*5.67E-8*(((DE66+$B$7)+273)^4-(DE66+273)^4)-44100*Q66)/(1.84*29.3*Y66+8*0.95*5.67E-8*(DE66+273)^3))</f>
        <v>0</v>
      </c>
      <c r="AD66">
        <f>($C$7*DF66+$D$7*DG66+$E$7*AC66)</f>
        <v>0</v>
      </c>
      <c r="AE66">
        <f>0.61365*exp(17.502*AD66/(240.97+AD66))</f>
        <v>0</v>
      </c>
      <c r="AF66">
        <f>(AG66/AH66*100)</f>
        <v>0</v>
      </c>
      <c r="AG66">
        <f>CX66*(DC66+DD66)/1000</f>
        <v>0</v>
      </c>
      <c r="AH66">
        <f>0.61365*exp(17.502*DE66/(240.97+DE66))</f>
        <v>0</v>
      </c>
      <c r="AI66">
        <f>(AE66-CX66*(DC66+DD66)/1000)</f>
        <v>0</v>
      </c>
      <c r="AJ66">
        <f>(-Q66*44100)</f>
        <v>0</v>
      </c>
      <c r="AK66">
        <f>2*29.3*Y66*0.92*(DE66-AD66)</f>
        <v>0</v>
      </c>
      <c r="AL66">
        <f>2*0.95*5.67E-8*(((DE66+$B$7)+273)^4-(AD66+273)^4)</f>
        <v>0</v>
      </c>
      <c r="AM66">
        <f>AB66+AL66+AJ66+AK66</f>
        <v>0</v>
      </c>
      <c r="AN66">
        <v>0</v>
      </c>
      <c r="AO66">
        <v>0</v>
      </c>
      <c r="AP66">
        <f>IF(AN66*$H$13&gt;=AR66,1.0,(AR66/(AR66-AN66*$H$13)))</f>
        <v>0</v>
      </c>
      <c r="AQ66">
        <f>(AP66-1)*100</f>
        <v>0</v>
      </c>
      <c r="AR66">
        <f>MAX(0,($B$13+$C$13*DJ66)/(1+$D$13*DJ66)*DC66/(DE66+273)*$E$13)</f>
        <v>0</v>
      </c>
      <c r="AS66" t="s">
        <v>565</v>
      </c>
      <c r="AT66">
        <v>12496.9</v>
      </c>
      <c r="AU66">
        <v>744.564</v>
      </c>
      <c r="AV66">
        <v>2780.22</v>
      </c>
      <c r="AW66">
        <f>1-AU66/AV66</f>
        <v>0</v>
      </c>
      <c r="AX66">
        <v>-1.634995167223251</v>
      </c>
      <c r="AY66" t="s">
        <v>667</v>
      </c>
      <c r="AZ66">
        <v>12530.9</v>
      </c>
      <c r="BA66">
        <v>574.8398000000001</v>
      </c>
      <c r="BB66">
        <v>1211.04</v>
      </c>
      <c r="BC66">
        <f>1-BA66/BB66</f>
        <v>0</v>
      </c>
      <c r="BD66">
        <v>0.5</v>
      </c>
      <c r="BE66">
        <f>CN66</f>
        <v>0</v>
      </c>
      <c r="BF66">
        <f>S66</f>
        <v>0</v>
      </c>
      <c r="BG66">
        <f>BC66*BD66*BE66</f>
        <v>0</v>
      </c>
      <c r="BH66">
        <f>(BF66-AX66)/BE66</f>
        <v>0</v>
      </c>
      <c r="BI66">
        <f>(AV66-BB66)/BB66</f>
        <v>0</v>
      </c>
      <c r="BJ66">
        <f>AU66/(AW66+AU66/BB66)</f>
        <v>0</v>
      </c>
      <c r="BK66" t="s">
        <v>668</v>
      </c>
      <c r="BL66">
        <v>491.02</v>
      </c>
      <c r="BM66">
        <f>IF(BL66&lt;&gt;0, BL66, BJ66)</f>
        <v>0</v>
      </c>
      <c r="BN66">
        <f>1-BM66/BB66</f>
        <v>0</v>
      </c>
      <c r="BO66">
        <f>(BB66-BA66)/(BB66-BM66)</f>
        <v>0</v>
      </c>
      <c r="BP66">
        <f>(AV66-BB66)/(AV66-BM66)</f>
        <v>0</v>
      </c>
      <c r="BQ66">
        <f>(BB66-BA66)/(BB66-AU66)</f>
        <v>0</v>
      </c>
      <c r="BR66">
        <f>(AV66-BB66)/(AV66-AU66)</f>
        <v>0</v>
      </c>
      <c r="BS66">
        <f>(BO66*BM66/BA66)</f>
        <v>0</v>
      </c>
      <c r="BT66">
        <f>(1-BS66)</f>
        <v>0</v>
      </c>
      <c r="BU66">
        <v>1769</v>
      </c>
      <c r="BV66">
        <v>300</v>
      </c>
      <c r="BW66">
        <v>300</v>
      </c>
      <c r="BX66">
        <v>300</v>
      </c>
      <c r="BY66">
        <v>12530.9</v>
      </c>
      <c r="BZ66">
        <v>1122.41</v>
      </c>
      <c r="CA66">
        <v>-0.0102389</v>
      </c>
      <c r="CB66">
        <v>-21.4</v>
      </c>
      <c r="CC66" t="s">
        <v>413</v>
      </c>
      <c r="CD66" t="s">
        <v>413</v>
      </c>
      <c r="CE66" t="s">
        <v>413</v>
      </c>
      <c r="CF66" t="s">
        <v>413</v>
      </c>
      <c r="CG66" t="s">
        <v>413</v>
      </c>
      <c r="CH66" t="s">
        <v>413</v>
      </c>
      <c r="CI66" t="s">
        <v>413</v>
      </c>
      <c r="CJ66" t="s">
        <v>413</v>
      </c>
      <c r="CK66" t="s">
        <v>413</v>
      </c>
      <c r="CL66" t="s">
        <v>413</v>
      </c>
      <c r="CM66">
        <f>$B$11*DK66+$C$11*DL66+$F$11*DW66*(1-DZ66)</f>
        <v>0</v>
      </c>
      <c r="CN66">
        <f>CM66*CO66</f>
        <v>0</v>
      </c>
      <c r="CO66">
        <f>($B$11*$D$9+$C$11*$D$9+$F$11*((EJ66+EB66)/MAX(EJ66+EB66+EK66, 0.1)*$I$9+EK66/MAX(EJ66+EB66+EK66, 0.1)*$J$9))/($B$11+$C$11+$F$11)</f>
        <v>0</v>
      </c>
      <c r="CP66">
        <f>($B$11*$K$9+$C$11*$K$9+$F$11*((EJ66+EB66)/MAX(EJ66+EB66+EK66, 0.1)*$P$9+EK66/MAX(EJ66+EB66+EK66, 0.1)*$Q$9))/($B$11+$C$11+$F$11)</f>
        <v>0</v>
      </c>
      <c r="CQ66">
        <v>6</v>
      </c>
      <c r="CR66">
        <v>0.5</v>
      </c>
      <c r="CS66" t="s">
        <v>414</v>
      </c>
      <c r="CT66">
        <v>2</v>
      </c>
      <c r="CU66">
        <v>1687534214.099999</v>
      </c>
      <c r="CV66">
        <v>410.0523870967742</v>
      </c>
      <c r="CW66">
        <v>412.0597419354838</v>
      </c>
      <c r="CX66">
        <v>16.35394838709678</v>
      </c>
      <c r="CY66">
        <v>16.00214838709677</v>
      </c>
      <c r="CZ66">
        <v>409.2813870967742</v>
      </c>
      <c r="DA66">
        <v>16.21505161290323</v>
      </c>
      <c r="DB66">
        <v>600.2562258064517</v>
      </c>
      <c r="DC66">
        <v>101.0179354838709</v>
      </c>
      <c r="DD66">
        <v>0.1001587838709677</v>
      </c>
      <c r="DE66">
        <v>25.30726774193548</v>
      </c>
      <c r="DF66">
        <v>24.79434193548387</v>
      </c>
      <c r="DG66">
        <v>999.9000000000003</v>
      </c>
      <c r="DH66">
        <v>0</v>
      </c>
      <c r="DI66">
        <v>0</v>
      </c>
      <c r="DJ66">
        <v>10001.69838709677</v>
      </c>
      <c r="DK66">
        <v>0</v>
      </c>
      <c r="DL66">
        <v>1708.597741935484</v>
      </c>
      <c r="DM66">
        <v>-1.966428709677419</v>
      </c>
      <c r="DN66">
        <v>416.9114838709677</v>
      </c>
      <c r="DO66">
        <v>418.7608064516129</v>
      </c>
      <c r="DP66">
        <v>0.351794935483871</v>
      </c>
      <c r="DQ66">
        <v>412.0597419354838</v>
      </c>
      <c r="DR66">
        <v>16.00214838709677</v>
      </c>
      <c r="DS66">
        <v>1.652043548387097</v>
      </c>
      <c r="DT66">
        <v>1.616505161290323</v>
      </c>
      <c r="DU66">
        <v>14.4529870967742</v>
      </c>
      <c r="DV66">
        <v>14.11694193548387</v>
      </c>
      <c r="DW66">
        <v>149.9835161290322</v>
      </c>
      <c r="DX66">
        <v>0.9000075806451615</v>
      </c>
      <c r="DY66">
        <v>0.09999236774193546</v>
      </c>
      <c r="DZ66">
        <v>0</v>
      </c>
      <c r="EA66">
        <v>574.4620000000001</v>
      </c>
      <c r="EB66">
        <v>4.999310000000001</v>
      </c>
      <c r="EC66">
        <v>5256.98870967742</v>
      </c>
      <c r="ED66">
        <v>1253.269677419355</v>
      </c>
      <c r="EE66">
        <v>37.31199999999998</v>
      </c>
      <c r="EF66">
        <v>41.89896774193546</v>
      </c>
      <c r="EG66">
        <v>39.59248387096774</v>
      </c>
      <c r="EH66">
        <v>39.67109677419354</v>
      </c>
      <c r="EI66">
        <v>39.53399999999998</v>
      </c>
      <c r="EJ66">
        <v>130.4877419354839</v>
      </c>
      <c r="EK66">
        <v>14.5</v>
      </c>
      <c r="EL66">
        <v>0</v>
      </c>
      <c r="EM66">
        <v>87.79999995231628</v>
      </c>
      <c r="EN66">
        <v>0</v>
      </c>
      <c r="EO66">
        <v>574.8398000000001</v>
      </c>
      <c r="EP66">
        <v>24.11607695505067</v>
      </c>
      <c r="EQ66">
        <v>22.79922954957382</v>
      </c>
      <c r="ER66">
        <v>5256.2576</v>
      </c>
      <c r="ES66">
        <v>15</v>
      </c>
      <c r="ET66">
        <v>1687534239.1</v>
      </c>
      <c r="EU66" t="s">
        <v>669</v>
      </c>
      <c r="EV66">
        <v>1687534239.1</v>
      </c>
      <c r="EW66">
        <v>1687531125.6</v>
      </c>
      <c r="EX66">
        <v>50</v>
      </c>
      <c r="EY66">
        <v>-0.041</v>
      </c>
      <c r="EZ66">
        <v>-0.063</v>
      </c>
      <c r="FA66">
        <v>0.771</v>
      </c>
      <c r="FB66">
        <v>0.139</v>
      </c>
      <c r="FC66">
        <v>412</v>
      </c>
      <c r="FD66">
        <v>14</v>
      </c>
      <c r="FE66">
        <v>0.2</v>
      </c>
      <c r="FF66">
        <v>0.05</v>
      </c>
      <c r="FG66">
        <v>-1.974846097560976</v>
      </c>
      <c r="FH66">
        <v>0.1435114285714297</v>
      </c>
      <c r="FI66">
        <v>0.05594475523612116</v>
      </c>
      <c r="FJ66">
        <v>1</v>
      </c>
      <c r="FK66">
        <v>410.0933548387097</v>
      </c>
      <c r="FL66">
        <v>-0.5465322580670947</v>
      </c>
      <c r="FM66">
        <v>0.04799095908612614</v>
      </c>
      <c r="FN66">
        <v>1</v>
      </c>
      <c r="FO66">
        <v>0.3392655121951219</v>
      </c>
      <c r="FP66">
        <v>0.4294999442508712</v>
      </c>
      <c r="FQ66">
        <v>0.04669625924962714</v>
      </c>
      <c r="FR66">
        <v>1</v>
      </c>
      <c r="FS66">
        <v>16.35394838709678</v>
      </c>
      <c r="FT66">
        <v>-0.2077741935484261</v>
      </c>
      <c r="FU66">
        <v>0.01941236504791152</v>
      </c>
      <c r="FV66">
        <v>1</v>
      </c>
      <c r="FW66">
        <v>4</v>
      </c>
      <c r="FX66">
        <v>4</v>
      </c>
      <c r="FY66" t="s">
        <v>416</v>
      </c>
      <c r="FZ66">
        <v>3.18191</v>
      </c>
      <c r="GA66">
        <v>2.79698</v>
      </c>
      <c r="GB66">
        <v>0.103683</v>
      </c>
      <c r="GC66">
        <v>0.10475</v>
      </c>
      <c r="GD66">
        <v>0.09207070000000001</v>
      </c>
      <c r="GE66">
        <v>0.09129089999999999</v>
      </c>
      <c r="GF66">
        <v>28256.1</v>
      </c>
      <c r="GG66">
        <v>22392.9</v>
      </c>
      <c r="GH66">
        <v>29445.8</v>
      </c>
      <c r="GI66">
        <v>24489.2</v>
      </c>
      <c r="GJ66">
        <v>33999.2</v>
      </c>
      <c r="GK66">
        <v>32478.4</v>
      </c>
      <c r="GL66">
        <v>40605.5</v>
      </c>
      <c r="GM66">
        <v>39954</v>
      </c>
      <c r="GN66">
        <v>2.21425</v>
      </c>
      <c r="GO66">
        <v>1.91375</v>
      </c>
      <c r="GP66">
        <v>0.0903755</v>
      </c>
      <c r="GQ66">
        <v>0</v>
      </c>
      <c r="GR66">
        <v>23.3441</v>
      </c>
      <c r="GS66">
        <v>999.9</v>
      </c>
      <c r="GT66">
        <v>54.3</v>
      </c>
      <c r="GU66">
        <v>29.8</v>
      </c>
      <c r="GV66">
        <v>22.6398</v>
      </c>
      <c r="GW66">
        <v>62.221</v>
      </c>
      <c r="GX66">
        <v>34.4712</v>
      </c>
      <c r="GY66">
        <v>1</v>
      </c>
      <c r="GZ66">
        <v>-0.246207</v>
      </c>
      <c r="HA66">
        <v>-2.20915</v>
      </c>
      <c r="HB66">
        <v>20.2642</v>
      </c>
      <c r="HC66">
        <v>5.22627</v>
      </c>
      <c r="HD66">
        <v>11.9069</v>
      </c>
      <c r="HE66">
        <v>4.964</v>
      </c>
      <c r="HF66">
        <v>3.292</v>
      </c>
      <c r="HG66">
        <v>9999</v>
      </c>
      <c r="HH66">
        <v>9999</v>
      </c>
      <c r="HI66">
        <v>9999</v>
      </c>
      <c r="HJ66">
        <v>999.9</v>
      </c>
      <c r="HK66">
        <v>4.97019</v>
      </c>
      <c r="HL66">
        <v>1.87485</v>
      </c>
      <c r="HM66">
        <v>1.87363</v>
      </c>
      <c r="HN66">
        <v>1.87271</v>
      </c>
      <c r="HO66">
        <v>1.87425</v>
      </c>
      <c r="HP66">
        <v>1.86922</v>
      </c>
      <c r="HQ66">
        <v>1.87347</v>
      </c>
      <c r="HR66">
        <v>1.87851</v>
      </c>
      <c r="HS66">
        <v>0</v>
      </c>
      <c r="HT66">
        <v>0</v>
      </c>
      <c r="HU66">
        <v>0</v>
      </c>
      <c r="HV66">
        <v>0</v>
      </c>
      <c r="HW66" t="s">
        <v>417</v>
      </c>
      <c r="HX66" t="s">
        <v>418</v>
      </c>
      <c r="HY66" t="s">
        <v>419</v>
      </c>
      <c r="HZ66" t="s">
        <v>419</v>
      </c>
      <c r="IA66" t="s">
        <v>419</v>
      </c>
      <c r="IB66" t="s">
        <v>419</v>
      </c>
      <c r="IC66">
        <v>0</v>
      </c>
      <c r="ID66">
        <v>100</v>
      </c>
      <c r="IE66">
        <v>100</v>
      </c>
      <c r="IF66">
        <v>0.771</v>
      </c>
      <c r="IG66">
        <v>0.1389</v>
      </c>
      <c r="IH66">
        <v>0.8118500000000495</v>
      </c>
      <c r="II66">
        <v>0</v>
      </c>
      <c r="IJ66">
        <v>0</v>
      </c>
      <c r="IK66">
        <v>0</v>
      </c>
      <c r="IL66">
        <v>0.1388949999999998</v>
      </c>
      <c r="IM66">
        <v>0</v>
      </c>
      <c r="IN66">
        <v>0</v>
      </c>
      <c r="IO66">
        <v>0</v>
      </c>
      <c r="IP66">
        <v>-1</v>
      </c>
      <c r="IQ66">
        <v>-1</v>
      </c>
      <c r="IR66">
        <v>-1</v>
      </c>
      <c r="IS66">
        <v>-1</v>
      </c>
      <c r="IT66">
        <v>1</v>
      </c>
      <c r="IU66">
        <v>51.6</v>
      </c>
      <c r="IV66">
        <v>1.06689</v>
      </c>
      <c r="IW66">
        <v>2.41577</v>
      </c>
      <c r="IX66">
        <v>1.42578</v>
      </c>
      <c r="IY66">
        <v>2.27295</v>
      </c>
      <c r="IZ66">
        <v>1.54785</v>
      </c>
      <c r="JA66">
        <v>2.3645</v>
      </c>
      <c r="JB66">
        <v>32.4212</v>
      </c>
      <c r="JC66">
        <v>14.6749</v>
      </c>
      <c r="JD66">
        <v>18</v>
      </c>
      <c r="JE66">
        <v>626.042</v>
      </c>
      <c r="JF66">
        <v>421.61</v>
      </c>
      <c r="JG66">
        <v>26.0721</v>
      </c>
      <c r="JH66">
        <v>23.9956</v>
      </c>
      <c r="JI66">
        <v>30.0005</v>
      </c>
      <c r="JJ66">
        <v>23.9144</v>
      </c>
      <c r="JK66">
        <v>23.8661</v>
      </c>
      <c r="JL66">
        <v>21.3809</v>
      </c>
      <c r="JM66">
        <v>34.2383</v>
      </c>
      <c r="JN66">
        <v>72.7818</v>
      </c>
      <c r="JO66">
        <v>26.1516</v>
      </c>
      <c r="JP66">
        <v>411.915</v>
      </c>
      <c r="JQ66">
        <v>15.8452</v>
      </c>
      <c r="JR66">
        <v>95.9256</v>
      </c>
      <c r="JS66">
        <v>101.651</v>
      </c>
    </row>
    <row r="67" spans="1:279">
      <c r="A67">
        <v>51</v>
      </c>
      <c r="B67">
        <v>1687534305.1</v>
      </c>
      <c r="C67">
        <v>7915.599999904633</v>
      </c>
      <c r="D67" t="s">
        <v>670</v>
      </c>
      <c r="E67" t="s">
        <v>671</v>
      </c>
      <c r="F67">
        <v>15</v>
      </c>
      <c r="G67" t="s">
        <v>227</v>
      </c>
      <c r="N67" t="s">
        <v>640</v>
      </c>
      <c r="O67" t="s">
        <v>641</v>
      </c>
      <c r="P67">
        <v>1687534297.099999</v>
      </c>
      <c r="Q67">
        <f>(R67)/1000</f>
        <v>0</v>
      </c>
      <c r="R67">
        <f>1000*DB67*AP67*(CX67-CY67)/(100*CQ67*(1000-AP67*CX67))</f>
        <v>0</v>
      </c>
      <c r="S67">
        <f>DB67*AP67*(CW67-CV67*(1000-AP67*CY67)/(1000-AP67*CX67))/(100*CQ67)</f>
        <v>0</v>
      </c>
      <c r="T67">
        <f>CV67 - IF(AP67&gt;1, S67*CQ67*100.0/(AR67*DJ67), 0)</f>
        <v>0</v>
      </c>
      <c r="U67">
        <f>((AA67-Q67/2)*T67-S67)/(AA67+Q67/2)</f>
        <v>0</v>
      </c>
      <c r="V67">
        <f>U67*(DC67+DD67)/1000.0</f>
        <v>0</v>
      </c>
      <c r="W67">
        <f>(CV67 - IF(AP67&gt;1, S67*CQ67*100.0/(AR67*DJ67), 0))*(DC67+DD67)/1000.0</f>
        <v>0</v>
      </c>
      <c r="X67">
        <f>2.0/((1/Z67-1/Y67)+SIGN(Z67)*SQRT((1/Z67-1/Y67)*(1/Z67-1/Y67) + 4*CR67/((CR67+1)*(CR67+1))*(2*1/Z67*1/Y67-1/Y67*1/Y67)))</f>
        <v>0</v>
      </c>
      <c r="Y67">
        <f>IF(LEFT(CS67,1)&lt;&gt;"0",IF(LEFT(CS67,1)="1",3.0,CT67),$D$5+$E$5*(DJ67*DC67/($K$5*1000))+$F$5*(DJ67*DC67/($K$5*1000))*MAX(MIN(CQ67,$J$5),$I$5)*MAX(MIN(CQ67,$J$5),$I$5)+$G$5*MAX(MIN(CQ67,$J$5),$I$5)*(DJ67*DC67/($K$5*1000))+$H$5*(DJ67*DC67/($K$5*1000))*(DJ67*DC67/($K$5*1000)))</f>
        <v>0</v>
      </c>
      <c r="Z67">
        <f>Q67*(1000-(1000*0.61365*exp(17.502*AD67/(240.97+AD67))/(DC67+DD67)+CX67)/2)/(1000*0.61365*exp(17.502*AD67/(240.97+AD67))/(DC67+DD67)-CX67)</f>
        <v>0</v>
      </c>
      <c r="AA67">
        <f>1/((CR67+1)/(X67/1.6)+1/(Y67/1.37)) + CR67/((CR67+1)/(X67/1.6) + CR67/(Y67/1.37))</f>
        <v>0</v>
      </c>
      <c r="AB67">
        <f>(CM67*CP67)</f>
        <v>0</v>
      </c>
      <c r="AC67">
        <f>(DE67+(AB67+2*0.95*5.67E-8*(((DE67+$B$7)+273)^4-(DE67+273)^4)-44100*Q67)/(1.84*29.3*Y67+8*0.95*5.67E-8*(DE67+273)^3))</f>
        <v>0</v>
      </c>
      <c r="AD67">
        <f>($C$7*DF67+$D$7*DG67+$E$7*AC67)</f>
        <v>0</v>
      </c>
      <c r="AE67">
        <f>0.61365*exp(17.502*AD67/(240.97+AD67))</f>
        <v>0</v>
      </c>
      <c r="AF67">
        <f>(AG67/AH67*100)</f>
        <v>0</v>
      </c>
      <c r="AG67">
        <f>CX67*(DC67+DD67)/1000</f>
        <v>0</v>
      </c>
      <c r="AH67">
        <f>0.61365*exp(17.502*DE67/(240.97+DE67))</f>
        <v>0</v>
      </c>
      <c r="AI67">
        <f>(AE67-CX67*(DC67+DD67)/1000)</f>
        <v>0</v>
      </c>
      <c r="AJ67">
        <f>(-Q67*44100)</f>
        <v>0</v>
      </c>
      <c r="AK67">
        <f>2*29.3*Y67*0.92*(DE67-AD67)</f>
        <v>0</v>
      </c>
      <c r="AL67">
        <f>2*0.95*5.67E-8*(((DE67+$B$7)+273)^4-(AD67+273)^4)</f>
        <v>0</v>
      </c>
      <c r="AM67">
        <f>AB67+AL67+AJ67+AK67</f>
        <v>0</v>
      </c>
      <c r="AN67">
        <v>0</v>
      </c>
      <c r="AO67">
        <v>0</v>
      </c>
      <c r="AP67">
        <f>IF(AN67*$H$13&gt;=AR67,1.0,(AR67/(AR67-AN67*$H$13)))</f>
        <v>0</v>
      </c>
      <c r="AQ67">
        <f>(AP67-1)*100</f>
        <v>0</v>
      </c>
      <c r="AR67">
        <f>MAX(0,($B$13+$C$13*DJ67)/(1+$D$13*DJ67)*DC67/(DE67+273)*$E$13)</f>
        <v>0</v>
      </c>
      <c r="AS67" t="s">
        <v>565</v>
      </c>
      <c r="AT67">
        <v>12496.9</v>
      </c>
      <c r="AU67">
        <v>744.564</v>
      </c>
      <c r="AV67">
        <v>2780.22</v>
      </c>
      <c r="AW67">
        <f>1-AU67/AV67</f>
        <v>0</v>
      </c>
      <c r="AX67">
        <v>-1.634995167223251</v>
      </c>
      <c r="AY67" t="s">
        <v>672</v>
      </c>
      <c r="AZ67">
        <v>12531.1</v>
      </c>
      <c r="BA67">
        <v>568.65016</v>
      </c>
      <c r="BB67">
        <v>1293.32</v>
      </c>
      <c r="BC67">
        <f>1-BA67/BB67</f>
        <v>0</v>
      </c>
      <c r="BD67">
        <v>0.5</v>
      </c>
      <c r="BE67">
        <f>CN67</f>
        <v>0</v>
      </c>
      <c r="BF67">
        <f>S67</f>
        <v>0</v>
      </c>
      <c r="BG67">
        <f>BC67*BD67*BE67</f>
        <v>0</v>
      </c>
      <c r="BH67">
        <f>(BF67-AX67)/BE67</f>
        <v>0</v>
      </c>
      <c r="BI67">
        <f>(AV67-BB67)/BB67</f>
        <v>0</v>
      </c>
      <c r="BJ67">
        <f>AU67/(AW67+AU67/BB67)</f>
        <v>0</v>
      </c>
      <c r="BK67" t="s">
        <v>673</v>
      </c>
      <c r="BL67">
        <v>539.95</v>
      </c>
      <c r="BM67">
        <f>IF(BL67&lt;&gt;0, BL67, BJ67)</f>
        <v>0</v>
      </c>
      <c r="BN67">
        <f>1-BM67/BB67</f>
        <v>0</v>
      </c>
      <c r="BO67">
        <f>(BB67-BA67)/(BB67-BM67)</f>
        <v>0</v>
      </c>
      <c r="BP67">
        <f>(AV67-BB67)/(AV67-BM67)</f>
        <v>0</v>
      </c>
      <c r="BQ67">
        <f>(BB67-BA67)/(BB67-AU67)</f>
        <v>0</v>
      </c>
      <c r="BR67">
        <f>(AV67-BB67)/(AV67-AU67)</f>
        <v>0</v>
      </c>
      <c r="BS67">
        <f>(BO67*BM67/BA67)</f>
        <v>0</v>
      </c>
      <c r="BT67">
        <f>(1-BS67)</f>
        <v>0</v>
      </c>
      <c r="BU67">
        <v>1771</v>
      </c>
      <c r="BV67">
        <v>300</v>
      </c>
      <c r="BW67">
        <v>300</v>
      </c>
      <c r="BX67">
        <v>300</v>
      </c>
      <c r="BY67">
        <v>12531.1</v>
      </c>
      <c r="BZ67">
        <v>1240.8</v>
      </c>
      <c r="CA67">
        <v>-0.0103269</v>
      </c>
      <c r="CB67">
        <v>-7.91</v>
      </c>
      <c r="CC67" t="s">
        <v>413</v>
      </c>
      <c r="CD67" t="s">
        <v>413</v>
      </c>
      <c r="CE67" t="s">
        <v>413</v>
      </c>
      <c r="CF67" t="s">
        <v>413</v>
      </c>
      <c r="CG67" t="s">
        <v>413</v>
      </c>
      <c r="CH67" t="s">
        <v>413</v>
      </c>
      <c r="CI67" t="s">
        <v>413</v>
      </c>
      <c r="CJ67" t="s">
        <v>413</v>
      </c>
      <c r="CK67" t="s">
        <v>413</v>
      </c>
      <c r="CL67" t="s">
        <v>413</v>
      </c>
      <c r="CM67">
        <f>$B$11*DK67+$C$11*DL67+$F$11*DW67*(1-DZ67)</f>
        <v>0</v>
      </c>
      <c r="CN67">
        <f>CM67*CO67</f>
        <v>0</v>
      </c>
      <c r="CO67">
        <f>($B$11*$D$9+$C$11*$D$9+$F$11*((EJ67+EB67)/MAX(EJ67+EB67+EK67, 0.1)*$I$9+EK67/MAX(EJ67+EB67+EK67, 0.1)*$J$9))/($B$11+$C$11+$F$11)</f>
        <v>0</v>
      </c>
      <c r="CP67">
        <f>($B$11*$K$9+$C$11*$K$9+$F$11*((EJ67+EB67)/MAX(EJ67+EB67+EK67, 0.1)*$P$9+EK67/MAX(EJ67+EB67+EK67, 0.1)*$Q$9))/($B$11+$C$11+$F$11)</f>
        <v>0</v>
      </c>
      <c r="CQ67">
        <v>6</v>
      </c>
      <c r="CR67">
        <v>0.5</v>
      </c>
      <c r="CS67" t="s">
        <v>414</v>
      </c>
      <c r="CT67">
        <v>2</v>
      </c>
      <c r="CU67">
        <v>1687534297.099999</v>
      </c>
      <c r="CV67">
        <v>410.0633548387097</v>
      </c>
      <c r="CW67">
        <v>410.6335806451613</v>
      </c>
      <c r="CX67">
        <v>16.61869677419355</v>
      </c>
      <c r="CY67">
        <v>16.29036451612903</v>
      </c>
      <c r="CZ67">
        <v>409.3233548387097</v>
      </c>
      <c r="DA67">
        <v>16.47980322580645</v>
      </c>
      <c r="DB67">
        <v>600.246</v>
      </c>
      <c r="DC67">
        <v>101.018935483871</v>
      </c>
      <c r="DD67">
        <v>0.1001400387096774</v>
      </c>
      <c r="DE67">
        <v>25.58248387096774</v>
      </c>
      <c r="DF67">
        <v>25.05045161290322</v>
      </c>
      <c r="DG67">
        <v>999.9000000000003</v>
      </c>
      <c r="DH67">
        <v>0</v>
      </c>
      <c r="DI67">
        <v>0</v>
      </c>
      <c r="DJ67">
        <v>9993.838709677419</v>
      </c>
      <c r="DK67">
        <v>0</v>
      </c>
      <c r="DL67">
        <v>1709.651290322581</v>
      </c>
      <c r="DM67">
        <v>-0.5392397419354837</v>
      </c>
      <c r="DN67">
        <v>417.0248387096773</v>
      </c>
      <c r="DO67">
        <v>417.4338064516129</v>
      </c>
      <c r="DP67">
        <v>0.3283401290322581</v>
      </c>
      <c r="DQ67">
        <v>410.6335806451613</v>
      </c>
      <c r="DR67">
        <v>16.29036451612903</v>
      </c>
      <c r="DS67">
        <v>1.678802258064516</v>
      </c>
      <c r="DT67">
        <v>1.645633870967742</v>
      </c>
      <c r="DU67">
        <v>14.70176129032258</v>
      </c>
      <c r="DV67">
        <v>14.3928</v>
      </c>
      <c r="DW67">
        <v>49.99788387096775</v>
      </c>
      <c r="DX67">
        <v>0.9004817096774195</v>
      </c>
      <c r="DY67">
        <v>0.09951822903225807</v>
      </c>
      <c r="DZ67">
        <v>0</v>
      </c>
      <c r="EA67">
        <v>568.2982580645161</v>
      </c>
      <c r="EB67">
        <v>4.999310000000001</v>
      </c>
      <c r="EC67">
        <v>4714.207096774194</v>
      </c>
      <c r="ED67">
        <v>389.0412903225807</v>
      </c>
      <c r="EE67">
        <v>35.8384193548387</v>
      </c>
      <c r="EF67">
        <v>39.38887096774192</v>
      </c>
      <c r="EG67">
        <v>37.91916129032258</v>
      </c>
      <c r="EH67">
        <v>37.77193548387095</v>
      </c>
      <c r="EI67">
        <v>37.69929032258064</v>
      </c>
      <c r="EJ67">
        <v>40.51967741935484</v>
      </c>
      <c r="EK67">
        <v>4.47516129032258</v>
      </c>
      <c r="EL67">
        <v>0</v>
      </c>
      <c r="EM67">
        <v>82.59999990463257</v>
      </c>
      <c r="EN67">
        <v>0</v>
      </c>
      <c r="EO67">
        <v>568.65016</v>
      </c>
      <c r="EP67">
        <v>26.79730773694625</v>
      </c>
      <c r="EQ67">
        <v>-59.49923110056236</v>
      </c>
      <c r="ER67">
        <v>4712.712399999999</v>
      </c>
      <c r="ES67">
        <v>15</v>
      </c>
      <c r="ET67">
        <v>1687534324.1</v>
      </c>
      <c r="EU67" t="s">
        <v>674</v>
      </c>
      <c r="EV67">
        <v>1687534324.1</v>
      </c>
      <c r="EW67">
        <v>1687531125.6</v>
      </c>
      <c r="EX67">
        <v>51</v>
      </c>
      <c r="EY67">
        <v>-0.032</v>
      </c>
      <c r="EZ67">
        <v>-0.063</v>
      </c>
      <c r="FA67">
        <v>0.74</v>
      </c>
      <c r="FB67">
        <v>0.139</v>
      </c>
      <c r="FC67">
        <v>410</v>
      </c>
      <c r="FD67">
        <v>14</v>
      </c>
      <c r="FE67">
        <v>0.57</v>
      </c>
      <c r="FF67">
        <v>0.05</v>
      </c>
      <c r="FG67">
        <v>-0.5224174749999999</v>
      </c>
      <c r="FH67">
        <v>-0.1793701575984969</v>
      </c>
      <c r="FI67">
        <v>0.04591341405188003</v>
      </c>
      <c r="FJ67">
        <v>1</v>
      </c>
      <c r="FK67">
        <v>410.0961333333333</v>
      </c>
      <c r="FL67">
        <v>-0.09968409343629252</v>
      </c>
      <c r="FM67">
        <v>0.01867214205411434</v>
      </c>
      <c r="FN67">
        <v>1</v>
      </c>
      <c r="FO67">
        <v>0.30460945</v>
      </c>
      <c r="FP67">
        <v>0.4415335609756091</v>
      </c>
      <c r="FQ67">
        <v>0.05202270024852132</v>
      </c>
      <c r="FR67">
        <v>1</v>
      </c>
      <c r="FS67">
        <v>16.62088666666667</v>
      </c>
      <c r="FT67">
        <v>-0.5167555061178674</v>
      </c>
      <c r="FU67">
        <v>0.0379893119472072</v>
      </c>
      <c r="FV67">
        <v>1</v>
      </c>
      <c r="FW67">
        <v>4</v>
      </c>
      <c r="FX67">
        <v>4</v>
      </c>
      <c r="FY67" t="s">
        <v>416</v>
      </c>
      <c r="FZ67">
        <v>3.1816</v>
      </c>
      <c r="GA67">
        <v>2.79644</v>
      </c>
      <c r="GB67">
        <v>0.103689</v>
      </c>
      <c r="GC67">
        <v>0.104457</v>
      </c>
      <c r="GD67">
        <v>0.0931062</v>
      </c>
      <c r="GE67">
        <v>0.0927192</v>
      </c>
      <c r="GF67">
        <v>28252.8</v>
      </c>
      <c r="GG67">
        <v>22398.8</v>
      </c>
      <c r="GH67">
        <v>29442.8</v>
      </c>
      <c r="GI67">
        <v>24487.9</v>
      </c>
      <c r="GJ67">
        <v>33956</v>
      </c>
      <c r="GK67">
        <v>32425</v>
      </c>
      <c r="GL67">
        <v>40601.3</v>
      </c>
      <c r="GM67">
        <v>39952.3</v>
      </c>
      <c r="GN67">
        <v>2.21327</v>
      </c>
      <c r="GO67">
        <v>1.91275</v>
      </c>
      <c r="GP67">
        <v>0.09693209999999999</v>
      </c>
      <c r="GQ67">
        <v>0</v>
      </c>
      <c r="GR67">
        <v>23.4568</v>
      </c>
      <c r="GS67">
        <v>999.9</v>
      </c>
      <c r="GT67">
        <v>54.7</v>
      </c>
      <c r="GU67">
        <v>30</v>
      </c>
      <c r="GV67">
        <v>23.069</v>
      </c>
      <c r="GW67">
        <v>61.571</v>
      </c>
      <c r="GX67">
        <v>35.1202</v>
      </c>
      <c r="GY67">
        <v>1</v>
      </c>
      <c r="GZ67">
        <v>-0.24329</v>
      </c>
      <c r="HA67">
        <v>-1.20904</v>
      </c>
      <c r="HB67">
        <v>20.2732</v>
      </c>
      <c r="HC67">
        <v>5.22388</v>
      </c>
      <c r="HD67">
        <v>11.9053</v>
      </c>
      <c r="HE67">
        <v>4.96375</v>
      </c>
      <c r="HF67">
        <v>3.29133</v>
      </c>
      <c r="HG67">
        <v>9999</v>
      </c>
      <c r="HH67">
        <v>9999</v>
      </c>
      <c r="HI67">
        <v>9999</v>
      </c>
      <c r="HJ67">
        <v>999.9</v>
      </c>
      <c r="HK67">
        <v>4.97016</v>
      </c>
      <c r="HL67">
        <v>1.87485</v>
      </c>
      <c r="HM67">
        <v>1.87363</v>
      </c>
      <c r="HN67">
        <v>1.87271</v>
      </c>
      <c r="HO67">
        <v>1.87427</v>
      </c>
      <c r="HP67">
        <v>1.86925</v>
      </c>
      <c r="HQ67">
        <v>1.87347</v>
      </c>
      <c r="HR67">
        <v>1.87851</v>
      </c>
      <c r="HS67">
        <v>0</v>
      </c>
      <c r="HT67">
        <v>0</v>
      </c>
      <c r="HU67">
        <v>0</v>
      </c>
      <c r="HV67">
        <v>0</v>
      </c>
      <c r="HW67" t="s">
        <v>417</v>
      </c>
      <c r="HX67" t="s">
        <v>418</v>
      </c>
      <c r="HY67" t="s">
        <v>419</v>
      </c>
      <c r="HZ67" t="s">
        <v>419</v>
      </c>
      <c r="IA67" t="s">
        <v>419</v>
      </c>
      <c r="IB67" t="s">
        <v>419</v>
      </c>
      <c r="IC67">
        <v>0</v>
      </c>
      <c r="ID67">
        <v>100</v>
      </c>
      <c r="IE67">
        <v>100</v>
      </c>
      <c r="IF67">
        <v>0.74</v>
      </c>
      <c r="IG67">
        <v>0.1389</v>
      </c>
      <c r="IH67">
        <v>0.7711499999999774</v>
      </c>
      <c r="II67">
        <v>0</v>
      </c>
      <c r="IJ67">
        <v>0</v>
      </c>
      <c r="IK67">
        <v>0</v>
      </c>
      <c r="IL67">
        <v>0.1388949999999998</v>
      </c>
      <c r="IM67">
        <v>0</v>
      </c>
      <c r="IN67">
        <v>0</v>
      </c>
      <c r="IO67">
        <v>0</v>
      </c>
      <c r="IP67">
        <v>-1</v>
      </c>
      <c r="IQ67">
        <v>-1</v>
      </c>
      <c r="IR67">
        <v>-1</v>
      </c>
      <c r="IS67">
        <v>-1</v>
      </c>
      <c r="IT67">
        <v>1.1</v>
      </c>
      <c r="IU67">
        <v>53</v>
      </c>
      <c r="IV67">
        <v>1.06445</v>
      </c>
      <c r="IW67">
        <v>2.40356</v>
      </c>
      <c r="IX67">
        <v>1.42578</v>
      </c>
      <c r="IY67">
        <v>2.27295</v>
      </c>
      <c r="IZ67">
        <v>1.54785</v>
      </c>
      <c r="JA67">
        <v>2.38525</v>
      </c>
      <c r="JB67">
        <v>32.5539</v>
      </c>
      <c r="JC67">
        <v>14.6749</v>
      </c>
      <c r="JD67">
        <v>18</v>
      </c>
      <c r="JE67">
        <v>625.975</v>
      </c>
      <c r="JF67">
        <v>421.478</v>
      </c>
      <c r="JG67">
        <v>25.9154</v>
      </c>
      <c r="JH67">
        <v>24.051</v>
      </c>
      <c r="JI67">
        <v>30.0002</v>
      </c>
      <c r="JJ67">
        <v>23.971</v>
      </c>
      <c r="JK67">
        <v>23.9199</v>
      </c>
      <c r="JL67">
        <v>21.3248</v>
      </c>
      <c r="JM67">
        <v>32.964</v>
      </c>
      <c r="JN67">
        <v>70.89960000000001</v>
      </c>
      <c r="JO67">
        <v>25.8725</v>
      </c>
      <c r="JP67">
        <v>410.529</v>
      </c>
      <c r="JQ67">
        <v>16.4066</v>
      </c>
      <c r="JR67">
        <v>95.9158</v>
      </c>
      <c r="JS67">
        <v>101.646</v>
      </c>
    </row>
    <row r="68" spans="1:279">
      <c r="A68">
        <v>52</v>
      </c>
      <c r="B68">
        <v>1687534385.1</v>
      </c>
      <c r="C68">
        <v>7995.599999904633</v>
      </c>
      <c r="D68" t="s">
        <v>675</v>
      </c>
      <c r="E68" t="s">
        <v>676</v>
      </c>
      <c r="F68">
        <v>15</v>
      </c>
      <c r="G68" t="s">
        <v>227</v>
      </c>
      <c r="N68" t="s">
        <v>640</v>
      </c>
      <c r="O68" t="s">
        <v>641</v>
      </c>
      <c r="P68">
        <v>1687534377.099999</v>
      </c>
      <c r="Q68">
        <f>(R68)/1000</f>
        <v>0</v>
      </c>
      <c r="R68">
        <f>1000*DB68*AP68*(CX68-CY68)/(100*CQ68*(1000-AP68*CX68))</f>
        <v>0</v>
      </c>
      <c r="S68">
        <f>DB68*AP68*(CW68-CV68*(1000-AP68*CY68)/(1000-AP68*CX68))/(100*CQ68)</f>
        <v>0</v>
      </c>
      <c r="T68">
        <f>CV68 - IF(AP68&gt;1, S68*CQ68*100.0/(AR68*DJ68), 0)</f>
        <v>0</v>
      </c>
      <c r="U68">
        <f>((AA68-Q68/2)*T68-S68)/(AA68+Q68/2)</f>
        <v>0</v>
      </c>
      <c r="V68">
        <f>U68*(DC68+DD68)/1000.0</f>
        <v>0</v>
      </c>
      <c r="W68">
        <f>(CV68 - IF(AP68&gt;1, S68*CQ68*100.0/(AR68*DJ68), 0))*(DC68+DD68)/1000.0</f>
        <v>0</v>
      </c>
      <c r="X68">
        <f>2.0/((1/Z68-1/Y68)+SIGN(Z68)*SQRT((1/Z68-1/Y68)*(1/Z68-1/Y68) + 4*CR68/((CR68+1)*(CR68+1))*(2*1/Z68*1/Y68-1/Y68*1/Y68)))</f>
        <v>0</v>
      </c>
      <c r="Y68">
        <f>IF(LEFT(CS68,1)&lt;&gt;"0",IF(LEFT(CS68,1)="1",3.0,CT68),$D$5+$E$5*(DJ68*DC68/($K$5*1000))+$F$5*(DJ68*DC68/($K$5*1000))*MAX(MIN(CQ68,$J$5),$I$5)*MAX(MIN(CQ68,$J$5),$I$5)+$G$5*MAX(MIN(CQ68,$J$5),$I$5)*(DJ68*DC68/($K$5*1000))+$H$5*(DJ68*DC68/($K$5*1000))*(DJ68*DC68/($K$5*1000)))</f>
        <v>0</v>
      </c>
      <c r="Z68">
        <f>Q68*(1000-(1000*0.61365*exp(17.502*AD68/(240.97+AD68))/(DC68+DD68)+CX68)/2)/(1000*0.61365*exp(17.502*AD68/(240.97+AD68))/(DC68+DD68)-CX68)</f>
        <v>0</v>
      </c>
      <c r="AA68">
        <f>1/((CR68+1)/(X68/1.6)+1/(Y68/1.37)) + CR68/((CR68+1)/(X68/1.6) + CR68/(Y68/1.37))</f>
        <v>0</v>
      </c>
      <c r="AB68">
        <f>(CM68*CP68)</f>
        <v>0</v>
      </c>
      <c r="AC68">
        <f>(DE68+(AB68+2*0.95*5.67E-8*(((DE68+$B$7)+273)^4-(DE68+273)^4)-44100*Q68)/(1.84*29.3*Y68+8*0.95*5.67E-8*(DE68+273)^3))</f>
        <v>0</v>
      </c>
      <c r="AD68">
        <f>($C$7*DF68+$D$7*DG68+$E$7*AC68)</f>
        <v>0</v>
      </c>
      <c r="AE68">
        <f>0.61365*exp(17.502*AD68/(240.97+AD68))</f>
        <v>0</v>
      </c>
      <c r="AF68">
        <f>(AG68/AH68*100)</f>
        <v>0</v>
      </c>
      <c r="AG68">
        <f>CX68*(DC68+DD68)/1000</f>
        <v>0</v>
      </c>
      <c r="AH68">
        <f>0.61365*exp(17.502*DE68/(240.97+DE68))</f>
        <v>0</v>
      </c>
      <c r="AI68">
        <f>(AE68-CX68*(DC68+DD68)/1000)</f>
        <v>0</v>
      </c>
      <c r="AJ68">
        <f>(-Q68*44100)</f>
        <v>0</v>
      </c>
      <c r="AK68">
        <f>2*29.3*Y68*0.92*(DE68-AD68)</f>
        <v>0</v>
      </c>
      <c r="AL68">
        <f>2*0.95*5.67E-8*(((DE68+$B$7)+273)^4-(AD68+273)^4)</f>
        <v>0</v>
      </c>
      <c r="AM68">
        <f>AB68+AL68+AJ68+AK68</f>
        <v>0</v>
      </c>
      <c r="AN68">
        <v>0</v>
      </c>
      <c r="AO68">
        <v>0</v>
      </c>
      <c r="AP68">
        <f>IF(AN68*$H$13&gt;=AR68,1.0,(AR68/(AR68-AN68*$H$13)))</f>
        <v>0</v>
      </c>
      <c r="AQ68">
        <f>(AP68-1)*100</f>
        <v>0</v>
      </c>
      <c r="AR68">
        <f>MAX(0,($B$13+$C$13*DJ68)/(1+$D$13*DJ68)*DC68/(DE68+273)*$E$13)</f>
        <v>0</v>
      </c>
      <c r="AS68" t="s">
        <v>677</v>
      </c>
      <c r="AT68">
        <v>12532.4</v>
      </c>
      <c r="AU68">
        <v>551.6215384615384</v>
      </c>
      <c r="AV68">
        <v>1513.11</v>
      </c>
      <c r="AW68">
        <f>1-AU68/AV68</f>
        <v>0</v>
      </c>
      <c r="AX68">
        <v>-0.9077138303380167</v>
      </c>
      <c r="AY68" t="s">
        <v>413</v>
      </c>
      <c r="AZ68" t="s">
        <v>413</v>
      </c>
      <c r="BA68">
        <v>0</v>
      </c>
      <c r="BB68">
        <v>0</v>
      </c>
      <c r="BC68">
        <f>1-BA68/BB68</f>
        <v>0</v>
      </c>
      <c r="BD68">
        <v>0.5</v>
      </c>
      <c r="BE68">
        <f>CN68</f>
        <v>0</v>
      </c>
      <c r="BF68">
        <f>S68</f>
        <v>0</v>
      </c>
      <c r="BG68">
        <f>BC68*BD68*BE68</f>
        <v>0</v>
      </c>
      <c r="BH68">
        <f>(BF68-AX68)/BE68</f>
        <v>0</v>
      </c>
      <c r="BI68">
        <f>(AV68-BB68)/BB68</f>
        <v>0</v>
      </c>
      <c r="BJ68">
        <f>AU68/(AW68+AU68/BB68)</f>
        <v>0</v>
      </c>
      <c r="BK68" t="s">
        <v>413</v>
      </c>
      <c r="BL68">
        <v>0</v>
      </c>
      <c r="BM68">
        <f>IF(BL68&lt;&gt;0, BL68, BJ68)</f>
        <v>0</v>
      </c>
      <c r="BN68">
        <f>1-BM68/BB68</f>
        <v>0</v>
      </c>
      <c r="BO68">
        <f>(BB68-BA68)/(BB68-BM68)</f>
        <v>0</v>
      </c>
      <c r="BP68">
        <f>(AV68-BB68)/(AV68-BM68)</f>
        <v>0</v>
      </c>
      <c r="BQ68">
        <f>(BB68-BA68)/(BB68-AU68)</f>
        <v>0</v>
      </c>
      <c r="BR68">
        <f>(AV68-BB68)/(AV68-AU68)</f>
        <v>0</v>
      </c>
      <c r="BS68">
        <f>(BO68*BM68/BA68)</f>
        <v>0</v>
      </c>
      <c r="BT68">
        <f>(1-BS68)</f>
        <v>0</v>
      </c>
      <c r="BU68">
        <v>1773</v>
      </c>
      <c r="BV68">
        <v>300</v>
      </c>
      <c r="BW68">
        <v>300</v>
      </c>
      <c r="BX68">
        <v>300</v>
      </c>
      <c r="BY68">
        <v>12532.4</v>
      </c>
      <c r="BZ68">
        <v>1445.69</v>
      </c>
      <c r="CA68">
        <v>-0.0103728</v>
      </c>
      <c r="CB68">
        <v>-14.28</v>
      </c>
      <c r="CC68" t="s">
        <v>413</v>
      </c>
      <c r="CD68" t="s">
        <v>413</v>
      </c>
      <c r="CE68" t="s">
        <v>413</v>
      </c>
      <c r="CF68" t="s">
        <v>413</v>
      </c>
      <c r="CG68" t="s">
        <v>413</v>
      </c>
      <c r="CH68" t="s">
        <v>413</v>
      </c>
      <c r="CI68" t="s">
        <v>413</v>
      </c>
      <c r="CJ68" t="s">
        <v>413</v>
      </c>
      <c r="CK68" t="s">
        <v>413</v>
      </c>
      <c r="CL68" t="s">
        <v>413</v>
      </c>
      <c r="CM68">
        <f>$B$11*DK68+$C$11*DL68+$F$11*DW68*(1-DZ68)</f>
        <v>0</v>
      </c>
      <c r="CN68">
        <f>CM68*CO68</f>
        <v>0</v>
      </c>
      <c r="CO68">
        <f>($B$11*$D$9+$C$11*$D$9+$F$11*((EJ68+EB68)/MAX(EJ68+EB68+EK68, 0.1)*$I$9+EK68/MAX(EJ68+EB68+EK68, 0.1)*$J$9))/($B$11+$C$11+$F$11)</f>
        <v>0</v>
      </c>
      <c r="CP68">
        <f>($B$11*$K$9+$C$11*$K$9+$F$11*((EJ68+EB68)/MAX(EJ68+EB68+EK68, 0.1)*$P$9+EK68/MAX(EJ68+EB68+EK68, 0.1)*$Q$9))/($B$11+$C$11+$F$11)</f>
        <v>0</v>
      </c>
      <c r="CQ68">
        <v>6</v>
      </c>
      <c r="CR68">
        <v>0.5</v>
      </c>
      <c r="CS68" t="s">
        <v>414</v>
      </c>
      <c r="CT68">
        <v>2</v>
      </c>
      <c r="CU68">
        <v>1687534377.099999</v>
      </c>
      <c r="CV68">
        <v>410.1896774193548</v>
      </c>
      <c r="CW68">
        <v>409.397935483871</v>
      </c>
      <c r="CX68">
        <v>16.59729677419354</v>
      </c>
      <c r="CY68">
        <v>16.32013870967742</v>
      </c>
      <c r="CZ68">
        <v>409.4336774193548</v>
      </c>
      <c r="DA68">
        <v>16.45840322580645</v>
      </c>
      <c r="DB68">
        <v>600.2418709677419</v>
      </c>
      <c r="DC68">
        <v>101.0194193548387</v>
      </c>
      <c r="DD68">
        <v>0.1001613516129032</v>
      </c>
      <c r="DE68">
        <v>25.55503870967742</v>
      </c>
      <c r="DF68">
        <v>25.02271935483871</v>
      </c>
      <c r="DG68">
        <v>999.9000000000003</v>
      </c>
      <c r="DH68">
        <v>0</v>
      </c>
      <c r="DI68">
        <v>0</v>
      </c>
      <c r="DJ68">
        <v>9997.137096774193</v>
      </c>
      <c r="DK68">
        <v>0</v>
      </c>
      <c r="DL68">
        <v>1719.31</v>
      </c>
      <c r="DM68">
        <v>0.7753217096774194</v>
      </c>
      <c r="DN68">
        <v>417.0958387096774</v>
      </c>
      <c r="DO68">
        <v>416.1902258064515</v>
      </c>
      <c r="DP68">
        <v>0.2771553225806451</v>
      </c>
      <c r="DQ68">
        <v>409.397935483871</v>
      </c>
      <c r="DR68">
        <v>16.32013870967742</v>
      </c>
      <c r="DS68">
        <v>1.676649677419355</v>
      </c>
      <c r="DT68">
        <v>1.648651935483871</v>
      </c>
      <c r="DU68">
        <v>14.68191290322581</v>
      </c>
      <c r="DV68">
        <v>14.42120967741935</v>
      </c>
      <c r="DW68">
        <v>0.0499931</v>
      </c>
      <c r="DX68">
        <v>0</v>
      </c>
      <c r="DY68">
        <v>0</v>
      </c>
      <c r="DZ68">
        <v>0</v>
      </c>
      <c r="EA68">
        <v>551.4219354838709</v>
      </c>
      <c r="EB68">
        <v>0.0499931</v>
      </c>
      <c r="EC68">
        <v>4437.467096774193</v>
      </c>
      <c r="ED68">
        <v>2.456129032258064</v>
      </c>
      <c r="EE68">
        <v>34.45729032258064</v>
      </c>
      <c r="EF68">
        <v>38.29212903225805</v>
      </c>
      <c r="EG68">
        <v>36.69129032258063</v>
      </c>
      <c r="EH68">
        <v>36.48154838709677</v>
      </c>
      <c r="EI68">
        <v>36.55016129032257</v>
      </c>
      <c r="EJ68">
        <v>0</v>
      </c>
      <c r="EK68">
        <v>0</v>
      </c>
      <c r="EL68">
        <v>0</v>
      </c>
      <c r="EM68">
        <v>78.90000009536743</v>
      </c>
      <c r="EN68">
        <v>0</v>
      </c>
      <c r="EO68">
        <v>551.6215384615384</v>
      </c>
      <c r="EP68">
        <v>7.93162388666664</v>
      </c>
      <c r="EQ68">
        <v>-142.2670081656052</v>
      </c>
      <c r="ER68">
        <v>4436.706538461538</v>
      </c>
      <c r="ES68">
        <v>15</v>
      </c>
      <c r="ET68">
        <v>1687534406.6</v>
      </c>
      <c r="EU68" t="s">
        <v>678</v>
      </c>
      <c r="EV68">
        <v>1687534406.6</v>
      </c>
      <c r="EW68">
        <v>1687531125.6</v>
      </c>
      <c r="EX68">
        <v>52</v>
      </c>
      <c r="EY68">
        <v>0.017</v>
      </c>
      <c r="EZ68">
        <v>-0.063</v>
      </c>
      <c r="FA68">
        <v>0.756</v>
      </c>
      <c r="FB68">
        <v>0.139</v>
      </c>
      <c r="FC68">
        <v>406</v>
      </c>
      <c r="FD68">
        <v>14</v>
      </c>
      <c r="FE68">
        <v>0.93</v>
      </c>
      <c r="FF68">
        <v>0.05</v>
      </c>
      <c r="FG68">
        <v>0.767237975609756</v>
      </c>
      <c r="FH68">
        <v>0.2573948153310095</v>
      </c>
      <c r="FI68">
        <v>0.05370601764779037</v>
      </c>
      <c r="FJ68">
        <v>1</v>
      </c>
      <c r="FK68">
        <v>410.1754193548387</v>
      </c>
      <c r="FL68">
        <v>-0.2003709677436252</v>
      </c>
      <c r="FM68">
        <v>0.02103418752282424</v>
      </c>
      <c r="FN68">
        <v>1</v>
      </c>
      <c r="FO68">
        <v>0.2948555853658537</v>
      </c>
      <c r="FP68">
        <v>-0.2880826202090587</v>
      </c>
      <c r="FQ68">
        <v>0.02911525628825063</v>
      </c>
      <c r="FR68">
        <v>1</v>
      </c>
      <c r="FS68">
        <v>16.59962903225807</v>
      </c>
      <c r="FT68">
        <v>-0.1622370967741941</v>
      </c>
      <c r="FU68">
        <v>0.01298287193111045</v>
      </c>
      <c r="FV68">
        <v>1</v>
      </c>
      <c r="FW68">
        <v>4</v>
      </c>
      <c r="FX68">
        <v>4</v>
      </c>
      <c r="FY68" t="s">
        <v>416</v>
      </c>
      <c r="FZ68">
        <v>3.18173</v>
      </c>
      <c r="GA68">
        <v>2.79711</v>
      </c>
      <c r="GB68">
        <v>0.103702</v>
      </c>
      <c r="GC68">
        <v>0.104201</v>
      </c>
      <c r="GD68">
        <v>0.0932736</v>
      </c>
      <c r="GE68">
        <v>0.0931666</v>
      </c>
      <c r="GF68">
        <v>28251.3</v>
      </c>
      <c r="GG68">
        <v>22404.3</v>
      </c>
      <c r="GH68">
        <v>29441.8</v>
      </c>
      <c r="GI68">
        <v>24487.1</v>
      </c>
      <c r="GJ68">
        <v>33948.9</v>
      </c>
      <c r="GK68">
        <v>32407.4</v>
      </c>
      <c r="GL68">
        <v>40600.5</v>
      </c>
      <c r="GM68">
        <v>39950.7</v>
      </c>
      <c r="GN68">
        <v>2.21248</v>
      </c>
      <c r="GO68">
        <v>1.91138</v>
      </c>
      <c r="GP68">
        <v>0.08926539999999999</v>
      </c>
      <c r="GQ68">
        <v>0</v>
      </c>
      <c r="GR68">
        <v>23.5657</v>
      </c>
      <c r="GS68">
        <v>999.9</v>
      </c>
      <c r="GT68">
        <v>54.6</v>
      </c>
      <c r="GU68">
        <v>30.1</v>
      </c>
      <c r="GV68">
        <v>23.1586</v>
      </c>
      <c r="GW68">
        <v>61.401</v>
      </c>
      <c r="GX68">
        <v>34.3389</v>
      </c>
      <c r="GY68">
        <v>1</v>
      </c>
      <c r="GZ68">
        <v>-0.24128</v>
      </c>
      <c r="HA68">
        <v>-1.13635</v>
      </c>
      <c r="HB68">
        <v>20.2773</v>
      </c>
      <c r="HC68">
        <v>5.22747</v>
      </c>
      <c r="HD68">
        <v>11.9072</v>
      </c>
      <c r="HE68">
        <v>4.9646</v>
      </c>
      <c r="HF68">
        <v>3.292</v>
      </c>
      <c r="HG68">
        <v>9999</v>
      </c>
      <c r="HH68">
        <v>9999</v>
      </c>
      <c r="HI68">
        <v>9999</v>
      </c>
      <c r="HJ68">
        <v>999.9</v>
      </c>
      <c r="HK68">
        <v>4.97018</v>
      </c>
      <c r="HL68">
        <v>1.87488</v>
      </c>
      <c r="HM68">
        <v>1.87363</v>
      </c>
      <c r="HN68">
        <v>1.87271</v>
      </c>
      <c r="HO68">
        <v>1.87429</v>
      </c>
      <c r="HP68">
        <v>1.86929</v>
      </c>
      <c r="HQ68">
        <v>1.87347</v>
      </c>
      <c r="HR68">
        <v>1.87851</v>
      </c>
      <c r="HS68">
        <v>0</v>
      </c>
      <c r="HT68">
        <v>0</v>
      </c>
      <c r="HU68">
        <v>0</v>
      </c>
      <c r="HV68">
        <v>0</v>
      </c>
      <c r="HW68" t="s">
        <v>417</v>
      </c>
      <c r="HX68" t="s">
        <v>418</v>
      </c>
      <c r="HY68" t="s">
        <v>419</v>
      </c>
      <c r="HZ68" t="s">
        <v>419</v>
      </c>
      <c r="IA68" t="s">
        <v>419</v>
      </c>
      <c r="IB68" t="s">
        <v>419</v>
      </c>
      <c r="IC68">
        <v>0</v>
      </c>
      <c r="ID68">
        <v>100</v>
      </c>
      <c r="IE68">
        <v>100</v>
      </c>
      <c r="IF68">
        <v>0.756</v>
      </c>
      <c r="IG68">
        <v>0.1389</v>
      </c>
      <c r="IH68">
        <v>0.7395999999999958</v>
      </c>
      <c r="II68">
        <v>0</v>
      </c>
      <c r="IJ68">
        <v>0</v>
      </c>
      <c r="IK68">
        <v>0</v>
      </c>
      <c r="IL68">
        <v>0.1388949999999998</v>
      </c>
      <c r="IM68">
        <v>0</v>
      </c>
      <c r="IN68">
        <v>0</v>
      </c>
      <c r="IO68">
        <v>0</v>
      </c>
      <c r="IP68">
        <v>-1</v>
      </c>
      <c r="IQ68">
        <v>-1</v>
      </c>
      <c r="IR68">
        <v>-1</v>
      </c>
      <c r="IS68">
        <v>-1</v>
      </c>
      <c r="IT68">
        <v>1</v>
      </c>
      <c r="IU68">
        <v>54.3</v>
      </c>
      <c r="IV68">
        <v>1.06201</v>
      </c>
      <c r="IW68">
        <v>2.41211</v>
      </c>
      <c r="IX68">
        <v>1.42578</v>
      </c>
      <c r="IY68">
        <v>2.27295</v>
      </c>
      <c r="IZ68">
        <v>1.54785</v>
      </c>
      <c r="JA68">
        <v>2.38647</v>
      </c>
      <c r="JB68">
        <v>32.6869</v>
      </c>
      <c r="JC68">
        <v>14.6661</v>
      </c>
      <c r="JD68">
        <v>18</v>
      </c>
      <c r="JE68">
        <v>625.871</v>
      </c>
      <c r="JF68">
        <v>421.063</v>
      </c>
      <c r="JG68">
        <v>25.6594</v>
      </c>
      <c r="JH68">
        <v>24.0914</v>
      </c>
      <c r="JI68">
        <v>30.0001</v>
      </c>
      <c r="JJ68">
        <v>24.0133</v>
      </c>
      <c r="JK68">
        <v>23.9644</v>
      </c>
      <c r="JL68">
        <v>21.2721</v>
      </c>
      <c r="JM68">
        <v>32.965</v>
      </c>
      <c r="JN68">
        <v>69.3764</v>
      </c>
      <c r="JO68">
        <v>25.6178</v>
      </c>
      <c r="JP68">
        <v>409.291</v>
      </c>
      <c r="JQ68">
        <v>16.4062</v>
      </c>
      <c r="JR68">
        <v>95.9134</v>
      </c>
      <c r="JS68">
        <v>101.643</v>
      </c>
    </row>
    <row r="69" spans="1:279">
      <c r="A69">
        <v>53</v>
      </c>
      <c r="B69">
        <v>1687534712.1</v>
      </c>
      <c r="C69">
        <v>8322.599999904633</v>
      </c>
      <c r="D69" t="s">
        <v>679</v>
      </c>
      <c r="E69" t="s">
        <v>680</v>
      </c>
      <c r="F69">
        <v>15</v>
      </c>
      <c r="G69" t="s">
        <v>227</v>
      </c>
      <c r="N69" t="s">
        <v>640</v>
      </c>
      <c r="O69" t="s">
        <v>641</v>
      </c>
      <c r="P69">
        <v>1687534704.099999</v>
      </c>
      <c r="Q69">
        <f>(R69)/1000</f>
        <v>0</v>
      </c>
      <c r="R69">
        <f>1000*DB69*AP69*(CX69-CY69)/(100*CQ69*(1000-AP69*CX69))</f>
        <v>0</v>
      </c>
      <c r="S69">
        <f>DB69*AP69*(CW69-CV69*(1000-AP69*CY69)/(1000-AP69*CX69))/(100*CQ69)</f>
        <v>0</v>
      </c>
      <c r="T69">
        <f>CV69 - IF(AP69&gt;1, S69*CQ69*100.0/(AR69*DJ69), 0)</f>
        <v>0</v>
      </c>
      <c r="U69">
        <f>((AA69-Q69/2)*T69-S69)/(AA69+Q69/2)</f>
        <v>0</v>
      </c>
      <c r="V69">
        <f>U69*(DC69+DD69)/1000.0</f>
        <v>0</v>
      </c>
      <c r="W69">
        <f>(CV69 - IF(AP69&gt;1, S69*CQ69*100.0/(AR69*DJ69), 0))*(DC69+DD69)/1000.0</f>
        <v>0</v>
      </c>
      <c r="X69">
        <f>2.0/((1/Z69-1/Y69)+SIGN(Z69)*SQRT((1/Z69-1/Y69)*(1/Z69-1/Y69) + 4*CR69/((CR69+1)*(CR69+1))*(2*1/Z69*1/Y69-1/Y69*1/Y69)))</f>
        <v>0</v>
      </c>
      <c r="Y69">
        <f>IF(LEFT(CS69,1)&lt;&gt;"0",IF(LEFT(CS69,1)="1",3.0,CT69),$D$5+$E$5*(DJ69*DC69/($K$5*1000))+$F$5*(DJ69*DC69/($K$5*1000))*MAX(MIN(CQ69,$J$5),$I$5)*MAX(MIN(CQ69,$J$5),$I$5)+$G$5*MAX(MIN(CQ69,$J$5),$I$5)*(DJ69*DC69/($K$5*1000))+$H$5*(DJ69*DC69/($K$5*1000))*(DJ69*DC69/($K$5*1000)))</f>
        <v>0</v>
      </c>
      <c r="Z69">
        <f>Q69*(1000-(1000*0.61365*exp(17.502*AD69/(240.97+AD69))/(DC69+DD69)+CX69)/2)/(1000*0.61365*exp(17.502*AD69/(240.97+AD69))/(DC69+DD69)-CX69)</f>
        <v>0</v>
      </c>
      <c r="AA69">
        <f>1/((CR69+1)/(X69/1.6)+1/(Y69/1.37)) + CR69/((CR69+1)/(X69/1.6) + CR69/(Y69/1.37))</f>
        <v>0</v>
      </c>
      <c r="AB69">
        <f>(CM69*CP69)</f>
        <v>0</v>
      </c>
      <c r="AC69">
        <f>(DE69+(AB69+2*0.95*5.67E-8*(((DE69+$B$7)+273)^4-(DE69+273)^4)-44100*Q69)/(1.84*29.3*Y69+8*0.95*5.67E-8*(DE69+273)^3))</f>
        <v>0</v>
      </c>
      <c r="AD69">
        <f>($C$7*DF69+$D$7*DG69+$E$7*AC69)</f>
        <v>0</v>
      </c>
      <c r="AE69">
        <f>0.61365*exp(17.502*AD69/(240.97+AD69))</f>
        <v>0</v>
      </c>
      <c r="AF69">
        <f>(AG69/AH69*100)</f>
        <v>0</v>
      </c>
      <c r="AG69">
        <f>CX69*(DC69+DD69)/1000</f>
        <v>0</v>
      </c>
      <c r="AH69">
        <f>0.61365*exp(17.502*DE69/(240.97+DE69))</f>
        <v>0</v>
      </c>
      <c r="AI69">
        <f>(AE69-CX69*(DC69+DD69)/1000)</f>
        <v>0</v>
      </c>
      <c r="AJ69">
        <f>(-Q69*44100)</f>
        <v>0</v>
      </c>
      <c r="AK69">
        <f>2*29.3*Y69*0.92*(DE69-AD69)</f>
        <v>0</v>
      </c>
      <c r="AL69">
        <f>2*0.95*5.67E-8*(((DE69+$B$7)+273)^4-(AD69+273)^4)</f>
        <v>0</v>
      </c>
      <c r="AM69">
        <f>AB69+AL69+AJ69+AK69</f>
        <v>0</v>
      </c>
      <c r="AN69">
        <v>0</v>
      </c>
      <c r="AO69">
        <v>0</v>
      </c>
      <c r="AP69">
        <f>IF(AN69*$H$13&gt;=AR69,1.0,(AR69/(AR69-AN69*$H$13)))</f>
        <v>0</v>
      </c>
      <c r="AQ69">
        <f>(AP69-1)*100</f>
        <v>0</v>
      </c>
      <c r="AR69">
        <f>MAX(0,($B$13+$C$13*DJ69)/(1+$D$13*DJ69)*DC69/(DE69+273)*$E$13)</f>
        <v>0</v>
      </c>
      <c r="AS69" t="s">
        <v>677</v>
      </c>
      <c r="AT69">
        <v>12532.4</v>
      </c>
      <c r="AU69">
        <v>551.6215384615384</v>
      </c>
      <c r="AV69">
        <v>1513.11</v>
      </c>
      <c r="AW69">
        <f>1-AU69/AV69</f>
        <v>0</v>
      </c>
      <c r="AX69">
        <v>-0.9077138303380167</v>
      </c>
      <c r="AY69" t="s">
        <v>681</v>
      </c>
      <c r="AZ69">
        <v>12531.2</v>
      </c>
      <c r="BA69">
        <v>521.13828</v>
      </c>
      <c r="BB69">
        <v>574.102</v>
      </c>
      <c r="BC69">
        <f>1-BA69/BB69</f>
        <v>0</v>
      </c>
      <c r="BD69">
        <v>0.5</v>
      </c>
      <c r="BE69">
        <f>CN69</f>
        <v>0</v>
      </c>
      <c r="BF69">
        <f>S69</f>
        <v>0</v>
      </c>
      <c r="BG69">
        <f>BC69*BD69*BE69</f>
        <v>0</v>
      </c>
      <c r="BH69">
        <f>(BF69-AX69)/BE69</f>
        <v>0</v>
      </c>
      <c r="BI69">
        <f>(AV69-BB69)/BB69</f>
        <v>0</v>
      </c>
      <c r="BJ69">
        <f>AU69/(AW69+AU69/BB69)</f>
        <v>0</v>
      </c>
      <c r="BK69" t="s">
        <v>682</v>
      </c>
      <c r="BL69">
        <v>410.95</v>
      </c>
      <c r="BM69">
        <f>IF(BL69&lt;&gt;0, BL69, BJ69)</f>
        <v>0</v>
      </c>
      <c r="BN69">
        <f>1-BM69/BB69</f>
        <v>0</v>
      </c>
      <c r="BO69">
        <f>(BB69-BA69)/(BB69-BM69)</f>
        <v>0</v>
      </c>
      <c r="BP69">
        <f>(AV69-BB69)/(AV69-BM69)</f>
        <v>0</v>
      </c>
      <c r="BQ69">
        <f>(BB69-BA69)/(BB69-AU69)</f>
        <v>0</v>
      </c>
      <c r="BR69">
        <f>(AV69-BB69)/(AV69-AU69)</f>
        <v>0</v>
      </c>
      <c r="BS69">
        <f>(BO69*BM69/BA69)</f>
        <v>0</v>
      </c>
      <c r="BT69">
        <f>(1-BS69)</f>
        <v>0</v>
      </c>
      <c r="BU69">
        <v>1774</v>
      </c>
      <c r="BV69">
        <v>300</v>
      </c>
      <c r="BW69">
        <v>300</v>
      </c>
      <c r="BX69">
        <v>300</v>
      </c>
      <c r="BY69">
        <v>12531.2</v>
      </c>
      <c r="BZ69">
        <v>568.03</v>
      </c>
      <c r="CA69">
        <v>-0.00907937</v>
      </c>
      <c r="CB69">
        <v>0.25</v>
      </c>
      <c r="CC69" t="s">
        <v>413</v>
      </c>
      <c r="CD69" t="s">
        <v>413</v>
      </c>
      <c r="CE69" t="s">
        <v>413</v>
      </c>
      <c r="CF69" t="s">
        <v>413</v>
      </c>
      <c r="CG69" t="s">
        <v>413</v>
      </c>
      <c r="CH69" t="s">
        <v>413</v>
      </c>
      <c r="CI69" t="s">
        <v>413</v>
      </c>
      <c r="CJ69" t="s">
        <v>413</v>
      </c>
      <c r="CK69" t="s">
        <v>413</v>
      </c>
      <c r="CL69" t="s">
        <v>413</v>
      </c>
      <c r="CM69">
        <f>$B$11*DK69+$C$11*DL69+$F$11*DW69*(1-DZ69)</f>
        <v>0</v>
      </c>
      <c r="CN69">
        <f>CM69*CO69</f>
        <v>0</v>
      </c>
      <c r="CO69">
        <f>($B$11*$D$9+$C$11*$D$9+$F$11*((EJ69+EB69)/MAX(EJ69+EB69+EK69, 0.1)*$I$9+EK69/MAX(EJ69+EB69+EK69, 0.1)*$J$9))/($B$11+$C$11+$F$11)</f>
        <v>0</v>
      </c>
      <c r="CP69">
        <f>($B$11*$K$9+$C$11*$K$9+$F$11*((EJ69+EB69)/MAX(EJ69+EB69+EK69, 0.1)*$P$9+EK69/MAX(EJ69+EB69+EK69, 0.1)*$Q$9))/($B$11+$C$11+$F$11)</f>
        <v>0</v>
      </c>
      <c r="CQ69">
        <v>6</v>
      </c>
      <c r="CR69">
        <v>0.5</v>
      </c>
      <c r="CS69" t="s">
        <v>414</v>
      </c>
      <c r="CT69">
        <v>2</v>
      </c>
      <c r="CU69">
        <v>1687534704.099999</v>
      </c>
      <c r="CV69">
        <v>409.8823225806452</v>
      </c>
      <c r="CW69">
        <v>412.2737096774193</v>
      </c>
      <c r="CX69">
        <v>16.49266451612904</v>
      </c>
      <c r="CY69">
        <v>16.20477741935484</v>
      </c>
      <c r="CZ69">
        <v>409.1124193548387</v>
      </c>
      <c r="DA69">
        <v>16.32087419354838</v>
      </c>
      <c r="DB69">
        <v>600.1929032258064</v>
      </c>
      <c r="DC69">
        <v>101.0277096774194</v>
      </c>
      <c r="DD69">
        <v>0.09974395483870968</v>
      </c>
      <c r="DE69">
        <v>24.88841935483871</v>
      </c>
      <c r="DF69">
        <v>25.00412258064516</v>
      </c>
      <c r="DG69">
        <v>999.9000000000003</v>
      </c>
      <c r="DH69">
        <v>0</v>
      </c>
      <c r="DI69">
        <v>0</v>
      </c>
      <c r="DJ69">
        <v>9992.075161290322</v>
      </c>
      <c r="DK69">
        <v>0</v>
      </c>
      <c r="DL69">
        <v>1747.852903225807</v>
      </c>
      <c r="DM69">
        <v>-2.391477741935484</v>
      </c>
      <c r="DN69">
        <v>416.7557096774194</v>
      </c>
      <c r="DO69">
        <v>419.0647096774194</v>
      </c>
      <c r="DP69">
        <v>0.2878896774193548</v>
      </c>
      <c r="DQ69">
        <v>412.2737096774193</v>
      </c>
      <c r="DR69">
        <v>16.20477741935484</v>
      </c>
      <c r="DS69">
        <v>1.666216774193549</v>
      </c>
      <c r="DT69">
        <v>1.637132903225806</v>
      </c>
      <c r="DU69">
        <v>14.58521612903226</v>
      </c>
      <c r="DV69">
        <v>14.31282580645161</v>
      </c>
      <c r="DW69">
        <v>1500.009032258065</v>
      </c>
      <c r="DX69">
        <v>0.9730053548387099</v>
      </c>
      <c r="DY69">
        <v>0.02699425806451612</v>
      </c>
      <c r="DZ69">
        <v>0</v>
      </c>
      <c r="EA69">
        <v>521.2137741935483</v>
      </c>
      <c r="EB69">
        <v>4.999310000000001</v>
      </c>
      <c r="EC69">
        <v>12206.87741935484</v>
      </c>
      <c r="ED69">
        <v>13259.34516129032</v>
      </c>
      <c r="EE69">
        <v>39.39083870967742</v>
      </c>
      <c r="EF69">
        <v>41.89899999999997</v>
      </c>
      <c r="EG69">
        <v>40.29422580645161</v>
      </c>
      <c r="EH69">
        <v>39.80216129032257</v>
      </c>
      <c r="EI69">
        <v>40.58445161290321</v>
      </c>
      <c r="EJ69">
        <v>1454.652258064516</v>
      </c>
      <c r="EK69">
        <v>40.35677419354837</v>
      </c>
      <c r="EL69">
        <v>0</v>
      </c>
      <c r="EM69">
        <v>326.3000001907349</v>
      </c>
      <c r="EN69">
        <v>0</v>
      </c>
      <c r="EO69">
        <v>521.13828</v>
      </c>
      <c r="EP69">
        <v>-3.339692303693822</v>
      </c>
      <c r="EQ69">
        <v>-171.5461537313662</v>
      </c>
      <c r="ER69">
        <v>12203.832</v>
      </c>
      <c r="ES69">
        <v>15</v>
      </c>
      <c r="ET69">
        <v>1687534684.6</v>
      </c>
      <c r="EU69" t="s">
        <v>683</v>
      </c>
      <c r="EV69">
        <v>1687534684.1</v>
      </c>
      <c r="EW69">
        <v>1687534684.6</v>
      </c>
      <c r="EX69">
        <v>53</v>
      </c>
      <c r="EY69">
        <v>0.014</v>
      </c>
      <c r="EZ69">
        <v>0.033</v>
      </c>
      <c r="FA69">
        <v>0.77</v>
      </c>
      <c r="FB69">
        <v>0.172</v>
      </c>
      <c r="FC69">
        <v>412</v>
      </c>
      <c r="FD69">
        <v>16</v>
      </c>
      <c r="FE69">
        <v>0.27</v>
      </c>
      <c r="FF69">
        <v>0.19</v>
      </c>
      <c r="FG69">
        <v>-2.31477175</v>
      </c>
      <c r="FH69">
        <v>-0.8002314821763546</v>
      </c>
      <c r="FI69">
        <v>0.1826393033123963</v>
      </c>
      <c r="FJ69">
        <v>1</v>
      </c>
      <c r="FK69">
        <v>409.8782</v>
      </c>
      <c r="FL69">
        <v>1.382976640711193</v>
      </c>
      <c r="FM69">
        <v>0.103701944694074</v>
      </c>
      <c r="FN69">
        <v>1</v>
      </c>
      <c r="FO69">
        <v>0.282182525</v>
      </c>
      <c r="FP69">
        <v>0.09925813508442759</v>
      </c>
      <c r="FQ69">
        <v>0.01028967759210049</v>
      </c>
      <c r="FR69">
        <v>1</v>
      </c>
      <c r="FS69">
        <v>16.49252</v>
      </c>
      <c r="FT69">
        <v>0.04099488320356854</v>
      </c>
      <c r="FU69">
        <v>0.003113775842927482</v>
      </c>
      <c r="FV69">
        <v>1</v>
      </c>
      <c r="FW69">
        <v>4</v>
      </c>
      <c r="FX69">
        <v>4</v>
      </c>
      <c r="FY69" t="s">
        <v>416</v>
      </c>
      <c r="FZ69">
        <v>3.18175</v>
      </c>
      <c r="GA69">
        <v>2.79649</v>
      </c>
      <c r="GB69">
        <v>0.103649</v>
      </c>
      <c r="GC69">
        <v>0.104761</v>
      </c>
      <c r="GD69">
        <v>0.0927249</v>
      </c>
      <c r="GE69">
        <v>0.09248000000000001</v>
      </c>
      <c r="GF69">
        <v>28246.5</v>
      </c>
      <c r="GG69">
        <v>22387.6</v>
      </c>
      <c r="GH69">
        <v>29435.5</v>
      </c>
      <c r="GI69">
        <v>24484.4</v>
      </c>
      <c r="GJ69">
        <v>33963</v>
      </c>
      <c r="GK69">
        <v>32429.1</v>
      </c>
      <c r="GL69">
        <v>40592.1</v>
      </c>
      <c r="GM69">
        <v>39946.5</v>
      </c>
      <c r="GN69">
        <v>2.21135</v>
      </c>
      <c r="GO69">
        <v>1.90443</v>
      </c>
      <c r="GP69">
        <v>0.144869</v>
      </c>
      <c r="GQ69">
        <v>0</v>
      </c>
      <c r="GR69">
        <v>22.6708</v>
      </c>
      <c r="GS69">
        <v>999.9</v>
      </c>
      <c r="GT69">
        <v>53.8</v>
      </c>
      <c r="GU69">
        <v>30.8</v>
      </c>
      <c r="GV69">
        <v>23.7517</v>
      </c>
      <c r="GW69">
        <v>61.851</v>
      </c>
      <c r="GX69">
        <v>34.8838</v>
      </c>
      <c r="GY69">
        <v>1</v>
      </c>
      <c r="GZ69">
        <v>-0.232259</v>
      </c>
      <c r="HA69">
        <v>2.15505</v>
      </c>
      <c r="HB69">
        <v>20.2477</v>
      </c>
      <c r="HC69">
        <v>5.22328</v>
      </c>
      <c r="HD69">
        <v>11.9041</v>
      </c>
      <c r="HE69">
        <v>4.964</v>
      </c>
      <c r="HF69">
        <v>3.29133</v>
      </c>
      <c r="HG69">
        <v>9999</v>
      </c>
      <c r="HH69">
        <v>9999</v>
      </c>
      <c r="HI69">
        <v>9999</v>
      </c>
      <c r="HJ69">
        <v>999.9</v>
      </c>
      <c r="HK69">
        <v>4.97016</v>
      </c>
      <c r="HL69">
        <v>1.87486</v>
      </c>
      <c r="HM69">
        <v>1.87363</v>
      </c>
      <c r="HN69">
        <v>1.87271</v>
      </c>
      <c r="HO69">
        <v>1.87429</v>
      </c>
      <c r="HP69">
        <v>1.86926</v>
      </c>
      <c r="HQ69">
        <v>1.87347</v>
      </c>
      <c r="HR69">
        <v>1.87851</v>
      </c>
      <c r="HS69">
        <v>0</v>
      </c>
      <c r="HT69">
        <v>0</v>
      </c>
      <c r="HU69">
        <v>0</v>
      </c>
      <c r="HV69">
        <v>0</v>
      </c>
      <c r="HW69" t="s">
        <v>417</v>
      </c>
      <c r="HX69" t="s">
        <v>418</v>
      </c>
      <c r="HY69" t="s">
        <v>419</v>
      </c>
      <c r="HZ69" t="s">
        <v>419</v>
      </c>
      <c r="IA69" t="s">
        <v>419</v>
      </c>
      <c r="IB69" t="s">
        <v>419</v>
      </c>
      <c r="IC69">
        <v>0</v>
      </c>
      <c r="ID69">
        <v>100</v>
      </c>
      <c r="IE69">
        <v>100</v>
      </c>
      <c r="IF69">
        <v>0.769</v>
      </c>
      <c r="IG69">
        <v>0.1718</v>
      </c>
      <c r="IH69">
        <v>0.7698999999999501</v>
      </c>
      <c r="II69">
        <v>0</v>
      </c>
      <c r="IJ69">
        <v>0</v>
      </c>
      <c r="IK69">
        <v>0</v>
      </c>
      <c r="IL69">
        <v>0.1717904761904805</v>
      </c>
      <c r="IM69">
        <v>0</v>
      </c>
      <c r="IN69">
        <v>0</v>
      </c>
      <c r="IO69">
        <v>0</v>
      </c>
      <c r="IP69">
        <v>-1</v>
      </c>
      <c r="IQ69">
        <v>-1</v>
      </c>
      <c r="IR69">
        <v>-1</v>
      </c>
      <c r="IS69">
        <v>-1</v>
      </c>
      <c r="IT69">
        <v>0.5</v>
      </c>
      <c r="IU69">
        <v>0.5</v>
      </c>
      <c r="IV69">
        <v>1.06689</v>
      </c>
      <c r="IW69">
        <v>2.40356</v>
      </c>
      <c r="IX69">
        <v>1.42578</v>
      </c>
      <c r="IY69">
        <v>2.27295</v>
      </c>
      <c r="IZ69">
        <v>1.54785</v>
      </c>
      <c r="JA69">
        <v>2.45483</v>
      </c>
      <c r="JB69">
        <v>32.8869</v>
      </c>
      <c r="JC69">
        <v>14.5786</v>
      </c>
      <c r="JD69">
        <v>18</v>
      </c>
      <c r="JE69">
        <v>626.104</v>
      </c>
      <c r="JF69">
        <v>417.916</v>
      </c>
      <c r="JG69">
        <v>24.4836</v>
      </c>
      <c r="JH69">
        <v>24.1606</v>
      </c>
      <c r="JI69">
        <v>30.0022</v>
      </c>
      <c r="JJ69">
        <v>24.1064</v>
      </c>
      <c r="JK69">
        <v>24.0531</v>
      </c>
      <c r="JL69">
        <v>21.3902</v>
      </c>
      <c r="JM69">
        <v>33.6679</v>
      </c>
      <c r="JN69">
        <v>61.382</v>
      </c>
      <c r="JO69">
        <v>24.0087</v>
      </c>
      <c r="JP69">
        <v>412.289</v>
      </c>
      <c r="JQ69">
        <v>16.301</v>
      </c>
      <c r="JR69">
        <v>95.89319999999999</v>
      </c>
      <c r="JS69">
        <v>101.632</v>
      </c>
    </row>
    <row r="70" spans="1:279">
      <c r="A70">
        <v>54</v>
      </c>
      <c r="B70">
        <v>1687534801.6</v>
      </c>
      <c r="C70">
        <v>8412.099999904633</v>
      </c>
      <c r="D70" t="s">
        <v>684</v>
      </c>
      <c r="E70" t="s">
        <v>685</v>
      </c>
      <c r="F70">
        <v>15</v>
      </c>
      <c r="G70" t="s">
        <v>227</v>
      </c>
      <c r="N70" t="s">
        <v>640</v>
      </c>
      <c r="O70" t="s">
        <v>641</v>
      </c>
      <c r="P70">
        <v>1687534793.849999</v>
      </c>
      <c r="Q70">
        <f>(R70)/1000</f>
        <v>0</v>
      </c>
      <c r="R70">
        <f>1000*DB70*AP70*(CX70-CY70)/(100*CQ70*(1000-AP70*CX70))</f>
        <v>0</v>
      </c>
      <c r="S70">
        <f>DB70*AP70*(CW70-CV70*(1000-AP70*CY70)/(1000-AP70*CX70))/(100*CQ70)</f>
        <v>0</v>
      </c>
      <c r="T70">
        <f>CV70 - IF(AP70&gt;1, S70*CQ70*100.0/(AR70*DJ70), 0)</f>
        <v>0</v>
      </c>
      <c r="U70">
        <f>((AA70-Q70/2)*T70-S70)/(AA70+Q70/2)</f>
        <v>0</v>
      </c>
      <c r="V70">
        <f>U70*(DC70+DD70)/1000.0</f>
        <v>0</v>
      </c>
      <c r="W70">
        <f>(CV70 - IF(AP70&gt;1, S70*CQ70*100.0/(AR70*DJ70), 0))*(DC70+DD70)/1000.0</f>
        <v>0</v>
      </c>
      <c r="X70">
        <f>2.0/((1/Z70-1/Y70)+SIGN(Z70)*SQRT((1/Z70-1/Y70)*(1/Z70-1/Y70) + 4*CR70/((CR70+1)*(CR70+1))*(2*1/Z70*1/Y70-1/Y70*1/Y70)))</f>
        <v>0</v>
      </c>
      <c r="Y70">
        <f>IF(LEFT(CS70,1)&lt;&gt;"0",IF(LEFT(CS70,1)="1",3.0,CT70),$D$5+$E$5*(DJ70*DC70/($K$5*1000))+$F$5*(DJ70*DC70/($K$5*1000))*MAX(MIN(CQ70,$J$5),$I$5)*MAX(MIN(CQ70,$J$5),$I$5)+$G$5*MAX(MIN(CQ70,$J$5),$I$5)*(DJ70*DC70/($K$5*1000))+$H$5*(DJ70*DC70/($K$5*1000))*(DJ70*DC70/($K$5*1000)))</f>
        <v>0</v>
      </c>
      <c r="Z70">
        <f>Q70*(1000-(1000*0.61365*exp(17.502*AD70/(240.97+AD70))/(DC70+DD70)+CX70)/2)/(1000*0.61365*exp(17.502*AD70/(240.97+AD70))/(DC70+DD70)-CX70)</f>
        <v>0</v>
      </c>
      <c r="AA70">
        <f>1/((CR70+1)/(X70/1.6)+1/(Y70/1.37)) + CR70/((CR70+1)/(X70/1.6) + CR70/(Y70/1.37))</f>
        <v>0</v>
      </c>
      <c r="AB70">
        <f>(CM70*CP70)</f>
        <v>0</v>
      </c>
      <c r="AC70">
        <f>(DE70+(AB70+2*0.95*5.67E-8*(((DE70+$B$7)+273)^4-(DE70+273)^4)-44100*Q70)/(1.84*29.3*Y70+8*0.95*5.67E-8*(DE70+273)^3))</f>
        <v>0</v>
      </c>
      <c r="AD70">
        <f>($C$7*DF70+$D$7*DG70+$E$7*AC70)</f>
        <v>0</v>
      </c>
      <c r="AE70">
        <f>0.61365*exp(17.502*AD70/(240.97+AD70))</f>
        <v>0</v>
      </c>
      <c r="AF70">
        <f>(AG70/AH70*100)</f>
        <v>0</v>
      </c>
      <c r="AG70">
        <f>CX70*(DC70+DD70)/1000</f>
        <v>0</v>
      </c>
      <c r="AH70">
        <f>0.61365*exp(17.502*DE70/(240.97+DE70))</f>
        <v>0</v>
      </c>
      <c r="AI70">
        <f>(AE70-CX70*(DC70+DD70)/1000)</f>
        <v>0</v>
      </c>
      <c r="AJ70">
        <f>(-Q70*44100)</f>
        <v>0</v>
      </c>
      <c r="AK70">
        <f>2*29.3*Y70*0.92*(DE70-AD70)</f>
        <v>0</v>
      </c>
      <c r="AL70">
        <f>2*0.95*5.67E-8*(((DE70+$B$7)+273)^4-(AD70+273)^4)</f>
        <v>0</v>
      </c>
      <c r="AM70">
        <f>AB70+AL70+AJ70+AK70</f>
        <v>0</v>
      </c>
      <c r="AN70">
        <v>0</v>
      </c>
      <c r="AO70">
        <v>0</v>
      </c>
      <c r="AP70">
        <f>IF(AN70*$H$13&gt;=AR70,1.0,(AR70/(AR70-AN70*$H$13)))</f>
        <v>0</v>
      </c>
      <c r="AQ70">
        <f>(AP70-1)*100</f>
        <v>0</v>
      </c>
      <c r="AR70">
        <f>MAX(0,($B$13+$C$13*DJ70)/(1+$D$13*DJ70)*DC70/(DE70+273)*$E$13)</f>
        <v>0</v>
      </c>
      <c r="AS70" t="s">
        <v>677</v>
      </c>
      <c r="AT70">
        <v>12532.4</v>
      </c>
      <c r="AU70">
        <v>551.6215384615384</v>
      </c>
      <c r="AV70">
        <v>1513.11</v>
      </c>
      <c r="AW70">
        <f>1-AU70/AV70</f>
        <v>0</v>
      </c>
      <c r="AX70">
        <v>-0.9077138303380167</v>
      </c>
      <c r="AY70" t="s">
        <v>686</v>
      </c>
      <c r="AZ70">
        <v>12540.6</v>
      </c>
      <c r="BA70">
        <v>518.5318846153846</v>
      </c>
      <c r="BB70">
        <v>577.957</v>
      </c>
      <c r="BC70">
        <f>1-BA70/BB70</f>
        <v>0</v>
      </c>
      <c r="BD70">
        <v>0.5</v>
      </c>
      <c r="BE70">
        <f>CN70</f>
        <v>0</v>
      </c>
      <c r="BF70">
        <f>S70</f>
        <v>0</v>
      </c>
      <c r="BG70">
        <f>BC70*BD70*BE70</f>
        <v>0</v>
      </c>
      <c r="BH70">
        <f>(BF70-AX70)/BE70</f>
        <v>0</v>
      </c>
      <c r="BI70">
        <f>(AV70-BB70)/BB70</f>
        <v>0</v>
      </c>
      <c r="BJ70">
        <f>AU70/(AW70+AU70/BB70)</f>
        <v>0</v>
      </c>
      <c r="BK70" t="s">
        <v>687</v>
      </c>
      <c r="BL70">
        <v>411.91</v>
      </c>
      <c r="BM70">
        <f>IF(BL70&lt;&gt;0, BL70, BJ70)</f>
        <v>0</v>
      </c>
      <c r="BN70">
        <f>1-BM70/BB70</f>
        <v>0</v>
      </c>
      <c r="BO70">
        <f>(BB70-BA70)/(BB70-BM70)</f>
        <v>0</v>
      </c>
      <c r="BP70">
        <f>(AV70-BB70)/(AV70-BM70)</f>
        <v>0</v>
      </c>
      <c r="BQ70">
        <f>(BB70-BA70)/(BB70-AU70)</f>
        <v>0</v>
      </c>
      <c r="BR70">
        <f>(AV70-BB70)/(AV70-AU70)</f>
        <v>0</v>
      </c>
      <c r="BS70">
        <f>(BO70*BM70/BA70)</f>
        <v>0</v>
      </c>
      <c r="BT70">
        <f>(1-BS70)</f>
        <v>0</v>
      </c>
      <c r="BU70">
        <v>1776</v>
      </c>
      <c r="BV70">
        <v>300</v>
      </c>
      <c r="BW70">
        <v>300</v>
      </c>
      <c r="BX70">
        <v>300</v>
      </c>
      <c r="BY70">
        <v>12540.6</v>
      </c>
      <c r="BZ70">
        <v>565.97</v>
      </c>
      <c r="CA70">
        <v>-0.009083229999999999</v>
      </c>
      <c r="CB70">
        <v>-0.72</v>
      </c>
      <c r="CC70" t="s">
        <v>413</v>
      </c>
      <c r="CD70" t="s">
        <v>413</v>
      </c>
      <c r="CE70" t="s">
        <v>413</v>
      </c>
      <c r="CF70" t="s">
        <v>413</v>
      </c>
      <c r="CG70" t="s">
        <v>413</v>
      </c>
      <c r="CH70" t="s">
        <v>413</v>
      </c>
      <c r="CI70" t="s">
        <v>413</v>
      </c>
      <c r="CJ70" t="s">
        <v>413</v>
      </c>
      <c r="CK70" t="s">
        <v>413</v>
      </c>
      <c r="CL70" t="s">
        <v>413</v>
      </c>
      <c r="CM70">
        <f>$B$11*DK70+$C$11*DL70+$F$11*DW70*(1-DZ70)</f>
        <v>0</v>
      </c>
      <c r="CN70">
        <f>CM70*CO70</f>
        <v>0</v>
      </c>
      <c r="CO70">
        <f>($B$11*$D$9+$C$11*$D$9+$F$11*((EJ70+EB70)/MAX(EJ70+EB70+EK70, 0.1)*$I$9+EK70/MAX(EJ70+EB70+EK70, 0.1)*$J$9))/($B$11+$C$11+$F$11)</f>
        <v>0</v>
      </c>
      <c r="CP70">
        <f>($B$11*$K$9+$C$11*$K$9+$F$11*((EJ70+EB70)/MAX(EJ70+EB70+EK70, 0.1)*$P$9+EK70/MAX(EJ70+EB70+EK70, 0.1)*$Q$9))/($B$11+$C$11+$F$11)</f>
        <v>0</v>
      </c>
      <c r="CQ70">
        <v>6</v>
      </c>
      <c r="CR70">
        <v>0.5</v>
      </c>
      <c r="CS70" t="s">
        <v>414</v>
      </c>
      <c r="CT70">
        <v>2</v>
      </c>
      <c r="CU70">
        <v>1687534793.849999</v>
      </c>
      <c r="CV70">
        <v>301.3016666666666</v>
      </c>
      <c r="CW70">
        <v>302.4155</v>
      </c>
      <c r="CX70">
        <v>16.63143</v>
      </c>
      <c r="CY70">
        <v>16.42186333333333</v>
      </c>
      <c r="CZ70">
        <v>300.4936666666666</v>
      </c>
      <c r="DA70">
        <v>16.45963</v>
      </c>
      <c r="DB70">
        <v>600.2208333333334</v>
      </c>
      <c r="DC70">
        <v>101.0225</v>
      </c>
      <c r="DD70">
        <v>0.09995448</v>
      </c>
      <c r="DE70">
        <v>25.01287</v>
      </c>
      <c r="DF70">
        <v>25.08699666666666</v>
      </c>
      <c r="DG70">
        <v>999.9000000000002</v>
      </c>
      <c r="DH70">
        <v>0</v>
      </c>
      <c r="DI70">
        <v>0</v>
      </c>
      <c r="DJ70">
        <v>9998.669666666665</v>
      </c>
      <c r="DK70">
        <v>0</v>
      </c>
      <c r="DL70">
        <v>1756.559333333334</v>
      </c>
      <c r="DM70">
        <v>-1.1518627</v>
      </c>
      <c r="DN70">
        <v>306.3587333333333</v>
      </c>
      <c r="DO70">
        <v>307.4646333333333</v>
      </c>
      <c r="DP70">
        <v>0.2095622</v>
      </c>
      <c r="DQ70">
        <v>302.4155</v>
      </c>
      <c r="DR70">
        <v>16.42186333333333</v>
      </c>
      <c r="DS70">
        <v>1.680146666666666</v>
      </c>
      <c r="DT70">
        <v>1.658976</v>
      </c>
      <c r="DU70">
        <v>14.71420333333333</v>
      </c>
      <c r="DV70">
        <v>14.51775</v>
      </c>
      <c r="DW70">
        <v>1500.036333333333</v>
      </c>
      <c r="DX70">
        <v>0.9729928333333333</v>
      </c>
      <c r="DY70">
        <v>0.02700692999999999</v>
      </c>
      <c r="DZ70">
        <v>0</v>
      </c>
      <c r="EA70">
        <v>518.5300333333333</v>
      </c>
      <c r="EB70">
        <v>4.99931</v>
      </c>
      <c r="EC70">
        <v>12174.47333333333</v>
      </c>
      <c r="ED70">
        <v>13259.53</v>
      </c>
      <c r="EE70">
        <v>38.14146666666667</v>
      </c>
      <c r="EF70">
        <v>39.44566666666666</v>
      </c>
      <c r="EG70">
        <v>38.94973333333332</v>
      </c>
      <c r="EH70">
        <v>37.69973333333333</v>
      </c>
      <c r="EI70">
        <v>39.09139999999999</v>
      </c>
      <c r="EJ70">
        <v>1454.66</v>
      </c>
      <c r="EK70">
        <v>40.37666666666668</v>
      </c>
      <c r="EL70">
        <v>0</v>
      </c>
      <c r="EM70">
        <v>89.20000004768372</v>
      </c>
      <c r="EN70">
        <v>0</v>
      </c>
      <c r="EO70">
        <v>518.5318846153846</v>
      </c>
      <c r="EP70">
        <v>0.1614701093512885</v>
      </c>
      <c r="EQ70">
        <v>8.899145020231236</v>
      </c>
      <c r="ER70">
        <v>12171.45</v>
      </c>
      <c r="ES70">
        <v>15</v>
      </c>
      <c r="ET70">
        <v>1687534822.1</v>
      </c>
      <c r="EU70" t="s">
        <v>688</v>
      </c>
      <c r="EV70">
        <v>1687534822.1</v>
      </c>
      <c r="EW70">
        <v>1687534684.6</v>
      </c>
      <c r="EX70">
        <v>54</v>
      </c>
      <c r="EY70">
        <v>0.038</v>
      </c>
      <c r="EZ70">
        <v>0.033</v>
      </c>
      <c r="FA70">
        <v>0.8080000000000001</v>
      </c>
      <c r="FB70">
        <v>0.172</v>
      </c>
      <c r="FC70">
        <v>302</v>
      </c>
      <c r="FD70">
        <v>16</v>
      </c>
      <c r="FE70">
        <v>0.33</v>
      </c>
      <c r="FF70">
        <v>0.19</v>
      </c>
      <c r="FG70">
        <v>-1.067779756097561</v>
      </c>
      <c r="FH70">
        <v>-1.725278613240417</v>
      </c>
      <c r="FI70">
        <v>0.1730969918064098</v>
      </c>
      <c r="FJ70">
        <v>1</v>
      </c>
      <c r="FK70">
        <v>301.3203225806452</v>
      </c>
      <c r="FL70">
        <v>-4.679854838709996</v>
      </c>
      <c r="FM70">
        <v>0.351896922874902</v>
      </c>
      <c r="FN70">
        <v>1</v>
      </c>
      <c r="FO70">
        <v>0.2067861219512195</v>
      </c>
      <c r="FP70">
        <v>-0.05561588153310063</v>
      </c>
      <c r="FQ70">
        <v>0.02686297996672084</v>
      </c>
      <c r="FR70">
        <v>1</v>
      </c>
      <c r="FS70">
        <v>16.6284064516129</v>
      </c>
      <c r="FT70">
        <v>0.1967951612903223</v>
      </c>
      <c r="FU70">
        <v>0.01532103625493651</v>
      </c>
      <c r="FV70">
        <v>1</v>
      </c>
      <c r="FW70">
        <v>4</v>
      </c>
      <c r="FX70">
        <v>4</v>
      </c>
      <c r="FY70" t="s">
        <v>416</v>
      </c>
      <c r="FZ70">
        <v>3.18185</v>
      </c>
      <c r="GA70">
        <v>2.79731</v>
      </c>
      <c r="GB70">
        <v>0.0811323</v>
      </c>
      <c r="GC70">
        <v>0.08203249999999999</v>
      </c>
      <c r="GD70">
        <v>0.0934552</v>
      </c>
      <c r="GE70">
        <v>0.0937876</v>
      </c>
      <c r="GF70">
        <v>28959.6</v>
      </c>
      <c r="GG70">
        <v>22958.7</v>
      </c>
      <c r="GH70">
        <v>29439.1</v>
      </c>
      <c r="GI70">
        <v>24487.3</v>
      </c>
      <c r="GJ70">
        <v>33938.2</v>
      </c>
      <c r="GK70">
        <v>32384.5</v>
      </c>
      <c r="GL70">
        <v>40597.1</v>
      </c>
      <c r="GM70">
        <v>39951.3</v>
      </c>
      <c r="GN70">
        <v>2.21298</v>
      </c>
      <c r="GO70">
        <v>1.9054</v>
      </c>
      <c r="GP70">
        <v>0.145063</v>
      </c>
      <c r="GQ70">
        <v>0</v>
      </c>
      <c r="GR70">
        <v>22.6613</v>
      </c>
      <c r="GS70">
        <v>999.9</v>
      </c>
      <c r="GT70">
        <v>53.2</v>
      </c>
      <c r="GU70">
        <v>30.9</v>
      </c>
      <c r="GV70">
        <v>23.6231</v>
      </c>
      <c r="GW70">
        <v>62.161</v>
      </c>
      <c r="GX70">
        <v>35.0641</v>
      </c>
      <c r="GY70">
        <v>1</v>
      </c>
      <c r="GZ70">
        <v>-0.242015</v>
      </c>
      <c r="HA70">
        <v>-0.247451</v>
      </c>
      <c r="HB70">
        <v>20.2662</v>
      </c>
      <c r="HC70">
        <v>5.22822</v>
      </c>
      <c r="HD70">
        <v>11.9021</v>
      </c>
      <c r="HE70">
        <v>4.9637</v>
      </c>
      <c r="HF70">
        <v>3.292</v>
      </c>
      <c r="HG70">
        <v>9999</v>
      </c>
      <c r="HH70">
        <v>9999</v>
      </c>
      <c r="HI70">
        <v>9999</v>
      </c>
      <c r="HJ70">
        <v>999.9</v>
      </c>
      <c r="HK70">
        <v>4.97016</v>
      </c>
      <c r="HL70">
        <v>1.87488</v>
      </c>
      <c r="HM70">
        <v>1.87363</v>
      </c>
      <c r="HN70">
        <v>1.87272</v>
      </c>
      <c r="HO70">
        <v>1.87431</v>
      </c>
      <c r="HP70">
        <v>1.86924</v>
      </c>
      <c r="HQ70">
        <v>1.87347</v>
      </c>
      <c r="HR70">
        <v>1.87851</v>
      </c>
      <c r="HS70">
        <v>0</v>
      </c>
      <c r="HT70">
        <v>0</v>
      </c>
      <c r="HU70">
        <v>0</v>
      </c>
      <c r="HV70">
        <v>0</v>
      </c>
      <c r="HW70" t="s">
        <v>417</v>
      </c>
      <c r="HX70" t="s">
        <v>418</v>
      </c>
      <c r="HY70" t="s">
        <v>419</v>
      </c>
      <c r="HZ70" t="s">
        <v>419</v>
      </c>
      <c r="IA70" t="s">
        <v>419</v>
      </c>
      <c r="IB70" t="s">
        <v>419</v>
      </c>
      <c r="IC70">
        <v>0</v>
      </c>
      <c r="ID70">
        <v>100</v>
      </c>
      <c r="IE70">
        <v>100</v>
      </c>
      <c r="IF70">
        <v>0.8080000000000001</v>
      </c>
      <c r="IG70">
        <v>0.1718</v>
      </c>
      <c r="IH70">
        <v>0.7698999999999501</v>
      </c>
      <c r="II70">
        <v>0</v>
      </c>
      <c r="IJ70">
        <v>0</v>
      </c>
      <c r="IK70">
        <v>0</v>
      </c>
      <c r="IL70">
        <v>0.1717904761904805</v>
      </c>
      <c r="IM70">
        <v>0</v>
      </c>
      <c r="IN70">
        <v>0</v>
      </c>
      <c r="IO70">
        <v>0</v>
      </c>
      <c r="IP70">
        <v>-1</v>
      </c>
      <c r="IQ70">
        <v>-1</v>
      </c>
      <c r="IR70">
        <v>-1</v>
      </c>
      <c r="IS70">
        <v>-1</v>
      </c>
      <c r="IT70">
        <v>2</v>
      </c>
      <c r="IU70">
        <v>1.9</v>
      </c>
      <c r="IV70">
        <v>0.83252</v>
      </c>
      <c r="IW70">
        <v>2.41699</v>
      </c>
      <c r="IX70">
        <v>1.42578</v>
      </c>
      <c r="IY70">
        <v>2.27295</v>
      </c>
      <c r="IZ70">
        <v>1.54785</v>
      </c>
      <c r="JA70">
        <v>2.4231</v>
      </c>
      <c r="JB70">
        <v>32.8869</v>
      </c>
      <c r="JC70">
        <v>14.5611</v>
      </c>
      <c r="JD70">
        <v>18</v>
      </c>
      <c r="JE70">
        <v>626.874</v>
      </c>
      <c r="JF70">
        <v>418.208</v>
      </c>
      <c r="JG70">
        <v>23.9846</v>
      </c>
      <c r="JH70">
        <v>24.0909</v>
      </c>
      <c r="JI70">
        <v>29.9999</v>
      </c>
      <c r="JJ70">
        <v>24.07</v>
      </c>
      <c r="JK70">
        <v>24.0215</v>
      </c>
      <c r="JL70">
        <v>16.688</v>
      </c>
      <c r="JM70">
        <v>31.2937</v>
      </c>
      <c r="JN70">
        <v>58.7462</v>
      </c>
      <c r="JO70">
        <v>23.932</v>
      </c>
      <c r="JP70">
        <v>301.978</v>
      </c>
      <c r="JQ70">
        <v>16.5846</v>
      </c>
      <c r="JR70">
        <v>95.905</v>
      </c>
      <c r="JS70">
        <v>101.644</v>
      </c>
    </row>
    <row r="71" spans="1:279">
      <c r="A71">
        <v>55</v>
      </c>
      <c r="B71">
        <v>1687534902.1</v>
      </c>
      <c r="C71">
        <v>8512.599999904633</v>
      </c>
      <c r="D71" t="s">
        <v>689</v>
      </c>
      <c r="E71" t="s">
        <v>690</v>
      </c>
      <c r="F71">
        <v>15</v>
      </c>
      <c r="G71" t="s">
        <v>227</v>
      </c>
      <c r="N71" t="s">
        <v>640</v>
      </c>
      <c r="O71" t="s">
        <v>641</v>
      </c>
      <c r="P71">
        <v>1687534894.099999</v>
      </c>
      <c r="Q71">
        <f>(R71)/1000</f>
        <v>0</v>
      </c>
      <c r="R71">
        <f>1000*DB71*AP71*(CX71-CY71)/(100*CQ71*(1000-AP71*CX71))</f>
        <v>0</v>
      </c>
      <c r="S71">
        <f>DB71*AP71*(CW71-CV71*(1000-AP71*CY71)/(1000-AP71*CX71))/(100*CQ71)</f>
        <v>0</v>
      </c>
      <c r="T71">
        <f>CV71 - IF(AP71&gt;1, S71*CQ71*100.0/(AR71*DJ71), 0)</f>
        <v>0</v>
      </c>
      <c r="U71">
        <f>((AA71-Q71/2)*T71-S71)/(AA71+Q71/2)</f>
        <v>0</v>
      </c>
      <c r="V71">
        <f>U71*(DC71+DD71)/1000.0</f>
        <v>0</v>
      </c>
      <c r="W71">
        <f>(CV71 - IF(AP71&gt;1, S71*CQ71*100.0/(AR71*DJ71), 0))*(DC71+DD71)/1000.0</f>
        <v>0</v>
      </c>
      <c r="X71">
        <f>2.0/((1/Z71-1/Y71)+SIGN(Z71)*SQRT((1/Z71-1/Y71)*(1/Z71-1/Y71) + 4*CR71/((CR71+1)*(CR71+1))*(2*1/Z71*1/Y71-1/Y71*1/Y71)))</f>
        <v>0</v>
      </c>
      <c r="Y71">
        <f>IF(LEFT(CS71,1)&lt;&gt;"0",IF(LEFT(CS71,1)="1",3.0,CT71),$D$5+$E$5*(DJ71*DC71/($K$5*1000))+$F$5*(DJ71*DC71/($K$5*1000))*MAX(MIN(CQ71,$J$5),$I$5)*MAX(MIN(CQ71,$J$5),$I$5)+$G$5*MAX(MIN(CQ71,$J$5),$I$5)*(DJ71*DC71/($K$5*1000))+$H$5*(DJ71*DC71/($K$5*1000))*(DJ71*DC71/($K$5*1000)))</f>
        <v>0</v>
      </c>
      <c r="Z71">
        <f>Q71*(1000-(1000*0.61365*exp(17.502*AD71/(240.97+AD71))/(DC71+DD71)+CX71)/2)/(1000*0.61365*exp(17.502*AD71/(240.97+AD71))/(DC71+DD71)-CX71)</f>
        <v>0</v>
      </c>
      <c r="AA71">
        <f>1/((CR71+1)/(X71/1.6)+1/(Y71/1.37)) + CR71/((CR71+1)/(X71/1.6) + CR71/(Y71/1.37))</f>
        <v>0</v>
      </c>
      <c r="AB71">
        <f>(CM71*CP71)</f>
        <v>0</v>
      </c>
      <c r="AC71">
        <f>(DE71+(AB71+2*0.95*5.67E-8*(((DE71+$B$7)+273)^4-(DE71+273)^4)-44100*Q71)/(1.84*29.3*Y71+8*0.95*5.67E-8*(DE71+273)^3))</f>
        <v>0</v>
      </c>
      <c r="AD71">
        <f>($C$7*DF71+$D$7*DG71+$E$7*AC71)</f>
        <v>0</v>
      </c>
      <c r="AE71">
        <f>0.61365*exp(17.502*AD71/(240.97+AD71))</f>
        <v>0</v>
      </c>
      <c r="AF71">
        <f>(AG71/AH71*100)</f>
        <v>0</v>
      </c>
      <c r="AG71">
        <f>CX71*(DC71+DD71)/1000</f>
        <v>0</v>
      </c>
      <c r="AH71">
        <f>0.61365*exp(17.502*DE71/(240.97+DE71))</f>
        <v>0</v>
      </c>
      <c r="AI71">
        <f>(AE71-CX71*(DC71+DD71)/1000)</f>
        <v>0</v>
      </c>
      <c r="AJ71">
        <f>(-Q71*44100)</f>
        <v>0</v>
      </c>
      <c r="AK71">
        <f>2*29.3*Y71*0.92*(DE71-AD71)</f>
        <v>0</v>
      </c>
      <c r="AL71">
        <f>2*0.95*5.67E-8*(((DE71+$B$7)+273)^4-(AD71+273)^4)</f>
        <v>0</v>
      </c>
      <c r="AM71">
        <f>AB71+AL71+AJ71+AK71</f>
        <v>0</v>
      </c>
      <c r="AN71">
        <v>0</v>
      </c>
      <c r="AO71">
        <v>0</v>
      </c>
      <c r="AP71">
        <f>IF(AN71*$H$13&gt;=AR71,1.0,(AR71/(AR71-AN71*$H$13)))</f>
        <v>0</v>
      </c>
      <c r="AQ71">
        <f>(AP71-1)*100</f>
        <v>0</v>
      </c>
      <c r="AR71">
        <f>MAX(0,($B$13+$C$13*DJ71)/(1+$D$13*DJ71)*DC71/(DE71+273)*$E$13)</f>
        <v>0</v>
      </c>
      <c r="AS71" t="s">
        <v>677</v>
      </c>
      <c r="AT71">
        <v>12532.4</v>
      </c>
      <c r="AU71">
        <v>551.6215384615384</v>
      </c>
      <c r="AV71">
        <v>1513.11</v>
      </c>
      <c r="AW71">
        <f>1-AU71/AV71</f>
        <v>0</v>
      </c>
      <c r="AX71">
        <v>-0.9077138303380167</v>
      </c>
      <c r="AY71" t="s">
        <v>691</v>
      </c>
      <c r="AZ71">
        <v>12542.9</v>
      </c>
      <c r="BA71">
        <v>519.5422307692309</v>
      </c>
      <c r="BB71">
        <v>571.903</v>
      </c>
      <c r="BC71">
        <f>1-BA71/BB71</f>
        <v>0</v>
      </c>
      <c r="BD71">
        <v>0.5</v>
      </c>
      <c r="BE71">
        <f>CN71</f>
        <v>0</v>
      </c>
      <c r="BF71">
        <f>S71</f>
        <v>0</v>
      </c>
      <c r="BG71">
        <f>BC71*BD71*BE71</f>
        <v>0</v>
      </c>
      <c r="BH71">
        <f>(BF71-AX71)/BE71</f>
        <v>0</v>
      </c>
      <c r="BI71">
        <f>(AV71-BB71)/BB71</f>
        <v>0</v>
      </c>
      <c r="BJ71">
        <f>AU71/(AW71+AU71/BB71)</f>
        <v>0</v>
      </c>
      <c r="BK71" t="s">
        <v>692</v>
      </c>
      <c r="BL71">
        <v>407.81</v>
      </c>
      <c r="BM71">
        <f>IF(BL71&lt;&gt;0, BL71, BJ71)</f>
        <v>0</v>
      </c>
      <c r="BN71">
        <f>1-BM71/BB71</f>
        <v>0</v>
      </c>
      <c r="BO71">
        <f>(BB71-BA71)/(BB71-BM71)</f>
        <v>0</v>
      </c>
      <c r="BP71">
        <f>(AV71-BB71)/(AV71-BM71)</f>
        <v>0</v>
      </c>
      <c r="BQ71">
        <f>(BB71-BA71)/(BB71-AU71)</f>
        <v>0</v>
      </c>
      <c r="BR71">
        <f>(AV71-BB71)/(AV71-AU71)</f>
        <v>0</v>
      </c>
      <c r="BS71">
        <f>(BO71*BM71/BA71)</f>
        <v>0</v>
      </c>
      <c r="BT71">
        <f>(1-BS71)</f>
        <v>0</v>
      </c>
      <c r="BU71">
        <v>1778</v>
      </c>
      <c r="BV71">
        <v>300</v>
      </c>
      <c r="BW71">
        <v>300</v>
      </c>
      <c r="BX71">
        <v>300</v>
      </c>
      <c r="BY71">
        <v>12542.9</v>
      </c>
      <c r="BZ71">
        <v>565.54</v>
      </c>
      <c r="CA71">
        <v>-0.009088189999999999</v>
      </c>
      <c r="CB71">
        <v>0.13</v>
      </c>
      <c r="CC71" t="s">
        <v>413</v>
      </c>
      <c r="CD71" t="s">
        <v>413</v>
      </c>
      <c r="CE71" t="s">
        <v>413</v>
      </c>
      <c r="CF71" t="s">
        <v>413</v>
      </c>
      <c r="CG71" t="s">
        <v>413</v>
      </c>
      <c r="CH71" t="s">
        <v>413</v>
      </c>
      <c r="CI71" t="s">
        <v>413</v>
      </c>
      <c r="CJ71" t="s">
        <v>413</v>
      </c>
      <c r="CK71" t="s">
        <v>413</v>
      </c>
      <c r="CL71" t="s">
        <v>413</v>
      </c>
      <c r="CM71">
        <f>$B$11*DK71+$C$11*DL71+$F$11*DW71*(1-DZ71)</f>
        <v>0</v>
      </c>
      <c r="CN71">
        <f>CM71*CO71</f>
        <v>0</v>
      </c>
      <c r="CO71">
        <f>($B$11*$D$9+$C$11*$D$9+$F$11*((EJ71+EB71)/MAX(EJ71+EB71+EK71, 0.1)*$I$9+EK71/MAX(EJ71+EB71+EK71, 0.1)*$J$9))/($B$11+$C$11+$F$11)</f>
        <v>0</v>
      </c>
      <c r="CP71">
        <f>($B$11*$K$9+$C$11*$K$9+$F$11*((EJ71+EB71)/MAX(EJ71+EB71+EK71, 0.1)*$P$9+EK71/MAX(EJ71+EB71+EK71, 0.1)*$Q$9))/($B$11+$C$11+$F$11)</f>
        <v>0</v>
      </c>
      <c r="CQ71">
        <v>6</v>
      </c>
      <c r="CR71">
        <v>0.5</v>
      </c>
      <c r="CS71" t="s">
        <v>414</v>
      </c>
      <c r="CT71">
        <v>2</v>
      </c>
      <c r="CU71">
        <v>1687534894.099999</v>
      </c>
      <c r="CV71">
        <v>201.2730322580645</v>
      </c>
      <c r="CW71">
        <v>201.7822580645161</v>
      </c>
      <c r="CX71">
        <v>16.76353225806452</v>
      </c>
      <c r="CY71">
        <v>16.55161612903226</v>
      </c>
      <c r="CZ71">
        <v>200.4280322580645</v>
      </c>
      <c r="DA71">
        <v>16.59174516129032</v>
      </c>
      <c r="DB71">
        <v>600.2159354838709</v>
      </c>
      <c r="DC71">
        <v>101.0237096774194</v>
      </c>
      <c r="DD71">
        <v>0.09980112580645162</v>
      </c>
      <c r="DE71">
        <v>25.01195161290322</v>
      </c>
      <c r="DF71">
        <v>25.15394838709678</v>
      </c>
      <c r="DG71">
        <v>999.9000000000003</v>
      </c>
      <c r="DH71">
        <v>0</v>
      </c>
      <c r="DI71">
        <v>0</v>
      </c>
      <c r="DJ71">
        <v>10003.94741935484</v>
      </c>
      <c r="DK71">
        <v>0</v>
      </c>
      <c r="DL71">
        <v>1762.42064516129</v>
      </c>
      <c r="DM71">
        <v>-0.546677129032258</v>
      </c>
      <c r="DN71">
        <v>204.6666774193548</v>
      </c>
      <c r="DO71">
        <v>205.1782580645161</v>
      </c>
      <c r="DP71">
        <v>0.211922935483871</v>
      </c>
      <c r="DQ71">
        <v>201.7822580645161</v>
      </c>
      <c r="DR71">
        <v>16.55161612903226</v>
      </c>
      <c r="DS71">
        <v>1.693516129032258</v>
      </c>
      <c r="DT71">
        <v>1.672107096774193</v>
      </c>
      <c r="DU71">
        <v>14.83709677419355</v>
      </c>
      <c r="DV71">
        <v>14.63980967741935</v>
      </c>
      <c r="DW71">
        <v>1499.924193548387</v>
      </c>
      <c r="DX71">
        <v>0.9730003870967746</v>
      </c>
      <c r="DY71">
        <v>0.02699925806451613</v>
      </c>
      <c r="DZ71">
        <v>0</v>
      </c>
      <c r="EA71">
        <v>519.5387096774193</v>
      </c>
      <c r="EB71">
        <v>4.999310000000001</v>
      </c>
      <c r="EC71">
        <v>12128.39032258065</v>
      </c>
      <c r="ED71">
        <v>13258.56451612903</v>
      </c>
      <c r="EE71">
        <v>36.86067741935484</v>
      </c>
      <c r="EF71">
        <v>38.38287096774193</v>
      </c>
      <c r="EG71">
        <v>37.67912903225805</v>
      </c>
      <c r="EH71">
        <v>36.5420322580645</v>
      </c>
      <c r="EI71">
        <v>38.12874193548386</v>
      </c>
      <c r="EJ71">
        <v>1454.561612903226</v>
      </c>
      <c r="EK71">
        <v>40.36258064516127</v>
      </c>
      <c r="EL71">
        <v>0</v>
      </c>
      <c r="EM71">
        <v>100</v>
      </c>
      <c r="EN71">
        <v>0</v>
      </c>
      <c r="EO71">
        <v>519.5422307692309</v>
      </c>
      <c r="EP71">
        <v>-0.4236581278687079</v>
      </c>
      <c r="EQ71">
        <v>138.8034209450404</v>
      </c>
      <c r="ER71">
        <v>12127.63846153846</v>
      </c>
      <c r="ES71">
        <v>15</v>
      </c>
      <c r="ET71">
        <v>1687534927.1</v>
      </c>
      <c r="EU71" t="s">
        <v>693</v>
      </c>
      <c r="EV71">
        <v>1687534927.1</v>
      </c>
      <c r="EW71">
        <v>1687534684.6</v>
      </c>
      <c r="EX71">
        <v>55</v>
      </c>
      <c r="EY71">
        <v>0.037</v>
      </c>
      <c r="EZ71">
        <v>0.033</v>
      </c>
      <c r="FA71">
        <v>0.845</v>
      </c>
      <c r="FB71">
        <v>0.172</v>
      </c>
      <c r="FC71">
        <v>201</v>
      </c>
      <c r="FD71">
        <v>16</v>
      </c>
      <c r="FE71">
        <v>0.4</v>
      </c>
      <c r="FF71">
        <v>0.19</v>
      </c>
      <c r="FG71">
        <v>-0.49980395</v>
      </c>
      <c r="FH71">
        <v>-1.329256142589118</v>
      </c>
      <c r="FI71">
        <v>0.1394588644371433</v>
      </c>
      <c r="FJ71">
        <v>1</v>
      </c>
      <c r="FK71">
        <v>201.2499666666666</v>
      </c>
      <c r="FL71">
        <v>-4.634135706340804</v>
      </c>
      <c r="FM71">
        <v>0.3379722358748181</v>
      </c>
      <c r="FN71">
        <v>1</v>
      </c>
      <c r="FO71">
        <v>0.220226225</v>
      </c>
      <c r="FP71">
        <v>-0.2344579474671674</v>
      </c>
      <c r="FQ71">
        <v>0.02547389956257924</v>
      </c>
      <c r="FR71">
        <v>1</v>
      </c>
      <c r="FS71">
        <v>16.76179666666667</v>
      </c>
      <c r="FT71">
        <v>0.4135715239154253</v>
      </c>
      <c r="FU71">
        <v>0.03002569436702874</v>
      </c>
      <c r="FV71">
        <v>1</v>
      </c>
      <c r="FW71">
        <v>4</v>
      </c>
      <c r="FX71">
        <v>4</v>
      </c>
      <c r="FY71" t="s">
        <v>416</v>
      </c>
      <c r="FZ71">
        <v>3.18206</v>
      </c>
      <c r="GA71">
        <v>2.79822</v>
      </c>
      <c r="GB71">
        <v>0.0573593</v>
      </c>
      <c r="GC71">
        <v>0.0580639</v>
      </c>
      <c r="GD71">
        <v>0.0940547</v>
      </c>
      <c r="GE71">
        <v>0.0942361</v>
      </c>
      <c r="GF71">
        <v>29709.5</v>
      </c>
      <c r="GG71">
        <v>23558</v>
      </c>
      <c r="GH71">
        <v>29439.8</v>
      </c>
      <c r="GI71">
        <v>24487.2</v>
      </c>
      <c r="GJ71">
        <v>33914.1</v>
      </c>
      <c r="GK71">
        <v>32367.1</v>
      </c>
      <c r="GL71">
        <v>40596.8</v>
      </c>
      <c r="GM71">
        <v>39951</v>
      </c>
      <c r="GN71">
        <v>2.21347</v>
      </c>
      <c r="GO71">
        <v>1.9047</v>
      </c>
      <c r="GP71">
        <v>0.139378</v>
      </c>
      <c r="GQ71">
        <v>0</v>
      </c>
      <c r="GR71">
        <v>22.8285</v>
      </c>
      <c r="GS71">
        <v>999.9</v>
      </c>
      <c r="GT71">
        <v>52.9</v>
      </c>
      <c r="GU71">
        <v>31</v>
      </c>
      <c r="GV71">
        <v>23.6222</v>
      </c>
      <c r="GW71">
        <v>62.291</v>
      </c>
      <c r="GX71">
        <v>34.8718</v>
      </c>
      <c r="GY71">
        <v>1</v>
      </c>
      <c r="GZ71">
        <v>-0.242754</v>
      </c>
      <c r="HA71">
        <v>0.696879</v>
      </c>
      <c r="HB71">
        <v>20.2655</v>
      </c>
      <c r="HC71">
        <v>5.22882</v>
      </c>
      <c r="HD71">
        <v>11.9021</v>
      </c>
      <c r="HE71">
        <v>4.9644</v>
      </c>
      <c r="HF71">
        <v>3.292</v>
      </c>
      <c r="HG71">
        <v>9999</v>
      </c>
      <c r="HH71">
        <v>9999</v>
      </c>
      <c r="HI71">
        <v>9999</v>
      </c>
      <c r="HJ71">
        <v>999.9</v>
      </c>
      <c r="HK71">
        <v>4.97017</v>
      </c>
      <c r="HL71">
        <v>1.87492</v>
      </c>
      <c r="HM71">
        <v>1.87363</v>
      </c>
      <c r="HN71">
        <v>1.87271</v>
      </c>
      <c r="HO71">
        <v>1.87427</v>
      </c>
      <c r="HP71">
        <v>1.86932</v>
      </c>
      <c r="HQ71">
        <v>1.87347</v>
      </c>
      <c r="HR71">
        <v>1.87851</v>
      </c>
      <c r="HS71">
        <v>0</v>
      </c>
      <c r="HT71">
        <v>0</v>
      </c>
      <c r="HU71">
        <v>0</v>
      </c>
      <c r="HV71">
        <v>0</v>
      </c>
      <c r="HW71" t="s">
        <v>417</v>
      </c>
      <c r="HX71" t="s">
        <v>418</v>
      </c>
      <c r="HY71" t="s">
        <v>419</v>
      </c>
      <c r="HZ71" t="s">
        <v>419</v>
      </c>
      <c r="IA71" t="s">
        <v>419</v>
      </c>
      <c r="IB71" t="s">
        <v>419</v>
      </c>
      <c r="IC71">
        <v>0</v>
      </c>
      <c r="ID71">
        <v>100</v>
      </c>
      <c r="IE71">
        <v>100</v>
      </c>
      <c r="IF71">
        <v>0.845</v>
      </c>
      <c r="IG71">
        <v>0.1718</v>
      </c>
      <c r="IH71">
        <v>0.8075714285713502</v>
      </c>
      <c r="II71">
        <v>0</v>
      </c>
      <c r="IJ71">
        <v>0</v>
      </c>
      <c r="IK71">
        <v>0</v>
      </c>
      <c r="IL71">
        <v>0.1717904761904805</v>
      </c>
      <c r="IM71">
        <v>0</v>
      </c>
      <c r="IN71">
        <v>0</v>
      </c>
      <c r="IO71">
        <v>0</v>
      </c>
      <c r="IP71">
        <v>-1</v>
      </c>
      <c r="IQ71">
        <v>-1</v>
      </c>
      <c r="IR71">
        <v>-1</v>
      </c>
      <c r="IS71">
        <v>-1</v>
      </c>
      <c r="IT71">
        <v>1.3</v>
      </c>
      <c r="IU71">
        <v>3.6</v>
      </c>
      <c r="IV71">
        <v>0.609131</v>
      </c>
      <c r="IW71">
        <v>2.44629</v>
      </c>
      <c r="IX71">
        <v>1.42578</v>
      </c>
      <c r="IY71">
        <v>2.27173</v>
      </c>
      <c r="IZ71">
        <v>1.54785</v>
      </c>
      <c r="JA71">
        <v>2.323</v>
      </c>
      <c r="JB71">
        <v>32.9315</v>
      </c>
      <c r="JC71">
        <v>14.5348</v>
      </c>
      <c r="JD71">
        <v>18</v>
      </c>
      <c r="JE71">
        <v>626.987</v>
      </c>
      <c r="JF71">
        <v>417.699</v>
      </c>
      <c r="JG71">
        <v>23.0834</v>
      </c>
      <c r="JH71">
        <v>24.0559</v>
      </c>
      <c r="JI71">
        <v>30.0003</v>
      </c>
      <c r="JJ71">
        <v>24.0478</v>
      </c>
      <c r="JK71">
        <v>24.0055</v>
      </c>
      <c r="JL71">
        <v>12.1945</v>
      </c>
      <c r="JM71">
        <v>30.968</v>
      </c>
      <c r="JN71">
        <v>56.1074</v>
      </c>
      <c r="JO71">
        <v>22.9768</v>
      </c>
      <c r="JP71">
        <v>201.334</v>
      </c>
      <c r="JQ71">
        <v>16.6157</v>
      </c>
      <c r="JR71">
        <v>95.90560000000001</v>
      </c>
      <c r="JS71">
        <v>101.643</v>
      </c>
    </row>
    <row r="72" spans="1:279">
      <c r="A72">
        <v>56</v>
      </c>
      <c r="B72">
        <v>1687535003.1</v>
      </c>
      <c r="C72">
        <v>8613.599999904633</v>
      </c>
      <c r="D72" t="s">
        <v>694</v>
      </c>
      <c r="E72" t="s">
        <v>695</v>
      </c>
      <c r="F72">
        <v>15</v>
      </c>
      <c r="G72" t="s">
        <v>227</v>
      </c>
      <c r="N72" t="s">
        <v>640</v>
      </c>
      <c r="O72" t="s">
        <v>641</v>
      </c>
      <c r="P72">
        <v>1687534995.099999</v>
      </c>
      <c r="Q72">
        <f>(R72)/1000</f>
        <v>0</v>
      </c>
      <c r="R72">
        <f>1000*DB72*AP72*(CX72-CY72)/(100*CQ72*(1000-AP72*CX72))</f>
        <v>0</v>
      </c>
      <c r="S72">
        <f>DB72*AP72*(CW72-CV72*(1000-AP72*CY72)/(1000-AP72*CX72))/(100*CQ72)</f>
        <v>0</v>
      </c>
      <c r="T72">
        <f>CV72 - IF(AP72&gt;1, S72*CQ72*100.0/(AR72*DJ72), 0)</f>
        <v>0</v>
      </c>
      <c r="U72">
        <f>((AA72-Q72/2)*T72-S72)/(AA72+Q72/2)</f>
        <v>0</v>
      </c>
      <c r="V72">
        <f>U72*(DC72+DD72)/1000.0</f>
        <v>0</v>
      </c>
      <c r="W72">
        <f>(CV72 - IF(AP72&gt;1, S72*CQ72*100.0/(AR72*DJ72), 0))*(DC72+DD72)/1000.0</f>
        <v>0</v>
      </c>
      <c r="X72">
        <f>2.0/((1/Z72-1/Y72)+SIGN(Z72)*SQRT((1/Z72-1/Y72)*(1/Z72-1/Y72) + 4*CR72/((CR72+1)*(CR72+1))*(2*1/Z72*1/Y72-1/Y72*1/Y72)))</f>
        <v>0</v>
      </c>
      <c r="Y72">
        <f>IF(LEFT(CS72,1)&lt;&gt;"0",IF(LEFT(CS72,1)="1",3.0,CT72),$D$5+$E$5*(DJ72*DC72/($K$5*1000))+$F$5*(DJ72*DC72/($K$5*1000))*MAX(MIN(CQ72,$J$5),$I$5)*MAX(MIN(CQ72,$J$5),$I$5)+$G$5*MAX(MIN(CQ72,$J$5),$I$5)*(DJ72*DC72/($K$5*1000))+$H$5*(DJ72*DC72/($K$5*1000))*(DJ72*DC72/($K$5*1000)))</f>
        <v>0</v>
      </c>
      <c r="Z72">
        <f>Q72*(1000-(1000*0.61365*exp(17.502*AD72/(240.97+AD72))/(DC72+DD72)+CX72)/2)/(1000*0.61365*exp(17.502*AD72/(240.97+AD72))/(DC72+DD72)-CX72)</f>
        <v>0</v>
      </c>
      <c r="AA72">
        <f>1/((CR72+1)/(X72/1.6)+1/(Y72/1.37)) + CR72/((CR72+1)/(X72/1.6) + CR72/(Y72/1.37))</f>
        <v>0</v>
      </c>
      <c r="AB72">
        <f>(CM72*CP72)</f>
        <v>0</v>
      </c>
      <c r="AC72">
        <f>(DE72+(AB72+2*0.95*5.67E-8*(((DE72+$B$7)+273)^4-(DE72+273)^4)-44100*Q72)/(1.84*29.3*Y72+8*0.95*5.67E-8*(DE72+273)^3))</f>
        <v>0</v>
      </c>
      <c r="AD72">
        <f>($C$7*DF72+$D$7*DG72+$E$7*AC72)</f>
        <v>0</v>
      </c>
      <c r="AE72">
        <f>0.61365*exp(17.502*AD72/(240.97+AD72))</f>
        <v>0</v>
      </c>
      <c r="AF72">
        <f>(AG72/AH72*100)</f>
        <v>0</v>
      </c>
      <c r="AG72">
        <f>CX72*(DC72+DD72)/1000</f>
        <v>0</v>
      </c>
      <c r="AH72">
        <f>0.61365*exp(17.502*DE72/(240.97+DE72))</f>
        <v>0</v>
      </c>
      <c r="AI72">
        <f>(AE72-CX72*(DC72+DD72)/1000)</f>
        <v>0</v>
      </c>
      <c r="AJ72">
        <f>(-Q72*44100)</f>
        <v>0</v>
      </c>
      <c r="AK72">
        <f>2*29.3*Y72*0.92*(DE72-AD72)</f>
        <v>0</v>
      </c>
      <c r="AL72">
        <f>2*0.95*5.67E-8*(((DE72+$B$7)+273)^4-(AD72+273)^4)</f>
        <v>0</v>
      </c>
      <c r="AM72">
        <f>AB72+AL72+AJ72+AK72</f>
        <v>0</v>
      </c>
      <c r="AN72">
        <v>0</v>
      </c>
      <c r="AO72">
        <v>0</v>
      </c>
      <c r="AP72">
        <f>IF(AN72*$H$13&gt;=AR72,1.0,(AR72/(AR72-AN72*$H$13)))</f>
        <v>0</v>
      </c>
      <c r="AQ72">
        <f>(AP72-1)*100</f>
        <v>0</v>
      </c>
      <c r="AR72">
        <f>MAX(0,($B$13+$C$13*DJ72)/(1+$D$13*DJ72)*DC72/(DE72+273)*$E$13)</f>
        <v>0</v>
      </c>
      <c r="AS72" t="s">
        <v>677</v>
      </c>
      <c r="AT72">
        <v>12532.4</v>
      </c>
      <c r="AU72">
        <v>551.6215384615384</v>
      </c>
      <c r="AV72">
        <v>1513.11</v>
      </c>
      <c r="AW72">
        <f>1-AU72/AV72</f>
        <v>0</v>
      </c>
      <c r="AX72">
        <v>-0.9077138303380167</v>
      </c>
      <c r="AY72" t="s">
        <v>696</v>
      </c>
      <c r="AZ72">
        <v>12534.1</v>
      </c>
      <c r="BA72">
        <v>517.4136153846154</v>
      </c>
      <c r="BB72">
        <v>567.2569999999999</v>
      </c>
      <c r="BC72">
        <f>1-BA72/BB72</f>
        <v>0</v>
      </c>
      <c r="BD72">
        <v>0.5</v>
      </c>
      <c r="BE72">
        <f>CN72</f>
        <v>0</v>
      </c>
      <c r="BF72">
        <f>S72</f>
        <v>0</v>
      </c>
      <c r="BG72">
        <f>BC72*BD72*BE72</f>
        <v>0</v>
      </c>
      <c r="BH72">
        <f>(BF72-AX72)/BE72</f>
        <v>0</v>
      </c>
      <c r="BI72">
        <f>(AV72-BB72)/BB72</f>
        <v>0</v>
      </c>
      <c r="BJ72">
        <f>AU72/(AW72+AU72/BB72)</f>
        <v>0</v>
      </c>
      <c r="BK72" t="s">
        <v>697</v>
      </c>
      <c r="BL72">
        <v>405.29</v>
      </c>
      <c r="BM72">
        <f>IF(BL72&lt;&gt;0, BL72, BJ72)</f>
        <v>0</v>
      </c>
      <c r="BN72">
        <f>1-BM72/BB72</f>
        <v>0</v>
      </c>
      <c r="BO72">
        <f>(BB72-BA72)/(BB72-BM72)</f>
        <v>0</v>
      </c>
      <c r="BP72">
        <f>(AV72-BB72)/(AV72-BM72)</f>
        <v>0</v>
      </c>
      <c r="BQ72">
        <f>(BB72-BA72)/(BB72-AU72)</f>
        <v>0</v>
      </c>
      <c r="BR72">
        <f>(AV72-BB72)/(AV72-AU72)</f>
        <v>0</v>
      </c>
      <c r="BS72">
        <f>(BO72*BM72/BA72)</f>
        <v>0</v>
      </c>
      <c r="BT72">
        <f>(1-BS72)</f>
        <v>0</v>
      </c>
      <c r="BU72">
        <v>1780</v>
      </c>
      <c r="BV72">
        <v>300</v>
      </c>
      <c r="BW72">
        <v>300</v>
      </c>
      <c r="BX72">
        <v>300</v>
      </c>
      <c r="BY72">
        <v>12534.1</v>
      </c>
      <c r="BZ72">
        <v>561.38</v>
      </c>
      <c r="CA72">
        <v>-0.009081240000000001</v>
      </c>
      <c r="CB72">
        <v>0.19</v>
      </c>
      <c r="CC72" t="s">
        <v>413</v>
      </c>
      <c r="CD72" t="s">
        <v>413</v>
      </c>
      <c r="CE72" t="s">
        <v>413</v>
      </c>
      <c r="CF72" t="s">
        <v>413</v>
      </c>
      <c r="CG72" t="s">
        <v>413</v>
      </c>
      <c r="CH72" t="s">
        <v>413</v>
      </c>
      <c r="CI72" t="s">
        <v>413</v>
      </c>
      <c r="CJ72" t="s">
        <v>413</v>
      </c>
      <c r="CK72" t="s">
        <v>413</v>
      </c>
      <c r="CL72" t="s">
        <v>413</v>
      </c>
      <c r="CM72">
        <f>$B$11*DK72+$C$11*DL72+$F$11*DW72*(1-DZ72)</f>
        <v>0</v>
      </c>
      <c r="CN72">
        <f>CM72*CO72</f>
        <v>0</v>
      </c>
      <c r="CO72">
        <f>($B$11*$D$9+$C$11*$D$9+$F$11*((EJ72+EB72)/MAX(EJ72+EB72+EK72, 0.1)*$I$9+EK72/MAX(EJ72+EB72+EK72, 0.1)*$J$9))/($B$11+$C$11+$F$11)</f>
        <v>0</v>
      </c>
      <c r="CP72">
        <f>($B$11*$K$9+$C$11*$K$9+$F$11*((EJ72+EB72)/MAX(EJ72+EB72+EK72, 0.1)*$P$9+EK72/MAX(EJ72+EB72+EK72, 0.1)*$Q$9))/($B$11+$C$11+$F$11)</f>
        <v>0</v>
      </c>
      <c r="CQ72">
        <v>6</v>
      </c>
      <c r="CR72">
        <v>0.5</v>
      </c>
      <c r="CS72" t="s">
        <v>414</v>
      </c>
      <c r="CT72">
        <v>2</v>
      </c>
      <c r="CU72">
        <v>1687534995.099999</v>
      </c>
      <c r="CV72">
        <v>101.483</v>
      </c>
      <c r="CW72">
        <v>101.2416451612903</v>
      </c>
      <c r="CX72">
        <v>16.3957129032258</v>
      </c>
      <c r="CY72">
        <v>16.00253225806452</v>
      </c>
      <c r="CZ72">
        <v>100.691</v>
      </c>
      <c r="DA72">
        <v>16.22392580645161</v>
      </c>
      <c r="DB72">
        <v>600.2336129032258</v>
      </c>
      <c r="DC72">
        <v>101.0276774193548</v>
      </c>
      <c r="DD72">
        <v>0.100148335483871</v>
      </c>
      <c r="DE72">
        <v>24.83249677419354</v>
      </c>
      <c r="DF72">
        <v>24.98105483870969</v>
      </c>
      <c r="DG72">
        <v>999.9000000000003</v>
      </c>
      <c r="DH72">
        <v>0</v>
      </c>
      <c r="DI72">
        <v>0</v>
      </c>
      <c r="DJ72">
        <v>9991.554838709677</v>
      </c>
      <c r="DK72">
        <v>0</v>
      </c>
      <c r="DL72">
        <v>1768.206451612903</v>
      </c>
      <c r="DM72">
        <v>0.2941556774193548</v>
      </c>
      <c r="DN72">
        <v>103.2284193548387</v>
      </c>
      <c r="DO72">
        <v>102.8881290322581</v>
      </c>
      <c r="DP72">
        <v>0.3931764193548387</v>
      </c>
      <c r="DQ72">
        <v>101.2416451612903</v>
      </c>
      <c r="DR72">
        <v>16.00253225806452</v>
      </c>
      <c r="DS72">
        <v>1.656421290322581</v>
      </c>
      <c r="DT72">
        <v>1.616699032258065</v>
      </c>
      <c r="DU72">
        <v>14.49394838709677</v>
      </c>
      <c r="DV72">
        <v>14.11889032258064</v>
      </c>
      <c r="DW72">
        <v>1499.964193548387</v>
      </c>
      <c r="DX72">
        <v>0.9730005161290324</v>
      </c>
      <c r="DY72">
        <v>0.0269991935483871</v>
      </c>
      <c r="DZ72">
        <v>0</v>
      </c>
      <c r="EA72">
        <v>517.4464516129033</v>
      </c>
      <c r="EB72">
        <v>4.999310000000001</v>
      </c>
      <c r="EC72">
        <v>12243.97096774193</v>
      </c>
      <c r="ED72">
        <v>13258.92258064516</v>
      </c>
      <c r="EE72">
        <v>38.64090322580645</v>
      </c>
      <c r="EF72">
        <v>40.56832258064514</v>
      </c>
      <c r="EG72">
        <v>39.34651612903225</v>
      </c>
      <c r="EH72">
        <v>38.6932258064516</v>
      </c>
      <c r="EI72">
        <v>39.88677419354838</v>
      </c>
      <c r="EJ72">
        <v>1454.603870967742</v>
      </c>
      <c r="EK72">
        <v>40.3606451612903</v>
      </c>
      <c r="EL72">
        <v>0</v>
      </c>
      <c r="EM72">
        <v>100.4000000953674</v>
      </c>
      <c r="EN72">
        <v>0</v>
      </c>
      <c r="EO72">
        <v>517.4136153846154</v>
      </c>
      <c r="EP72">
        <v>-1.572854718370288</v>
      </c>
      <c r="EQ72">
        <v>513.3401707079282</v>
      </c>
      <c r="ER72">
        <v>12246.26923076923</v>
      </c>
      <c r="ES72">
        <v>15</v>
      </c>
      <c r="ET72">
        <v>1687535016.1</v>
      </c>
      <c r="EU72" t="s">
        <v>698</v>
      </c>
      <c r="EV72">
        <v>1687535016.1</v>
      </c>
      <c r="EW72">
        <v>1687534684.6</v>
      </c>
      <c r="EX72">
        <v>56</v>
      </c>
      <c r="EY72">
        <v>-0.053</v>
      </c>
      <c r="EZ72">
        <v>0.033</v>
      </c>
      <c r="FA72">
        <v>0.792</v>
      </c>
      <c r="FB72">
        <v>0.172</v>
      </c>
      <c r="FC72">
        <v>100</v>
      </c>
      <c r="FD72">
        <v>16</v>
      </c>
      <c r="FE72">
        <v>0.32</v>
      </c>
      <c r="FF72">
        <v>0.19</v>
      </c>
      <c r="FG72">
        <v>0.3348071707317073</v>
      </c>
      <c r="FH72">
        <v>-0.6971147247386772</v>
      </c>
      <c r="FI72">
        <v>0.07030092020974338</v>
      </c>
      <c r="FJ72">
        <v>1</v>
      </c>
      <c r="FK72">
        <v>101.6128709677419</v>
      </c>
      <c r="FL72">
        <v>-4.686870967741742</v>
      </c>
      <c r="FM72">
        <v>0.3499461471874237</v>
      </c>
      <c r="FN72">
        <v>1</v>
      </c>
      <c r="FO72">
        <v>0.4071497317073171</v>
      </c>
      <c r="FP72">
        <v>-0.2088145923344948</v>
      </c>
      <c r="FQ72">
        <v>0.02112748153244084</v>
      </c>
      <c r="FR72">
        <v>1</v>
      </c>
      <c r="FS72">
        <v>16.39835806451613</v>
      </c>
      <c r="FT72">
        <v>-0.1830145161291033</v>
      </c>
      <c r="FU72">
        <v>0.01387831388367819</v>
      </c>
      <c r="FV72">
        <v>1</v>
      </c>
      <c r="FW72">
        <v>4</v>
      </c>
      <c r="FX72">
        <v>4</v>
      </c>
      <c r="FY72" t="s">
        <v>416</v>
      </c>
      <c r="FZ72">
        <v>3.18242</v>
      </c>
      <c r="GA72">
        <v>2.79859</v>
      </c>
      <c r="GB72">
        <v>0.0300259</v>
      </c>
      <c r="GC72">
        <v>0.0303937</v>
      </c>
      <c r="GD72">
        <v>0.0922852</v>
      </c>
      <c r="GE72">
        <v>0.0918751</v>
      </c>
      <c r="GF72">
        <v>30570.6</v>
      </c>
      <c r="GG72">
        <v>24250.4</v>
      </c>
      <c r="GH72">
        <v>29439.4</v>
      </c>
      <c r="GI72">
        <v>24487.3</v>
      </c>
      <c r="GJ72">
        <v>33981.7</v>
      </c>
      <c r="GK72">
        <v>32452.2</v>
      </c>
      <c r="GL72">
        <v>40597.7</v>
      </c>
      <c r="GM72">
        <v>39951.2</v>
      </c>
      <c r="GN72">
        <v>2.2141</v>
      </c>
      <c r="GO72">
        <v>1.90237</v>
      </c>
      <c r="GP72">
        <v>0.136971</v>
      </c>
      <c r="GQ72">
        <v>0</v>
      </c>
      <c r="GR72">
        <v>22.7456</v>
      </c>
      <c r="GS72">
        <v>999.9</v>
      </c>
      <c r="GT72">
        <v>52</v>
      </c>
      <c r="GU72">
        <v>31.2</v>
      </c>
      <c r="GV72">
        <v>23.4879</v>
      </c>
      <c r="GW72">
        <v>61.941</v>
      </c>
      <c r="GX72">
        <v>34.5393</v>
      </c>
      <c r="GY72">
        <v>1</v>
      </c>
      <c r="GZ72">
        <v>-0.244345</v>
      </c>
      <c r="HA72">
        <v>-0.765599</v>
      </c>
      <c r="HB72">
        <v>20.2661</v>
      </c>
      <c r="HC72">
        <v>5.22852</v>
      </c>
      <c r="HD72">
        <v>11.9027</v>
      </c>
      <c r="HE72">
        <v>4.9641</v>
      </c>
      <c r="HF72">
        <v>3.292</v>
      </c>
      <c r="HG72">
        <v>9999</v>
      </c>
      <c r="HH72">
        <v>9999</v>
      </c>
      <c r="HI72">
        <v>9999</v>
      </c>
      <c r="HJ72">
        <v>999.9</v>
      </c>
      <c r="HK72">
        <v>4.97017</v>
      </c>
      <c r="HL72">
        <v>1.87489</v>
      </c>
      <c r="HM72">
        <v>1.87363</v>
      </c>
      <c r="HN72">
        <v>1.87271</v>
      </c>
      <c r="HO72">
        <v>1.87432</v>
      </c>
      <c r="HP72">
        <v>1.86931</v>
      </c>
      <c r="HQ72">
        <v>1.87347</v>
      </c>
      <c r="HR72">
        <v>1.87852</v>
      </c>
      <c r="HS72">
        <v>0</v>
      </c>
      <c r="HT72">
        <v>0</v>
      </c>
      <c r="HU72">
        <v>0</v>
      </c>
      <c r="HV72">
        <v>0</v>
      </c>
      <c r="HW72" t="s">
        <v>417</v>
      </c>
      <c r="HX72" t="s">
        <v>418</v>
      </c>
      <c r="HY72" t="s">
        <v>419</v>
      </c>
      <c r="HZ72" t="s">
        <v>419</v>
      </c>
      <c r="IA72" t="s">
        <v>419</v>
      </c>
      <c r="IB72" t="s">
        <v>419</v>
      </c>
      <c r="IC72">
        <v>0</v>
      </c>
      <c r="ID72">
        <v>100</v>
      </c>
      <c r="IE72">
        <v>100</v>
      </c>
      <c r="IF72">
        <v>0.792</v>
      </c>
      <c r="IG72">
        <v>0.1718</v>
      </c>
      <c r="IH72">
        <v>0.8447999999999922</v>
      </c>
      <c r="II72">
        <v>0</v>
      </c>
      <c r="IJ72">
        <v>0</v>
      </c>
      <c r="IK72">
        <v>0</v>
      </c>
      <c r="IL72">
        <v>0.1717904761904805</v>
      </c>
      <c r="IM72">
        <v>0</v>
      </c>
      <c r="IN72">
        <v>0</v>
      </c>
      <c r="IO72">
        <v>0</v>
      </c>
      <c r="IP72">
        <v>-1</v>
      </c>
      <c r="IQ72">
        <v>-1</v>
      </c>
      <c r="IR72">
        <v>-1</v>
      </c>
      <c r="IS72">
        <v>-1</v>
      </c>
      <c r="IT72">
        <v>1.3</v>
      </c>
      <c r="IU72">
        <v>5.3</v>
      </c>
      <c r="IV72">
        <v>0.374756</v>
      </c>
      <c r="IW72">
        <v>2.45605</v>
      </c>
      <c r="IX72">
        <v>1.42578</v>
      </c>
      <c r="IY72">
        <v>2.27295</v>
      </c>
      <c r="IZ72">
        <v>1.54785</v>
      </c>
      <c r="JA72">
        <v>2.4646</v>
      </c>
      <c r="JB72">
        <v>32.976</v>
      </c>
      <c r="JC72">
        <v>14.5348</v>
      </c>
      <c r="JD72">
        <v>18</v>
      </c>
      <c r="JE72">
        <v>627.332</v>
      </c>
      <c r="JF72">
        <v>416.345</v>
      </c>
      <c r="JG72">
        <v>24.0033</v>
      </c>
      <c r="JH72">
        <v>24.0466</v>
      </c>
      <c r="JI72">
        <v>30</v>
      </c>
      <c r="JJ72">
        <v>24.0382</v>
      </c>
      <c r="JK72">
        <v>23.9954</v>
      </c>
      <c r="JL72">
        <v>7.53419</v>
      </c>
      <c r="JM72">
        <v>33.4073</v>
      </c>
      <c r="JN72">
        <v>53.8391</v>
      </c>
      <c r="JO72">
        <v>23.9965</v>
      </c>
      <c r="JP72">
        <v>100.63</v>
      </c>
      <c r="JQ72">
        <v>16.1888</v>
      </c>
      <c r="JR72">
        <v>95.9063</v>
      </c>
      <c r="JS72">
        <v>101.644</v>
      </c>
    </row>
    <row r="73" spans="1:279">
      <c r="A73">
        <v>57</v>
      </c>
      <c r="B73">
        <v>1687535104.6</v>
      </c>
      <c r="C73">
        <v>8715.099999904633</v>
      </c>
      <c r="D73" t="s">
        <v>699</v>
      </c>
      <c r="E73" t="s">
        <v>700</v>
      </c>
      <c r="F73">
        <v>15</v>
      </c>
      <c r="G73" t="s">
        <v>227</v>
      </c>
      <c r="N73" t="s">
        <v>640</v>
      </c>
      <c r="O73" t="s">
        <v>641</v>
      </c>
      <c r="P73">
        <v>1687535096.849999</v>
      </c>
      <c r="Q73">
        <f>(R73)/1000</f>
        <v>0</v>
      </c>
      <c r="R73">
        <f>1000*DB73*AP73*(CX73-CY73)/(100*CQ73*(1000-AP73*CX73))</f>
        <v>0</v>
      </c>
      <c r="S73">
        <f>DB73*AP73*(CW73-CV73*(1000-AP73*CY73)/(1000-AP73*CX73))/(100*CQ73)</f>
        <v>0</v>
      </c>
      <c r="T73">
        <f>CV73 - IF(AP73&gt;1, S73*CQ73*100.0/(AR73*DJ73), 0)</f>
        <v>0</v>
      </c>
      <c r="U73">
        <f>((AA73-Q73/2)*T73-S73)/(AA73+Q73/2)</f>
        <v>0</v>
      </c>
      <c r="V73">
        <f>U73*(DC73+DD73)/1000.0</f>
        <v>0</v>
      </c>
      <c r="W73">
        <f>(CV73 - IF(AP73&gt;1, S73*CQ73*100.0/(AR73*DJ73), 0))*(DC73+DD73)/1000.0</f>
        <v>0</v>
      </c>
      <c r="X73">
        <f>2.0/((1/Z73-1/Y73)+SIGN(Z73)*SQRT((1/Z73-1/Y73)*(1/Z73-1/Y73) + 4*CR73/((CR73+1)*(CR73+1))*(2*1/Z73*1/Y73-1/Y73*1/Y73)))</f>
        <v>0</v>
      </c>
      <c r="Y73">
        <f>IF(LEFT(CS73,1)&lt;&gt;"0",IF(LEFT(CS73,1)="1",3.0,CT73),$D$5+$E$5*(DJ73*DC73/($K$5*1000))+$F$5*(DJ73*DC73/($K$5*1000))*MAX(MIN(CQ73,$J$5),$I$5)*MAX(MIN(CQ73,$J$5),$I$5)+$G$5*MAX(MIN(CQ73,$J$5),$I$5)*(DJ73*DC73/($K$5*1000))+$H$5*(DJ73*DC73/($K$5*1000))*(DJ73*DC73/($K$5*1000)))</f>
        <v>0</v>
      </c>
      <c r="Z73">
        <f>Q73*(1000-(1000*0.61365*exp(17.502*AD73/(240.97+AD73))/(DC73+DD73)+CX73)/2)/(1000*0.61365*exp(17.502*AD73/(240.97+AD73))/(DC73+DD73)-CX73)</f>
        <v>0</v>
      </c>
      <c r="AA73">
        <f>1/((CR73+1)/(X73/1.6)+1/(Y73/1.37)) + CR73/((CR73+1)/(X73/1.6) + CR73/(Y73/1.37))</f>
        <v>0</v>
      </c>
      <c r="AB73">
        <f>(CM73*CP73)</f>
        <v>0</v>
      </c>
      <c r="AC73">
        <f>(DE73+(AB73+2*0.95*5.67E-8*(((DE73+$B$7)+273)^4-(DE73+273)^4)-44100*Q73)/(1.84*29.3*Y73+8*0.95*5.67E-8*(DE73+273)^3))</f>
        <v>0</v>
      </c>
      <c r="AD73">
        <f>($C$7*DF73+$D$7*DG73+$E$7*AC73)</f>
        <v>0</v>
      </c>
      <c r="AE73">
        <f>0.61365*exp(17.502*AD73/(240.97+AD73))</f>
        <v>0</v>
      </c>
      <c r="AF73">
        <f>(AG73/AH73*100)</f>
        <v>0</v>
      </c>
      <c r="AG73">
        <f>CX73*(DC73+DD73)/1000</f>
        <v>0</v>
      </c>
      <c r="AH73">
        <f>0.61365*exp(17.502*DE73/(240.97+DE73))</f>
        <v>0</v>
      </c>
      <c r="AI73">
        <f>(AE73-CX73*(DC73+DD73)/1000)</f>
        <v>0</v>
      </c>
      <c r="AJ73">
        <f>(-Q73*44100)</f>
        <v>0</v>
      </c>
      <c r="AK73">
        <f>2*29.3*Y73*0.92*(DE73-AD73)</f>
        <v>0</v>
      </c>
      <c r="AL73">
        <f>2*0.95*5.67E-8*(((DE73+$B$7)+273)^4-(AD73+273)^4)</f>
        <v>0</v>
      </c>
      <c r="AM73">
        <f>AB73+AL73+AJ73+AK73</f>
        <v>0</v>
      </c>
      <c r="AN73">
        <v>0</v>
      </c>
      <c r="AO73">
        <v>0</v>
      </c>
      <c r="AP73">
        <f>IF(AN73*$H$13&gt;=AR73,1.0,(AR73/(AR73-AN73*$H$13)))</f>
        <v>0</v>
      </c>
      <c r="AQ73">
        <f>(AP73-1)*100</f>
        <v>0</v>
      </c>
      <c r="AR73">
        <f>MAX(0,($B$13+$C$13*DJ73)/(1+$D$13*DJ73)*DC73/(DE73+273)*$E$13)</f>
        <v>0</v>
      </c>
      <c r="AS73" t="s">
        <v>677</v>
      </c>
      <c r="AT73">
        <v>12532.4</v>
      </c>
      <c r="AU73">
        <v>551.6215384615384</v>
      </c>
      <c r="AV73">
        <v>1513.11</v>
      </c>
      <c r="AW73">
        <f>1-AU73/AV73</f>
        <v>0</v>
      </c>
      <c r="AX73">
        <v>-0.9077138303380167</v>
      </c>
      <c r="AY73" t="s">
        <v>701</v>
      </c>
      <c r="AZ73">
        <v>12527.1</v>
      </c>
      <c r="BA73">
        <v>514.6001153846154</v>
      </c>
      <c r="BB73">
        <v>565.058</v>
      </c>
      <c r="BC73">
        <f>1-BA73/BB73</f>
        <v>0</v>
      </c>
      <c r="BD73">
        <v>0.5</v>
      </c>
      <c r="BE73">
        <f>CN73</f>
        <v>0</v>
      </c>
      <c r="BF73">
        <f>S73</f>
        <v>0</v>
      </c>
      <c r="BG73">
        <f>BC73*BD73*BE73</f>
        <v>0</v>
      </c>
      <c r="BH73">
        <f>(BF73-AX73)/BE73</f>
        <v>0</v>
      </c>
      <c r="BI73">
        <f>(AV73-BB73)/BB73</f>
        <v>0</v>
      </c>
      <c r="BJ73">
        <f>AU73/(AW73+AU73/BB73)</f>
        <v>0</v>
      </c>
      <c r="BK73" t="s">
        <v>702</v>
      </c>
      <c r="BL73">
        <v>405.07</v>
      </c>
      <c r="BM73">
        <f>IF(BL73&lt;&gt;0, BL73, BJ73)</f>
        <v>0</v>
      </c>
      <c r="BN73">
        <f>1-BM73/BB73</f>
        <v>0</v>
      </c>
      <c r="BO73">
        <f>(BB73-BA73)/(BB73-BM73)</f>
        <v>0</v>
      </c>
      <c r="BP73">
        <f>(AV73-BB73)/(AV73-BM73)</f>
        <v>0</v>
      </c>
      <c r="BQ73">
        <f>(BB73-BA73)/(BB73-AU73)</f>
        <v>0</v>
      </c>
      <c r="BR73">
        <f>(AV73-BB73)/(AV73-AU73)</f>
        <v>0</v>
      </c>
      <c r="BS73">
        <f>(BO73*BM73/BA73)</f>
        <v>0</v>
      </c>
      <c r="BT73">
        <f>(1-BS73)</f>
        <v>0</v>
      </c>
      <c r="BU73">
        <v>1782</v>
      </c>
      <c r="BV73">
        <v>300</v>
      </c>
      <c r="BW73">
        <v>300</v>
      </c>
      <c r="BX73">
        <v>300</v>
      </c>
      <c r="BY73">
        <v>12527.1</v>
      </c>
      <c r="BZ73">
        <v>555.59</v>
      </c>
      <c r="CA73">
        <v>-0.009074850000000001</v>
      </c>
      <c r="CB73">
        <v>-0.35</v>
      </c>
      <c r="CC73" t="s">
        <v>413</v>
      </c>
      <c r="CD73" t="s">
        <v>413</v>
      </c>
      <c r="CE73" t="s">
        <v>413</v>
      </c>
      <c r="CF73" t="s">
        <v>413</v>
      </c>
      <c r="CG73" t="s">
        <v>413</v>
      </c>
      <c r="CH73" t="s">
        <v>413</v>
      </c>
      <c r="CI73" t="s">
        <v>413</v>
      </c>
      <c r="CJ73" t="s">
        <v>413</v>
      </c>
      <c r="CK73" t="s">
        <v>413</v>
      </c>
      <c r="CL73" t="s">
        <v>413</v>
      </c>
      <c r="CM73">
        <f>$B$11*DK73+$C$11*DL73+$F$11*DW73*(1-DZ73)</f>
        <v>0</v>
      </c>
      <c r="CN73">
        <f>CM73*CO73</f>
        <v>0</v>
      </c>
      <c r="CO73">
        <f>($B$11*$D$9+$C$11*$D$9+$F$11*((EJ73+EB73)/MAX(EJ73+EB73+EK73, 0.1)*$I$9+EK73/MAX(EJ73+EB73+EK73, 0.1)*$J$9))/($B$11+$C$11+$F$11)</f>
        <v>0</v>
      </c>
      <c r="CP73">
        <f>($B$11*$K$9+$C$11*$K$9+$F$11*((EJ73+EB73)/MAX(EJ73+EB73+EK73, 0.1)*$P$9+EK73/MAX(EJ73+EB73+EK73, 0.1)*$Q$9))/($B$11+$C$11+$F$11)</f>
        <v>0</v>
      </c>
      <c r="CQ73">
        <v>6</v>
      </c>
      <c r="CR73">
        <v>0.5</v>
      </c>
      <c r="CS73" t="s">
        <v>414</v>
      </c>
      <c r="CT73">
        <v>2</v>
      </c>
      <c r="CU73">
        <v>1687535096.849999</v>
      </c>
      <c r="CV73">
        <v>50.44619333333333</v>
      </c>
      <c r="CW73">
        <v>50.18884666666666</v>
      </c>
      <c r="CX73">
        <v>16.75493666666667</v>
      </c>
      <c r="CY73">
        <v>16.24264</v>
      </c>
      <c r="CZ73">
        <v>49.58619333333333</v>
      </c>
      <c r="DA73">
        <v>16.58313666666667</v>
      </c>
      <c r="DB73">
        <v>600.2615000000001</v>
      </c>
      <c r="DC73">
        <v>101.0226</v>
      </c>
      <c r="DD73">
        <v>0.1002711033333333</v>
      </c>
      <c r="DE73">
        <v>24.84326</v>
      </c>
      <c r="DF73">
        <v>24.94596666666667</v>
      </c>
      <c r="DG73">
        <v>999.9000000000002</v>
      </c>
      <c r="DH73">
        <v>0</v>
      </c>
      <c r="DI73">
        <v>0</v>
      </c>
      <c r="DJ73">
        <v>9998.060666666664</v>
      </c>
      <c r="DK73">
        <v>0</v>
      </c>
      <c r="DL73">
        <v>1774.175</v>
      </c>
      <c r="DM73">
        <v>0.1892640666666666</v>
      </c>
      <c r="DN73">
        <v>51.23657666666667</v>
      </c>
      <c r="DO73">
        <v>51.01750666666667</v>
      </c>
      <c r="DP73">
        <v>0.5122919666666667</v>
      </c>
      <c r="DQ73">
        <v>50.18884666666666</v>
      </c>
      <c r="DR73">
        <v>16.24264</v>
      </c>
      <c r="DS73">
        <v>1.692627</v>
      </c>
      <c r="DT73">
        <v>1.640873666666667</v>
      </c>
      <c r="DU73">
        <v>14.8289</v>
      </c>
      <c r="DV73">
        <v>14.34798666666667</v>
      </c>
      <c r="DW73">
        <v>1499.983</v>
      </c>
      <c r="DX73">
        <v>0.972992</v>
      </c>
      <c r="DY73">
        <v>0.02700788</v>
      </c>
      <c r="DZ73">
        <v>0</v>
      </c>
      <c r="EA73">
        <v>514.6550333333332</v>
      </c>
      <c r="EB73">
        <v>4.99931</v>
      </c>
      <c r="EC73">
        <v>12250.33</v>
      </c>
      <c r="ED73">
        <v>13259.05</v>
      </c>
      <c r="EE73">
        <v>40.17066666666666</v>
      </c>
      <c r="EF73">
        <v>41.87053333333331</v>
      </c>
      <c r="EG73">
        <v>40.72886666666665</v>
      </c>
      <c r="EH73">
        <v>40.47893333333332</v>
      </c>
      <c r="EI73">
        <v>41.34973333333331</v>
      </c>
      <c r="EJ73">
        <v>1454.605</v>
      </c>
      <c r="EK73">
        <v>40.378</v>
      </c>
      <c r="EL73">
        <v>0</v>
      </c>
      <c r="EM73">
        <v>101.2000000476837</v>
      </c>
      <c r="EN73">
        <v>0</v>
      </c>
      <c r="EO73">
        <v>514.6001153846154</v>
      </c>
      <c r="EP73">
        <v>-3.058769235539582</v>
      </c>
      <c r="EQ73">
        <v>-141.7914532853705</v>
      </c>
      <c r="ER73">
        <v>12250.03846153846</v>
      </c>
      <c r="ES73">
        <v>15</v>
      </c>
      <c r="ET73">
        <v>1687535119.6</v>
      </c>
      <c r="EU73" t="s">
        <v>703</v>
      </c>
      <c r="EV73">
        <v>1687535119.6</v>
      </c>
      <c r="EW73">
        <v>1687534684.6</v>
      </c>
      <c r="EX73">
        <v>57</v>
      </c>
      <c r="EY73">
        <v>0.068</v>
      </c>
      <c r="EZ73">
        <v>0.033</v>
      </c>
      <c r="FA73">
        <v>0.86</v>
      </c>
      <c r="FB73">
        <v>0.172</v>
      </c>
      <c r="FC73">
        <v>49</v>
      </c>
      <c r="FD73">
        <v>16</v>
      </c>
      <c r="FE73">
        <v>0.32</v>
      </c>
      <c r="FF73">
        <v>0.19</v>
      </c>
      <c r="FG73">
        <v>0.2312377073170732</v>
      </c>
      <c r="FH73">
        <v>-0.7239360418118463</v>
      </c>
      <c r="FI73">
        <v>0.07957672859305585</v>
      </c>
      <c r="FJ73">
        <v>1</v>
      </c>
      <c r="FK73">
        <v>50.39238709677419</v>
      </c>
      <c r="FL73">
        <v>-1.045301612903311</v>
      </c>
      <c r="FM73">
        <v>0.08131007850054513</v>
      </c>
      <c r="FN73">
        <v>1</v>
      </c>
      <c r="FO73">
        <v>0.4838578780487805</v>
      </c>
      <c r="FP73">
        <v>0.4278932822299648</v>
      </c>
      <c r="FQ73">
        <v>0.05066105507417933</v>
      </c>
      <c r="FR73">
        <v>1</v>
      </c>
      <c r="FS73">
        <v>16.76427741935484</v>
      </c>
      <c r="FT73">
        <v>-0.7966064516129543</v>
      </c>
      <c r="FU73">
        <v>0.05946513052351733</v>
      </c>
      <c r="FV73">
        <v>1</v>
      </c>
      <c r="FW73">
        <v>4</v>
      </c>
      <c r="FX73">
        <v>4</v>
      </c>
      <c r="FY73" t="s">
        <v>416</v>
      </c>
      <c r="FZ73">
        <v>3.1819</v>
      </c>
      <c r="GA73">
        <v>2.79617</v>
      </c>
      <c r="GB73">
        <v>0.0149784</v>
      </c>
      <c r="GC73">
        <v>0.0152441</v>
      </c>
      <c r="GD73">
        <v>0.0934272</v>
      </c>
      <c r="GE73">
        <v>0.0924285</v>
      </c>
      <c r="GF73">
        <v>31047.2</v>
      </c>
      <c r="GG73">
        <v>24632.1</v>
      </c>
      <c r="GH73">
        <v>29441.3</v>
      </c>
      <c r="GI73">
        <v>24489.9</v>
      </c>
      <c r="GJ73">
        <v>33939.2</v>
      </c>
      <c r="GK73">
        <v>32434.9</v>
      </c>
      <c r="GL73">
        <v>40600</v>
      </c>
      <c r="GM73">
        <v>39955.4</v>
      </c>
      <c r="GN73">
        <v>2.21397</v>
      </c>
      <c r="GO73">
        <v>1.9033</v>
      </c>
      <c r="GP73">
        <v>0.127919</v>
      </c>
      <c r="GQ73">
        <v>0</v>
      </c>
      <c r="GR73">
        <v>22.8961</v>
      </c>
      <c r="GS73">
        <v>999.9</v>
      </c>
      <c r="GT73">
        <v>51.4</v>
      </c>
      <c r="GU73">
        <v>31.3</v>
      </c>
      <c r="GV73">
        <v>23.3497</v>
      </c>
      <c r="GW73">
        <v>61.861</v>
      </c>
      <c r="GX73">
        <v>34.379</v>
      </c>
      <c r="GY73">
        <v>1</v>
      </c>
      <c r="GZ73">
        <v>-0.248016</v>
      </c>
      <c r="HA73">
        <v>-0.468009</v>
      </c>
      <c r="HB73">
        <v>20.2673</v>
      </c>
      <c r="HC73">
        <v>5.22792</v>
      </c>
      <c r="HD73">
        <v>11.903</v>
      </c>
      <c r="HE73">
        <v>4.96445</v>
      </c>
      <c r="HF73">
        <v>3.292</v>
      </c>
      <c r="HG73">
        <v>9999</v>
      </c>
      <c r="HH73">
        <v>9999</v>
      </c>
      <c r="HI73">
        <v>9999</v>
      </c>
      <c r="HJ73">
        <v>999.9</v>
      </c>
      <c r="HK73">
        <v>4.97016</v>
      </c>
      <c r="HL73">
        <v>1.87491</v>
      </c>
      <c r="HM73">
        <v>1.87363</v>
      </c>
      <c r="HN73">
        <v>1.87271</v>
      </c>
      <c r="HO73">
        <v>1.87429</v>
      </c>
      <c r="HP73">
        <v>1.8693</v>
      </c>
      <c r="HQ73">
        <v>1.87347</v>
      </c>
      <c r="HR73">
        <v>1.87851</v>
      </c>
      <c r="HS73">
        <v>0</v>
      </c>
      <c r="HT73">
        <v>0</v>
      </c>
      <c r="HU73">
        <v>0</v>
      </c>
      <c r="HV73">
        <v>0</v>
      </c>
      <c r="HW73" t="s">
        <v>417</v>
      </c>
      <c r="HX73" t="s">
        <v>418</v>
      </c>
      <c r="HY73" t="s">
        <v>419</v>
      </c>
      <c r="HZ73" t="s">
        <v>419</v>
      </c>
      <c r="IA73" t="s">
        <v>419</v>
      </c>
      <c r="IB73" t="s">
        <v>419</v>
      </c>
      <c r="IC73">
        <v>0</v>
      </c>
      <c r="ID73">
        <v>100</v>
      </c>
      <c r="IE73">
        <v>100</v>
      </c>
      <c r="IF73">
        <v>0.86</v>
      </c>
      <c r="IG73">
        <v>0.1718</v>
      </c>
      <c r="IH73">
        <v>0.7919250000000062</v>
      </c>
      <c r="II73">
        <v>0</v>
      </c>
      <c r="IJ73">
        <v>0</v>
      </c>
      <c r="IK73">
        <v>0</v>
      </c>
      <c r="IL73">
        <v>0.1717904761904805</v>
      </c>
      <c r="IM73">
        <v>0</v>
      </c>
      <c r="IN73">
        <v>0</v>
      </c>
      <c r="IO73">
        <v>0</v>
      </c>
      <c r="IP73">
        <v>-1</v>
      </c>
      <c r="IQ73">
        <v>-1</v>
      </c>
      <c r="IR73">
        <v>-1</v>
      </c>
      <c r="IS73">
        <v>-1</v>
      </c>
      <c r="IT73">
        <v>1.5</v>
      </c>
      <c r="IU73">
        <v>7</v>
      </c>
      <c r="IV73">
        <v>0.258789</v>
      </c>
      <c r="IW73">
        <v>2.47803</v>
      </c>
      <c r="IX73">
        <v>1.42578</v>
      </c>
      <c r="IY73">
        <v>2.27173</v>
      </c>
      <c r="IZ73">
        <v>1.54785</v>
      </c>
      <c r="JA73">
        <v>2.43896</v>
      </c>
      <c r="JB73">
        <v>33.0652</v>
      </c>
      <c r="JC73">
        <v>14.5085</v>
      </c>
      <c r="JD73">
        <v>18</v>
      </c>
      <c r="JE73">
        <v>626.919</v>
      </c>
      <c r="JF73">
        <v>416.621</v>
      </c>
      <c r="JG73">
        <v>23.3358</v>
      </c>
      <c r="JH73">
        <v>24.0182</v>
      </c>
      <c r="JI73">
        <v>29.9996</v>
      </c>
      <c r="JJ73">
        <v>24.0096</v>
      </c>
      <c r="JK73">
        <v>23.9654</v>
      </c>
      <c r="JL73">
        <v>5.21515</v>
      </c>
      <c r="JM73">
        <v>32.7206</v>
      </c>
      <c r="JN73">
        <v>51.5333</v>
      </c>
      <c r="JO73">
        <v>23.2728</v>
      </c>
      <c r="JP73">
        <v>50.0054</v>
      </c>
      <c r="JQ73">
        <v>16.1305</v>
      </c>
      <c r="JR73">
        <v>95.9121</v>
      </c>
      <c r="JS73">
        <v>101.654</v>
      </c>
    </row>
    <row r="74" spans="1:279">
      <c r="A74">
        <v>58</v>
      </c>
      <c r="B74">
        <v>1687535195.6</v>
      </c>
      <c r="C74">
        <v>8806.099999904633</v>
      </c>
      <c r="D74" t="s">
        <v>704</v>
      </c>
      <c r="E74" t="s">
        <v>705</v>
      </c>
      <c r="F74">
        <v>15</v>
      </c>
      <c r="G74" t="s">
        <v>227</v>
      </c>
      <c r="N74" t="s">
        <v>640</v>
      </c>
      <c r="O74" t="s">
        <v>641</v>
      </c>
      <c r="P74">
        <v>1687535187.599999</v>
      </c>
      <c r="Q74">
        <f>(R74)/1000</f>
        <v>0</v>
      </c>
      <c r="R74">
        <f>1000*DB74*AP74*(CX74-CY74)/(100*CQ74*(1000-AP74*CX74))</f>
        <v>0</v>
      </c>
      <c r="S74">
        <f>DB74*AP74*(CW74-CV74*(1000-AP74*CY74)/(1000-AP74*CX74))/(100*CQ74)</f>
        <v>0</v>
      </c>
      <c r="T74">
        <f>CV74 - IF(AP74&gt;1, S74*CQ74*100.0/(AR74*DJ74), 0)</f>
        <v>0</v>
      </c>
      <c r="U74">
        <f>((AA74-Q74/2)*T74-S74)/(AA74+Q74/2)</f>
        <v>0</v>
      </c>
      <c r="V74">
        <f>U74*(DC74+DD74)/1000.0</f>
        <v>0</v>
      </c>
      <c r="W74">
        <f>(CV74 - IF(AP74&gt;1, S74*CQ74*100.0/(AR74*DJ74), 0))*(DC74+DD74)/1000.0</f>
        <v>0</v>
      </c>
      <c r="X74">
        <f>2.0/((1/Z74-1/Y74)+SIGN(Z74)*SQRT((1/Z74-1/Y74)*(1/Z74-1/Y74) + 4*CR74/((CR74+1)*(CR74+1))*(2*1/Z74*1/Y74-1/Y74*1/Y74)))</f>
        <v>0</v>
      </c>
      <c r="Y74">
        <f>IF(LEFT(CS74,1)&lt;&gt;"0",IF(LEFT(CS74,1)="1",3.0,CT74),$D$5+$E$5*(DJ74*DC74/($K$5*1000))+$F$5*(DJ74*DC74/($K$5*1000))*MAX(MIN(CQ74,$J$5),$I$5)*MAX(MIN(CQ74,$J$5),$I$5)+$G$5*MAX(MIN(CQ74,$J$5),$I$5)*(DJ74*DC74/($K$5*1000))+$H$5*(DJ74*DC74/($K$5*1000))*(DJ74*DC74/($K$5*1000)))</f>
        <v>0</v>
      </c>
      <c r="Z74">
        <f>Q74*(1000-(1000*0.61365*exp(17.502*AD74/(240.97+AD74))/(DC74+DD74)+CX74)/2)/(1000*0.61365*exp(17.502*AD74/(240.97+AD74))/(DC74+DD74)-CX74)</f>
        <v>0</v>
      </c>
      <c r="AA74">
        <f>1/((CR74+1)/(X74/1.6)+1/(Y74/1.37)) + CR74/((CR74+1)/(X74/1.6) + CR74/(Y74/1.37))</f>
        <v>0</v>
      </c>
      <c r="AB74">
        <f>(CM74*CP74)</f>
        <v>0</v>
      </c>
      <c r="AC74">
        <f>(DE74+(AB74+2*0.95*5.67E-8*(((DE74+$B$7)+273)^4-(DE74+273)^4)-44100*Q74)/(1.84*29.3*Y74+8*0.95*5.67E-8*(DE74+273)^3))</f>
        <v>0</v>
      </c>
      <c r="AD74">
        <f>($C$7*DF74+$D$7*DG74+$E$7*AC74)</f>
        <v>0</v>
      </c>
      <c r="AE74">
        <f>0.61365*exp(17.502*AD74/(240.97+AD74))</f>
        <v>0</v>
      </c>
      <c r="AF74">
        <f>(AG74/AH74*100)</f>
        <v>0</v>
      </c>
      <c r="AG74">
        <f>CX74*(DC74+DD74)/1000</f>
        <v>0</v>
      </c>
      <c r="AH74">
        <f>0.61365*exp(17.502*DE74/(240.97+DE74))</f>
        <v>0</v>
      </c>
      <c r="AI74">
        <f>(AE74-CX74*(DC74+DD74)/1000)</f>
        <v>0</v>
      </c>
      <c r="AJ74">
        <f>(-Q74*44100)</f>
        <v>0</v>
      </c>
      <c r="AK74">
        <f>2*29.3*Y74*0.92*(DE74-AD74)</f>
        <v>0</v>
      </c>
      <c r="AL74">
        <f>2*0.95*5.67E-8*(((DE74+$B$7)+273)^4-(AD74+273)^4)</f>
        <v>0</v>
      </c>
      <c r="AM74">
        <f>AB74+AL74+AJ74+AK74</f>
        <v>0</v>
      </c>
      <c r="AN74">
        <v>0</v>
      </c>
      <c r="AO74">
        <v>0</v>
      </c>
      <c r="AP74">
        <f>IF(AN74*$H$13&gt;=AR74,1.0,(AR74/(AR74-AN74*$H$13)))</f>
        <v>0</v>
      </c>
      <c r="AQ74">
        <f>(AP74-1)*100</f>
        <v>0</v>
      </c>
      <c r="AR74">
        <f>MAX(0,($B$13+$C$13*DJ74)/(1+$D$13*DJ74)*DC74/(DE74+273)*$E$13)</f>
        <v>0</v>
      </c>
      <c r="AS74" t="s">
        <v>677</v>
      </c>
      <c r="AT74">
        <v>12532.4</v>
      </c>
      <c r="AU74">
        <v>551.6215384615384</v>
      </c>
      <c r="AV74">
        <v>1513.11</v>
      </c>
      <c r="AW74">
        <f>1-AU74/AV74</f>
        <v>0</v>
      </c>
      <c r="AX74">
        <v>-0.9077138303380167</v>
      </c>
      <c r="AY74" t="s">
        <v>706</v>
      </c>
      <c r="AZ74">
        <v>12537</v>
      </c>
      <c r="BA74">
        <v>515.8600384615385</v>
      </c>
      <c r="BB74">
        <v>561.5700000000001</v>
      </c>
      <c r="BC74">
        <f>1-BA74/BB74</f>
        <v>0</v>
      </c>
      <c r="BD74">
        <v>0.5</v>
      </c>
      <c r="BE74">
        <f>CN74</f>
        <v>0</v>
      </c>
      <c r="BF74">
        <f>S74</f>
        <v>0</v>
      </c>
      <c r="BG74">
        <f>BC74*BD74*BE74</f>
        <v>0</v>
      </c>
      <c r="BH74">
        <f>(BF74-AX74)/BE74</f>
        <v>0</v>
      </c>
      <c r="BI74">
        <f>(AV74-BB74)/BB74</f>
        <v>0</v>
      </c>
      <c r="BJ74">
        <f>AU74/(AW74+AU74/BB74)</f>
        <v>0</v>
      </c>
      <c r="BK74" t="s">
        <v>707</v>
      </c>
      <c r="BL74">
        <v>404.77</v>
      </c>
      <c r="BM74">
        <f>IF(BL74&lt;&gt;0, BL74, BJ74)</f>
        <v>0</v>
      </c>
      <c r="BN74">
        <f>1-BM74/BB74</f>
        <v>0</v>
      </c>
      <c r="BO74">
        <f>(BB74-BA74)/(BB74-BM74)</f>
        <v>0</v>
      </c>
      <c r="BP74">
        <f>(AV74-BB74)/(AV74-BM74)</f>
        <v>0</v>
      </c>
      <c r="BQ74">
        <f>(BB74-BA74)/(BB74-AU74)</f>
        <v>0</v>
      </c>
      <c r="BR74">
        <f>(AV74-BB74)/(AV74-AU74)</f>
        <v>0</v>
      </c>
      <c r="BS74">
        <f>(BO74*BM74/BA74)</f>
        <v>0</v>
      </c>
      <c r="BT74">
        <f>(1-BS74)</f>
        <v>0</v>
      </c>
      <c r="BU74">
        <v>1784</v>
      </c>
      <c r="BV74">
        <v>300</v>
      </c>
      <c r="BW74">
        <v>300</v>
      </c>
      <c r="BX74">
        <v>300</v>
      </c>
      <c r="BY74">
        <v>12537</v>
      </c>
      <c r="BZ74">
        <v>556.79</v>
      </c>
      <c r="CA74">
        <v>-0.009080980000000001</v>
      </c>
      <c r="CB74">
        <v>-0.5600000000000001</v>
      </c>
      <c r="CC74" t="s">
        <v>413</v>
      </c>
      <c r="CD74" t="s">
        <v>413</v>
      </c>
      <c r="CE74" t="s">
        <v>413</v>
      </c>
      <c r="CF74" t="s">
        <v>413</v>
      </c>
      <c r="CG74" t="s">
        <v>413</v>
      </c>
      <c r="CH74" t="s">
        <v>413</v>
      </c>
      <c r="CI74" t="s">
        <v>413</v>
      </c>
      <c r="CJ74" t="s">
        <v>413</v>
      </c>
      <c r="CK74" t="s">
        <v>413</v>
      </c>
      <c r="CL74" t="s">
        <v>413</v>
      </c>
      <c r="CM74">
        <f>$B$11*DK74+$C$11*DL74+$F$11*DW74*(1-DZ74)</f>
        <v>0</v>
      </c>
      <c r="CN74">
        <f>CM74*CO74</f>
        <v>0</v>
      </c>
      <c r="CO74">
        <f>($B$11*$D$9+$C$11*$D$9+$F$11*((EJ74+EB74)/MAX(EJ74+EB74+EK74, 0.1)*$I$9+EK74/MAX(EJ74+EB74+EK74, 0.1)*$J$9))/($B$11+$C$11+$F$11)</f>
        <v>0</v>
      </c>
      <c r="CP74">
        <f>($B$11*$K$9+$C$11*$K$9+$F$11*((EJ74+EB74)/MAX(EJ74+EB74+EK74, 0.1)*$P$9+EK74/MAX(EJ74+EB74+EK74, 0.1)*$Q$9))/($B$11+$C$11+$F$11)</f>
        <v>0</v>
      </c>
      <c r="CQ74">
        <v>6</v>
      </c>
      <c r="CR74">
        <v>0.5</v>
      </c>
      <c r="CS74" t="s">
        <v>414</v>
      </c>
      <c r="CT74">
        <v>2</v>
      </c>
      <c r="CU74">
        <v>1687535187.599999</v>
      </c>
      <c r="CV74">
        <v>1.531296774193548</v>
      </c>
      <c r="CW74">
        <v>0.8106492903225806</v>
      </c>
      <c r="CX74">
        <v>16.75265161290323</v>
      </c>
      <c r="CY74">
        <v>16.35714516129032</v>
      </c>
      <c r="CZ74">
        <v>0.5977501935483871</v>
      </c>
      <c r="DA74">
        <v>16.57776129032258</v>
      </c>
      <c r="DB74">
        <v>600.2073548387095</v>
      </c>
      <c r="DC74">
        <v>101.0254193548387</v>
      </c>
      <c r="DD74">
        <v>0.09976406451612903</v>
      </c>
      <c r="DE74">
        <v>25.0324935483871</v>
      </c>
      <c r="DF74">
        <v>25.20271612903226</v>
      </c>
      <c r="DG74">
        <v>999.9000000000003</v>
      </c>
      <c r="DH74">
        <v>0</v>
      </c>
      <c r="DI74">
        <v>0</v>
      </c>
      <c r="DJ74">
        <v>9998.825806451614</v>
      </c>
      <c r="DK74">
        <v>0</v>
      </c>
      <c r="DL74">
        <v>1778.881935483872</v>
      </c>
      <c r="DM74">
        <v>0.7206476774193549</v>
      </c>
      <c r="DN74">
        <v>1.557387741935484</v>
      </c>
      <c r="DO74">
        <v>0.8241296451612902</v>
      </c>
      <c r="DP74">
        <v>0.3955110967741935</v>
      </c>
      <c r="DQ74">
        <v>0.8106492903225806</v>
      </c>
      <c r="DR74">
        <v>16.35714516129032</v>
      </c>
      <c r="DS74">
        <v>1.692445806451613</v>
      </c>
      <c r="DT74">
        <v>1.65248870967742</v>
      </c>
      <c r="DU74">
        <v>14.82730322580645</v>
      </c>
      <c r="DV74">
        <v>14.45706774193548</v>
      </c>
      <c r="DW74">
        <v>1500.014838709678</v>
      </c>
      <c r="DX74">
        <v>0.973002129032258</v>
      </c>
      <c r="DY74">
        <v>0.02699744838709677</v>
      </c>
      <c r="DZ74">
        <v>0</v>
      </c>
      <c r="EA74">
        <v>515.8361935483872</v>
      </c>
      <c r="EB74">
        <v>4.999310000000001</v>
      </c>
      <c r="EC74">
        <v>12232.75806451613</v>
      </c>
      <c r="ED74">
        <v>13259.37096774194</v>
      </c>
      <c r="EE74">
        <v>38.76190322580645</v>
      </c>
      <c r="EF74">
        <v>39.81635483870967</v>
      </c>
      <c r="EG74">
        <v>39.4332258064516</v>
      </c>
      <c r="EH74">
        <v>38.31832258064514</v>
      </c>
      <c r="EI74">
        <v>39.61658064516128</v>
      </c>
      <c r="EJ74">
        <v>1454.654516129032</v>
      </c>
      <c r="EK74">
        <v>40.36032258064514</v>
      </c>
      <c r="EL74">
        <v>0</v>
      </c>
      <c r="EM74">
        <v>90.79999995231628</v>
      </c>
      <c r="EN74">
        <v>0</v>
      </c>
      <c r="EO74">
        <v>515.8600384615385</v>
      </c>
      <c r="EP74">
        <v>2.126324778990034</v>
      </c>
      <c r="EQ74">
        <v>-103.8188027224445</v>
      </c>
      <c r="ER74">
        <v>12231.30384615385</v>
      </c>
      <c r="ES74">
        <v>15</v>
      </c>
      <c r="ET74">
        <v>1687535170.1</v>
      </c>
      <c r="EU74" t="s">
        <v>708</v>
      </c>
      <c r="EV74">
        <v>1687535170.1</v>
      </c>
      <c r="EW74">
        <v>1687535169.6</v>
      </c>
      <c r="EX74">
        <v>58</v>
      </c>
      <c r="EY74">
        <v>0.073</v>
      </c>
      <c r="EZ74">
        <v>0.003</v>
      </c>
      <c r="FA74">
        <v>0.9340000000000001</v>
      </c>
      <c r="FB74">
        <v>0.175</v>
      </c>
      <c r="FC74">
        <v>1</v>
      </c>
      <c r="FD74">
        <v>16</v>
      </c>
      <c r="FE74">
        <v>0.55</v>
      </c>
      <c r="FF74">
        <v>0.2</v>
      </c>
      <c r="FG74">
        <v>0.7127653</v>
      </c>
      <c r="FH74">
        <v>0.09519343339587086</v>
      </c>
      <c r="FI74">
        <v>0.03885934812319938</v>
      </c>
      <c r="FJ74">
        <v>1</v>
      </c>
      <c r="FK74">
        <v>1.532434</v>
      </c>
      <c r="FL74">
        <v>-0.1202573526140162</v>
      </c>
      <c r="FM74">
        <v>0.01384884991614828</v>
      </c>
      <c r="FN74">
        <v>1</v>
      </c>
      <c r="FO74">
        <v>0.40369475</v>
      </c>
      <c r="FP74">
        <v>-0.2869974709193246</v>
      </c>
      <c r="FQ74">
        <v>0.04718152124865729</v>
      </c>
      <c r="FR74">
        <v>1</v>
      </c>
      <c r="FS74">
        <v>16.74927333333333</v>
      </c>
      <c r="FT74">
        <v>0.1834625139043268</v>
      </c>
      <c r="FU74">
        <v>0.01706549996012062</v>
      </c>
      <c r="FV74">
        <v>1</v>
      </c>
      <c r="FW74">
        <v>4</v>
      </c>
      <c r="FX74">
        <v>4</v>
      </c>
      <c r="FY74" t="s">
        <v>416</v>
      </c>
      <c r="FZ74">
        <v>3.18169</v>
      </c>
      <c r="GA74">
        <v>2.79692</v>
      </c>
      <c r="GB74">
        <v>0.000178507</v>
      </c>
      <c r="GC74">
        <v>0.000241506</v>
      </c>
      <c r="GD74">
        <v>0.09398819999999999</v>
      </c>
      <c r="GE74">
        <v>0.0935574</v>
      </c>
      <c r="GF74">
        <v>31510.2</v>
      </c>
      <c r="GG74">
        <v>25003.8</v>
      </c>
      <c r="GH74">
        <v>29438.2</v>
      </c>
      <c r="GI74">
        <v>24486.4</v>
      </c>
      <c r="GJ74">
        <v>33913.6</v>
      </c>
      <c r="GK74">
        <v>32388.5</v>
      </c>
      <c r="GL74">
        <v>40595.8</v>
      </c>
      <c r="GM74">
        <v>39949.5</v>
      </c>
      <c r="GN74">
        <v>2.21178</v>
      </c>
      <c r="GO74">
        <v>1.90093</v>
      </c>
      <c r="GP74">
        <v>0.123635</v>
      </c>
      <c r="GQ74">
        <v>0</v>
      </c>
      <c r="GR74">
        <v>23.155</v>
      </c>
      <c r="GS74">
        <v>999.9</v>
      </c>
      <c r="GT74">
        <v>50.9</v>
      </c>
      <c r="GU74">
        <v>31.4</v>
      </c>
      <c r="GV74">
        <v>23.2533</v>
      </c>
      <c r="GW74">
        <v>61.9111</v>
      </c>
      <c r="GX74">
        <v>34.8317</v>
      </c>
      <c r="GY74">
        <v>1</v>
      </c>
      <c r="GZ74">
        <v>-0.240437</v>
      </c>
      <c r="HA74">
        <v>1.5196</v>
      </c>
      <c r="HB74">
        <v>20.2574</v>
      </c>
      <c r="HC74">
        <v>5.22762</v>
      </c>
      <c r="HD74">
        <v>11.9027</v>
      </c>
      <c r="HE74">
        <v>4.96365</v>
      </c>
      <c r="HF74">
        <v>3.292</v>
      </c>
      <c r="HG74">
        <v>9999</v>
      </c>
      <c r="HH74">
        <v>9999</v>
      </c>
      <c r="HI74">
        <v>9999</v>
      </c>
      <c r="HJ74">
        <v>999.9</v>
      </c>
      <c r="HK74">
        <v>4.97026</v>
      </c>
      <c r="HL74">
        <v>1.87497</v>
      </c>
      <c r="HM74">
        <v>1.87365</v>
      </c>
      <c r="HN74">
        <v>1.87278</v>
      </c>
      <c r="HO74">
        <v>1.87438</v>
      </c>
      <c r="HP74">
        <v>1.86935</v>
      </c>
      <c r="HQ74">
        <v>1.87348</v>
      </c>
      <c r="HR74">
        <v>1.87854</v>
      </c>
      <c r="HS74">
        <v>0</v>
      </c>
      <c r="HT74">
        <v>0</v>
      </c>
      <c r="HU74">
        <v>0</v>
      </c>
      <c r="HV74">
        <v>0</v>
      </c>
      <c r="HW74" t="s">
        <v>417</v>
      </c>
      <c r="HX74" t="s">
        <v>418</v>
      </c>
      <c r="HY74" t="s">
        <v>419</v>
      </c>
      <c r="HZ74" t="s">
        <v>419</v>
      </c>
      <c r="IA74" t="s">
        <v>419</v>
      </c>
      <c r="IB74" t="s">
        <v>419</v>
      </c>
      <c r="IC74">
        <v>0</v>
      </c>
      <c r="ID74">
        <v>100</v>
      </c>
      <c r="IE74">
        <v>100</v>
      </c>
      <c r="IF74">
        <v>0.9340000000000001</v>
      </c>
      <c r="IG74">
        <v>0.1749</v>
      </c>
      <c r="IH74">
        <v>0.9335468857142858</v>
      </c>
      <c r="II74">
        <v>0</v>
      </c>
      <c r="IJ74">
        <v>0</v>
      </c>
      <c r="IK74">
        <v>0</v>
      </c>
      <c r="IL74">
        <v>0.1748900000000049</v>
      </c>
      <c r="IM74">
        <v>0</v>
      </c>
      <c r="IN74">
        <v>0</v>
      </c>
      <c r="IO74">
        <v>0</v>
      </c>
      <c r="IP74">
        <v>-1</v>
      </c>
      <c r="IQ74">
        <v>-1</v>
      </c>
      <c r="IR74">
        <v>-1</v>
      </c>
      <c r="IS74">
        <v>-1</v>
      </c>
      <c r="IT74">
        <v>0.4</v>
      </c>
      <c r="IU74">
        <v>0.4</v>
      </c>
      <c r="IV74">
        <v>0.0317383</v>
      </c>
      <c r="IW74">
        <v>4.99756</v>
      </c>
      <c r="IX74">
        <v>1.42578</v>
      </c>
      <c r="IY74">
        <v>2.27051</v>
      </c>
      <c r="IZ74">
        <v>1.54785</v>
      </c>
      <c r="JA74">
        <v>2.323</v>
      </c>
      <c r="JB74">
        <v>33.1769</v>
      </c>
      <c r="JC74">
        <v>14.4648</v>
      </c>
      <c r="JD74">
        <v>18</v>
      </c>
      <c r="JE74">
        <v>625.693</v>
      </c>
      <c r="JF74">
        <v>415.607</v>
      </c>
      <c r="JG74">
        <v>22.2953</v>
      </c>
      <c r="JH74">
        <v>24.0603</v>
      </c>
      <c r="JI74">
        <v>30.001</v>
      </c>
      <c r="JJ74">
        <v>24.0426</v>
      </c>
      <c r="JK74">
        <v>24.003</v>
      </c>
      <c r="JL74">
        <v>0</v>
      </c>
      <c r="JM74">
        <v>30.5179</v>
      </c>
      <c r="JN74">
        <v>50.0262</v>
      </c>
      <c r="JO74">
        <v>22.1382</v>
      </c>
      <c r="JP74">
        <v>50.8245</v>
      </c>
      <c r="JQ74">
        <v>16.5025</v>
      </c>
      <c r="JR74">
        <v>95.9019</v>
      </c>
      <c r="JS74">
        <v>101.64</v>
      </c>
    </row>
    <row r="75" spans="1:279">
      <c r="A75">
        <v>59</v>
      </c>
      <c r="B75">
        <v>1687535313.1</v>
      </c>
      <c r="C75">
        <v>8923.599999904633</v>
      </c>
      <c r="D75" t="s">
        <v>709</v>
      </c>
      <c r="E75" t="s">
        <v>710</v>
      </c>
      <c r="F75">
        <v>15</v>
      </c>
      <c r="G75" t="s">
        <v>227</v>
      </c>
      <c r="N75" t="s">
        <v>640</v>
      </c>
      <c r="O75" t="s">
        <v>641</v>
      </c>
      <c r="P75">
        <v>1687535305.349999</v>
      </c>
      <c r="Q75">
        <f>(R75)/1000</f>
        <v>0</v>
      </c>
      <c r="R75">
        <f>1000*DB75*AP75*(CX75-CY75)/(100*CQ75*(1000-AP75*CX75))</f>
        <v>0</v>
      </c>
      <c r="S75">
        <f>DB75*AP75*(CW75-CV75*(1000-AP75*CY75)/(1000-AP75*CX75))/(100*CQ75)</f>
        <v>0</v>
      </c>
      <c r="T75">
        <f>CV75 - IF(AP75&gt;1, S75*CQ75*100.0/(AR75*DJ75), 0)</f>
        <v>0</v>
      </c>
      <c r="U75">
        <f>((AA75-Q75/2)*T75-S75)/(AA75+Q75/2)</f>
        <v>0</v>
      </c>
      <c r="V75">
        <f>U75*(DC75+DD75)/1000.0</f>
        <v>0</v>
      </c>
      <c r="W75">
        <f>(CV75 - IF(AP75&gt;1, S75*CQ75*100.0/(AR75*DJ75), 0))*(DC75+DD75)/1000.0</f>
        <v>0</v>
      </c>
      <c r="X75">
        <f>2.0/((1/Z75-1/Y75)+SIGN(Z75)*SQRT((1/Z75-1/Y75)*(1/Z75-1/Y75) + 4*CR75/((CR75+1)*(CR75+1))*(2*1/Z75*1/Y75-1/Y75*1/Y75)))</f>
        <v>0</v>
      </c>
      <c r="Y75">
        <f>IF(LEFT(CS75,1)&lt;&gt;"0",IF(LEFT(CS75,1)="1",3.0,CT75),$D$5+$E$5*(DJ75*DC75/($K$5*1000))+$F$5*(DJ75*DC75/($K$5*1000))*MAX(MIN(CQ75,$J$5),$I$5)*MAX(MIN(CQ75,$J$5),$I$5)+$G$5*MAX(MIN(CQ75,$J$5),$I$5)*(DJ75*DC75/($K$5*1000))+$H$5*(DJ75*DC75/($K$5*1000))*(DJ75*DC75/($K$5*1000)))</f>
        <v>0</v>
      </c>
      <c r="Z75">
        <f>Q75*(1000-(1000*0.61365*exp(17.502*AD75/(240.97+AD75))/(DC75+DD75)+CX75)/2)/(1000*0.61365*exp(17.502*AD75/(240.97+AD75))/(DC75+DD75)-CX75)</f>
        <v>0</v>
      </c>
      <c r="AA75">
        <f>1/((CR75+1)/(X75/1.6)+1/(Y75/1.37)) + CR75/((CR75+1)/(X75/1.6) + CR75/(Y75/1.37))</f>
        <v>0</v>
      </c>
      <c r="AB75">
        <f>(CM75*CP75)</f>
        <v>0</v>
      </c>
      <c r="AC75">
        <f>(DE75+(AB75+2*0.95*5.67E-8*(((DE75+$B$7)+273)^4-(DE75+273)^4)-44100*Q75)/(1.84*29.3*Y75+8*0.95*5.67E-8*(DE75+273)^3))</f>
        <v>0</v>
      </c>
      <c r="AD75">
        <f>($C$7*DF75+$D$7*DG75+$E$7*AC75)</f>
        <v>0</v>
      </c>
      <c r="AE75">
        <f>0.61365*exp(17.502*AD75/(240.97+AD75))</f>
        <v>0</v>
      </c>
      <c r="AF75">
        <f>(AG75/AH75*100)</f>
        <v>0</v>
      </c>
      <c r="AG75">
        <f>CX75*(DC75+DD75)/1000</f>
        <v>0</v>
      </c>
      <c r="AH75">
        <f>0.61365*exp(17.502*DE75/(240.97+DE75))</f>
        <v>0</v>
      </c>
      <c r="AI75">
        <f>(AE75-CX75*(DC75+DD75)/1000)</f>
        <v>0</v>
      </c>
      <c r="AJ75">
        <f>(-Q75*44100)</f>
        <v>0</v>
      </c>
      <c r="AK75">
        <f>2*29.3*Y75*0.92*(DE75-AD75)</f>
        <v>0</v>
      </c>
      <c r="AL75">
        <f>2*0.95*5.67E-8*(((DE75+$B$7)+273)^4-(AD75+273)^4)</f>
        <v>0</v>
      </c>
      <c r="AM75">
        <f>AB75+AL75+AJ75+AK75</f>
        <v>0</v>
      </c>
      <c r="AN75">
        <v>0</v>
      </c>
      <c r="AO75">
        <v>0</v>
      </c>
      <c r="AP75">
        <f>IF(AN75*$H$13&gt;=AR75,1.0,(AR75/(AR75-AN75*$H$13)))</f>
        <v>0</v>
      </c>
      <c r="AQ75">
        <f>(AP75-1)*100</f>
        <v>0</v>
      </c>
      <c r="AR75">
        <f>MAX(0,($B$13+$C$13*DJ75)/(1+$D$13*DJ75)*DC75/(DE75+273)*$E$13)</f>
        <v>0</v>
      </c>
      <c r="AS75" t="s">
        <v>677</v>
      </c>
      <c r="AT75">
        <v>12532.4</v>
      </c>
      <c r="AU75">
        <v>551.6215384615384</v>
      </c>
      <c r="AV75">
        <v>1513.11</v>
      </c>
      <c r="AW75">
        <f>1-AU75/AV75</f>
        <v>0</v>
      </c>
      <c r="AX75">
        <v>-0.9077138303380167</v>
      </c>
      <c r="AY75" t="s">
        <v>711</v>
      </c>
      <c r="AZ75">
        <v>12545.3</v>
      </c>
      <c r="BA75">
        <v>509.2702307692307</v>
      </c>
      <c r="BB75">
        <v>569.41</v>
      </c>
      <c r="BC75">
        <f>1-BA75/BB75</f>
        <v>0</v>
      </c>
      <c r="BD75">
        <v>0.5</v>
      </c>
      <c r="BE75">
        <f>CN75</f>
        <v>0</v>
      </c>
      <c r="BF75">
        <f>S75</f>
        <v>0</v>
      </c>
      <c r="BG75">
        <f>BC75*BD75*BE75</f>
        <v>0</v>
      </c>
      <c r="BH75">
        <f>(BF75-AX75)/BE75</f>
        <v>0</v>
      </c>
      <c r="BI75">
        <f>(AV75-BB75)/BB75</f>
        <v>0</v>
      </c>
      <c r="BJ75">
        <f>AU75/(AW75+AU75/BB75)</f>
        <v>0</v>
      </c>
      <c r="BK75" t="s">
        <v>712</v>
      </c>
      <c r="BL75">
        <v>398.02</v>
      </c>
      <c r="BM75">
        <f>IF(BL75&lt;&gt;0, BL75, BJ75)</f>
        <v>0</v>
      </c>
      <c r="BN75">
        <f>1-BM75/BB75</f>
        <v>0</v>
      </c>
      <c r="BO75">
        <f>(BB75-BA75)/(BB75-BM75)</f>
        <v>0</v>
      </c>
      <c r="BP75">
        <f>(AV75-BB75)/(AV75-BM75)</f>
        <v>0</v>
      </c>
      <c r="BQ75">
        <f>(BB75-BA75)/(BB75-AU75)</f>
        <v>0</v>
      </c>
      <c r="BR75">
        <f>(AV75-BB75)/(AV75-AU75)</f>
        <v>0</v>
      </c>
      <c r="BS75">
        <f>(BO75*BM75/BA75)</f>
        <v>0</v>
      </c>
      <c r="BT75">
        <f>(1-BS75)</f>
        <v>0</v>
      </c>
      <c r="BU75">
        <v>1786</v>
      </c>
      <c r="BV75">
        <v>300</v>
      </c>
      <c r="BW75">
        <v>300</v>
      </c>
      <c r="BX75">
        <v>300</v>
      </c>
      <c r="BY75">
        <v>12545.3</v>
      </c>
      <c r="BZ75">
        <v>561.83</v>
      </c>
      <c r="CA75">
        <v>-0.009089160000000001</v>
      </c>
      <c r="CB75">
        <v>-0.31</v>
      </c>
      <c r="CC75" t="s">
        <v>413</v>
      </c>
      <c r="CD75" t="s">
        <v>413</v>
      </c>
      <c r="CE75" t="s">
        <v>413</v>
      </c>
      <c r="CF75" t="s">
        <v>413</v>
      </c>
      <c r="CG75" t="s">
        <v>413</v>
      </c>
      <c r="CH75" t="s">
        <v>413</v>
      </c>
      <c r="CI75" t="s">
        <v>413</v>
      </c>
      <c r="CJ75" t="s">
        <v>413</v>
      </c>
      <c r="CK75" t="s">
        <v>413</v>
      </c>
      <c r="CL75" t="s">
        <v>413</v>
      </c>
      <c r="CM75">
        <f>$B$11*DK75+$C$11*DL75+$F$11*DW75*(1-DZ75)</f>
        <v>0</v>
      </c>
      <c r="CN75">
        <f>CM75*CO75</f>
        <v>0</v>
      </c>
      <c r="CO75">
        <f>($B$11*$D$9+$C$11*$D$9+$F$11*((EJ75+EB75)/MAX(EJ75+EB75+EK75, 0.1)*$I$9+EK75/MAX(EJ75+EB75+EK75, 0.1)*$J$9))/($B$11+$C$11+$F$11)</f>
        <v>0</v>
      </c>
      <c r="CP75">
        <f>($B$11*$K$9+$C$11*$K$9+$F$11*((EJ75+EB75)/MAX(EJ75+EB75+EK75, 0.1)*$P$9+EK75/MAX(EJ75+EB75+EK75, 0.1)*$Q$9))/($B$11+$C$11+$F$11)</f>
        <v>0</v>
      </c>
      <c r="CQ75">
        <v>6</v>
      </c>
      <c r="CR75">
        <v>0.5</v>
      </c>
      <c r="CS75" t="s">
        <v>414</v>
      </c>
      <c r="CT75">
        <v>2</v>
      </c>
      <c r="CU75">
        <v>1687535305.349999</v>
      </c>
      <c r="CV75">
        <v>398.5383999999999</v>
      </c>
      <c r="CW75">
        <v>403.4227666666667</v>
      </c>
      <c r="CX75">
        <v>16.51455666666667</v>
      </c>
      <c r="CY75">
        <v>15.89832666666667</v>
      </c>
      <c r="CZ75">
        <v>397.7323999999999</v>
      </c>
      <c r="DA75">
        <v>16.33965666666667</v>
      </c>
      <c r="DB75">
        <v>600.2390666666668</v>
      </c>
      <c r="DC75">
        <v>101.0274666666667</v>
      </c>
      <c r="DD75">
        <v>0.1000686066666667</v>
      </c>
      <c r="DE75">
        <v>24.65354333333334</v>
      </c>
      <c r="DF75">
        <v>24.88419</v>
      </c>
      <c r="DG75">
        <v>999.9000000000002</v>
      </c>
      <c r="DH75">
        <v>0</v>
      </c>
      <c r="DI75">
        <v>0</v>
      </c>
      <c r="DJ75">
        <v>10005.04066666667</v>
      </c>
      <c r="DK75">
        <v>0</v>
      </c>
      <c r="DL75">
        <v>1786.261666666667</v>
      </c>
      <c r="DM75">
        <v>-4.756791000000001</v>
      </c>
      <c r="DN75">
        <v>405.3603333333334</v>
      </c>
      <c r="DO75">
        <v>409.9401666666667</v>
      </c>
      <c r="DP75">
        <v>0.6162218</v>
      </c>
      <c r="DQ75">
        <v>403.4227666666667</v>
      </c>
      <c r="DR75">
        <v>15.89832666666667</v>
      </c>
      <c r="DS75">
        <v>1.668421333333334</v>
      </c>
      <c r="DT75">
        <v>1.606166666666667</v>
      </c>
      <c r="DU75">
        <v>14.60568333333334</v>
      </c>
      <c r="DV75">
        <v>14.01808333333334</v>
      </c>
      <c r="DW75">
        <v>1499.979666666667</v>
      </c>
      <c r="DX75">
        <v>0.9730068999999998</v>
      </c>
      <c r="DY75">
        <v>0.0269935</v>
      </c>
      <c r="DZ75">
        <v>0</v>
      </c>
      <c r="EA75">
        <v>509.2488333333333</v>
      </c>
      <c r="EB75">
        <v>4.99931</v>
      </c>
      <c r="EC75">
        <v>12092.94666666667</v>
      </c>
      <c r="ED75">
        <v>13259.09666666667</v>
      </c>
      <c r="EE75">
        <v>36.87886666666666</v>
      </c>
      <c r="EF75">
        <v>38.3206</v>
      </c>
      <c r="EG75">
        <v>37.67473333333332</v>
      </c>
      <c r="EH75">
        <v>36.71226666666666</v>
      </c>
      <c r="EI75">
        <v>37.97473333333332</v>
      </c>
      <c r="EJ75">
        <v>1454.626333333333</v>
      </c>
      <c r="EK75">
        <v>40.35399999999999</v>
      </c>
      <c r="EL75">
        <v>0</v>
      </c>
      <c r="EM75">
        <v>116.7999999523163</v>
      </c>
      <c r="EN75">
        <v>0</v>
      </c>
      <c r="EO75">
        <v>509.2702307692307</v>
      </c>
      <c r="EP75">
        <v>0.8744615265045793</v>
      </c>
      <c r="EQ75">
        <v>227.6752136368203</v>
      </c>
      <c r="ER75">
        <v>12094.21923076923</v>
      </c>
      <c r="ES75">
        <v>15</v>
      </c>
      <c r="ET75">
        <v>1687535337.1</v>
      </c>
      <c r="EU75" t="s">
        <v>713</v>
      </c>
      <c r="EV75">
        <v>1687535337.1</v>
      </c>
      <c r="EW75">
        <v>1687535169.6</v>
      </c>
      <c r="EX75">
        <v>59</v>
      </c>
      <c r="EY75">
        <v>-0.128</v>
      </c>
      <c r="EZ75">
        <v>0.003</v>
      </c>
      <c r="FA75">
        <v>0.806</v>
      </c>
      <c r="FB75">
        <v>0.175</v>
      </c>
      <c r="FC75">
        <v>403</v>
      </c>
      <c r="FD75">
        <v>16</v>
      </c>
      <c r="FE75">
        <v>1.4</v>
      </c>
      <c r="FF75">
        <v>0.2</v>
      </c>
      <c r="FG75">
        <v>-4.813838</v>
      </c>
      <c r="FH75">
        <v>1.346186116322707</v>
      </c>
      <c r="FI75">
        <v>0.1401012711434125</v>
      </c>
      <c r="FJ75">
        <v>1</v>
      </c>
      <c r="FK75">
        <v>398.6295333333334</v>
      </c>
      <c r="FL75">
        <v>4.494807563960854</v>
      </c>
      <c r="FM75">
        <v>0.3274409599030385</v>
      </c>
      <c r="FN75">
        <v>1</v>
      </c>
      <c r="FO75">
        <v>0.6122653</v>
      </c>
      <c r="FP75">
        <v>0.01679416885553423</v>
      </c>
      <c r="FQ75">
        <v>0.02094574532476703</v>
      </c>
      <c r="FR75">
        <v>1</v>
      </c>
      <c r="FS75">
        <v>16.51770666666667</v>
      </c>
      <c r="FT75">
        <v>-0.3411310344827714</v>
      </c>
      <c r="FU75">
        <v>0.02511372710070914</v>
      </c>
      <c r="FV75">
        <v>1</v>
      </c>
      <c r="FW75">
        <v>4</v>
      </c>
      <c r="FX75">
        <v>4</v>
      </c>
      <c r="FY75" t="s">
        <v>416</v>
      </c>
      <c r="FZ75">
        <v>3.18189</v>
      </c>
      <c r="GA75">
        <v>2.79663</v>
      </c>
      <c r="GB75">
        <v>0.101501</v>
      </c>
      <c r="GC75">
        <v>0.103089</v>
      </c>
      <c r="GD75">
        <v>0.0926255</v>
      </c>
      <c r="GE75">
        <v>0.09120449999999999</v>
      </c>
      <c r="GF75">
        <v>28310.2</v>
      </c>
      <c r="GG75">
        <v>22427.3</v>
      </c>
      <c r="GH75">
        <v>29431.4</v>
      </c>
      <c r="GI75">
        <v>24482.1</v>
      </c>
      <c r="GJ75">
        <v>33961.8</v>
      </c>
      <c r="GK75">
        <v>32472.9</v>
      </c>
      <c r="GL75">
        <v>40586.1</v>
      </c>
      <c r="GM75">
        <v>39943.3</v>
      </c>
      <c r="GN75">
        <v>2.21238</v>
      </c>
      <c r="GO75">
        <v>1.899</v>
      </c>
      <c r="GP75">
        <v>0.113241</v>
      </c>
      <c r="GQ75">
        <v>0</v>
      </c>
      <c r="GR75">
        <v>23.0367</v>
      </c>
      <c r="GS75">
        <v>999.9</v>
      </c>
      <c r="GT75">
        <v>50.3</v>
      </c>
      <c r="GU75">
        <v>31.5</v>
      </c>
      <c r="GV75">
        <v>23.1101</v>
      </c>
      <c r="GW75">
        <v>62.2311</v>
      </c>
      <c r="GX75">
        <v>34.5833</v>
      </c>
      <c r="GY75">
        <v>1</v>
      </c>
      <c r="GZ75">
        <v>-0.234596</v>
      </c>
      <c r="HA75">
        <v>-0.388091</v>
      </c>
      <c r="HB75">
        <v>20.2659</v>
      </c>
      <c r="HC75">
        <v>5.22897</v>
      </c>
      <c r="HD75">
        <v>11.9021</v>
      </c>
      <c r="HE75">
        <v>4.9643</v>
      </c>
      <c r="HF75">
        <v>3.292</v>
      </c>
      <c r="HG75">
        <v>9999</v>
      </c>
      <c r="HH75">
        <v>9999</v>
      </c>
      <c r="HI75">
        <v>9999</v>
      </c>
      <c r="HJ75">
        <v>999.9</v>
      </c>
      <c r="HK75">
        <v>4.97017</v>
      </c>
      <c r="HL75">
        <v>1.87498</v>
      </c>
      <c r="HM75">
        <v>1.87363</v>
      </c>
      <c r="HN75">
        <v>1.87271</v>
      </c>
      <c r="HO75">
        <v>1.87432</v>
      </c>
      <c r="HP75">
        <v>1.86932</v>
      </c>
      <c r="HQ75">
        <v>1.87347</v>
      </c>
      <c r="HR75">
        <v>1.87852</v>
      </c>
      <c r="HS75">
        <v>0</v>
      </c>
      <c r="HT75">
        <v>0</v>
      </c>
      <c r="HU75">
        <v>0</v>
      </c>
      <c r="HV75">
        <v>0</v>
      </c>
      <c r="HW75" t="s">
        <v>417</v>
      </c>
      <c r="HX75" t="s">
        <v>418</v>
      </c>
      <c r="HY75" t="s">
        <v>419</v>
      </c>
      <c r="HZ75" t="s">
        <v>419</v>
      </c>
      <c r="IA75" t="s">
        <v>419</v>
      </c>
      <c r="IB75" t="s">
        <v>419</v>
      </c>
      <c r="IC75">
        <v>0</v>
      </c>
      <c r="ID75">
        <v>100</v>
      </c>
      <c r="IE75">
        <v>100</v>
      </c>
      <c r="IF75">
        <v>0.806</v>
      </c>
      <c r="IG75">
        <v>0.1749</v>
      </c>
      <c r="IH75">
        <v>0.9335468857142858</v>
      </c>
      <c r="II75">
        <v>0</v>
      </c>
      <c r="IJ75">
        <v>0</v>
      </c>
      <c r="IK75">
        <v>0</v>
      </c>
      <c r="IL75">
        <v>0.1748900000000049</v>
      </c>
      <c r="IM75">
        <v>0</v>
      </c>
      <c r="IN75">
        <v>0</v>
      </c>
      <c r="IO75">
        <v>0</v>
      </c>
      <c r="IP75">
        <v>-1</v>
      </c>
      <c r="IQ75">
        <v>-1</v>
      </c>
      <c r="IR75">
        <v>-1</v>
      </c>
      <c r="IS75">
        <v>-1</v>
      </c>
      <c r="IT75">
        <v>2.4</v>
      </c>
      <c r="IU75">
        <v>2.4</v>
      </c>
      <c r="IV75">
        <v>1.05469</v>
      </c>
      <c r="IW75">
        <v>2.43896</v>
      </c>
      <c r="IX75">
        <v>1.42578</v>
      </c>
      <c r="IY75">
        <v>2.27173</v>
      </c>
      <c r="IZ75">
        <v>1.54785</v>
      </c>
      <c r="JA75">
        <v>2.45483</v>
      </c>
      <c r="JB75">
        <v>33.3335</v>
      </c>
      <c r="JC75">
        <v>14.4735</v>
      </c>
      <c r="JD75">
        <v>18</v>
      </c>
      <c r="JE75">
        <v>627.043</v>
      </c>
      <c r="JF75">
        <v>415.15</v>
      </c>
      <c r="JG75">
        <v>22.9294</v>
      </c>
      <c r="JH75">
        <v>24.1788</v>
      </c>
      <c r="JI75">
        <v>30.0005</v>
      </c>
      <c r="JJ75">
        <v>24.1238</v>
      </c>
      <c r="JK75">
        <v>24.0808</v>
      </c>
      <c r="JL75">
        <v>21.1305</v>
      </c>
      <c r="JM75">
        <v>33.2172</v>
      </c>
      <c r="JN75">
        <v>46.6355</v>
      </c>
      <c r="JO75">
        <v>22.939</v>
      </c>
      <c r="JP75">
        <v>403.85</v>
      </c>
      <c r="JQ75">
        <v>15.8688</v>
      </c>
      <c r="JR75">
        <v>95.87949999999999</v>
      </c>
      <c r="JS75">
        <v>101.623</v>
      </c>
    </row>
    <row r="76" spans="1:279">
      <c r="A76">
        <v>60</v>
      </c>
      <c r="B76">
        <v>1687535413.5</v>
      </c>
      <c r="C76">
        <v>9024</v>
      </c>
      <c r="D76" t="s">
        <v>714</v>
      </c>
      <c r="E76" t="s">
        <v>715</v>
      </c>
      <c r="F76">
        <v>15</v>
      </c>
      <c r="G76" t="s">
        <v>227</v>
      </c>
      <c r="N76" t="s">
        <v>640</v>
      </c>
      <c r="O76" t="s">
        <v>641</v>
      </c>
      <c r="P76">
        <v>1687535405.75</v>
      </c>
      <c r="Q76">
        <f>(R76)/1000</f>
        <v>0</v>
      </c>
      <c r="R76">
        <f>1000*DB76*AP76*(CX76-CY76)/(100*CQ76*(1000-AP76*CX76))</f>
        <v>0</v>
      </c>
      <c r="S76">
        <f>DB76*AP76*(CW76-CV76*(1000-AP76*CY76)/(1000-AP76*CX76))/(100*CQ76)</f>
        <v>0</v>
      </c>
      <c r="T76">
        <f>CV76 - IF(AP76&gt;1, S76*CQ76*100.0/(AR76*DJ76), 0)</f>
        <v>0</v>
      </c>
      <c r="U76">
        <f>((AA76-Q76/2)*T76-S76)/(AA76+Q76/2)</f>
        <v>0</v>
      </c>
      <c r="V76">
        <f>U76*(DC76+DD76)/1000.0</f>
        <v>0</v>
      </c>
      <c r="W76">
        <f>(CV76 - IF(AP76&gt;1, S76*CQ76*100.0/(AR76*DJ76), 0))*(DC76+DD76)/1000.0</f>
        <v>0</v>
      </c>
      <c r="X76">
        <f>2.0/((1/Z76-1/Y76)+SIGN(Z76)*SQRT((1/Z76-1/Y76)*(1/Z76-1/Y76) + 4*CR76/((CR76+1)*(CR76+1))*(2*1/Z76*1/Y76-1/Y76*1/Y76)))</f>
        <v>0</v>
      </c>
      <c r="Y76">
        <f>IF(LEFT(CS76,1)&lt;&gt;"0",IF(LEFT(CS76,1)="1",3.0,CT76),$D$5+$E$5*(DJ76*DC76/($K$5*1000))+$F$5*(DJ76*DC76/($K$5*1000))*MAX(MIN(CQ76,$J$5),$I$5)*MAX(MIN(CQ76,$J$5),$I$5)+$G$5*MAX(MIN(CQ76,$J$5),$I$5)*(DJ76*DC76/($K$5*1000))+$H$5*(DJ76*DC76/($K$5*1000))*(DJ76*DC76/($K$5*1000)))</f>
        <v>0</v>
      </c>
      <c r="Z76">
        <f>Q76*(1000-(1000*0.61365*exp(17.502*AD76/(240.97+AD76))/(DC76+DD76)+CX76)/2)/(1000*0.61365*exp(17.502*AD76/(240.97+AD76))/(DC76+DD76)-CX76)</f>
        <v>0</v>
      </c>
      <c r="AA76">
        <f>1/((CR76+1)/(X76/1.6)+1/(Y76/1.37)) + CR76/((CR76+1)/(X76/1.6) + CR76/(Y76/1.37))</f>
        <v>0</v>
      </c>
      <c r="AB76">
        <f>(CM76*CP76)</f>
        <v>0</v>
      </c>
      <c r="AC76">
        <f>(DE76+(AB76+2*0.95*5.67E-8*(((DE76+$B$7)+273)^4-(DE76+273)^4)-44100*Q76)/(1.84*29.3*Y76+8*0.95*5.67E-8*(DE76+273)^3))</f>
        <v>0</v>
      </c>
      <c r="AD76">
        <f>($C$7*DF76+$D$7*DG76+$E$7*AC76)</f>
        <v>0</v>
      </c>
      <c r="AE76">
        <f>0.61365*exp(17.502*AD76/(240.97+AD76))</f>
        <v>0</v>
      </c>
      <c r="AF76">
        <f>(AG76/AH76*100)</f>
        <v>0</v>
      </c>
      <c r="AG76">
        <f>CX76*(DC76+DD76)/1000</f>
        <v>0</v>
      </c>
      <c r="AH76">
        <f>0.61365*exp(17.502*DE76/(240.97+DE76))</f>
        <v>0</v>
      </c>
      <c r="AI76">
        <f>(AE76-CX76*(DC76+DD76)/1000)</f>
        <v>0</v>
      </c>
      <c r="AJ76">
        <f>(-Q76*44100)</f>
        <v>0</v>
      </c>
      <c r="AK76">
        <f>2*29.3*Y76*0.92*(DE76-AD76)</f>
        <v>0</v>
      </c>
      <c r="AL76">
        <f>2*0.95*5.67E-8*(((DE76+$B$7)+273)^4-(AD76+273)^4)</f>
        <v>0</v>
      </c>
      <c r="AM76">
        <f>AB76+AL76+AJ76+AK76</f>
        <v>0</v>
      </c>
      <c r="AN76">
        <v>0</v>
      </c>
      <c r="AO76">
        <v>0</v>
      </c>
      <c r="AP76">
        <f>IF(AN76*$H$13&gt;=AR76,1.0,(AR76/(AR76-AN76*$H$13)))</f>
        <v>0</v>
      </c>
      <c r="AQ76">
        <f>(AP76-1)*100</f>
        <v>0</v>
      </c>
      <c r="AR76">
        <f>MAX(0,($B$13+$C$13*DJ76)/(1+$D$13*DJ76)*DC76/(DE76+273)*$E$13)</f>
        <v>0</v>
      </c>
      <c r="AS76" t="s">
        <v>677</v>
      </c>
      <c r="AT76">
        <v>12532.4</v>
      </c>
      <c r="AU76">
        <v>551.6215384615384</v>
      </c>
      <c r="AV76">
        <v>1513.11</v>
      </c>
      <c r="AW76">
        <f>1-AU76/AV76</f>
        <v>0</v>
      </c>
      <c r="AX76">
        <v>-0.9077138303380167</v>
      </c>
      <c r="AY76" t="s">
        <v>716</v>
      </c>
      <c r="AZ76">
        <v>12541.6</v>
      </c>
      <c r="BA76">
        <v>508.5753846153847</v>
      </c>
      <c r="BB76">
        <v>573.374</v>
      </c>
      <c r="BC76">
        <f>1-BA76/BB76</f>
        <v>0</v>
      </c>
      <c r="BD76">
        <v>0.5</v>
      </c>
      <c r="BE76">
        <f>CN76</f>
        <v>0</v>
      </c>
      <c r="BF76">
        <f>S76</f>
        <v>0</v>
      </c>
      <c r="BG76">
        <f>BC76*BD76*BE76</f>
        <v>0</v>
      </c>
      <c r="BH76">
        <f>(BF76-AX76)/BE76</f>
        <v>0</v>
      </c>
      <c r="BI76">
        <f>(AV76-BB76)/BB76</f>
        <v>0</v>
      </c>
      <c r="BJ76">
        <f>AU76/(AW76+AU76/BB76)</f>
        <v>0</v>
      </c>
      <c r="BK76" t="s">
        <v>717</v>
      </c>
      <c r="BL76">
        <v>398.12</v>
      </c>
      <c r="BM76">
        <f>IF(BL76&lt;&gt;0, BL76, BJ76)</f>
        <v>0</v>
      </c>
      <c r="BN76">
        <f>1-BM76/BB76</f>
        <v>0</v>
      </c>
      <c r="BO76">
        <f>(BB76-BA76)/(BB76-BM76)</f>
        <v>0</v>
      </c>
      <c r="BP76">
        <f>(AV76-BB76)/(AV76-BM76)</f>
        <v>0</v>
      </c>
      <c r="BQ76">
        <f>(BB76-BA76)/(BB76-AU76)</f>
        <v>0</v>
      </c>
      <c r="BR76">
        <f>(AV76-BB76)/(AV76-AU76)</f>
        <v>0</v>
      </c>
      <c r="BS76">
        <f>(BO76*BM76/BA76)</f>
        <v>0</v>
      </c>
      <c r="BT76">
        <f>(1-BS76)</f>
        <v>0</v>
      </c>
      <c r="BU76">
        <v>1788</v>
      </c>
      <c r="BV76">
        <v>300</v>
      </c>
      <c r="BW76">
        <v>300</v>
      </c>
      <c r="BX76">
        <v>300</v>
      </c>
      <c r="BY76">
        <v>12541.6</v>
      </c>
      <c r="BZ76">
        <v>562.7</v>
      </c>
      <c r="CA76">
        <v>-0.00908746</v>
      </c>
      <c r="CB76">
        <v>-1.22</v>
      </c>
      <c r="CC76" t="s">
        <v>413</v>
      </c>
      <c r="CD76" t="s">
        <v>413</v>
      </c>
      <c r="CE76" t="s">
        <v>413</v>
      </c>
      <c r="CF76" t="s">
        <v>413</v>
      </c>
      <c r="CG76" t="s">
        <v>413</v>
      </c>
      <c r="CH76" t="s">
        <v>413</v>
      </c>
      <c r="CI76" t="s">
        <v>413</v>
      </c>
      <c r="CJ76" t="s">
        <v>413</v>
      </c>
      <c r="CK76" t="s">
        <v>413</v>
      </c>
      <c r="CL76" t="s">
        <v>413</v>
      </c>
      <c r="CM76">
        <f>$B$11*DK76+$C$11*DL76+$F$11*DW76*(1-DZ76)</f>
        <v>0</v>
      </c>
      <c r="CN76">
        <f>CM76*CO76</f>
        <v>0</v>
      </c>
      <c r="CO76">
        <f>($B$11*$D$9+$C$11*$D$9+$F$11*((EJ76+EB76)/MAX(EJ76+EB76+EK76, 0.1)*$I$9+EK76/MAX(EJ76+EB76+EK76, 0.1)*$J$9))/($B$11+$C$11+$F$11)</f>
        <v>0</v>
      </c>
      <c r="CP76">
        <f>($B$11*$K$9+$C$11*$K$9+$F$11*((EJ76+EB76)/MAX(EJ76+EB76+EK76, 0.1)*$P$9+EK76/MAX(EJ76+EB76+EK76, 0.1)*$Q$9))/($B$11+$C$11+$F$11)</f>
        <v>0</v>
      </c>
      <c r="CQ76">
        <v>6</v>
      </c>
      <c r="CR76">
        <v>0.5</v>
      </c>
      <c r="CS76" t="s">
        <v>414</v>
      </c>
      <c r="CT76">
        <v>2</v>
      </c>
      <c r="CU76">
        <v>1687535405.75</v>
      </c>
      <c r="CV76">
        <v>399.8759333333333</v>
      </c>
      <c r="CW76">
        <v>404.873</v>
      </c>
      <c r="CX76">
        <v>16.40877666666667</v>
      </c>
      <c r="CY76">
        <v>15.77802</v>
      </c>
      <c r="CZ76">
        <v>399.1449333333333</v>
      </c>
      <c r="DA76">
        <v>16.23387666666667</v>
      </c>
      <c r="DB76">
        <v>600.2474333333334</v>
      </c>
      <c r="DC76">
        <v>101.0308</v>
      </c>
      <c r="DD76">
        <v>0.1000263033333333</v>
      </c>
      <c r="DE76">
        <v>24.60209333333333</v>
      </c>
      <c r="DF76">
        <v>24.85675</v>
      </c>
      <c r="DG76">
        <v>999.9000000000002</v>
      </c>
      <c r="DH76">
        <v>0</v>
      </c>
      <c r="DI76">
        <v>0</v>
      </c>
      <c r="DJ76">
        <v>10004.34233333333</v>
      </c>
      <c r="DK76">
        <v>0</v>
      </c>
      <c r="DL76">
        <v>1787.507333333333</v>
      </c>
      <c r="DM76">
        <v>-4.922589</v>
      </c>
      <c r="DN76">
        <v>406.6227666666667</v>
      </c>
      <c r="DO76">
        <v>411.3636</v>
      </c>
      <c r="DP76">
        <v>0.6307615000000001</v>
      </c>
      <c r="DQ76">
        <v>404.873</v>
      </c>
      <c r="DR76">
        <v>15.77802</v>
      </c>
      <c r="DS76">
        <v>1.657791</v>
      </c>
      <c r="DT76">
        <v>1.594064333333333</v>
      </c>
      <c r="DU76">
        <v>14.50674</v>
      </c>
      <c r="DV76">
        <v>13.90153666666667</v>
      </c>
      <c r="DW76">
        <v>1499.971333333334</v>
      </c>
      <c r="DX76">
        <v>0.9730055000000005</v>
      </c>
      <c r="DY76">
        <v>0.02699401</v>
      </c>
      <c r="DZ76">
        <v>0</v>
      </c>
      <c r="EA76">
        <v>508.5644</v>
      </c>
      <c r="EB76">
        <v>4.99931</v>
      </c>
      <c r="EC76">
        <v>11983.72333333334</v>
      </c>
      <c r="ED76">
        <v>13258.99666666666</v>
      </c>
      <c r="EE76">
        <v>37.21226666666666</v>
      </c>
      <c r="EF76">
        <v>39.40813333333333</v>
      </c>
      <c r="EG76">
        <v>38.15386666666667</v>
      </c>
      <c r="EH76">
        <v>36.12466666666666</v>
      </c>
      <c r="EI76">
        <v>38.49966666666666</v>
      </c>
      <c r="EJ76">
        <v>1454.614666666667</v>
      </c>
      <c r="EK76">
        <v>40.35666666666665</v>
      </c>
      <c r="EL76">
        <v>0</v>
      </c>
      <c r="EM76">
        <v>100</v>
      </c>
      <c r="EN76">
        <v>0</v>
      </c>
      <c r="EO76">
        <v>508.5753846153847</v>
      </c>
      <c r="EP76">
        <v>-0.3997265002800517</v>
      </c>
      <c r="EQ76">
        <v>-72.91282084068621</v>
      </c>
      <c r="ER76">
        <v>11982.98846153846</v>
      </c>
      <c r="ES76">
        <v>15</v>
      </c>
      <c r="ET76">
        <v>1687535435.5</v>
      </c>
      <c r="EU76" t="s">
        <v>718</v>
      </c>
      <c r="EV76">
        <v>1687535435.5</v>
      </c>
      <c r="EW76">
        <v>1687535169.6</v>
      </c>
      <c r="EX76">
        <v>60</v>
      </c>
      <c r="EY76">
        <v>-0.075</v>
      </c>
      <c r="EZ76">
        <v>0.003</v>
      </c>
      <c r="FA76">
        <v>0.731</v>
      </c>
      <c r="FB76">
        <v>0.175</v>
      </c>
      <c r="FC76">
        <v>405</v>
      </c>
      <c r="FD76">
        <v>16</v>
      </c>
      <c r="FE76">
        <v>0.39</v>
      </c>
      <c r="FF76">
        <v>0.2</v>
      </c>
      <c r="FG76">
        <v>-4.91963325</v>
      </c>
      <c r="FH76">
        <v>0.2023809005628783</v>
      </c>
      <c r="FI76">
        <v>0.0447663776392228</v>
      </c>
      <c r="FJ76">
        <v>1</v>
      </c>
      <c r="FK76">
        <v>399.9506333333333</v>
      </c>
      <c r="FL76">
        <v>0.4018064516126751</v>
      </c>
      <c r="FM76">
        <v>0.03422619204968747</v>
      </c>
      <c r="FN76">
        <v>1</v>
      </c>
      <c r="FO76">
        <v>0.635035675</v>
      </c>
      <c r="FP76">
        <v>-0.1243299174484069</v>
      </c>
      <c r="FQ76">
        <v>0.01244614188892988</v>
      </c>
      <c r="FR76">
        <v>1</v>
      </c>
      <c r="FS76">
        <v>16.40877666666667</v>
      </c>
      <c r="FT76">
        <v>-0.1562082313681586</v>
      </c>
      <c r="FU76">
        <v>0.01130975046389455</v>
      </c>
      <c r="FV76">
        <v>1</v>
      </c>
      <c r="FW76">
        <v>4</v>
      </c>
      <c r="FX76">
        <v>4</v>
      </c>
      <c r="FY76" t="s">
        <v>416</v>
      </c>
      <c r="FZ76">
        <v>3.18111</v>
      </c>
      <c r="GA76">
        <v>2.79457</v>
      </c>
      <c r="GB76">
        <v>0.101673</v>
      </c>
      <c r="GC76">
        <v>0.103286</v>
      </c>
      <c r="GD76">
        <v>0.0922704</v>
      </c>
      <c r="GE76">
        <v>0.09077490000000001</v>
      </c>
      <c r="GF76">
        <v>28298.7</v>
      </c>
      <c r="GG76">
        <v>22418.5</v>
      </c>
      <c r="GH76">
        <v>29425.5</v>
      </c>
      <c r="GI76">
        <v>24478.2</v>
      </c>
      <c r="GJ76">
        <v>33969.2</v>
      </c>
      <c r="GK76">
        <v>32483.5</v>
      </c>
      <c r="GL76">
        <v>40578.6</v>
      </c>
      <c r="GM76">
        <v>39937.1</v>
      </c>
      <c r="GN76">
        <v>2.2107</v>
      </c>
      <c r="GO76">
        <v>1.8969</v>
      </c>
      <c r="GP76">
        <v>0.119112</v>
      </c>
      <c r="GQ76">
        <v>0</v>
      </c>
      <c r="GR76">
        <v>22.8742</v>
      </c>
      <c r="GS76">
        <v>999.9</v>
      </c>
      <c r="GT76">
        <v>49.6</v>
      </c>
      <c r="GU76">
        <v>31.7</v>
      </c>
      <c r="GV76">
        <v>23.0462</v>
      </c>
      <c r="GW76">
        <v>62.1311</v>
      </c>
      <c r="GX76">
        <v>34.8918</v>
      </c>
      <c r="GY76">
        <v>1</v>
      </c>
      <c r="GZ76">
        <v>-0.226867</v>
      </c>
      <c r="HA76">
        <v>-1.36857</v>
      </c>
      <c r="HB76">
        <v>20.2626</v>
      </c>
      <c r="HC76">
        <v>5.22702</v>
      </c>
      <c r="HD76">
        <v>11.9047</v>
      </c>
      <c r="HE76">
        <v>4.9641</v>
      </c>
      <c r="HF76">
        <v>3.292</v>
      </c>
      <c r="HG76">
        <v>9999</v>
      </c>
      <c r="HH76">
        <v>9999</v>
      </c>
      <c r="HI76">
        <v>9999</v>
      </c>
      <c r="HJ76">
        <v>999.9</v>
      </c>
      <c r="HK76">
        <v>4.97015</v>
      </c>
      <c r="HL76">
        <v>1.87497</v>
      </c>
      <c r="HM76">
        <v>1.87363</v>
      </c>
      <c r="HN76">
        <v>1.87271</v>
      </c>
      <c r="HO76">
        <v>1.87434</v>
      </c>
      <c r="HP76">
        <v>1.86932</v>
      </c>
      <c r="HQ76">
        <v>1.87349</v>
      </c>
      <c r="HR76">
        <v>1.87851</v>
      </c>
      <c r="HS76">
        <v>0</v>
      </c>
      <c r="HT76">
        <v>0</v>
      </c>
      <c r="HU76">
        <v>0</v>
      </c>
      <c r="HV76">
        <v>0</v>
      </c>
      <c r="HW76" t="s">
        <v>417</v>
      </c>
      <c r="HX76" t="s">
        <v>418</v>
      </c>
      <c r="HY76" t="s">
        <v>419</v>
      </c>
      <c r="HZ76" t="s">
        <v>419</v>
      </c>
      <c r="IA76" t="s">
        <v>419</v>
      </c>
      <c r="IB76" t="s">
        <v>419</v>
      </c>
      <c r="IC76">
        <v>0</v>
      </c>
      <c r="ID76">
        <v>100</v>
      </c>
      <c r="IE76">
        <v>100</v>
      </c>
      <c r="IF76">
        <v>0.731</v>
      </c>
      <c r="IG76">
        <v>0.1749</v>
      </c>
      <c r="IH76">
        <v>0.8055</v>
      </c>
      <c r="II76">
        <v>0</v>
      </c>
      <c r="IJ76">
        <v>0</v>
      </c>
      <c r="IK76">
        <v>0</v>
      </c>
      <c r="IL76">
        <v>0.1748900000000049</v>
      </c>
      <c r="IM76">
        <v>0</v>
      </c>
      <c r="IN76">
        <v>0</v>
      </c>
      <c r="IO76">
        <v>0</v>
      </c>
      <c r="IP76">
        <v>-1</v>
      </c>
      <c r="IQ76">
        <v>-1</v>
      </c>
      <c r="IR76">
        <v>-1</v>
      </c>
      <c r="IS76">
        <v>-1</v>
      </c>
      <c r="IT76">
        <v>1.3</v>
      </c>
      <c r="IU76">
        <v>4.1</v>
      </c>
      <c r="IV76">
        <v>1.05469</v>
      </c>
      <c r="IW76">
        <v>2.44751</v>
      </c>
      <c r="IX76">
        <v>1.42578</v>
      </c>
      <c r="IY76">
        <v>2.27173</v>
      </c>
      <c r="IZ76">
        <v>1.54785</v>
      </c>
      <c r="JA76">
        <v>2.34741</v>
      </c>
      <c r="JB76">
        <v>33.4232</v>
      </c>
      <c r="JC76">
        <v>14.4472</v>
      </c>
      <c r="JD76">
        <v>18</v>
      </c>
      <c r="JE76">
        <v>626.633</v>
      </c>
      <c r="JF76">
        <v>414.516</v>
      </c>
      <c r="JG76">
        <v>24.3317</v>
      </c>
      <c r="JH76">
        <v>24.2446</v>
      </c>
      <c r="JI76">
        <v>30.0004</v>
      </c>
      <c r="JJ76">
        <v>24.1954</v>
      </c>
      <c r="JK76">
        <v>24.1482</v>
      </c>
      <c r="JL76">
        <v>21.132</v>
      </c>
      <c r="JM76">
        <v>33.3242</v>
      </c>
      <c r="JN76">
        <v>44.3292</v>
      </c>
      <c r="JO76">
        <v>24.3969</v>
      </c>
      <c r="JP76">
        <v>404.848</v>
      </c>
      <c r="JQ76">
        <v>15.7299</v>
      </c>
      <c r="JR76">
        <v>95.8612</v>
      </c>
      <c r="JS76">
        <v>101.607</v>
      </c>
    </row>
    <row r="77" spans="1:279">
      <c r="A77">
        <v>61</v>
      </c>
      <c r="B77">
        <v>1687535526.5</v>
      </c>
      <c r="C77">
        <v>9137</v>
      </c>
      <c r="D77" t="s">
        <v>719</v>
      </c>
      <c r="E77" t="s">
        <v>720</v>
      </c>
      <c r="F77">
        <v>15</v>
      </c>
      <c r="G77" t="s">
        <v>227</v>
      </c>
      <c r="N77" t="s">
        <v>640</v>
      </c>
      <c r="O77" t="s">
        <v>641</v>
      </c>
      <c r="P77">
        <v>1687535518.5</v>
      </c>
      <c r="Q77">
        <f>(R77)/1000</f>
        <v>0</v>
      </c>
      <c r="R77">
        <f>1000*DB77*AP77*(CX77-CY77)/(100*CQ77*(1000-AP77*CX77))</f>
        <v>0</v>
      </c>
      <c r="S77">
        <f>DB77*AP77*(CW77-CV77*(1000-AP77*CY77)/(1000-AP77*CX77))/(100*CQ77)</f>
        <v>0</v>
      </c>
      <c r="T77">
        <f>CV77 - IF(AP77&gt;1, S77*CQ77*100.0/(AR77*DJ77), 0)</f>
        <v>0</v>
      </c>
      <c r="U77">
        <f>((AA77-Q77/2)*T77-S77)/(AA77+Q77/2)</f>
        <v>0</v>
      </c>
      <c r="V77">
        <f>U77*(DC77+DD77)/1000.0</f>
        <v>0</v>
      </c>
      <c r="W77">
        <f>(CV77 - IF(AP77&gt;1, S77*CQ77*100.0/(AR77*DJ77), 0))*(DC77+DD77)/1000.0</f>
        <v>0</v>
      </c>
      <c r="X77">
        <f>2.0/((1/Z77-1/Y77)+SIGN(Z77)*SQRT((1/Z77-1/Y77)*(1/Z77-1/Y77) + 4*CR77/((CR77+1)*(CR77+1))*(2*1/Z77*1/Y77-1/Y77*1/Y77)))</f>
        <v>0</v>
      </c>
      <c r="Y77">
        <f>IF(LEFT(CS77,1)&lt;&gt;"0",IF(LEFT(CS77,1)="1",3.0,CT77),$D$5+$E$5*(DJ77*DC77/($K$5*1000))+$F$5*(DJ77*DC77/($K$5*1000))*MAX(MIN(CQ77,$J$5),$I$5)*MAX(MIN(CQ77,$J$5),$I$5)+$G$5*MAX(MIN(CQ77,$J$5),$I$5)*(DJ77*DC77/($K$5*1000))+$H$5*(DJ77*DC77/($K$5*1000))*(DJ77*DC77/($K$5*1000)))</f>
        <v>0</v>
      </c>
      <c r="Z77">
        <f>Q77*(1000-(1000*0.61365*exp(17.502*AD77/(240.97+AD77))/(DC77+DD77)+CX77)/2)/(1000*0.61365*exp(17.502*AD77/(240.97+AD77))/(DC77+DD77)-CX77)</f>
        <v>0</v>
      </c>
      <c r="AA77">
        <f>1/((CR77+1)/(X77/1.6)+1/(Y77/1.37)) + CR77/((CR77+1)/(X77/1.6) + CR77/(Y77/1.37))</f>
        <v>0</v>
      </c>
      <c r="AB77">
        <f>(CM77*CP77)</f>
        <v>0</v>
      </c>
      <c r="AC77">
        <f>(DE77+(AB77+2*0.95*5.67E-8*(((DE77+$B$7)+273)^4-(DE77+273)^4)-44100*Q77)/(1.84*29.3*Y77+8*0.95*5.67E-8*(DE77+273)^3))</f>
        <v>0</v>
      </c>
      <c r="AD77">
        <f>($C$7*DF77+$D$7*DG77+$E$7*AC77)</f>
        <v>0</v>
      </c>
      <c r="AE77">
        <f>0.61365*exp(17.502*AD77/(240.97+AD77))</f>
        <v>0</v>
      </c>
      <c r="AF77">
        <f>(AG77/AH77*100)</f>
        <v>0</v>
      </c>
      <c r="AG77">
        <f>CX77*(DC77+DD77)/1000</f>
        <v>0</v>
      </c>
      <c r="AH77">
        <f>0.61365*exp(17.502*DE77/(240.97+DE77))</f>
        <v>0</v>
      </c>
      <c r="AI77">
        <f>(AE77-CX77*(DC77+DD77)/1000)</f>
        <v>0</v>
      </c>
      <c r="AJ77">
        <f>(-Q77*44100)</f>
        <v>0</v>
      </c>
      <c r="AK77">
        <f>2*29.3*Y77*0.92*(DE77-AD77)</f>
        <v>0</v>
      </c>
      <c r="AL77">
        <f>2*0.95*5.67E-8*(((DE77+$B$7)+273)^4-(AD77+273)^4)</f>
        <v>0</v>
      </c>
      <c r="AM77">
        <f>AB77+AL77+AJ77+AK77</f>
        <v>0</v>
      </c>
      <c r="AN77">
        <v>0</v>
      </c>
      <c r="AO77">
        <v>0</v>
      </c>
      <c r="AP77">
        <f>IF(AN77*$H$13&gt;=AR77,1.0,(AR77/(AR77-AN77*$H$13)))</f>
        <v>0</v>
      </c>
      <c r="AQ77">
        <f>(AP77-1)*100</f>
        <v>0</v>
      </c>
      <c r="AR77">
        <f>MAX(0,($B$13+$C$13*DJ77)/(1+$D$13*DJ77)*DC77/(DE77+273)*$E$13)</f>
        <v>0</v>
      </c>
      <c r="AS77" t="s">
        <v>677</v>
      </c>
      <c r="AT77">
        <v>12532.4</v>
      </c>
      <c r="AU77">
        <v>551.6215384615384</v>
      </c>
      <c r="AV77">
        <v>1513.11</v>
      </c>
      <c r="AW77">
        <f>1-AU77/AV77</f>
        <v>0</v>
      </c>
      <c r="AX77">
        <v>-0.9077138303380167</v>
      </c>
      <c r="AY77" t="s">
        <v>721</v>
      </c>
      <c r="AZ77">
        <v>12534.1</v>
      </c>
      <c r="BA77">
        <v>504.0091538461539</v>
      </c>
      <c r="BB77">
        <v>578.2670000000001</v>
      </c>
      <c r="BC77">
        <f>1-BA77/BB77</f>
        <v>0</v>
      </c>
      <c r="BD77">
        <v>0.5</v>
      </c>
      <c r="BE77">
        <f>CN77</f>
        <v>0</v>
      </c>
      <c r="BF77">
        <f>S77</f>
        <v>0</v>
      </c>
      <c r="BG77">
        <f>BC77*BD77*BE77</f>
        <v>0</v>
      </c>
      <c r="BH77">
        <f>(BF77-AX77)/BE77</f>
        <v>0</v>
      </c>
      <c r="BI77">
        <f>(AV77-BB77)/BB77</f>
        <v>0</v>
      </c>
      <c r="BJ77">
        <f>AU77/(AW77+AU77/BB77)</f>
        <v>0</v>
      </c>
      <c r="BK77" t="s">
        <v>722</v>
      </c>
      <c r="BL77">
        <v>394.38</v>
      </c>
      <c r="BM77">
        <f>IF(BL77&lt;&gt;0, BL77, BJ77)</f>
        <v>0</v>
      </c>
      <c r="BN77">
        <f>1-BM77/BB77</f>
        <v>0</v>
      </c>
      <c r="BO77">
        <f>(BB77-BA77)/(BB77-BM77)</f>
        <v>0</v>
      </c>
      <c r="BP77">
        <f>(AV77-BB77)/(AV77-BM77)</f>
        <v>0</v>
      </c>
      <c r="BQ77">
        <f>(BB77-BA77)/(BB77-AU77)</f>
        <v>0</v>
      </c>
      <c r="BR77">
        <f>(AV77-BB77)/(AV77-AU77)</f>
        <v>0</v>
      </c>
      <c r="BS77">
        <f>(BO77*BM77/BA77)</f>
        <v>0</v>
      </c>
      <c r="BT77">
        <f>(1-BS77)</f>
        <v>0</v>
      </c>
      <c r="BU77">
        <v>1790</v>
      </c>
      <c r="BV77">
        <v>300</v>
      </c>
      <c r="BW77">
        <v>300</v>
      </c>
      <c r="BX77">
        <v>300</v>
      </c>
      <c r="BY77">
        <v>12534.1</v>
      </c>
      <c r="BZ77">
        <v>566.8200000000001</v>
      </c>
      <c r="CA77">
        <v>-0.009081270000000001</v>
      </c>
      <c r="CB77">
        <v>-0.6899999999999999</v>
      </c>
      <c r="CC77" t="s">
        <v>413</v>
      </c>
      <c r="CD77" t="s">
        <v>413</v>
      </c>
      <c r="CE77" t="s">
        <v>413</v>
      </c>
      <c r="CF77" t="s">
        <v>413</v>
      </c>
      <c r="CG77" t="s">
        <v>413</v>
      </c>
      <c r="CH77" t="s">
        <v>413</v>
      </c>
      <c r="CI77" t="s">
        <v>413</v>
      </c>
      <c r="CJ77" t="s">
        <v>413</v>
      </c>
      <c r="CK77" t="s">
        <v>413</v>
      </c>
      <c r="CL77" t="s">
        <v>413</v>
      </c>
      <c r="CM77">
        <f>$B$11*DK77+$C$11*DL77+$F$11*DW77*(1-DZ77)</f>
        <v>0</v>
      </c>
      <c r="CN77">
        <f>CM77*CO77</f>
        <v>0</v>
      </c>
      <c r="CO77">
        <f>($B$11*$D$9+$C$11*$D$9+$F$11*((EJ77+EB77)/MAX(EJ77+EB77+EK77, 0.1)*$I$9+EK77/MAX(EJ77+EB77+EK77, 0.1)*$J$9))/($B$11+$C$11+$F$11)</f>
        <v>0</v>
      </c>
      <c r="CP77">
        <f>($B$11*$K$9+$C$11*$K$9+$F$11*((EJ77+EB77)/MAX(EJ77+EB77+EK77, 0.1)*$P$9+EK77/MAX(EJ77+EB77+EK77, 0.1)*$Q$9))/($B$11+$C$11+$F$11)</f>
        <v>0</v>
      </c>
      <c r="CQ77">
        <v>6</v>
      </c>
      <c r="CR77">
        <v>0.5</v>
      </c>
      <c r="CS77" t="s">
        <v>414</v>
      </c>
      <c r="CT77">
        <v>2</v>
      </c>
      <c r="CU77">
        <v>1687535518.5</v>
      </c>
      <c r="CV77">
        <v>598.4434516129033</v>
      </c>
      <c r="CW77">
        <v>606.622806451613</v>
      </c>
      <c r="CX77">
        <v>16.83153548387097</v>
      </c>
      <c r="CY77">
        <v>16.2616064516129</v>
      </c>
      <c r="CZ77">
        <v>597.7274516129033</v>
      </c>
      <c r="DA77">
        <v>16.65663870967742</v>
      </c>
      <c r="DB77">
        <v>600.2439032258065</v>
      </c>
      <c r="DC77">
        <v>101.0296774193549</v>
      </c>
      <c r="DD77">
        <v>0.09999653548387095</v>
      </c>
      <c r="DE77">
        <v>24.96072903225807</v>
      </c>
      <c r="DF77">
        <v>25.12208064516129</v>
      </c>
      <c r="DG77">
        <v>999.9000000000003</v>
      </c>
      <c r="DH77">
        <v>0</v>
      </c>
      <c r="DI77">
        <v>0</v>
      </c>
      <c r="DJ77">
        <v>10003.24580645161</v>
      </c>
      <c r="DK77">
        <v>0</v>
      </c>
      <c r="DL77">
        <v>1802.245806451613</v>
      </c>
      <c r="DM77">
        <v>-8.164659677419355</v>
      </c>
      <c r="DN77">
        <v>608.7035483870967</v>
      </c>
      <c r="DO77">
        <v>616.6505806451612</v>
      </c>
      <c r="DP77">
        <v>0.5699240645161291</v>
      </c>
      <c r="DQ77">
        <v>606.622806451613</v>
      </c>
      <c r="DR77">
        <v>16.2616064516129</v>
      </c>
      <c r="DS77">
        <v>1.700483870967742</v>
      </c>
      <c r="DT77">
        <v>1.642904516129032</v>
      </c>
      <c r="DU77">
        <v>14.90084516129033</v>
      </c>
      <c r="DV77">
        <v>14.36722903225806</v>
      </c>
      <c r="DW77">
        <v>1499.991290322581</v>
      </c>
      <c r="DX77">
        <v>0.9730008387096776</v>
      </c>
      <c r="DY77">
        <v>0.02699886451612904</v>
      </c>
      <c r="DZ77">
        <v>0</v>
      </c>
      <c r="EA77">
        <v>504.0590967741936</v>
      </c>
      <c r="EB77">
        <v>4.999310000000001</v>
      </c>
      <c r="EC77">
        <v>12067.69032258064</v>
      </c>
      <c r="ED77">
        <v>13259.16774193548</v>
      </c>
      <c r="EE77">
        <v>38.9494193548387</v>
      </c>
      <c r="EF77">
        <v>40.84651612903225</v>
      </c>
      <c r="EG77">
        <v>39.6206451612903</v>
      </c>
      <c r="EH77">
        <v>38.70948387096774</v>
      </c>
      <c r="EI77">
        <v>40.04609677419354</v>
      </c>
      <c r="EJ77">
        <v>1454.63064516129</v>
      </c>
      <c r="EK77">
        <v>40.3606451612903</v>
      </c>
      <c r="EL77">
        <v>0</v>
      </c>
      <c r="EM77">
        <v>112.2999999523163</v>
      </c>
      <c r="EN77">
        <v>0</v>
      </c>
      <c r="EO77">
        <v>504.0091538461539</v>
      </c>
      <c r="EP77">
        <v>0.6777435909181917</v>
      </c>
      <c r="EQ77">
        <v>75.89743569892843</v>
      </c>
      <c r="ER77">
        <v>12067.7</v>
      </c>
      <c r="ES77">
        <v>15</v>
      </c>
      <c r="ET77">
        <v>1687535558.5</v>
      </c>
      <c r="EU77" t="s">
        <v>723</v>
      </c>
      <c r="EV77">
        <v>1687535558.5</v>
      </c>
      <c r="EW77">
        <v>1687535169.6</v>
      </c>
      <c r="EX77">
        <v>61</v>
      </c>
      <c r="EY77">
        <v>-0.015</v>
      </c>
      <c r="EZ77">
        <v>0.003</v>
      </c>
      <c r="FA77">
        <v>0.716</v>
      </c>
      <c r="FB77">
        <v>0.175</v>
      </c>
      <c r="FC77">
        <v>606</v>
      </c>
      <c r="FD77">
        <v>16</v>
      </c>
      <c r="FE77">
        <v>0.27</v>
      </c>
      <c r="FF77">
        <v>0.2</v>
      </c>
      <c r="FG77">
        <v>-8.250229756097561</v>
      </c>
      <c r="FH77">
        <v>1.798619372822276</v>
      </c>
      <c r="FI77">
        <v>0.1827106687246101</v>
      </c>
      <c r="FJ77">
        <v>1</v>
      </c>
      <c r="FK77">
        <v>598.4180000000001</v>
      </c>
      <c r="FL77">
        <v>4.744209677418352</v>
      </c>
      <c r="FM77">
        <v>0.3565934705316384</v>
      </c>
      <c r="FN77">
        <v>1</v>
      </c>
      <c r="FO77">
        <v>0.5604783902439024</v>
      </c>
      <c r="FP77">
        <v>0.1982878745644593</v>
      </c>
      <c r="FQ77">
        <v>0.02448105748939228</v>
      </c>
      <c r="FR77">
        <v>1</v>
      </c>
      <c r="FS77">
        <v>16.82988387096774</v>
      </c>
      <c r="FT77">
        <v>0.1880129032257569</v>
      </c>
      <c r="FU77">
        <v>0.01497570283286216</v>
      </c>
      <c r="FV77">
        <v>1</v>
      </c>
      <c r="FW77">
        <v>4</v>
      </c>
      <c r="FX77">
        <v>4</v>
      </c>
      <c r="FY77" t="s">
        <v>416</v>
      </c>
      <c r="FZ77">
        <v>3.18164</v>
      </c>
      <c r="GA77">
        <v>2.79699</v>
      </c>
      <c r="GB77">
        <v>0.136759</v>
      </c>
      <c r="GC77">
        <v>0.138811</v>
      </c>
      <c r="GD77">
        <v>0.0941309</v>
      </c>
      <c r="GE77">
        <v>0.0926836</v>
      </c>
      <c r="GF77">
        <v>27197.2</v>
      </c>
      <c r="GG77">
        <v>21533.6</v>
      </c>
      <c r="GH77">
        <v>29428.2</v>
      </c>
      <c r="GI77">
        <v>24480.9</v>
      </c>
      <c r="GJ77">
        <v>33901.9</v>
      </c>
      <c r="GK77">
        <v>32418.6</v>
      </c>
      <c r="GL77">
        <v>40582</v>
      </c>
      <c r="GM77">
        <v>39941.2</v>
      </c>
      <c r="GN77">
        <v>2.21193</v>
      </c>
      <c r="GO77">
        <v>1.8983</v>
      </c>
      <c r="GP77">
        <v>0.144258</v>
      </c>
      <c r="GQ77">
        <v>0</v>
      </c>
      <c r="GR77">
        <v>22.7658</v>
      </c>
      <c r="GS77">
        <v>999.9</v>
      </c>
      <c r="GT77">
        <v>49.1</v>
      </c>
      <c r="GU77">
        <v>31.8</v>
      </c>
      <c r="GV77">
        <v>22.9454</v>
      </c>
      <c r="GW77">
        <v>62.021</v>
      </c>
      <c r="GX77">
        <v>34.6234</v>
      </c>
      <c r="GY77">
        <v>1</v>
      </c>
      <c r="GZ77">
        <v>-0.232284</v>
      </c>
      <c r="HA77">
        <v>0.0182298</v>
      </c>
      <c r="HB77">
        <v>20.2686</v>
      </c>
      <c r="HC77">
        <v>5.22642</v>
      </c>
      <c r="HD77">
        <v>11.9033</v>
      </c>
      <c r="HE77">
        <v>4.96375</v>
      </c>
      <c r="HF77">
        <v>3.292</v>
      </c>
      <c r="HG77">
        <v>9999</v>
      </c>
      <c r="HH77">
        <v>9999</v>
      </c>
      <c r="HI77">
        <v>9999</v>
      </c>
      <c r="HJ77">
        <v>999.9</v>
      </c>
      <c r="HK77">
        <v>4.97019</v>
      </c>
      <c r="HL77">
        <v>1.87496</v>
      </c>
      <c r="HM77">
        <v>1.87364</v>
      </c>
      <c r="HN77">
        <v>1.87273</v>
      </c>
      <c r="HO77">
        <v>1.87436</v>
      </c>
      <c r="HP77">
        <v>1.86932</v>
      </c>
      <c r="HQ77">
        <v>1.87347</v>
      </c>
      <c r="HR77">
        <v>1.87852</v>
      </c>
      <c r="HS77">
        <v>0</v>
      </c>
      <c r="HT77">
        <v>0</v>
      </c>
      <c r="HU77">
        <v>0</v>
      </c>
      <c r="HV77">
        <v>0</v>
      </c>
      <c r="HW77" t="s">
        <v>417</v>
      </c>
      <c r="HX77" t="s">
        <v>418</v>
      </c>
      <c r="HY77" t="s">
        <v>419</v>
      </c>
      <c r="HZ77" t="s">
        <v>419</v>
      </c>
      <c r="IA77" t="s">
        <v>419</v>
      </c>
      <c r="IB77" t="s">
        <v>419</v>
      </c>
      <c r="IC77">
        <v>0</v>
      </c>
      <c r="ID77">
        <v>100</v>
      </c>
      <c r="IE77">
        <v>100</v>
      </c>
      <c r="IF77">
        <v>0.716</v>
      </c>
      <c r="IG77">
        <v>0.1749</v>
      </c>
      <c r="IH77">
        <v>0.7306500000000256</v>
      </c>
      <c r="II77">
        <v>0</v>
      </c>
      <c r="IJ77">
        <v>0</v>
      </c>
      <c r="IK77">
        <v>0</v>
      </c>
      <c r="IL77">
        <v>0.1748900000000049</v>
      </c>
      <c r="IM77">
        <v>0</v>
      </c>
      <c r="IN77">
        <v>0</v>
      </c>
      <c r="IO77">
        <v>0</v>
      </c>
      <c r="IP77">
        <v>-1</v>
      </c>
      <c r="IQ77">
        <v>-1</v>
      </c>
      <c r="IR77">
        <v>-1</v>
      </c>
      <c r="IS77">
        <v>-1</v>
      </c>
      <c r="IT77">
        <v>1.5</v>
      </c>
      <c r="IU77">
        <v>5.9</v>
      </c>
      <c r="IV77">
        <v>1.46362</v>
      </c>
      <c r="IW77">
        <v>2.43164</v>
      </c>
      <c r="IX77">
        <v>1.42578</v>
      </c>
      <c r="IY77">
        <v>2.27173</v>
      </c>
      <c r="IZ77">
        <v>1.54785</v>
      </c>
      <c r="JA77">
        <v>2.34009</v>
      </c>
      <c r="JB77">
        <v>33.3784</v>
      </c>
      <c r="JC77">
        <v>14.4385</v>
      </c>
      <c r="JD77">
        <v>18</v>
      </c>
      <c r="JE77">
        <v>627.294</v>
      </c>
      <c r="JF77">
        <v>415.113</v>
      </c>
      <c r="JG77">
        <v>23.8112</v>
      </c>
      <c r="JH77">
        <v>24.1877</v>
      </c>
      <c r="JI77">
        <v>29.9998</v>
      </c>
      <c r="JJ77">
        <v>24.1751</v>
      </c>
      <c r="JK77">
        <v>24.126</v>
      </c>
      <c r="JL77">
        <v>29.308</v>
      </c>
      <c r="JM77">
        <v>29.9647</v>
      </c>
      <c r="JN77">
        <v>41.658</v>
      </c>
      <c r="JO77">
        <v>23.8</v>
      </c>
      <c r="JP77">
        <v>607.144</v>
      </c>
      <c r="JQ77">
        <v>16.2712</v>
      </c>
      <c r="JR77">
        <v>95.8695</v>
      </c>
      <c r="JS77">
        <v>101.618</v>
      </c>
    </row>
    <row r="78" spans="1:279">
      <c r="A78">
        <v>62</v>
      </c>
      <c r="B78">
        <v>1687535649</v>
      </c>
      <c r="C78">
        <v>9259.5</v>
      </c>
      <c r="D78" t="s">
        <v>724</v>
      </c>
      <c r="E78" t="s">
        <v>725</v>
      </c>
      <c r="F78">
        <v>15</v>
      </c>
      <c r="G78" t="s">
        <v>227</v>
      </c>
      <c r="N78" t="s">
        <v>640</v>
      </c>
      <c r="O78" t="s">
        <v>641</v>
      </c>
      <c r="P78">
        <v>1687535641.25</v>
      </c>
      <c r="Q78">
        <f>(R78)/1000</f>
        <v>0</v>
      </c>
      <c r="R78">
        <f>1000*DB78*AP78*(CX78-CY78)/(100*CQ78*(1000-AP78*CX78))</f>
        <v>0</v>
      </c>
      <c r="S78">
        <f>DB78*AP78*(CW78-CV78*(1000-AP78*CY78)/(1000-AP78*CX78))/(100*CQ78)</f>
        <v>0</v>
      </c>
      <c r="T78">
        <f>CV78 - IF(AP78&gt;1, S78*CQ78*100.0/(AR78*DJ78), 0)</f>
        <v>0</v>
      </c>
      <c r="U78">
        <f>((AA78-Q78/2)*T78-S78)/(AA78+Q78/2)</f>
        <v>0</v>
      </c>
      <c r="V78">
        <f>U78*(DC78+DD78)/1000.0</f>
        <v>0</v>
      </c>
      <c r="W78">
        <f>(CV78 - IF(AP78&gt;1, S78*CQ78*100.0/(AR78*DJ78), 0))*(DC78+DD78)/1000.0</f>
        <v>0</v>
      </c>
      <c r="X78">
        <f>2.0/((1/Z78-1/Y78)+SIGN(Z78)*SQRT((1/Z78-1/Y78)*(1/Z78-1/Y78) + 4*CR78/((CR78+1)*(CR78+1))*(2*1/Z78*1/Y78-1/Y78*1/Y78)))</f>
        <v>0</v>
      </c>
      <c r="Y78">
        <f>IF(LEFT(CS78,1)&lt;&gt;"0",IF(LEFT(CS78,1)="1",3.0,CT78),$D$5+$E$5*(DJ78*DC78/($K$5*1000))+$F$5*(DJ78*DC78/($K$5*1000))*MAX(MIN(CQ78,$J$5),$I$5)*MAX(MIN(CQ78,$J$5),$I$5)+$G$5*MAX(MIN(CQ78,$J$5),$I$5)*(DJ78*DC78/($K$5*1000))+$H$5*(DJ78*DC78/($K$5*1000))*(DJ78*DC78/($K$5*1000)))</f>
        <v>0</v>
      </c>
      <c r="Z78">
        <f>Q78*(1000-(1000*0.61365*exp(17.502*AD78/(240.97+AD78))/(DC78+DD78)+CX78)/2)/(1000*0.61365*exp(17.502*AD78/(240.97+AD78))/(DC78+DD78)-CX78)</f>
        <v>0</v>
      </c>
      <c r="AA78">
        <f>1/((CR78+1)/(X78/1.6)+1/(Y78/1.37)) + CR78/((CR78+1)/(X78/1.6) + CR78/(Y78/1.37))</f>
        <v>0</v>
      </c>
      <c r="AB78">
        <f>(CM78*CP78)</f>
        <v>0</v>
      </c>
      <c r="AC78">
        <f>(DE78+(AB78+2*0.95*5.67E-8*(((DE78+$B$7)+273)^4-(DE78+273)^4)-44100*Q78)/(1.84*29.3*Y78+8*0.95*5.67E-8*(DE78+273)^3))</f>
        <v>0</v>
      </c>
      <c r="AD78">
        <f>($C$7*DF78+$D$7*DG78+$E$7*AC78)</f>
        <v>0</v>
      </c>
      <c r="AE78">
        <f>0.61365*exp(17.502*AD78/(240.97+AD78))</f>
        <v>0</v>
      </c>
      <c r="AF78">
        <f>(AG78/AH78*100)</f>
        <v>0</v>
      </c>
      <c r="AG78">
        <f>CX78*(DC78+DD78)/1000</f>
        <v>0</v>
      </c>
      <c r="AH78">
        <f>0.61365*exp(17.502*DE78/(240.97+DE78))</f>
        <v>0</v>
      </c>
      <c r="AI78">
        <f>(AE78-CX78*(DC78+DD78)/1000)</f>
        <v>0</v>
      </c>
      <c r="AJ78">
        <f>(-Q78*44100)</f>
        <v>0</v>
      </c>
      <c r="AK78">
        <f>2*29.3*Y78*0.92*(DE78-AD78)</f>
        <v>0</v>
      </c>
      <c r="AL78">
        <f>2*0.95*5.67E-8*(((DE78+$B$7)+273)^4-(AD78+273)^4)</f>
        <v>0</v>
      </c>
      <c r="AM78">
        <f>AB78+AL78+AJ78+AK78</f>
        <v>0</v>
      </c>
      <c r="AN78">
        <v>0</v>
      </c>
      <c r="AO78">
        <v>0</v>
      </c>
      <c r="AP78">
        <f>IF(AN78*$H$13&gt;=AR78,1.0,(AR78/(AR78-AN78*$H$13)))</f>
        <v>0</v>
      </c>
      <c r="AQ78">
        <f>(AP78-1)*100</f>
        <v>0</v>
      </c>
      <c r="AR78">
        <f>MAX(0,($B$13+$C$13*DJ78)/(1+$D$13*DJ78)*DC78/(DE78+273)*$E$13)</f>
        <v>0</v>
      </c>
      <c r="AS78" t="s">
        <v>677</v>
      </c>
      <c r="AT78">
        <v>12532.4</v>
      </c>
      <c r="AU78">
        <v>551.6215384615384</v>
      </c>
      <c r="AV78">
        <v>1513.11</v>
      </c>
      <c r="AW78">
        <f>1-AU78/AV78</f>
        <v>0</v>
      </c>
      <c r="AX78">
        <v>-0.9077138303380167</v>
      </c>
      <c r="AY78" t="s">
        <v>726</v>
      </c>
      <c r="AZ78">
        <v>12526.4</v>
      </c>
      <c r="BA78">
        <v>503.81372</v>
      </c>
      <c r="BB78">
        <v>589.962</v>
      </c>
      <c r="BC78">
        <f>1-BA78/BB78</f>
        <v>0</v>
      </c>
      <c r="BD78">
        <v>0.5</v>
      </c>
      <c r="BE78">
        <f>CN78</f>
        <v>0</v>
      </c>
      <c r="BF78">
        <f>S78</f>
        <v>0</v>
      </c>
      <c r="BG78">
        <f>BC78*BD78*BE78</f>
        <v>0</v>
      </c>
      <c r="BH78">
        <f>(BF78-AX78)/BE78</f>
        <v>0</v>
      </c>
      <c r="BI78">
        <f>(AV78-BB78)/BB78</f>
        <v>0</v>
      </c>
      <c r="BJ78">
        <f>AU78/(AW78+AU78/BB78)</f>
        <v>0</v>
      </c>
      <c r="BK78" t="s">
        <v>727</v>
      </c>
      <c r="BL78">
        <v>393.97</v>
      </c>
      <c r="BM78">
        <f>IF(BL78&lt;&gt;0, BL78, BJ78)</f>
        <v>0</v>
      </c>
      <c r="BN78">
        <f>1-BM78/BB78</f>
        <v>0</v>
      </c>
      <c r="BO78">
        <f>(BB78-BA78)/(BB78-BM78)</f>
        <v>0</v>
      </c>
      <c r="BP78">
        <f>(AV78-BB78)/(AV78-BM78)</f>
        <v>0</v>
      </c>
      <c r="BQ78">
        <f>(BB78-BA78)/(BB78-AU78)</f>
        <v>0</v>
      </c>
      <c r="BR78">
        <f>(AV78-BB78)/(AV78-AU78)</f>
        <v>0</v>
      </c>
      <c r="BS78">
        <f>(BO78*BM78/BA78)</f>
        <v>0</v>
      </c>
      <c r="BT78">
        <f>(1-BS78)</f>
        <v>0</v>
      </c>
      <c r="BU78">
        <v>1792</v>
      </c>
      <c r="BV78">
        <v>300</v>
      </c>
      <c r="BW78">
        <v>300</v>
      </c>
      <c r="BX78">
        <v>300</v>
      </c>
      <c r="BY78">
        <v>12526.4</v>
      </c>
      <c r="BZ78">
        <v>573.3099999999999</v>
      </c>
      <c r="CA78">
        <v>-0.00907438</v>
      </c>
      <c r="CB78">
        <v>-2.24</v>
      </c>
      <c r="CC78" t="s">
        <v>413</v>
      </c>
      <c r="CD78" t="s">
        <v>413</v>
      </c>
      <c r="CE78" t="s">
        <v>413</v>
      </c>
      <c r="CF78" t="s">
        <v>413</v>
      </c>
      <c r="CG78" t="s">
        <v>413</v>
      </c>
      <c r="CH78" t="s">
        <v>413</v>
      </c>
      <c r="CI78" t="s">
        <v>413</v>
      </c>
      <c r="CJ78" t="s">
        <v>413</v>
      </c>
      <c r="CK78" t="s">
        <v>413</v>
      </c>
      <c r="CL78" t="s">
        <v>413</v>
      </c>
      <c r="CM78">
        <f>$B$11*DK78+$C$11*DL78+$F$11*DW78*(1-DZ78)</f>
        <v>0</v>
      </c>
      <c r="CN78">
        <f>CM78*CO78</f>
        <v>0</v>
      </c>
      <c r="CO78">
        <f>($B$11*$D$9+$C$11*$D$9+$F$11*((EJ78+EB78)/MAX(EJ78+EB78+EK78, 0.1)*$I$9+EK78/MAX(EJ78+EB78+EK78, 0.1)*$J$9))/($B$11+$C$11+$F$11)</f>
        <v>0</v>
      </c>
      <c r="CP78">
        <f>($B$11*$K$9+$C$11*$K$9+$F$11*((EJ78+EB78)/MAX(EJ78+EB78+EK78, 0.1)*$P$9+EK78/MAX(EJ78+EB78+EK78, 0.1)*$Q$9))/($B$11+$C$11+$F$11)</f>
        <v>0</v>
      </c>
      <c r="CQ78">
        <v>6</v>
      </c>
      <c r="CR78">
        <v>0.5</v>
      </c>
      <c r="CS78" t="s">
        <v>414</v>
      </c>
      <c r="CT78">
        <v>2</v>
      </c>
      <c r="CU78">
        <v>1687535641.25</v>
      </c>
      <c r="CV78">
        <v>798.5380333333333</v>
      </c>
      <c r="CW78">
        <v>808.3860666666666</v>
      </c>
      <c r="CX78">
        <v>16.53330333333333</v>
      </c>
      <c r="CY78">
        <v>15.97965</v>
      </c>
      <c r="CZ78">
        <v>797.8080333333332</v>
      </c>
      <c r="DA78">
        <v>16.35840666666667</v>
      </c>
      <c r="DB78">
        <v>600.2587666666666</v>
      </c>
      <c r="DC78">
        <v>101.0309333333334</v>
      </c>
      <c r="DD78">
        <v>0.1002563233333333</v>
      </c>
      <c r="DE78">
        <v>24.90512333333333</v>
      </c>
      <c r="DF78">
        <v>25.02529</v>
      </c>
      <c r="DG78">
        <v>999.9000000000002</v>
      </c>
      <c r="DH78">
        <v>0</v>
      </c>
      <c r="DI78">
        <v>0</v>
      </c>
      <c r="DJ78">
        <v>10001.04</v>
      </c>
      <c r="DK78">
        <v>0</v>
      </c>
      <c r="DL78">
        <v>1799.207</v>
      </c>
      <c r="DM78">
        <v>-9.862118333333335</v>
      </c>
      <c r="DN78">
        <v>811.9482</v>
      </c>
      <c r="DO78">
        <v>821.5135666666667</v>
      </c>
      <c r="DP78">
        <v>0.5536648333333333</v>
      </c>
      <c r="DQ78">
        <v>808.3860666666666</v>
      </c>
      <c r="DR78">
        <v>15.97965</v>
      </c>
      <c r="DS78">
        <v>1.670374333333334</v>
      </c>
      <c r="DT78">
        <v>1.614437666666667</v>
      </c>
      <c r="DU78">
        <v>14.62381666666667</v>
      </c>
      <c r="DV78">
        <v>14.09729666666667</v>
      </c>
      <c r="DW78">
        <v>1500.009666666667</v>
      </c>
      <c r="DX78">
        <v>0.9729931666666666</v>
      </c>
      <c r="DY78">
        <v>0.02700669</v>
      </c>
      <c r="DZ78">
        <v>0</v>
      </c>
      <c r="EA78">
        <v>503.8330333333333</v>
      </c>
      <c r="EB78">
        <v>4.99931</v>
      </c>
      <c r="EC78">
        <v>12064.21666666667</v>
      </c>
      <c r="ED78">
        <v>13259.29333333333</v>
      </c>
      <c r="EE78">
        <v>40.55393333333333</v>
      </c>
      <c r="EF78">
        <v>41.94973333333333</v>
      </c>
      <c r="EG78">
        <v>41.09559999999998</v>
      </c>
      <c r="EH78">
        <v>39.83726666666666</v>
      </c>
      <c r="EI78">
        <v>41.52053333333332</v>
      </c>
      <c r="EJ78">
        <v>1454.638</v>
      </c>
      <c r="EK78">
        <v>40.37499999999999</v>
      </c>
      <c r="EL78">
        <v>0</v>
      </c>
      <c r="EM78">
        <v>122.2000000476837</v>
      </c>
      <c r="EN78">
        <v>0</v>
      </c>
      <c r="EO78">
        <v>503.81372</v>
      </c>
      <c r="EP78">
        <v>-1.798538449147116</v>
      </c>
      <c r="EQ78">
        <v>-157.1000004487333</v>
      </c>
      <c r="ER78">
        <v>12064.984</v>
      </c>
      <c r="ES78">
        <v>15</v>
      </c>
      <c r="ET78">
        <v>1687535679</v>
      </c>
      <c r="EU78" t="s">
        <v>728</v>
      </c>
      <c r="EV78">
        <v>1687535679</v>
      </c>
      <c r="EW78">
        <v>1687535169.6</v>
      </c>
      <c r="EX78">
        <v>62</v>
      </c>
      <c r="EY78">
        <v>0.014</v>
      </c>
      <c r="EZ78">
        <v>0.003</v>
      </c>
      <c r="FA78">
        <v>0.73</v>
      </c>
      <c r="FB78">
        <v>0.175</v>
      </c>
      <c r="FC78">
        <v>807</v>
      </c>
      <c r="FD78">
        <v>16</v>
      </c>
      <c r="FE78">
        <v>0.31</v>
      </c>
      <c r="FF78">
        <v>0.2</v>
      </c>
      <c r="FG78">
        <v>-9.989365749999999</v>
      </c>
      <c r="FH78">
        <v>2.23692168855535</v>
      </c>
      <c r="FI78">
        <v>0.2336287193592377</v>
      </c>
      <c r="FJ78">
        <v>1</v>
      </c>
      <c r="FK78">
        <v>798.4891333333334</v>
      </c>
      <c r="FL78">
        <v>3.907701890988774</v>
      </c>
      <c r="FM78">
        <v>0.2837028649054439</v>
      </c>
      <c r="FN78">
        <v>1</v>
      </c>
      <c r="FO78">
        <v>0.554290325</v>
      </c>
      <c r="FP78">
        <v>-0.003422442776735477</v>
      </c>
      <c r="FQ78">
        <v>0.001614888423196784</v>
      </c>
      <c r="FR78">
        <v>1</v>
      </c>
      <c r="FS78">
        <v>16.53349666666667</v>
      </c>
      <c r="FT78">
        <v>0.002789766407183478</v>
      </c>
      <c r="FU78">
        <v>0.002773383413009065</v>
      </c>
      <c r="FV78">
        <v>1</v>
      </c>
      <c r="FW78">
        <v>4</v>
      </c>
      <c r="FX78">
        <v>4</v>
      </c>
      <c r="FY78" t="s">
        <v>416</v>
      </c>
      <c r="FZ78">
        <v>3.18199</v>
      </c>
      <c r="GA78">
        <v>2.79726</v>
      </c>
      <c r="GB78">
        <v>0.166526</v>
      </c>
      <c r="GC78">
        <v>0.168746</v>
      </c>
      <c r="GD78">
        <v>0.0928351</v>
      </c>
      <c r="GE78">
        <v>0.0915946</v>
      </c>
      <c r="GF78">
        <v>26263.1</v>
      </c>
      <c r="GG78">
        <v>20788.1</v>
      </c>
      <c r="GH78">
        <v>29430.8</v>
      </c>
      <c r="GI78">
        <v>24483.1</v>
      </c>
      <c r="GJ78">
        <v>33955.1</v>
      </c>
      <c r="GK78">
        <v>32462.2</v>
      </c>
      <c r="GL78">
        <v>40584.8</v>
      </c>
      <c r="GM78">
        <v>39944.7</v>
      </c>
      <c r="GN78">
        <v>2.2124</v>
      </c>
      <c r="GO78">
        <v>1.89925</v>
      </c>
      <c r="GP78">
        <v>0.13788</v>
      </c>
      <c r="GQ78">
        <v>0</v>
      </c>
      <c r="GR78">
        <v>22.7886</v>
      </c>
      <c r="GS78">
        <v>999.9</v>
      </c>
      <c r="GT78">
        <v>48</v>
      </c>
      <c r="GU78">
        <v>31.9</v>
      </c>
      <c r="GV78">
        <v>22.5577</v>
      </c>
      <c r="GW78">
        <v>62.051</v>
      </c>
      <c r="GX78">
        <v>34.7396</v>
      </c>
      <c r="GY78">
        <v>1</v>
      </c>
      <c r="GZ78">
        <v>-0.236385</v>
      </c>
      <c r="HA78">
        <v>-0.216885</v>
      </c>
      <c r="HB78">
        <v>20.268</v>
      </c>
      <c r="HC78">
        <v>5.22388</v>
      </c>
      <c r="HD78">
        <v>11.9023</v>
      </c>
      <c r="HE78">
        <v>4.96385</v>
      </c>
      <c r="HF78">
        <v>3.29178</v>
      </c>
      <c r="HG78">
        <v>9999</v>
      </c>
      <c r="HH78">
        <v>9999</v>
      </c>
      <c r="HI78">
        <v>9999</v>
      </c>
      <c r="HJ78">
        <v>999.9</v>
      </c>
      <c r="HK78">
        <v>4.97017</v>
      </c>
      <c r="HL78">
        <v>1.87498</v>
      </c>
      <c r="HM78">
        <v>1.87367</v>
      </c>
      <c r="HN78">
        <v>1.87275</v>
      </c>
      <c r="HO78">
        <v>1.87438</v>
      </c>
      <c r="HP78">
        <v>1.86935</v>
      </c>
      <c r="HQ78">
        <v>1.87348</v>
      </c>
      <c r="HR78">
        <v>1.87852</v>
      </c>
      <c r="HS78">
        <v>0</v>
      </c>
      <c r="HT78">
        <v>0</v>
      </c>
      <c r="HU78">
        <v>0</v>
      </c>
      <c r="HV78">
        <v>0</v>
      </c>
      <c r="HW78" t="s">
        <v>417</v>
      </c>
      <c r="HX78" t="s">
        <v>418</v>
      </c>
      <c r="HY78" t="s">
        <v>419</v>
      </c>
      <c r="HZ78" t="s">
        <v>419</v>
      </c>
      <c r="IA78" t="s">
        <v>419</v>
      </c>
      <c r="IB78" t="s">
        <v>419</v>
      </c>
      <c r="IC78">
        <v>0</v>
      </c>
      <c r="ID78">
        <v>100</v>
      </c>
      <c r="IE78">
        <v>100</v>
      </c>
      <c r="IF78">
        <v>0.73</v>
      </c>
      <c r="IG78">
        <v>0.1749</v>
      </c>
      <c r="IH78">
        <v>0.7160000000000082</v>
      </c>
      <c r="II78">
        <v>0</v>
      </c>
      <c r="IJ78">
        <v>0</v>
      </c>
      <c r="IK78">
        <v>0</v>
      </c>
      <c r="IL78">
        <v>0.1748900000000049</v>
      </c>
      <c r="IM78">
        <v>0</v>
      </c>
      <c r="IN78">
        <v>0</v>
      </c>
      <c r="IO78">
        <v>0</v>
      </c>
      <c r="IP78">
        <v>-1</v>
      </c>
      <c r="IQ78">
        <v>-1</v>
      </c>
      <c r="IR78">
        <v>-1</v>
      </c>
      <c r="IS78">
        <v>-1</v>
      </c>
      <c r="IT78">
        <v>1.5</v>
      </c>
      <c r="IU78">
        <v>8</v>
      </c>
      <c r="IV78">
        <v>1.84937</v>
      </c>
      <c r="IW78">
        <v>2.40601</v>
      </c>
      <c r="IX78">
        <v>1.42578</v>
      </c>
      <c r="IY78">
        <v>2.27173</v>
      </c>
      <c r="IZ78">
        <v>1.54785</v>
      </c>
      <c r="JA78">
        <v>2.45972</v>
      </c>
      <c r="JB78">
        <v>33.4008</v>
      </c>
      <c r="JC78">
        <v>14.421</v>
      </c>
      <c r="JD78">
        <v>18</v>
      </c>
      <c r="JE78">
        <v>627.263</v>
      </c>
      <c r="JF78">
        <v>415.402</v>
      </c>
      <c r="JG78">
        <v>23.5475</v>
      </c>
      <c r="JH78">
        <v>24.1454</v>
      </c>
      <c r="JI78">
        <v>30.0001</v>
      </c>
      <c r="JJ78">
        <v>24.1416</v>
      </c>
      <c r="JK78">
        <v>24.0959</v>
      </c>
      <c r="JL78">
        <v>37.0437</v>
      </c>
      <c r="JM78">
        <v>29.6527</v>
      </c>
      <c r="JN78">
        <v>39.399</v>
      </c>
      <c r="JO78">
        <v>23.5212</v>
      </c>
      <c r="JP78">
        <v>808.665</v>
      </c>
      <c r="JQ78">
        <v>16.1345</v>
      </c>
      <c r="JR78">
        <v>95.8768</v>
      </c>
      <c r="JS78">
        <v>101.627</v>
      </c>
    </row>
    <row r="79" spans="1:279">
      <c r="A79">
        <v>63</v>
      </c>
      <c r="B79">
        <v>1687535767.5</v>
      </c>
      <c r="C79">
        <v>9378</v>
      </c>
      <c r="D79" t="s">
        <v>729</v>
      </c>
      <c r="E79" t="s">
        <v>730</v>
      </c>
      <c r="F79">
        <v>15</v>
      </c>
      <c r="G79" t="s">
        <v>227</v>
      </c>
      <c r="N79" t="s">
        <v>640</v>
      </c>
      <c r="O79" t="s">
        <v>641</v>
      </c>
      <c r="P79">
        <v>1687535759.75</v>
      </c>
      <c r="Q79">
        <f>(R79)/1000</f>
        <v>0</v>
      </c>
      <c r="R79">
        <f>1000*DB79*AP79*(CX79-CY79)/(100*CQ79*(1000-AP79*CX79))</f>
        <v>0</v>
      </c>
      <c r="S79">
        <f>DB79*AP79*(CW79-CV79*(1000-AP79*CY79)/(1000-AP79*CX79))/(100*CQ79)</f>
        <v>0</v>
      </c>
      <c r="T79">
        <f>CV79 - IF(AP79&gt;1, S79*CQ79*100.0/(AR79*DJ79), 0)</f>
        <v>0</v>
      </c>
      <c r="U79">
        <f>((AA79-Q79/2)*T79-S79)/(AA79+Q79/2)</f>
        <v>0</v>
      </c>
      <c r="V79">
        <f>U79*(DC79+DD79)/1000.0</f>
        <v>0</v>
      </c>
      <c r="W79">
        <f>(CV79 - IF(AP79&gt;1, S79*CQ79*100.0/(AR79*DJ79), 0))*(DC79+DD79)/1000.0</f>
        <v>0</v>
      </c>
      <c r="X79">
        <f>2.0/((1/Z79-1/Y79)+SIGN(Z79)*SQRT((1/Z79-1/Y79)*(1/Z79-1/Y79) + 4*CR79/((CR79+1)*(CR79+1))*(2*1/Z79*1/Y79-1/Y79*1/Y79)))</f>
        <v>0</v>
      </c>
      <c r="Y79">
        <f>IF(LEFT(CS79,1)&lt;&gt;"0",IF(LEFT(CS79,1)="1",3.0,CT79),$D$5+$E$5*(DJ79*DC79/($K$5*1000))+$F$5*(DJ79*DC79/($K$5*1000))*MAX(MIN(CQ79,$J$5),$I$5)*MAX(MIN(CQ79,$J$5),$I$5)+$G$5*MAX(MIN(CQ79,$J$5),$I$5)*(DJ79*DC79/($K$5*1000))+$H$5*(DJ79*DC79/($K$5*1000))*(DJ79*DC79/($K$5*1000)))</f>
        <v>0</v>
      </c>
      <c r="Z79">
        <f>Q79*(1000-(1000*0.61365*exp(17.502*AD79/(240.97+AD79))/(DC79+DD79)+CX79)/2)/(1000*0.61365*exp(17.502*AD79/(240.97+AD79))/(DC79+DD79)-CX79)</f>
        <v>0</v>
      </c>
      <c r="AA79">
        <f>1/((CR79+1)/(X79/1.6)+1/(Y79/1.37)) + CR79/((CR79+1)/(X79/1.6) + CR79/(Y79/1.37))</f>
        <v>0</v>
      </c>
      <c r="AB79">
        <f>(CM79*CP79)</f>
        <v>0</v>
      </c>
      <c r="AC79">
        <f>(DE79+(AB79+2*0.95*5.67E-8*(((DE79+$B$7)+273)^4-(DE79+273)^4)-44100*Q79)/(1.84*29.3*Y79+8*0.95*5.67E-8*(DE79+273)^3))</f>
        <v>0</v>
      </c>
      <c r="AD79">
        <f>($C$7*DF79+$D$7*DG79+$E$7*AC79)</f>
        <v>0</v>
      </c>
      <c r="AE79">
        <f>0.61365*exp(17.502*AD79/(240.97+AD79))</f>
        <v>0</v>
      </c>
      <c r="AF79">
        <f>(AG79/AH79*100)</f>
        <v>0</v>
      </c>
      <c r="AG79">
        <f>CX79*(DC79+DD79)/1000</f>
        <v>0</v>
      </c>
      <c r="AH79">
        <f>0.61365*exp(17.502*DE79/(240.97+DE79))</f>
        <v>0</v>
      </c>
      <c r="AI79">
        <f>(AE79-CX79*(DC79+DD79)/1000)</f>
        <v>0</v>
      </c>
      <c r="AJ79">
        <f>(-Q79*44100)</f>
        <v>0</v>
      </c>
      <c r="AK79">
        <f>2*29.3*Y79*0.92*(DE79-AD79)</f>
        <v>0</v>
      </c>
      <c r="AL79">
        <f>2*0.95*5.67E-8*(((DE79+$B$7)+273)^4-(AD79+273)^4)</f>
        <v>0</v>
      </c>
      <c r="AM79">
        <f>AB79+AL79+AJ79+AK79</f>
        <v>0</v>
      </c>
      <c r="AN79">
        <v>0</v>
      </c>
      <c r="AO79">
        <v>0</v>
      </c>
      <c r="AP79">
        <f>IF(AN79*$H$13&gt;=AR79,1.0,(AR79/(AR79-AN79*$H$13)))</f>
        <v>0</v>
      </c>
      <c r="AQ79">
        <f>(AP79-1)*100</f>
        <v>0</v>
      </c>
      <c r="AR79">
        <f>MAX(0,($B$13+$C$13*DJ79)/(1+$D$13*DJ79)*DC79/(DE79+273)*$E$13)</f>
        <v>0</v>
      </c>
      <c r="AS79" t="s">
        <v>677</v>
      </c>
      <c r="AT79">
        <v>12532.4</v>
      </c>
      <c r="AU79">
        <v>551.6215384615384</v>
      </c>
      <c r="AV79">
        <v>1513.11</v>
      </c>
      <c r="AW79">
        <f>1-AU79/AV79</f>
        <v>0</v>
      </c>
      <c r="AX79">
        <v>-0.9077138303380167</v>
      </c>
      <c r="AY79" t="s">
        <v>731</v>
      </c>
      <c r="AZ79">
        <v>12539.9</v>
      </c>
      <c r="BA79">
        <v>508.2583846153846</v>
      </c>
      <c r="BB79">
        <v>601.0650000000001</v>
      </c>
      <c r="BC79">
        <f>1-BA79/BB79</f>
        <v>0</v>
      </c>
      <c r="BD79">
        <v>0.5</v>
      </c>
      <c r="BE79">
        <f>CN79</f>
        <v>0</v>
      </c>
      <c r="BF79">
        <f>S79</f>
        <v>0</v>
      </c>
      <c r="BG79">
        <f>BC79*BD79*BE79</f>
        <v>0</v>
      </c>
      <c r="BH79">
        <f>(BF79-AX79)/BE79</f>
        <v>0</v>
      </c>
      <c r="BI79">
        <f>(AV79-BB79)/BB79</f>
        <v>0</v>
      </c>
      <c r="BJ79">
        <f>AU79/(AW79+AU79/BB79)</f>
        <v>0</v>
      </c>
      <c r="BK79" t="s">
        <v>732</v>
      </c>
      <c r="BL79">
        <v>396.94</v>
      </c>
      <c r="BM79">
        <f>IF(BL79&lt;&gt;0, BL79, BJ79)</f>
        <v>0</v>
      </c>
      <c r="BN79">
        <f>1-BM79/BB79</f>
        <v>0</v>
      </c>
      <c r="BO79">
        <f>(BB79-BA79)/(BB79-BM79)</f>
        <v>0</v>
      </c>
      <c r="BP79">
        <f>(AV79-BB79)/(AV79-BM79)</f>
        <v>0</v>
      </c>
      <c r="BQ79">
        <f>(BB79-BA79)/(BB79-AU79)</f>
        <v>0</v>
      </c>
      <c r="BR79">
        <f>(AV79-BB79)/(AV79-AU79)</f>
        <v>0</v>
      </c>
      <c r="BS79">
        <f>(BO79*BM79/BA79)</f>
        <v>0</v>
      </c>
      <c r="BT79">
        <f>(1-BS79)</f>
        <v>0</v>
      </c>
      <c r="BU79">
        <v>1794</v>
      </c>
      <c r="BV79">
        <v>300</v>
      </c>
      <c r="BW79">
        <v>300</v>
      </c>
      <c r="BX79">
        <v>300</v>
      </c>
      <c r="BY79">
        <v>12539.9</v>
      </c>
      <c r="BZ79">
        <v>582.12</v>
      </c>
      <c r="CA79">
        <v>-0.00908374</v>
      </c>
      <c r="CB79">
        <v>-2.04</v>
      </c>
      <c r="CC79" t="s">
        <v>413</v>
      </c>
      <c r="CD79" t="s">
        <v>413</v>
      </c>
      <c r="CE79" t="s">
        <v>413</v>
      </c>
      <c r="CF79" t="s">
        <v>413</v>
      </c>
      <c r="CG79" t="s">
        <v>413</v>
      </c>
      <c r="CH79" t="s">
        <v>413</v>
      </c>
      <c r="CI79" t="s">
        <v>413</v>
      </c>
      <c r="CJ79" t="s">
        <v>413</v>
      </c>
      <c r="CK79" t="s">
        <v>413</v>
      </c>
      <c r="CL79" t="s">
        <v>413</v>
      </c>
      <c r="CM79">
        <f>$B$11*DK79+$C$11*DL79+$F$11*DW79*(1-DZ79)</f>
        <v>0</v>
      </c>
      <c r="CN79">
        <f>CM79*CO79</f>
        <v>0</v>
      </c>
      <c r="CO79">
        <f>($B$11*$D$9+$C$11*$D$9+$F$11*((EJ79+EB79)/MAX(EJ79+EB79+EK79, 0.1)*$I$9+EK79/MAX(EJ79+EB79+EK79, 0.1)*$J$9))/($B$11+$C$11+$F$11)</f>
        <v>0</v>
      </c>
      <c r="CP79">
        <f>($B$11*$K$9+$C$11*$K$9+$F$11*((EJ79+EB79)/MAX(EJ79+EB79+EK79, 0.1)*$P$9+EK79/MAX(EJ79+EB79+EK79, 0.1)*$Q$9))/($B$11+$C$11+$F$11)</f>
        <v>0</v>
      </c>
      <c r="CQ79">
        <v>6</v>
      </c>
      <c r="CR79">
        <v>0.5</v>
      </c>
      <c r="CS79" t="s">
        <v>414</v>
      </c>
      <c r="CT79">
        <v>2</v>
      </c>
      <c r="CU79">
        <v>1687535759.75</v>
      </c>
      <c r="CV79">
        <v>997.7902</v>
      </c>
      <c r="CW79">
        <v>1008.244</v>
      </c>
      <c r="CX79">
        <v>16.78031333333333</v>
      </c>
      <c r="CY79">
        <v>16.37522</v>
      </c>
      <c r="CZ79">
        <v>997.6022</v>
      </c>
      <c r="DA79">
        <v>16.60542333333334</v>
      </c>
      <c r="DB79">
        <v>600.1942666666666</v>
      </c>
      <c r="DC79">
        <v>101.0311666666667</v>
      </c>
      <c r="DD79">
        <v>0.09973896333333331</v>
      </c>
      <c r="DE79">
        <v>24.79106333333333</v>
      </c>
      <c r="DF79">
        <v>24.94952</v>
      </c>
      <c r="DG79">
        <v>999.9000000000002</v>
      </c>
      <c r="DH79">
        <v>0</v>
      </c>
      <c r="DI79">
        <v>0</v>
      </c>
      <c r="DJ79">
        <v>10006.59333333333</v>
      </c>
      <c r="DK79">
        <v>0</v>
      </c>
      <c r="DL79">
        <v>1818.712333333333</v>
      </c>
      <c r="DM79">
        <v>-9.911523999999996</v>
      </c>
      <c r="DN79">
        <v>1015.369666666667</v>
      </c>
      <c r="DO79">
        <v>1025.028666666667</v>
      </c>
      <c r="DP79">
        <v>0.4050896333333334</v>
      </c>
      <c r="DQ79">
        <v>1008.244</v>
      </c>
      <c r="DR79">
        <v>16.37522</v>
      </c>
      <c r="DS79">
        <v>1.695332333333333</v>
      </c>
      <c r="DT79">
        <v>1.654406</v>
      </c>
      <c r="DU79">
        <v>14.85376</v>
      </c>
      <c r="DV79">
        <v>14.47509333333333</v>
      </c>
      <c r="DW79">
        <v>1500.015</v>
      </c>
      <c r="DX79">
        <v>0.9729959999999996</v>
      </c>
      <c r="DY79">
        <v>0.0270037</v>
      </c>
      <c r="DZ79">
        <v>0</v>
      </c>
      <c r="EA79">
        <v>508.2633666666667</v>
      </c>
      <c r="EB79">
        <v>4.99931</v>
      </c>
      <c r="EC79">
        <v>12049.17</v>
      </c>
      <c r="ED79">
        <v>13259.34333333333</v>
      </c>
      <c r="EE79">
        <v>38.29553333333332</v>
      </c>
      <c r="EF79">
        <v>39.24973333333332</v>
      </c>
      <c r="EG79">
        <v>39.00813333333333</v>
      </c>
      <c r="EH79">
        <v>37.57899999999999</v>
      </c>
      <c r="EI79">
        <v>39.19553333333332</v>
      </c>
      <c r="EJ79">
        <v>1454.645</v>
      </c>
      <c r="EK79">
        <v>40.36999999999998</v>
      </c>
      <c r="EL79">
        <v>0</v>
      </c>
      <c r="EM79">
        <v>118.0999999046326</v>
      </c>
      <c r="EN79">
        <v>0</v>
      </c>
      <c r="EO79">
        <v>508.2583846153846</v>
      </c>
      <c r="EP79">
        <v>3.322324784682295</v>
      </c>
      <c r="EQ79">
        <v>-102.3316225472074</v>
      </c>
      <c r="ER79">
        <v>12047.43846153846</v>
      </c>
      <c r="ES79">
        <v>15</v>
      </c>
      <c r="ET79">
        <v>1687535800.5</v>
      </c>
      <c r="EU79" t="s">
        <v>733</v>
      </c>
      <c r="EV79">
        <v>1687535800.5</v>
      </c>
      <c r="EW79">
        <v>1687535169.6</v>
      </c>
      <c r="EX79">
        <v>63</v>
      </c>
      <c r="EY79">
        <v>-0.541</v>
      </c>
      <c r="EZ79">
        <v>0.003</v>
      </c>
      <c r="FA79">
        <v>0.188</v>
      </c>
      <c r="FB79">
        <v>0.175</v>
      </c>
      <c r="FC79">
        <v>1007</v>
      </c>
      <c r="FD79">
        <v>16</v>
      </c>
      <c r="FE79">
        <v>0.16</v>
      </c>
      <c r="FF79">
        <v>0.2</v>
      </c>
      <c r="FG79">
        <v>-10.05739487804878</v>
      </c>
      <c r="FH79">
        <v>2.251954912891996</v>
      </c>
      <c r="FI79">
        <v>0.2513819262874909</v>
      </c>
      <c r="FJ79">
        <v>1</v>
      </c>
      <c r="FK79">
        <v>998.262129032258</v>
      </c>
      <c r="FL79">
        <v>4.883370967738577</v>
      </c>
      <c r="FM79">
        <v>0.3702045417137894</v>
      </c>
      <c r="FN79">
        <v>1</v>
      </c>
      <c r="FO79">
        <v>0.4029546829268293</v>
      </c>
      <c r="FP79">
        <v>0.08245814634146229</v>
      </c>
      <c r="FQ79">
        <v>0.02323738449078629</v>
      </c>
      <c r="FR79">
        <v>1</v>
      </c>
      <c r="FS79">
        <v>16.78008709677419</v>
      </c>
      <c r="FT79">
        <v>0.0592983870966852</v>
      </c>
      <c r="FU79">
        <v>0.00500075748684641</v>
      </c>
      <c r="FV79">
        <v>1</v>
      </c>
      <c r="FW79">
        <v>4</v>
      </c>
      <c r="FX79">
        <v>4</v>
      </c>
      <c r="FY79" t="s">
        <v>416</v>
      </c>
      <c r="FZ79">
        <v>3.18172</v>
      </c>
      <c r="GA79">
        <v>2.79723</v>
      </c>
      <c r="GB79">
        <v>0.192725</v>
      </c>
      <c r="GC79">
        <v>0.194902</v>
      </c>
      <c r="GD79">
        <v>0.09387139999999999</v>
      </c>
      <c r="GE79">
        <v>0.0927718</v>
      </c>
      <c r="GF79">
        <v>25437.6</v>
      </c>
      <c r="GG79">
        <v>20134.1</v>
      </c>
      <c r="GH79">
        <v>29429.5</v>
      </c>
      <c r="GI79">
        <v>24482.1</v>
      </c>
      <c r="GJ79">
        <v>33915.2</v>
      </c>
      <c r="GK79">
        <v>32419</v>
      </c>
      <c r="GL79">
        <v>40583.4</v>
      </c>
      <c r="GM79">
        <v>39943.1</v>
      </c>
      <c r="GN79">
        <v>2.21242</v>
      </c>
      <c r="GO79">
        <v>1.89953</v>
      </c>
      <c r="GP79">
        <v>0.117272</v>
      </c>
      <c r="GQ79">
        <v>0</v>
      </c>
      <c r="GR79">
        <v>23.017</v>
      </c>
      <c r="GS79">
        <v>999.9</v>
      </c>
      <c r="GT79">
        <v>47.4</v>
      </c>
      <c r="GU79">
        <v>32</v>
      </c>
      <c r="GV79">
        <v>22.4025</v>
      </c>
      <c r="GW79">
        <v>61.651</v>
      </c>
      <c r="GX79">
        <v>35.4046</v>
      </c>
      <c r="GY79">
        <v>1</v>
      </c>
      <c r="GZ79">
        <v>-0.234294</v>
      </c>
      <c r="HA79">
        <v>-0.720357</v>
      </c>
      <c r="HB79">
        <v>20.2635</v>
      </c>
      <c r="HC79">
        <v>5.22538</v>
      </c>
      <c r="HD79">
        <v>11.903</v>
      </c>
      <c r="HE79">
        <v>4.9635</v>
      </c>
      <c r="HF79">
        <v>3.29163</v>
      </c>
      <c r="HG79">
        <v>9999</v>
      </c>
      <c r="HH79">
        <v>9999</v>
      </c>
      <c r="HI79">
        <v>9999</v>
      </c>
      <c r="HJ79">
        <v>999.9</v>
      </c>
      <c r="HK79">
        <v>4.97015</v>
      </c>
      <c r="HL79">
        <v>1.87498</v>
      </c>
      <c r="HM79">
        <v>1.8737</v>
      </c>
      <c r="HN79">
        <v>1.87274</v>
      </c>
      <c r="HO79">
        <v>1.87439</v>
      </c>
      <c r="HP79">
        <v>1.86934</v>
      </c>
      <c r="HQ79">
        <v>1.87347</v>
      </c>
      <c r="HR79">
        <v>1.87852</v>
      </c>
      <c r="HS79">
        <v>0</v>
      </c>
      <c r="HT79">
        <v>0</v>
      </c>
      <c r="HU79">
        <v>0</v>
      </c>
      <c r="HV79">
        <v>0</v>
      </c>
      <c r="HW79" t="s">
        <v>417</v>
      </c>
      <c r="HX79" t="s">
        <v>418</v>
      </c>
      <c r="HY79" t="s">
        <v>419</v>
      </c>
      <c r="HZ79" t="s">
        <v>419</v>
      </c>
      <c r="IA79" t="s">
        <v>419</v>
      </c>
      <c r="IB79" t="s">
        <v>419</v>
      </c>
      <c r="IC79">
        <v>0</v>
      </c>
      <c r="ID79">
        <v>100</v>
      </c>
      <c r="IE79">
        <v>100</v>
      </c>
      <c r="IF79">
        <v>0.188</v>
      </c>
      <c r="IG79">
        <v>0.1748</v>
      </c>
      <c r="IH79">
        <v>0.7299500000000307</v>
      </c>
      <c r="II79">
        <v>0</v>
      </c>
      <c r="IJ79">
        <v>0</v>
      </c>
      <c r="IK79">
        <v>0</v>
      </c>
      <c r="IL79">
        <v>0.1748900000000049</v>
      </c>
      <c r="IM79">
        <v>0</v>
      </c>
      <c r="IN79">
        <v>0</v>
      </c>
      <c r="IO79">
        <v>0</v>
      </c>
      <c r="IP79">
        <v>-1</v>
      </c>
      <c r="IQ79">
        <v>-1</v>
      </c>
      <c r="IR79">
        <v>-1</v>
      </c>
      <c r="IS79">
        <v>-1</v>
      </c>
      <c r="IT79">
        <v>1.5</v>
      </c>
      <c r="IU79">
        <v>10</v>
      </c>
      <c r="IV79">
        <v>2.21924</v>
      </c>
      <c r="IW79">
        <v>2.39502</v>
      </c>
      <c r="IX79">
        <v>1.42578</v>
      </c>
      <c r="IY79">
        <v>2.27173</v>
      </c>
      <c r="IZ79">
        <v>1.54785</v>
      </c>
      <c r="JA79">
        <v>2.43164</v>
      </c>
      <c r="JB79">
        <v>33.4906</v>
      </c>
      <c r="JC79">
        <v>14.4035</v>
      </c>
      <c r="JD79">
        <v>18</v>
      </c>
      <c r="JE79">
        <v>627.408</v>
      </c>
      <c r="JF79">
        <v>415.676</v>
      </c>
      <c r="JG79">
        <v>22.7412</v>
      </c>
      <c r="JH79">
        <v>24.1716</v>
      </c>
      <c r="JI79">
        <v>29.9994</v>
      </c>
      <c r="JJ79">
        <v>24.1529</v>
      </c>
      <c r="JK79">
        <v>24.1119</v>
      </c>
      <c r="JL79">
        <v>44.4419</v>
      </c>
      <c r="JM79">
        <v>29.4663</v>
      </c>
      <c r="JN79">
        <v>37.8978</v>
      </c>
      <c r="JO79">
        <v>22.7287</v>
      </c>
      <c r="JP79">
        <v>1008.93</v>
      </c>
      <c r="JQ79">
        <v>16.0315</v>
      </c>
      <c r="JR79">
        <v>95.87309999999999</v>
      </c>
      <c r="JS79">
        <v>101.623</v>
      </c>
    </row>
    <row r="80" spans="1:279">
      <c r="A80">
        <v>64</v>
      </c>
      <c r="B80">
        <v>1687535900</v>
      </c>
      <c r="C80">
        <v>9510.5</v>
      </c>
      <c r="D80" t="s">
        <v>734</v>
      </c>
      <c r="E80" t="s">
        <v>735</v>
      </c>
      <c r="F80">
        <v>15</v>
      </c>
      <c r="G80" t="s">
        <v>227</v>
      </c>
      <c r="N80" t="s">
        <v>640</v>
      </c>
      <c r="O80" t="s">
        <v>641</v>
      </c>
      <c r="P80">
        <v>1687535892.25</v>
      </c>
      <c r="Q80">
        <f>(R80)/1000</f>
        <v>0</v>
      </c>
      <c r="R80">
        <f>1000*DB80*AP80*(CX80-CY80)/(100*CQ80*(1000-AP80*CX80))</f>
        <v>0</v>
      </c>
      <c r="S80">
        <f>DB80*AP80*(CW80-CV80*(1000-AP80*CY80)/(1000-AP80*CX80))/(100*CQ80)</f>
        <v>0</v>
      </c>
      <c r="T80">
        <f>CV80 - IF(AP80&gt;1, S80*CQ80*100.0/(AR80*DJ80), 0)</f>
        <v>0</v>
      </c>
      <c r="U80">
        <f>((AA80-Q80/2)*T80-S80)/(AA80+Q80/2)</f>
        <v>0</v>
      </c>
      <c r="V80">
        <f>U80*(DC80+DD80)/1000.0</f>
        <v>0</v>
      </c>
      <c r="W80">
        <f>(CV80 - IF(AP80&gt;1, S80*CQ80*100.0/(AR80*DJ80), 0))*(DC80+DD80)/1000.0</f>
        <v>0</v>
      </c>
      <c r="X80">
        <f>2.0/((1/Z80-1/Y80)+SIGN(Z80)*SQRT((1/Z80-1/Y80)*(1/Z80-1/Y80) + 4*CR80/((CR80+1)*(CR80+1))*(2*1/Z80*1/Y80-1/Y80*1/Y80)))</f>
        <v>0</v>
      </c>
      <c r="Y80">
        <f>IF(LEFT(CS80,1)&lt;&gt;"0",IF(LEFT(CS80,1)="1",3.0,CT80),$D$5+$E$5*(DJ80*DC80/($K$5*1000))+$F$5*(DJ80*DC80/($K$5*1000))*MAX(MIN(CQ80,$J$5),$I$5)*MAX(MIN(CQ80,$J$5),$I$5)+$G$5*MAX(MIN(CQ80,$J$5),$I$5)*(DJ80*DC80/($K$5*1000))+$H$5*(DJ80*DC80/($K$5*1000))*(DJ80*DC80/($K$5*1000)))</f>
        <v>0</v>
      </c>
      <c r="Z80">
        <f>Q80*(1000-(1000*0.61365*exp(17.502*AD80/(240.97+AD80))/(DC80+DD80)+CX80)/2)/(1000*0.61365*exp(17.502*AD80/(240.97+AD80))/(DC80+DD80)-CX80)</f>
        <v>0</v>
      </c>
      <c r="AA80">
        <f>1/((CR80+1)/(X80/1.6)+1/(Y80/1.37)) + CR80/((CR80+1)/(X80/1.6) + CR80/(Y80/1.37))</f>
        <v>0</v>
      </c>
      <c r="AB80">
        <f>(CM80*CP80)</f>
        <v>0</v>
      </c>
      <c r="AC80">
        <f>(DE80+(AB80+2*0.95*5.67E-8*(((DE80+$B$7)+273)^4-(DE80+273)^4)-44100*Q80)/(1.84*29.3*Y80+8*0.95*5.67E-8*(DE80+273)^3))</f>
        <v>0</v>
      </c>
      <c r="AD80">
        <f>($C$7*DF80+$D$7*DG80+$E$7*AC80)</f>
        <v>0</v>
      </c>
      <c r="AE80">
        <f>0.61365*exp(17.502*AD80/(240.97+AD80))</f>
        <v>0</v>
      </c>
      <c r="AF80">
        <f>(AG80/AH80*100)</f>
        <v>0</v>
      </c>
      <c r="AG80">
        <f>CX80*(DC80+DD80)/1000</f>
        <v>0</v>
      </c>
      <c r="AH80">
        <f>0.61365*exp(17.502*DE80/(240.97+DE80))</f>
        <v>0</v>
      </c>
      <c r="AI80">
        <f>(AE80-CX80*(DC80+DD80)/1000)</f>
        <v>0</v>
      </c>
      <c r="AJ80">
        <f>(-Q80*44100)</f>
        <v>0</v>
      </c>
      <c r="AK80">
        <f>2*29.3*Y80*0.92*(DE80-AD80)</f>
        <v>0</v>
      </c>
      <c r="AL80">
        <f>2*0.95*5.67E-8*(((DE80+$B$7)+273)^4-(AD80+273)^4)</f>
        <v>0</v>
      </c>
      <c r="AM80">
        <f>AB80+AL80+AJ80+AK80</f>
        <v>0</v>
      </c>
      <c r="AN80">
        <v>0</v>
      </c>
      <c r="AO80">
        <v>0</v>
      </c>
      <c r="AP80">
        <f>IF(AN80*$H$13&gt;=AR80,1.0,(AR80/(AR80-AN80*$H$13)))</f>
        <v>0</v>
      </c>
      <c r="AQ80">
        <f>(AP80-1)*100</f>
        <v>0</v>
      </c>
      <c r="AR80">
        <f>MAX(0,($B$13+$C$13*DJ80)/(1+$D$13*DJ80)*DC80/(DE80+273)*$E$13)</f>
        <v>0</v>
      </c>
      <c r="AS80" t="s">
        <v>677</v>
      </c>
      <c r="AT80">
        <v>12532.4</v>
      </c>
      <c r="AU80">
        <v>551.6215384615384</v>
      </c>
      <c r="AV80">
        <v>1513.11</v>
      </c>
      <c r="AW80">
        <f>1-AU80/AV80</f>
        <v>0</v>
      </c>
      <c r="AX80">
        <v>-0.9077138303380167</v>
      </c>
      <c r="AY80" t="s">
        <v>736</v>
      </c>
      <c r="AZ80">
        <v>12542.2</v>
      </c>
      <c r="BA80">
        <v>511.6026</v>
      </c>
      <c r="BB80">
        <v>609.331</v>
      </c>
      <c r="BC80">
        <f>1-BA80/BB80</f>
        <v>0</v>
      </c>
      <c r="BD80">
        <v>0.5</v>
      </c>
      <c r="BE80">
        <f>CN80</f>
        <v>0</v>
      </c>
      <c r="BF80">
        <f>S80</f>
        <v>0</v>
      </c>
      <c r="BG80">
        <f>BC80*BD80*BE80</f>
        <v>0</v>
      </c>
      <c r="BH80">
        <f>(BF80-AX80)/BE80</f>
        <v>0</v>
      </c>
      <c r="BI80">
        <f>(AV80-BB80)/BB80</f>
        <v>0</v>
      </c>
      <c r="BJ80">
        <f>AU80/(AW80+AU80/BB80)</f>
        <v>0</v>
      </c>
      <c r="BK80" t="s">
        <v>737</v>
      </c>
      <c r="BL80">
        <v>400.46</v>
      </c>
      <c r="BM80">
        <f>IF(BL80&lt;&gt;0, BL80, BJ80)</f>
        <v>0</v>
      </c>
      <c r="BN80">
        <f>1-BM80/BB80</f>
        <v>0</v>
      </c>
      <c r="BO80">
        <f>(BB80-BA80)/(BB80-BM80)</f>
        <v>0</v>
      </c>
      <c r="BP80">
        <f>(AV80-BB80)/(AV80-BM80)</f>
        <v>0</v>
      </c>
      <c r="BQ80">
        <f>(BB80-BA80)/(BB80-AU80)</f>
        <v>0</v>
      </c>
      <c r="BR80">
        <f>(AV80-BB80)/(AV80-AU80)</f>
        <v>0</v>
      </c>
      <c r="BS80">
        <f>(BO80*BM80/BA80)</f>
        <v>0</v>
      </c>
      <c r="BT80">
        <f>(1-BS80)</f>
        <v>0</v>
      </c>
      <c r="BU80">
        <v>1796</v>
      </c>
      <c r="BV80">
        <v>300</v>
      </c>
      <c r="BW80">
        <v>300</v>
      </c>
      <c r="BX80">
        <v>300</v>
      </c>
      <c r="BY80">
        <v>12542.2</v>
      </c>
      <c r="BZ80">
        <v>588.03</v>
      </c>
      <c r="CA80">
        <v>-0.009087120000000001</v>
      </c>
      <c r="CB80">
        <v>-1.94</v>
      </c>
      <c r="CC80" t="s">
        <v>413</v>
      </c>
      <c r="CD80" t="s">
        <v>413</v>
      </c>
      <c r="CE80" t="s">
        <v>413</v>
      </c>
      <c r="CF80" t="s">
        <v>413</v>
      </c>
      <c r="CG80" t="s">
        <v>413</v>
      </c>
      <c r="CH80" t="s">
        <v>413</v>
      </c>
      <c r="CI80" t="s">
        <v>413</v>
      </c>
      <c r="CJ80" t="s">
        <v>413</v>
      </c>
      <c r="CK80" t="s">
        <v>413</v>
      </c>
      <c r="CL80" t="s">
        <v>413</v>
      </c>
      <c r="CM80">
        <f>$B$11*DK80+$C$11*DL80+$F$11*DW80*(1-DZ80)</f>
        <v>0</v>
      </c>
      <c r="CN80">
        <f>CM80*CO80</f>
        <v>0</v>
      </c>
      <c r="CO80">
        <f>($B$11*$D$9+$C$11*$D$9+$F$11*((EJ80+EB80)/MAX(EJ80+EB80+EK80, 0.1)*$I$9+EK80/MAX(EJ80+EB80+EK80, 0.1)*$J$9))/($B$11+$C$11+$F$11)</f>
        <v>0</v>
      </c>
      <c r="CP80">
        <f>($B$11*$K$9+$C$11*$K$9+$F$11*((EJ80+EB80)/MAX(EJ80+EB80+EK80, 0.1)*$P$9+EK80/MAX(EJ80+EB80+EK80, 0.1)*$Q$9))/($B$11+$C$11+$F$11)</f>
        <v>0</v>
      </c>
      <c r="CQ80">
        <v>6</v>
      </c>
      <c r="CR80">
        <v>0.5</v>
      </c>
      <c r="CS80" t="s">
        <v>414</v>
      </c>
      <c r="CT80">
        <v>2</v>
      </c>
      <c r="CU80">
        <v>1687535892.25</v>
      </c>
      <c r="CV80">
        <v>1198.952</v>
      </c>
      <c r="CW80">
        <v>1209.277</v>
      </c>
      <c r="CX80">
        <v>16.63139333333334</v>
      </c>
      <c r="CY80">
        <v>16.29225</v>
      </c>
      <c r="CZ80">
        <v>1198.975</v>
      </c>
      <c r="DA80">
        <v>16.4565</v>
      </c>
      <c r="DB80">
        <v>600.2691666666667</v>
      </c>
      <c r="DC80">
        <v>101.0342666666667</v>
      </c>
      <c r="DD80">
        <v>0.1003522066666667</v>
      </c>
      <c r="DE80">
        <v>24.69878333333333</v>
      </c>
      <c r="DF80">
        <v>24.95363333333334</v>
      </c>
      <c r="DG80">
        <v>999.9000000000002</v>
      </c>
      <c r="DH80">
        <v>0</v>
      </c>
      <c r="DI80">
        <v>0</v>
      </c>
      <c r="DJ80">
        <v>10006.46666666667</v>
      </c>
      <c r="DK80">
        <v>0</v>
      </c>
      <c r="DL80">
        <v>1824.215666666667</v>
      </c>
      <c r="DM80">
        <v>-10.11500333333333</v>
      </c>
      <c r="DN80">
        <v>1219.442333333333</v>
      </c>
      <c r="DO80">
        <v>1229.304333333333</v>
      </c>
      <c r="DP80">
        <v>0.3391392666666668</v>
      </c>
      <c r="DQ80">
        <v>1209.277</v>
      </c>
      <c r="DR80">
        <v>16.29225</v>
      </c>
      <c r="DS80">
        <v>1.680340666666667</v>
      </c>
      <c r="DT80">
        <v>1.646076333333333</v>
      </c>
      <c r="DU80">
        <v>14.71599333333333</v>
      </c>
      <c r="DV80">
        <v>14.39705</v>
      </c>
      <c r="DW80">
        <v>1499.984333333334</v>
      </c>
      <c r="DX80">
        <v>0.9730057000000003</v>
      </c>
      <c r="DY80">
        <v>0.02699384333333333</v>
      </c>
      <c r="DZ80">
        <v>0</v>
      </c>
      <c r="EA80">
        <v>511.6202</v>
      </c>
      <c r="EB80">
        <v>4.99931</v>
      </c>
      <c r="EC80">
        <v>12143.75333333333</v>
      </c>
      <c r="ED80">
        <v>13259.12333333333</v>
      </c>
      <c r="EE80">
        <v>37.0977</v>
      </c>
      <c r="EF80">
        <v>38.77266666666666</v>
      </c>
      <c r="EG80">
        <v>37.89766666666666</v>
      </c>
      <c r="EH80">
        <v>36.90603333333333</v>
      </c>
      <c r="EI80">
        <v>38.41433333333332</v>
      </c>
      <c r="EJ80">
        <v>1454.630666666667</v>
      </c>
      <c r="EK80">
        <v>40.35366666666665</v>
      </c>
      <c r="EL80">
        <v>0</v>
      </c>
      <c r="EM80">
        <v>132.2000000476837</v>
      </c>
      <c r="EN80">
        <v>0</v>
      </c>
      <c r="EO80">
        <v>511.6026</v>
      </c>
      <c r="EP80">
        <v>-1.17384615950095</v>
      </c>
      <c r="EQ80">
        <v>-73.28461589876289</v>
      </c>
      <c r="ER80">
        <v>12144.008</v>
      </c>
      <c r="ES80">
        <v>15</v>
      </c>
      <c r="ET80">
        <v>1687535929</v>
      </c>
      <c r="EU80" t="s">
        <v>738</v>
      </c>
      <c r="EV80">
        <v>1687535929</v>
      </c>
      <c r="EW80">
        <v>1687535169.6</v>
      </c>
      <c r="EX80">
        <v>64</v>
      </c>
      <c r="EY80">
        <v>-0.211</v>
      </c>
      <c r="EZ80">
        <v>0.003</v>
      </c>
      <c r="FA80">
        <v>-0.023</v>
      </c>
      <c r="FB80">
        <v>0.175</v>
      </c>
      <c r="FC80">
        <v>1207</v>
      </c>
      <c r="FD80">
        <v>16</v>
      </c>
      <c r="FE80">
        <v>0.19</v>
      </c>
      <c r="FF80">
        <v>0.2</v>
      </c>
      <c r="FG80">
        <v>-10.2466165</v>
      </c>
      <c r="FH80">
        <v>2.153323902439041</v>
      </c>
      <c r="FI80">
        <v>0.2305762313482245</v>
      </c>
      <c r="FJ80">
        <v>1</v>
      </c>
      <c r="FK80">
        <v>1199.136</v>
      </c>
      <c r="FL80">
        <v>3.151768631817223</v>
      </c>
      <c r="FM80">
        <v>0.229297477817209</v>
      </c>
      <c r="FN80">
        <v>1</v>
      </c>
      <c r="FO80">
        <v>0.33263855</v>
      </c>
      <c r="FP80">
        <v>0.1273066716697928</v>
      </c>
      <c r="FQ80">
        <v>0.01248198129695362</v>
      </c>
      <c r="FR80">
        <v>1</v>
      </c>
      <c r="FS80">
        <v>16.63048</v>
      </c>
      <c r="FT80">
        <v>0.1251256952168704</v>
      </c>
      <c r="FU80">
        <v>0.009190770733005201</v>
      </c>
      <c r="FV80">
        <v>1</v>
      </c>
      <c r="FW80">
        <v>4</v>
      </c>
      <c r="FX80">
        <v>4</v>
      </c>
      <c r="FY80" t="s">
        <v>416</v>
      </c>
      <c r="FZ80">
        <v>3.18164</v>
      </c>
      <c r="GA80">
        <v>2.7963</v>
      </c>
      <c r="GB80">
        <v>0.216508</v>
      </c>
      <c r="GC80">
        <v>0.218581</v>
      </c>
      <c r="GD80">
        <v>0.0932997</v>
      </c>
      <c r="GE80">
        <v>0.0928914</v>
      </c>
      <c r="GF80">
        <v>24687.5</v>
      </c>
      <c r="GG80">
        <v>19541.7</v>
      </c>
      <c r="GH80">
        <v>29427.2</v>
      </c>
      <c r="GI80">
        <v>24480.6</v>
      </c>
      <c r="GJ80">
        <v>33936.2</v>
      </c>
      <c r="GK80">
        <v>32413.7</v>
      </c>
      <c r="GL80">
        <v>40581.2</v>
      </c>
      <c r="GM80">
        <v>39940.9</v>
      </c>
      <c r="GN80">
        <v>2.21143</v>
      </c>
      <c r="GO80">
        <v>1.89905</v>
      </c>
      <c r="GP80">
        <v>0.124723</v>
      </c>
      <c r="GQ80">
        <v>0</v>
      </c>
      <c r="GR80">
        <v>22.9161</v>
      </c>
      <c r="GS80">
        <v>999.9</v>
      </c>
      <c r="GT80">
        <v>46.7</v>
      </c>
      <c r="GU80">
        <v>32.2</v>
      </c>
      <c r="GV80">
        <v>22.3224</v>
      </c>
      <c r="GW80">
        <v>62.181</v>
      </c>
      <c r="GX80">
        <v>34.383</v>
      </c>
      <c r="GY80">
        <v>1</v>
      </c>
      <c r="GZ80">
        <v>-0.232078</v>
      </c>
      <c r="HA80">
        <v>-0.353216</v>
      </c>
      <c r="HB80">
        <v>20.2682</v>
      </c>
      <c r="HC80">
        <v>5.22732</v>
      </c>
      <c r="HD80">
        <v>11.9029</v>
      </c>
      <c r="HE80">
        <v>4.96395</v>
      </c>
      <c r="HF80">
        <v>3.292</v>
      </c>
      <c r="HG80">
        <v>9999</v>
      </c>
      <c r="HH80">
        <v>9999</v>
      </c>
      <c r="HI80">
        <v>9999</v>
      </c>
      <c r="HJ80">
        <v>999.9</v>
      </c>
      <c r="HK80">
        <v>4.97016</v>
      </c>
      <c r="HL80">
        <v>1.875</v>
      </c>
      <c r="HM80">
        <v>1.87366</v>
      </c>
      <c r="HN80">
        <v>1.87272</v>
      </c>
      <c r="HO80">
        <v>1.87439</v>
      </c>
      <c r="HP80">
        <v>1.86935</v>
      </c>
      <c r="HQ80">
        <v>1.87348</v>
      </c>
      <c r="HR80">
        <v>1.87853</v>
      </c>
      <c r="HS80">
        <v>0</v>
      </c>
      <c r="HT80">
        <v>0</v>
      </c>
      <c r="HU80">
        <v>0</v>
      </c>
      <c r="HV80">
        <v>0</v>
      </c>
      <c r="HW80" t="s">
        <v>417</v>
      </c>
      <c r="HX80" t="s">
        <v>418</v>
      </c>
      <c r="HY80" t="s">
        <v>419</v>
      </c>
      <c r="HZ80" t="s">
        <v>419</v>
      </c>
      <c r="IA80" t="s">
        <v>419</v>
      </c>
      <c r="IB80" t="s">
        <v>419</v>
      </c>
      <c r="IC80">
        <v>0</v>
      </c>
      <c r="ID80">
        <v>100</v>
      </c>
      <c r="IE80">
        <v>100</v>
      </c>
      <c r="IF80">
        <v>-0.023</v>
      </c>
      <c r="IG80">
        <v>0.1749</v>
      </c>
      <c r="IH80">
        <v>0.1875000000001137</v>
      </c>
      <c r="II80">
        <v>0</v>
      </c>
      <c r="IJ80">
        <v>0</v>
      </c>
      <c r="IK80">
        <v>0</v>
      </c>
      <c r="IL80">
        <v>0.1748900000000049</v>
      </c>
      <c r="IM80">
        <v>0</v>
      </c>
      <c r="IN80">
        <v>0</v>
      </c>
      <c r="IO80">
        <v>0</v>
      </c>
      <c r="IP80">
        <v>-1</v>
      </c>
      <c r="IQ80">
        <v>-1</v>
      </c>
      <c r="IR80">
        <v>-1</v>
      </c>
      <c r="IS80">
        <v>-1</v>
      </c>
      <c r="IT80">
        <v>1.7</v>
      </c>
      <c r="IU80">
        <v>12.2</v>
      </c>
      <c r="IV80">
        <v>2.57935</v>
      </c>
      <c r="IW80">
        <v>2.39502</v>
      </c>
      <c r="IX80">
        <v>1.42578</v>
      </c>
      <c r="IY80">
        <v>2.27173</v>
      </c>
      <c r="IZ80">
        <v>1.54785</v>
      </c>
      <c r="JA80">
        <v>2.40845</v>
      </c>
      <c r="JB80">
        <v>33.6029</v>
      </c>
      <c r="JC80">
        <v>14.386</v>
      </c>
      <c r="JD80">
        <v>18</v>
      </c>
      <c r="JE80">
        <v>627</v>
      </c>
      <c r="JF80">
        <v>415.617</v>
      </c>
      <c r="JG80">
        <v>23.2365</v>
      </c>
      <c r="JH80">
        <v>24.2059</v>
      </c>
      <c r="JI80">
        <v>30.0002</v>
      </c>
      <c r="JJ80">
        <v>24.1813</v>
      </c>
      <c r="JK80">
        <v>24.1382</v>
      </c>
      <c r="JL80">
        <v>51.625</v>
      </c>
      <c r="JM80">
        <v>28.2591</v>
      </c>
      <c r="JN80">
        <v>35.6417</v>
      </c>
      <c r="JO80">
        <v>23.2486</v>
      </c>
      <c r="JP80">
        <v>1209.5</v>
      </c>
      <c r="JQ80">
        <v>16.2064</v>
      </c>
      <c r="JR80">
        <v>95.867</v>
      </c>
      <c r="JS80">
        <v>101.617</v>
      </c>
    </row>
    <row r="81" spans="1:279">
      <c r="A81">
        <v>65</v>
      </c>
      <c r="B81">
        <v>1687536024.5</v>
      </c>
      <c r="C81">
        <v>9635</v>
      </c>
      <c r="D81" t="s">
        <v>739</v>
      </c>
      <c r="E81" t="s">
        <v>740</v>
      </c>
      <c r="F81">
        <v>15</v>
      </c>
      <c r="G81" t="s">
        <v>227</v>
      </c>
      <c r="N81" t="s">
        <v>640</v>
      </c>
      <c r="O81" t="s">
        <v>641</v>
      </c>
      <c r="P81">
        <v>1687536016.75</v>
      </c>
      <c r="Q81">
        <f>(R81)/1000</f>
        <v>0</v>
      </c>
      <c r="R81">
        <f>1000*DB81*AP81*(CX81-CY81)/(100*CQ81*(1000-AP81*CX81))</f>
        <v>0</v>
      </c>
      <c r="S81">
        <f>DB81*AP81*(CW81-CV81*(1000-AP81*CY81)/(1000-AP81*CX81))/(100*CQ81)</f>
        <v>0</v>
      </c>
      <c r="T81">
        <f>CV81 - IF(AP81&gt;1, S81*CQ81*100.0/(AR81*DJ81), 0)</f>
        <v>0</v>
      </c>
      <c r="U81">
        <f>((AA81-Q81/2)*T81-S81)/(AA81+Q81/2)</f>
        <v>0</v>
      </c>
      <c r="V81">
        <f>U81*(DC81+DD81)/1000.0</f>
        <v>0</v>
      </c>
      <c r="W81">
        <f>(CV81 - IF(AP81&gt;1, S81*CQ81*100.0/(AR81*DJ81), 0))*(DC81+DD81)/1000.0</f>
        <v>0</v>
      </c>
      <c r="X81">
        <f>2.0/((1/Z81-1/Y81)+SIGN(Z81)*SQRT((1/Z81-1/Y81)*(1/Z81-1/Y81) + 4*CR81/((CR81+1)*(CR81+1))*(2*1/Z81*1/Y81-1/Y81*1/Y81)))</f>
        <v>0</v>
      </c>
      <c r="Y81">
        <f>IF(LEFT(CS81,1)&lt;&gt;"0",IF(LEFT(CS81,1)="1",3.0,CT81),$D$5+$E$5*(DJ81*DC81/($K$5*1000))+$F$5*(DJ81*DC81/($K$5*1000))*MAX(MIN(CQ81,$J$5),$I$5)*MAX(MIN(CQ81,$J$5),$I$5)+$G$5*MAX(MIN(CQ81,$J$5),$I$5)*(DJ81*DC81/($K$5*1000))+$H$5*(DJ81*DC81/($K$5*1000))*(DJ81*DC81/($K$5*1000)))</f>
        <v>0</v>
      </c>
      <c r="Z81">
        <f>Q81*(1000-(1000*0.61365*exp(17.502*AD81/(240.97+AD81))/(DC81+DD81)+CX81)/2)/(1000*0.61365*exp(17.502*AD81/(240.97+AD81))/(DC81+DD81)-CX81)</f>
        <v>0</v>
      </c>
      <c r="AA81">
        <f>1/((CR81+1)/(X81/1.6)+1/(Y81/1.37)) + CR81/((CR81+1)/(X81/1.6) + CR81/(Y81/1.37))</f>
        <v>0</v>
      </c>
      <c r="AB81">
        <f>(CM81*CP81)</f>
        <v>0</v>
      </c>
      <c r="AC81">
        <f>(DE81+(AB81+2*0.95*5.67E-8*(((DE81+$B$7)+273)^4-(DE81+273)^4)-44100*Q81)/(1.84*29.3*Y81+8*0.95*5.67E-8*(DE81+273)^3))</f>
        <v>0</v>
      </c>
      <c r="AD81">
        <f>($C$7*DF81+$D$7*DG81+$E$7*AC81)</f>
        <v>0</v>
      </c>
      <c r="AE81">
        <f>0.61365*exp(17.502*AD81/(240.97+AD81))</f>
        <v>0</v>
      </c>
      <c r="AF81">
        <f>(AG81/AH81*100)</f>
        <v>0</v>
      </c>
      <c r="AG81">
        <f>CX81*(DC81+DD81)/1000</f>
        <v>0</v>
      </c>
      <c r="AH81">
        <f>0.61365*exp(17.502*DE81/(240.97+DE81))</f>
        <v>0</v>
      </c>
      <c r="AI81">
        <f>(AE81-CX81*(DC81+DD81)/1000)</f>
        <v>0</v>
      </c>
      <c r="AJ81">
        <f>(-Q81*44100)</f>
        <v>0</v>
      </c>
      <c r="AK81">
        <f>2*29.3*Y81*0.92*(DE81-AD81)</f>
        <v>0</v>
      </c>
      <c r="AL81">
        <f>2*0.95*5.67E-8*(((DE81+$B$7)+273)^4-(AD81+273)^4)</f>
        <v>0</v>
      </c>
      <c r="AM81">
        <f>AB81+AL81+AJ81+AK81</f>
        <v>0</v>
      </c>
      <c r="AN81">
        <v>0</v>
      </c>
      <c r="AO81">
        <v>0</v>
      </c>
      <c r="AP81">
        <f>IF(AN81*$H$13&gt;=AR81,1.0,(AR81/(AR81-AN81*$H$13)))</f>
        <v>0</v>
      </c>
      <c r="AQ81">
        <f>(AP81-1)*100</f>
        <v>0</v>
      </c>
      <c r="AR81">
        <f>MAX(0,($B$13+$C$13*DJ81)/(1+$D$13*DJ81)*DC81/(DE81+273)*$E$13)</f>
        <v>0</v>
      </c>
      <c r="AS81" t="s">
        <v>677</v>
      </c>
      <c r="AT81">
        <v>12532.4</v>
      </c>
      <c r="AU81">
        <v>551.6215384615384</v>
      </c>
      <c r="AV81">
        <v>1513.11</v>
      </c>
      <c r="AW81">
        <f>1-AU81/AV81</f>
        <v>0</v>
      </c>
      <c r="AX81">
        <v>-0.9077138303380167</v>
      </c>
      <c r="AY81" t="s">
        <v>741</v>
      </c>
      <c r="AZ81">
        <v>12533.1</v>
      </c>
      <c r="BA81">
        <v>512.8006</v>
      </c>
      <c r="BB81">
        <v>617.591</v>
      </c>
      <c r="BC81">
        <f>1-BA81/BB81</f>
        <v>0</v>
      </c>
      <c r="BD81">
        <v>0.5</v>
      </c>
      <c r="BE81">
        <f>CN81</f>
        <v>0</v>
      </c>
      <c r="BF81">
        <f>S81</f>
        <v>0</v>
      </c>
      <c r="BG81">
        <f>BC81*BD81*BE81</f>
        <v>0</v>
      </c>
      <c r="BH81">
        <f>(BF81-AX81)/BE81</f>
        <v>0</v>
      </c>
      <c r="BI81">
        <f>(AV81-BB81)/BB81</f>
        <v>0</v>
      </c>
      <c r="BJ81">
        <f>AU81/(AW81+AU81/BB81)</f>
        <v>0</v>
      </c>
      <c r="BK81" t="s">
        <v>742</v>
      </c>
      <c r="BL81">
        <v>396.63</v>
      </c>
      <c r="BM81">
        <f>IF(BL81&lt;&gt;0, BL81, BJ81)</f>
        <v>0</v>
      </c>
      <c r="BN81">
        <f>1-BM81/BB81</f>
        <v>0</v>
      </c>
      <c r="BO81">
        <f>(BB81-BA81)/(BB81-BM81)</f>
        <v>0</v>
      </c>
      <c r="BP81">
        <f>(AV81-BB81)/(AV81-BM81)</f>
        <v>0</v>
      </c>
      <c r="BQ81">
        <f>(BB81-BA81)/(BB81-AU81)</f>
        <v>0</v>
      </c>
      <c r="BR81">
        <f>(AV81-BB81)/(AV81-AU81)</f>
        <v>0</v>
      </c>
      <c r="BS81">
        <f>(BO81*BM81/BA81)</f>
        <v>0</v>
      </c>
      <c r="BT81">
        <f>(1-BS81)</f>
        <v>0</v>
      </c>
      <c r="BU81">
        <v>1798</v>
      </c>
      <c r="BV81">
        <v>300</v>
      </c>
      <c r="BW81">
        <v>300</v>
      </c>
      <c r="BX81">
        <v>300</v>
      </c>
      <c r="BY81">
        <v>12533.1</v>
      </c>
      <c r="BZ81">
        <v>595.24</v>
      </c>
      <c r="CA81">
        <v>-0.009081260000000001</v>
      </c>
      <c r="CB81">
        <v>-1.62</v>
      </c>
      <c r="CC81" t="s">
        <v>413</v>
      </c>
      <c r="CD81" t="s">
        <v>413</v>
      </c>
      <c r="CE81" t="s">
        <v>413</v>
      </c>
      <c r="CF81" t="s">
        <v>413</v>
      </c>
      <c r="CG81" t="s">
        <v>413</v>
      </c>
      <c r="CH81" t="s">
        <v>413</v>
      </c>
      <c r="CI81" t="s">
        <v>413</v>
      </c>
      <c r="CJ81" t="s">
        <v>413</v>
      </c>
      <c r="CK81" t="s">
        <v>413</v>
      </c>
      <c r="CL81" t="s">
        <v>413</v>
      </c>
      <c r="CM81">
        <f>$B$11*DK81+$C$11*DL81+$F$11*DW81*(1-DZ81)</f>
        <v>0</v>
      </c>
      <c r="CN81">
        <f>CM81*CO81</f>
        <v>0</v>
      </c>
      <c r="CO81">
        <f>($B$11*$D$9+$C$11*$D$9+$F$11*((EJ81+EB81)/MAX(EJ81+EB81+EK81, 0.1)*$I$9+EK81/MAX(EJ81+EB81+EK81, 0.1)*$J$9))/($B$11+$C$11+$F$11)</f>
        <v>0</v>
      </c>
      <c r="CP81">
        <f>($B$11*$K$9+$C$11*$K$9+$F$11*((EJ81+EB81)/MAX(EJ81+EB81+EK81, 0.1)*$P$9+EK81/MAX(EJ81+EB81+EK81, 0.1)*$Q$9))/($B$11+$C$11+$F$11)</f>
        <v>0</v>
      </c>
      <c r="CQ81">
        <v>6</v>
      </c>
      <c r="CR81">
        <v>0.5</v>
      </c>
      <c r="CS81" t="s">
        <v>414</v>
      </c>
      <c r="CT81">
        <v>2</v>
      </c>
      <c r="CU81">
        <v>1687536016.75</v>
      </c>
      <c r="CV81">
        <v>1497.835333333333</v>
      </c>
      <c r="CW81">
        <v>1509.856</v>
      </c>
      <c r="CX81">
        <v>16.58687666666667</v>
      </c>
      <c r="CY81">
        <v>16.21824333333333</v>
      </c>
      <c r="CZ81">
        <v>1498.088333333333</v>
      </c>
      <c r="DA81">
        <v>16.41198666666667</v>
      </c>
      <c r="DB81">
        <v>600.1709666666666</v>
      </c>
      <c r="DC81">
        <v>101.0354666666667</v>
      </c>
      <c r="DD81">
        <v>0.09959030000000001</v>
      </c>
      <c r="DE81">
        <v>24.68382333333333</v>
      </c>
      <c r="DF81">
        <v>24.93679000000001</v>
      </c>
      <c r="DG81">
        <v>999.9000000000002</v>
      </c>
      <c r="DH81">
        <v>0</v>
      </c>
      <c r="DI81">
        <v>0</v>
      </c>
      <c r="DJ81">
        <v>10005.072</v>
      </c>
      <c r="DK81">
        <v>0</v>
      </c>
      <c r="DL81">
        <v>1830.166666666667</v>
      </c>
      <c r="DM81">
        <v>-11.79208</v>
      </c>
      <c r="DN81">
        <v>1523.332</v>
      </c>
      <c r="DO81">
        <v>1534.747666666667</v>
      </c>
      <c r="DP81">
        <v>0.3686426666666667</v>
      </c>
      <c r="DQ81">
        <v>1509.856</v>
      </c>
      <c r="DR81">
        <v>16.21824333333333</v>
      </c>
      <c r="DS81">
        <v>1.675862666666667</v>
      </c>
      <c r="DT81">
        <v>1.638617333333333</v>
      </c>
      <c r="DU81">
        <v>14.67462333333333</v>
      </c>
      <c r="DV81">
        <v>14.32684333333333</v>
      </c>
      <c r="DW81">
        <v>1499.979</v>
      </c>
      <c r="DX81">
        <v>0.9730011666666667</v>
      </c>
      <c r="DY81">
        <v>0.02699853000000001</v>
      </c>
      <c r="DZ81">
        <v>0</v>
      </c>
      <c r="EA81">
        <v>512.7903</v>
      </c>
      <c r="EB81">
        <v>4.99931</v>
      </c>
      <c r="EC81">
        <v>12119.69333333333</v>
      </c>
      <c r="ED81">
        <v>13259.05333333334</v>
      </c>
      <c r="EE81">
        <v>39.11429999999999</v>
      </c>
      <c r="EF81">
        <v>41.15599999999998</v>
      </c>
      <c r="EG81">
        <v>39.83936666666666</v>
      </c>
      <c r="EH81">
        <v>38.3436</v>
      </c>
      <c r="EI81">
        <v>40.34143333333333</v>
      </c>
      <c r="EJ81">
        <v>1454.618666666667</v>
      </c>
      <c r="EK81">
        <v>40.36033333333332</v>
      </c>
      <c r="EL81">
        <v>0</v>
      </c>
      <c r="EM81">
        <v>123.7999999523163</v>
      </c>
      <c r="EN81">
        <v>0</v>
      </c>
      <c r="EO81">
        <v>512.8006</v>
      </c>
      <c r="EP81">
        <v>-1.327615399168838</v>
      </c>
      <c r="EQ81">
        <v>47.25384938180083</v>
      </c>
      <c r="ER81">
        <v>12117.88</v>
      </c>
      <c r="ES81">
        <v>15</v>
      </c>
      <c r="ET81">
        <v>1687536056.5</v>
      </c>
      <c r="EU81" t="s">
        <v>743</v>
      </c>
      <c r="EV81">
        <v>1687536056.5</v>
      </c>
      <c r="EW81">
        <v>1687535169.6</v>
      </c>
      <c r="EX81">
        <v>65</v>
      </c>
      <c r="EY81">
        <v>-0.229</v>
      </c>
      <c r="EZ81">
        <v>0.003</v>
      </c>
      <c r="FA81">
        <v>-0.253</v>
      </c>
      <c r="FB81">
        <v>0.175</v>
      </c>
      <c r="FC81">
        <v>1508</v>
      </c>
      <c r="FD81">
        <v>16</v>
      </c>
      <c r="FE81">
        <v>0.22</v>
      </c>
      <c r="FF81">
        <v>0.2</v>
      </c>
      <c r="FG81">
        <v>-11.90554634146342</v>
      </c>
      <c r="FH81">
        <v>1.779100348432048</v>
      </c>
      <c r="FI81">
        <v>0.2123526956849473</v>
      </c>
      <c r="FJ81">
        <v>1</v>
      </c>
      <c r="FK81">
        <v>1497.991612903226</v>
      </c>
      <c r="FL81">
        <v>4.811129032255439</v>
      </c>
      <c r="FM81">
        <v>0.3658229500745529</v>
      </c>
      <c r="FN81">
        <v>1</v>
      </c>
      <c r="FO81">
        <v>0.3843878536585366</v>
      </c>
      <c r="FP81">
        <v>-0.3190280905923354</v>
      </c>
      <c r="FQ81">
        <v>0.03190980037509768</v>
      </c>
      <c r="FR81">
        <v>1</v>
      </c>
      <c r="FS81">
        <v>16.59191935483871</v>
      </c>
      <c r="FT81">
        <v>-0.406137096774163</v>
      </c>
      <c r="FU81">
        <v>0.03071731065339724</v>
      </c>
      <c r="FV81">
        <v>1</v>
      </c>
      <c r="FW81">
        <v>4</v>
      </c>
      <c r="FX81">
        <v>4</v>
      </c>
      <c r="FY81" t="s">
        <v>416</v>
      </c>
      <c r="FZ81">
        <v>3.18138</v>
      </c>
      <c r="GA81">
        <v>2.79648</v>
      </c>
      <c r="GB81">
        <v>0.248286</v>
      </c>
      <c r="GC81">
        <v>0.250515</v>
      </c>
      <c r="GD81">
        <v>0.0929073</v>
      </c>
      <c r="GE81">
        <v>0.0925734</v>
      </c>
      <c r="GF81">
        <v>23681.5</v>
      </c>
      <c r="GG81">
        <v>18740.3</v>
      </c>
      <c r="GH81">
        <v>29419.4</v>
      </c>
      <c r="GI81">
        <v>24475.2</v>
      </c>
      <c r="GJ81">
        <v>33943.9</v>
      </c>
      <c r="GK81">
        <v>32419.3</v>
      </c>
      <c r="GL81">
        <v>40570.8</v>
      </c>
      <c r="GM81">
        <v>39932</v>
      </c>
      <c r="GN81">
        <v>2.20998</v>
      </c>
      <c r="GO81">
        <v>1.89737</v>
      </c>
      <c r="GP81">
        <v>0.111662</v>
      </c>
      <c r="GQ81">
        <v>0</v>
      </c>
      <c r="GR81">
        <v>23.063</v>
      </c>
      <c r="GS81">
        <v>999.9</v>
      </c>
      <c r="GT81">
        <v>46.3</v>
      </c>
      <c r="GU81">
        <v>32.3</v>
      </c>
      <c r="GV81">
        <v>22.2545</v>
      </c>
      <c r="GW81">
        <v>61.991</v>
      </c>
      <c r="GX81">
        <v>34.996</v>
      </c>
      <c r="GY81">
        <v>1</v>
      </c>
      <c r="GZ81">
        <v>-0.222198</v>
      </c>
      <c r="HA81">
        <v>-0.147963</v>
      </c>
      <c r="HB81">
        <v>20.2682</v>
      </c>
      <c r="HC81">
        <v>5.22373</v>
      </c>
      <c r="HD81">
        <v>11.9036</v>
      </c>
      <c r="HE81">
        <v>4.9636</v>
      </c>
      <c r="HF81">
        <v>3.29125</v>
      </c>
      <c r="HG81">
        <v>9999</v>
      </c>
      <c r="HH81">
        <v>9999</v>
      </c>
      <c r="HI81">
        <v>9999</v>
      </c>
      <c r="HJ81">
        <v>999.9</v>
      </c>
      <c r="HK81">
        <v>4.97018</v>
      </c>
      <c r="HL81">
        <v>1.87499</v>
      </c>
      <c r="HM81">
        <v>1.87374</v>
      </c>
      <c r="HN81">
        <v>1.87284</v>
      </c>
      <c r="HO81">
        <v>1.87439</v>
      </c>
      <c r="HP81">
        <v>1.86935</v>
      </c>
      <c r="HQ81">
        <v>1.87348</v>
      </c>
      <c r="HR81">
        <v>1.87857</v>
      </c>
      <c r="HS81">
        <v>0</v>
      </c>
      <c r="HT81">
        <v>0</v>
      </c>
      <c r="HU81">
        <v>0</v>
      </c>
      <c r="HV81">
        <v>0</v>
      </c>
      <c r="HW81" t="s">
        <v>417</v>
      </c>
      <c r="HX81" t="s">
        <v>418</v>
      </c>
      <c r="HY81" t="s">
        <v>419</v>
      </c>
      <c r="HZ81" t="s">
        <v>419</v>
      </c>
      <c r="IA81" t="s">
        <v>419</v>
      </c>
      <c r="IB81" t="s">
        <v>419</v>
      </c>
      <c r="IC81">
        <v>0</v>
      </c>
      <c r="ID81">
        <v>100</v>
      </c>
      <c r="IE81">
        <v>100</v>
      </c>
      <c r="IF81">
        <v>-0.253</v>
      </c>
      <c r="IG81">
        <v>0.1749</v>
      </c>
      <c r="IH81">
        <v>-0.0235</v>
      </c>
      <c r="II81">
        <v>0</v>
      </c>
      <c r="IJ81">
        <v>0</v>
      </c>
      <c r="IK81">
        <v>0</v>
      </c>
      <c r="IL81">
        <v>0.1748900000000049</v>
      </c>
      <c r="IM81">
        <v>0</v>
      </c>
      <c r="IN81">
        <v>0</v>
      </c>
      <c r="IO81">
        <v>0</v>
      </c>
      <c r="IP81">
        <v>-1</v>
      </c>
      <c r="IQ81">
        <v>-1</v>
      </c>
      <c r="IR81">
        <v>-1</v>
      </c>
      <c r="IS81">
        <v>-1</v>
      </c>
      <c r="IT81">
        <v>1.6</v>
      </c>
      <c r="IU81">
        <v>14.2</v>
      </c>
      <c r="IV81">
        <v>3.0957</v>
      </c>
      <c r="IW81">
        <v>2.37183</v>
      </c>
      <c r="IX81">
        <v>1.42578</v>
      </c>
      <c r="IY81">
        <v>2.27173</v>
      </c>
      <c r="IZ81">
        <v>1.54785</v>
      </c>
      <c r="JA81">
        <v>2.46216</v>
      </c>
      <c r="JB81">
        <v>33.7155</v>
      </c>
      <c r="JC81">
        <v>14.3772</v>
      </c>
      <c r="JD81">
        <v>18</v>
      </c>
      <c r="JE81">
        <v>626.968</v>
      </c>
      <c r="JF81">
        <v>415.403</v>
      </c>
      <c r="JG81">
        <v>22.9575</v>
      </c>
      <c r="JH81">
        <v>24.3208</v>
      </c>
      <c r="JI81">
        <v>30.0005</v>
      </c>
      <c r="JJ81">
        <v>24.2722</v>
      </c>
      <c r="JK81">
        <v>24.2303</v>
      </c>
      <c r="JL81">
        <v>61.9967</v>
      </c>
      <c r="JM81">
        <v>28.657</v>
      </c>
      <c r="JN81">
        <v>34.148</v>
      </c>
      <c r="JO81">
        <v>23.0106</v>
      </c>
      <c r="JP81">
        <v>1510.48</v>
      </c>
      <c r="JQ81">
        <v>16.2055</v>
      </c>
      <c r="JR81">
        <v>95.8421</v>
      </c>
      <c r="JS81">
        <v>101.594</v>
      </c>
    </row>
    <row r="82" spans="1:279">
      <c r="A82">
        <v>66</v>
      </c>
      <c r="B82">
        <v>1687536169.5</v>
      </c>
      <c r="C82">
        <v>9780</v>
      </c>
      <c r="D82" t="s">
        <v>744</v>
      </c>
      <c r="E82" t="s">
        <v>745</v>
      </c>
      <c r="F82">
        <v>15</v>
      </c>
      <c r="G82" t="s">
        <v>227</v>
      </c>
      <c r="N82" t="s">
        <v>640</v>
      </c>
      <c r="O82" t="s">
        <v>641</v>
      </c>
      <c r="P82">
        <v>1687536161.5</v>
      </c>
      <c r="Q82">
        <f>(R82)/1000</f>
        <v>0</v>
      </c>
      <c r="R82">
        <f>1000*DB82*AP82*(CX82-CY82)/(100*CQ82*(1000-AP82*CX82))</f>
        <v>0</v>
      </c>
      <c r="S82">
        <f>DB82*AP82*(CW82-CV82*(1000-AP82*CY82)/(1000-AP82*CX82))/(100*CQ82)</f>
        <v>0</v>
      </c>
      <c r="T82">
        <f>CV82 - IF(AP82&gt;1, S82*CQ82*100.0/(AR82*DJ82), 0)</f>
        <v>0</v>
      </c>
      <c r="U82">
        <f>((AA82-Q82/2)*T82-S82)/(AA82+Q82/2)</f>
        <v>0</v>
      </c>
      <c r="V82">
        <f>U82*(DC82+DD82)/1000.0</f>
        <v>0</v>
      </c>
      <c r="W82">
        <f>(CV82 - IF(AP82&gt;1, S82*CQ82*100.0/(AR82*DJ82), 0))*(DC82+DD82)/1000.0</f>
        <v>0</v>
      </c>
      <c r="X82">
        <f>2.0/((1/Z82-1/Y82)+SIGN(Z82)*SQRT((1/Z82-1/Y82)*(1/Z82-1/Y82) + 4*CR82/((CR82+1)*(CR82+1))*(2*1/Z82*1/Y82-1/Y82*1/Y82)))</f>
        <v>0</v>
      </c>
      <c r="Y82">
        <f>IF(LEFT(CS82,1)&lt;&gt;"0",IF(LEFT(CS82,1)="1",3.0,CT82),$D$5+$E$5*(DJ82*DC82/($K$5*1000))+$F$5*(DJ82*DC82/($K$5*1000))*MAX(MIN(CQ82,$J$5),$I$5)*MAX(MIN(CQ82,$J$5),$I$5)+$G$5*MAX(MIN(CQ82,$J$5),$I$5)*(DJ82*DC82/($K$5*1000))+$H$5*(DJ82*DC82/($K$5*1000))*(DJ82*DC82/($K$5*1000)))</f>
        <v>0</v>
      </c>
      <c r="Z82">
        <f>Q82*(1000-(1000*0.61365*exp(17.502*AD82/(240.97+AD82))/(DC82+DD82)+CX82)/2)/(1000*0.61365*exp(17.502*AD82/(240.97+AD82))/(DC82+DD82)-CX82)</f>
        <v>0</v>
      </c>
      <c r="AA82">
        <f>1/((CR82+1)/(X82/1.6)+1/(Y82/1.37)) + CR82/((CR82+1)/(X82/1.6) + CR82/(Y82/1.37))</f>
        <v>0</v>
      </c>
      <c r="AB82">
        <f>(CM82*CP82)</f>
        <v>0</v>
      </c>
      <c r="AC82">
        <f>(DE82+(AB82+2*0.95*5.67E-8*(((DE82+$B$7)+273)^4-(DE82+273)^4)-44100*Q82)/(1.84*29.3*Y82+8*0.95*5.67E-8*(DE82+273)^3))</f>
        <v>0</v>
      </c>
      <c r="AD82">
        <f>($C$7*DF82+$D$7*DG82+$E$7*AC82)</f>
        <v>0</v>
      </c>
      <c r="AE82">
        <f>0.61365*exp(17.502*AD82/(240.97+AD82))</f>
        <v>0</v>
      </c>
      <c r="AF82">
        <f>(AG82/AH82*100)</f>
        <v>0</v>
      </c>
      <c r="AG82">
        <f>CX82*(DC82+DD82)/1000</f>
        <v>0</v>
      </c>
      <c r="AH82">
        <f>0.61365*exp(17.502*DE82/(240.97+DE82))</f>
        <v>0</v>
      </c>
      <c r="AI82">
        <f>(AE82-CX82*(DC82+DD82)/1000)</f>
        <v>0</v>
      </c>
      <c r="AJ82">
        <f>(-Q82*44100)</f>
        <v>0</v>
      </c>
      <c r="AK82">
        <f>2*29.3*Y82*0.92*(DE82-AD82)</f>
        <v>0</v>
      </c>
      <c r="AL82">
        <f>2*0.95*5.67E-8*(((DE82+$B$7)+273)^4-(AD82+273)^4)</f>
        <v>0</v>
      </c>
      <c r="AM82">
        <f>AB82+AL82+AJ82+AK82</f>
        <v>0</v>
      </c>
      <c r="AN82">
        <v>0</v>
      </c>
      <c r="AO82">
        <v>0</v>
      </c>
      <c r="AP82">
        <f>IF(AN82*$H$13&gt;=AR82,1.0,(AR82/(AR82-AN82*$H$13)))</f>
        <v>0</v>
      </c>
      <c r="AQ82">
        <f>(AP82-1)*100</f>
        <v>0</v>
      </c>
      <c r="AR82">
        <f>MAX(0,($B$13+$C$13*DJ82)/(1+$D$13*DJ82)*DC82/(DE82+273)*$E$13)</f>
        <v>0</v>
      </c>
      <c r="AS82" t="s">
        <v>677</v>
      </c>
      <c r="AT82">
        <v>12532.4</v>
      </c>
      <c r="AU82">
        <v>551.6215384615384</v>
      </c>
      <c r="AV82">
        <v>1513.11</v>
      </c>
      <c r="AW82">
        <f>1-AU82/AV82</f>
        <v>0</v>
      </c>
      <c r="AX82">
        <v>-0.9077138303380167</v>
      </c>
      <c r="AY82" t="s">
        <v>746</v>
      </c>
      <c r="AZ82">
        <v>12537.9</v>
      </c>
      <c r="BA82">
        <v>521.4978461538462</v>
      </c>
      <c r="BB82">
        <v>632.359</v>
      </c>
      <c r="BC82">
        <f>1-BA82/BB82</f>
        <v>0</v>
      </c>
      <c r="BD82">
        <v>0.5</v>
      </c>
      <c r="BE82">
        <f>CN82</f>
        <v>0</v>
      </c>
      <c r="BF82">
        <f>S82</f>
        <v>0</v>
      </c>
      <c r="BG82">
        <f>BC82*BD82*BE82</f>
        <v>0</v>
      </c>
      <c r="BH82">
        <f>(BF82-AX82)/BE82</f>
        <v>0</v>
      </c>
      <c r="BI82">
        <f>(AV82-BB82)/BB82</f>
        <v>0</v>
      </c>
      <c r="BJ82">
        <f>AU82/(AW82+AU82/BB82)</f>
        <v>0</v>
      </c>
      <c r="BK82" t="s">
        <v>747</v>
      </c>
      <c r="BL82">
        <v>404.29</v>
      </c>
      <c r="BM82">
        <f>IF(BL82&lt;&gt;0, BL82, BJ82)</f>
        <v>0</v>
      </c>
      <c r="BN82">
        <f>1-BM82/BB82</f>
        <v>0</v>
      </c>
      <c r="BO82">
        <f>(BB82-BA82)/(BB82-BM82)</f>
        <v>0</v>
      </c>
      <c r="BP82">
        <f>(AV82-BB82)/(AV82-BM82)</f>
        <v>0</v>
      </c>
      <c r="BQ82">
        <f>(BB82-BA82)/(BB82-AU82)</f>
        <v>0</v>
      </c>
      <c r="BR82">
        <f>(AV82-BB82)/(AV82-AU82)</f>
        <v>0</v>
      </c>
      <c r="BS82">
        <f>(BO82*BM82/BA82)</f>
        <v>0</v>
      </c>
      <c r="BT82">
        <f>(1-BS82)</f>
        <v>0</v>
      </c>
      <c r="BU82">
        <v>1800</v>
      </c>
      <c r="BV82">
        <v>300</v>
      </c>
      <c r="BW82">
        <v>300</v>
      </c>
      <c r="BX82">
        <v>300</v>
      </c>
      <c r="BY82">
        <v>12537.9</v>
      </c>
      <c r="BZ82">
        <v>612.47</v>
      </c>
      <c r="CA82">
        <v>-0.009082059999999999</v>
      </c>
      <c r="CB82">
        <v>-1.94</v>
      </c>
      <c r="CC82" t="s">
        <v>413</v>
      </c>
      <c r="CD82" t="s">
        <v>413</v>
      </c>
      <c r="CE82" t="s">
        <v>413</v>
      </c>
      <c r="CF82" t="s">
        <v>413</v>
      </c>
      <c r="CG82" t="s">
        <v>413</v>
      </c>
      <c r="CH82" t="s">
        <v>413</v>
      </c>
      <c r="CI82" t="s">
        <v>413</v>
      </c>
      <c r="CJ82" t="s">
        <v>413</v>
      </c>
      <c r="CK82" t="s">
        <v>413</v>
      </c>
      <c r="CL82" t="s">
        <v>413</v>
      </c>
      <c r="CM82">
        <f>$B$11*DK82+$C$11*DL82+$F$11*DW82*(1-DZ82)</f>
        <v>0</v>
      </c>
      <c r="CN82">
        <f>CM82*CO82</f>
        <v>0</v>
      </c>
      <c r="CO82">
        <f>($B$11*$D$9+$C$11*$D$9+$F$11*((EJ82+EB82)/MAX(EJ82+EB82+EK82, 0.1)*$I$9+EK82/MAX(EJ82+EB82+EK82, 0.1)*$J$9))/($B$11+$C$11+$F$11)</f>
        <v>0</v>
      </c>
      <c r="CP82">
        <f>($B$11*$K$9+$C$11*$K$9+$F$11*((EJ82+EB82)/MAX(EJ82+EB82+EK82, 0.1)*$P$9+EK82/MAX(EJ82+EB82+EK82, 0.1)*$Q$9))/($B$11+$C$11+$F$11)</f>
        <v>0</v>
      </c>
      <c r="CQ82">
        <v>6</v>
      </c>
      <c r="CR82">
        <v>0.5</v>
      </c>
      <c r="CS82" t="s">
        <v>414</v>
      </c>
      <c r="CT82">
        <v>2</v>
      </c>
      <c r="CU82">
        <v>1687536161.5</v>
      </c>
      <c r="CV82">
        <v>1997.501967741935</v>
      </c>
      <c r="CW82">
        <v>2011.70870967742</v>
      </c>
      <c r="CX82">
        <v>16.60314516129032</v>
      </c>
      <c r="CY82">
        <v>16.28154516129032</v>
      </c>
      <c r="CZ82">
        <v>1998.900967741935</v>
      </c>
      <c r="DA82">
        <v>16.42824838709678</v>
      </c>
      <c r="DB82">
        <v>600.1748387096775</v>
      </c>
      <c r="DC82">
        <v>101.0384516129033</v>
      </c>
      <c r="DD82">
        <v>0.09963308709677419</v>
      </c>
      <c r="DE82">
        <v>24.79959032258064</v>
      </c>
      <c r="DF82">
        <v>25.03836451612903</v>
      </c>
      <c r="DG82">
        <v>999.9000000000003</v>
      </c>
      <c r="DH82">
        <v>0</v>
      </c>
      <c r="DI82">
        <v>0</v>
      </c>
      <c r="DJ82">
        <v>10004.76258064516</v>
      </c>
      <c r="DK82">
        <v>0</v>
      </c>
      <c r="DL82">
        <v>1842.811935483871</v>
      </c>
      <c r="DM82">
        <v>-13.06084193548387</v>
      </c>
      <c r="DN82">
        <v>2032.391935483871</v>
      </c>
      <c r="DO82">
        <v>2045.005483870968</v>
      </c>
      <c r="DP82">
        <v>0.3215873870967741</v>
      </c>
      <c r="DQ82">
        <v>2011.70870967742</v>
      </c>
      <c r="DR82">
        <v>16.28154516129032</v>
      </c>
      <c r="DS82">
        <v>1.677552580645161</v>
      </c>
      <c r="DT82">
        <v>1.64506</v>
      </c>
      <c r="DU82">
        <v>14.69026451612904</v>
      </c>
      <c r="DV82">
        <v>14.38748709677419</v>
      </c>
      <c r="DW82">
        <v>1500.038064516129</v>
      </c>
      <c r="DX82">
        <v>0.9730006774193547</v>
      </c>
      <c r="DY82">
        <v>0.02699892903225806</v>
      </c>
      <c r="DZ82">
        <v>0</v>
      </c>
      <c r="EA82">
        <v>521.4945161290324</v>
      </c>
      <c r="EB82">
        <v>4.999310000000001</v>
      </c>
      <c r="EC82">
        <v>12256.78064516129</v>
      </c>
      <c r="ED82">
        <v>13259.57096774194</v>
      </c>
      <c r="EE82">
        <v>38.82232258064514</v>
      </c>
      <c r="EF82">
        <v>40.02196774193548</v>
      </c>
      <c r="EG82">
        <v>39.51996774193547</v>
      </c>
      <c r="EH82">
        <v>38.47558064516127</v>
      </c>
      <c r="EI82">
        <v>39.70138709677418</v>
      </c>
      <c r="EJ82">
        <v>1454.674838709678</v>
      </c>
      <c r="EK82">
        <v>40.36354838709676</v>
      </c>
      <c r="EL82">
        <v>0</v>
      </c>
      <c r="EM82">
        <v>144.4000000953674</v>
      </c>
      <c r="EN82">
        <v>0</v>
      </c>
      <c r="EO82">
        <v>521.4978461538462</v>
      </c>
      <c r="EP82">
        <v>2.611418820146994</v>
      </c>
      <c r="EQ82">
        <v>268.7076924282586</v>
      </c>
      <c r="ER82">
        <v>12256.15769230769</v>
      </c>
      <c r="ES82">
        <v>15</v>
      </c>
      <c r="ET82">
        <v>1687536195.5</v>
      </c>
      <c r="EU82" t="s">
        <v>748</v>
      </c>
      <c r="EV82">
        <v>1687536195.5</v>
      </c>
      <c r="EW82">
        <v>1687535169.6</v>
      </c>
      <c r="EX82">
        <v>66</v>
      </c>
      <c r="EY82">
        <v>-1.147</v>
      </c>
      <c r="EZ82">
        <v>0.003</v>
      </c>
      <c r="FA82">
        <v>-1.399</v>
      </c>
      <c r="FB82">
        <v>0.175</v>
      </c>
      <c r="FC82">
        <v>2012</v>
      </c>
      <c r="FD82">
        <v>16</v>
      </c>
      <c r="FE82">
        <v>0.28</v>
      </c>
      <c r="FF82">
        <v>0.2</v>
      </c>
      <c r="FG82">
        <v>-13.21270243902439</v>
      </c>
      <c r="FH82">
        <v>2.420312195121964</v>
      </c>
      <c r="FI82">
        <v>0.2782166969861012</v>
      </c>
      <c r="FJ82">
        <v>1</v>
      </c>
      <c r="FK82">
        <v>1998.610967741936</v>
      </c>
      <c r="FL82">
        <v>4.041290322584177</v>
      </c>
      <c r="FM82">
        <v>0.3037863727189454</v>
      </c>
      <c r="FN82">
        <v>1</v>
      </c>
      <c r="FO82">
        <v>0.3294321219512195</v>
      </c>
      <c r="FP82">
        <v>-0.1674712682926834</v>
      </c>
      <c r="FQ82">
        <v>0.01662738118827646</v>
      </c>
      <c r="FR82">
        <v>1</v>
      </c>
      <c r="FS82">
        <v>16.60457096774193</v>
      </c>
      <c r="FT82">
        <v>-0.171319354838758</v>
      </c>
      <c r="FU82">
        <v>0.01282002449669021</v>
      </c>
      <c r="FV82">
        <v>1</v>
      </c>
      <c r="FW82">
        <v>4</v>
      </c>
      <c r="FX82">
        <v>4</v>
      </c>
      <c r="FY82" t="s">
        <v>416</v>
      </c>
      <c r="FZ82">
        <v>3.18145</v>
      </c>
      <c r="GA82">
        <v>2.79706</v>
      </c>
      <c r="GB82">
        <v>0.293929</v>
      </c>
      <c r="GC82">
        <v>0.296128</v>
      </c>
      <c r="GD82">
        <v>0.0930054</v>
      </c>
      <c r="GE82">
        <v>0.092807</v>
      </c>
      <c r="GF82">
        <v>22242.4</v>
      </c>
      <c r="GG82">
        <v>17598.3</v>
      </c>
      <c r="GH82">
        <v>29413.7</v>
      </c>
      <c r="GI82">
        <v>24469.8</v>
      </c>
      <c r="GJ82">
        <v>33935.6</v>
      </c>
      <c r="GK82">
        <v>32406.7</v>
      </c>
      <c r="GL82">
        <v>40563.2</v>
      </c>
      <c r="GM82">
        <v>39924.9</v>
      </c>
      <c r="GN82">
        <v>2.20878</v>
      </c>
      <c r="GO82">
        <v>1.89675</v>
      </c>
      <c r="GP82">
        <v>0.108186</v>
      </c>
      <c r="GQ82">
        <v>0</v>
      </c>
      <c r="GR82">
        <v>23.1921</v>
      </c>
      <c r="GS82">
        <v>999.9</v>
      </c>
      <c r="GT82">
        <v>45.8</v>
      </c>
      <c r="GU82">
        <v>32.5</v>
      </c>
      <c r="GV82">
        <v>22.2669</v>
      </c>
      <c r="GW82">
        <v>62.191</v>
      </c>
      <c r="GX82">
        <v>34.4992</v>
      </c>
      <c r="GY82">
        <v>1</v>
      </c>
      <c r="GZ82">
        <v>-0.210671</v>
      </c>
      <c r="HA82">
        <v>0.781767</v>
      </c>
      <c r="HB82">
        <v>20.2645</v>
      </c>
      <c r="HC82">
        <v>5.22642</v>
      </c>
      <c r="HD82">
        <v>11.9066</v>
      </c>
      <c r="HE82">
        <v>4.9637</v>
      </c>
      <c r="HF82">
        <v>3.29185</v>
      </c>
      <c r="HG82">
        <v>9999</v>
      </c>
      <c r="HH82">
        <v>9999</v>
      </c>
      <c r="HI82">
        <v>9999</v>
      </c>
      <c r="HJ82">
        <v>999.9</v>
      </c>
      <c r="HK82">
        <v>4.97017</v>
      </c>
      <c r="HL82">
        <v>1.875</v>
      </c>
      <c r="HM82">
        <v>1.87374</v>
      </c>
      <c r="HN82">
        <v>1.87284</v>
      </c>
      <c r="HO82">
        <v>1.87439</v>
      </c>
      <c r="HP82">
        <v>1.86935</v>
      </c>
      <c r="HQ82">
        <v>1.8735</v>
      </c>
      <c r="HR82">
        <v>1.8786</v>
      </c>
      <c r="HS82">
        <v>0</v>
      </c>
      <c r="HT82">
        <v>0</v>
      </c>
      <c r="HU82">
        <v>0</v>
      </c>
      <c r="HV82">
        <v>0</v>
      </c>
      <c r="HW82" t="s">
        <v>417</v>
      </c>
      <c r="HX82" t="s">
        <v>418</v>
      </c>
      <c r="HY82" t="s">
        <v>419</v>
      </c>
      <c r="HZ82" t="s">
        <v>419</v>
      </c>
      <c r="IA82" t="s">
        <v>419</v>
      </c>
      <c r="IB82" t="s">
        <v>419</v>
      </c>
      <c r="IC82">
        <v>0</v>
      </c>
      <c r="ID82">
        <v>100</v>
      </c>
      <c r="IE82">
        <v>100</v>
      </c>
      <c r="IF82">
        <v>-1.399</v>
      </c>
      <c r="IG82">
        <v>0.1749</v>
      </c>
      <c r="IH82">
        <v>-0.2529999999999291</v>
      </c>
      <c r="II82">
        <v>0</v>
      </c>
      <c r="IJ82">
        <v>0</v>
      </c>
      <c r="IK82">
        <v>0</v>
      </c>
      <c r="IL82">
        <v>0.1748900000000049</v>
      </c>
      <c r="IM82">
        <v>0</v>
      </c>
      <c r="IN82">
        <v>0</v>
      </c>
      <c r="IO82">
        <v>0</v>
      </c>
      <c r="IP82">
        <v>-1</v>
      </c>
      <c r="IQ82">
        <v>-1</v>
      </c>
      <c r="IR82">
        <v>-1</v>
      </c>
      <c r="IS82">
        <v>-1</v>
      </c>
      <c r="IT82">
        <v>1.9</v>
      </c>
      <c r="IU82">
        <v>16.7</v>
      </c>
      <c r="IV82">
        <v>3.90137</v>
      </c>
      <c r="IW82">
        <v>2.35962</v>
      </c>
      <c r="IX82">
        <v>1.42578</v>
      </c>
      <c r="IY82">
        <v>2.27173</v>
      </c>
      <c r="IZ82">
        <v>1.54785</v>
      </c>
      <c r="JA82">
        <v>2.36572</v>
      </c>
      <c r="JB82">
        <v>33.8509</v>
      </c>
      <c r="JC82">
        <v>14.3422</v>
      </c>
      <c r="JD82">
        <v>18</v>
      </c>
      <c r="JE82">
        <v>627.378</v>
      </c>
      <c r="JF82">
        <v>415.904</v>
      </c>
      <c r="JG82">
        <v>22.1262</v>
      </c>
      <c r="JH82">
        <v>24.455</v>
      </c>
      <c r="JI82">
        <v>30.0004</v>
      </c>
      <c r="JJ82">
        <v>24.3865</v>
      </c>
      <c r="JK82">
        <v>24.3408</v>
      </c>
      <c r="JL82">
        <v>78.0951</v>
      </c>
      <c r="JM82">
        <v>28.0806</v>
      </c>
      <c r="JN82">
        <v>31.8726</v>
      </c>
      <c r="JO82">
        <v>22.1435</v>
      </c>
      <c r="JP82">
        <v>2011.7</v>
      </c>
      <c r="JQ82">
        <v>16.3999</v>
      </c>
      <c r="JR82">
        <v>95.82389999999999</v>
      </c>
      <c r="JS82">
        <v>101.575</v>
      </c>
    </row>
    <row r="83" spans="1:279">
      <c r="A83">
        <v>67</v>
      </c>
      <c r="B83">
        <v>1687536770.5</v>
      </c>
      <c r="C83">
        <v>10381</v>
      </c>
      <c r="D83" t="s">
        <v>749</v>
      </c>
      <c r="E83" t="s">
        <v>750</v>
      </c>
      <c r="F83">
        <v>15</v>
      </c>
      <c r="G83" t="s">
        <v>227</v>
      </c>
      <c r="N83" t="s">
        <v>751</v>
      </c>
      <c r="O83" t="s">
        <v>752</v>
      </c>
      <c r="P83">
        <v>1687536762.5</v>
      </c>
      <c r="Q83">
        <f>(R83)/1000</f>
        <v>0</v>
      </c>
      <c r="R83">
        <f>1000*DB83*AP83*(CX83-CY83)/(100*CQ83*(1000-AP83*CX83))</f>
        <v>0</v>
      </c>
      <c r="S83">
        <f>DB83*AP83*(CW83-CV83*(1000-AP83*CY83)/(1000-AP83*CX83))/(100*CQ83)</f>
        <v>0</v>
      </c>
      <c r="T83">
        <f>CV83 - IF(AP83&gt;1, S83*CQ83*100.0/(AR83*DJ83), 0)</f>
        <v>0</v>
      </c>
      <c r="U83">
        <f>((AA83-Q83/2)*T83-S83)/(AA83+Q83/2)</f>
        <v>0</v>
      </c>
      <c r="V83">
        <f>U83*(DC83+DD83)/1000.0</f>
        <v>0</v>
      </c>
      <c r="W83">
        <f>(CV83 - IF(AP83&gt;1, S83*CQ83*100.0/(AR83*DJ83), 0))*(DC83+DD83)/1000.0</f>
        <v>0</v>
      </c>
      <c r="X83">
        <f>2.0/((1/Z83-1/Y83)+SIGN(Z83)*SQRT((1/Z83-1/Y83)*(1/Z83-1/Y83) + 4*CR83/((CR83+1)*(CR83+1))*(2*1/Z83*1/Y83-1/Y83*1/Y83)))</f>
        <v>0</v>
      </c>
      <c r="Y83">
        <f>IF(LEFT(CS83,1)&lt;&gt;"0",IF(LEFT(CS83,1)="1",3.0,CT83),$D$5+$E$5*(DJ83*DC83/($K$5*1000))+$F$5*(DJ83*DC83/($K$5*1000))*MAX(MIN(CQ83,$J$5),$I$5)*MAX(MIN(CQ83,$J$5),$I$5)+$G$5*MAX(MIN(CQ83,$J$5),$I$5)*(DJ83*DC83/($K$5*1000))+$H$5*(DJ83*DC83/($K$5*1000))*(DJ83*DC83/($K$5*1000)))</f>
        <v>0</v>
      </c>
      <c r="Z83">
        <f>Q83*(1000-(1000*0.61365*exp(17.502*AD83/(240.97+AD83))/(DC83+DD83)+CX83)/2)/(1000*0.61365*exp(17.502*AD83/(240.97+AD83))/(DC83+DD83)-CX83)</f>
        <v>0</v>
      </c>
      <c r="AA83">
        <f>1/((CR83+1)/(X83/1.6)+1/(Y83/1.37)) + CR83/((CR83+1)/(X83/1.6) + CR83/(Y83/1.37))</f>
        <v>0</v>
      </c>
      <c r="AB83">
        <f>(CM83*CP83)</f>
        <v>0</v>
      </c>
      <c r="AC83">
        <f>(DE83+(AB83+2*0.95*5.67E-8*(((DE83+$B$7)+273)^4-(DE83+273)^4)-44100*Q83)/(1.84*29.3*Y83+8*0.95*5.67E-8*(DE83+273)^3))</f>
        <v>0</v>
      </c>
      <c r="AD83">
        <f>($C$7*DF83+$D$7*DG83+$E$7*AC83)</f>
        <v>0</v>
      </c>
      <c r="AE83">
        <f>0.61365*exp(17.502*AD83/(240.97+AD83))</f>
        <v>0</v>
      </c>
      <c r="AF83">
        <f>(AG83/AH83*100)</f>
        <v>0</v>
      </c>
      <c r="AG83">
        <f>CX83*(DC83+DD83)/1000</f>
        <v>0</v>
      </c>
      <c r="AH83">
        <f>0.61365*exp(17.502*DE83/(240.97+DE83))</f>
        <v>0</v>
      </c>
      <c r="AI83">
        <f>(AE83-CX83*(DC83+DD83)/1000)</f>
        <v>0</v>
      </c>
      <c r="AJ83">
        <f>(-Q83*44100)</f>
        <v>0</v>
      </c>
      <c r="AK83">
        <f>2*29.3*Y83*0.92*(DE83-AD83)</f>
        <v>0</v>
      </c>
      <c r="AL83">
        <f>2*0.95*5.67E-8*(((DE83+$B$7)+273)^4-(AD83+273)^4)</f>
        <v>0</v>
      </c>
      <c r="AM83">
        <f>AB83+AL83+AJ83+AK83</f>
        <v>0</v>
      </c>
      <c r="AN83">
        <v>0</v>
      </c>
      <c r="AO83">
        <v>0</v>
      </c>
      <c r="AP83">
        <f>IF(AN83*$H$13&gt;=AR83,1.0,(AR83/(AR83-AN83*$H$13)))</f>
        <v>0</v>
      </c>
      <c r="AQ83">
        <f>(AP83-1)*100</f>
        <v>0</v>
      </c>
      <c r="AR83">
        <f>MAX(0,($B$13+$C$13*DJ83)/(1+$D$13*DJ83)*DC83/(DE83+273)*$E$13)</f>
        <v>0</v>
      </c>
      <c r="AS83" t="s">
        <v>677</v>
      </c>
      <c r="AT83">
        <v>12532.4</v>
      </c>
      <c r="AU83">
        <v>551.6215384615384</v>
      </c>
      <c r="AV83">
        <v>1513.11</v>
      </c>
      <c r="AW83">
        <f>1-AU83/AV83</f>
        <v>0</v>
      </c>
      <c r="AX83">
        <v>-0.9077138303380167</v>
      </c>
      <c r="AY83" t="s">
        <v>753</v>
      </c>
      <c r="AZ83">
        <v>12510.5</v>
      </c>
      <c r="BA83">
        <v>692.4497307692308</v>
      </c>
      <c r="BB83">
        <v>856.081</v>
      </c>
      <c r="BC83">
        <f>1-BA83/BB83</f>
        <v>0</v>
      </c>
      <c r="BD83">
        <v>0.5</v>
      </c>
      <c r="BE83">
        <f>CN83</f>
        <v>0</v>
      </c>
      <c r="BF83">
        <f>S83</f>
        <v>0</v>
      </c>
      <c r="BG83">
        <f>BC83*BD83*BE83</f>
        <v>0</v>
      </c>
      <c r="BH83">
        <f>(BF83-AX83)/BE83</f>
        <v>0</v>
      </c>
      <c r="BI83">
        <f>(AV83-BB83)/BB83</f>
        <v>0</v>
      </c>
      <c r="BJ83">
        <f>AU83/(AW83+AU83/BB83)</f>
        <v>0</v>
      </c>
      <c r="BK83" t="s">
        <v>754</v>
      </c>
      <c r="BL83">
        <v>504.59</v>
      </c>
      <c r="BM83">
        <f>IF(BL83&lt;&gt;0, BL83, BJ83)</f>
        <v>0</v>
      </c>
      <c r="BN83">
        <f>1-BM83/BB83</f>
        <v>0</v>
      </c>
      <c r="BO83">
        <f>(BB83-BA83)/(BB83-BM83)</f>
        <v>0</v>
      </c>
      <c r="BP83">
        <f>(AV83-BB83)/(AV83-BM83)</f>
        <v>0</v>
      </c>
      <c r="BQ83">
        <f>(BB83-BA83)/(BB83-AU83)</f>
        <v>0</v>
      </c>
      <c r="BR83">
        <f>(AV83-BB83)/(AV83-AU83)</f>
        <v>0</v>
      </c>
      <c r="BS83">
        <f>(BO83*BM83/BA83)</f>
        <v>0</v>
      </c>
      <c r="BT83">
        <f>(1-BS83)</f>
        <v>0</v>
      </c>
      <c r="BU83">
        <v>1802</v>
      </c>
      <c r="BV83">
        <v>300</v>
      </c>
      <c r="BW83">
        <v>300</v>
      </c>
      <c r="BX83">
        <v>300</v>
      </c>
      <c r="BY83">
        <v>12510.5</v>
      </c>
      <c r="BZ83">
        <v>822.54</v>
      </c>
      <c r="CA83">
        <v>-0.008807000000000001</v>
      </c>
      <c r="CB83">
        <v>-2.17</v>
      </c>
      <c r="CC83" t="s">
        <v>413</v>
      </c>
      <c r="CD83" t="s">
        <v>413</v>
      </c>
      <c r="CE83" t="s">
        <v>413</v>
      </c>
      <c r="CF83" t="s">
        <v>413</v>
      </c>
      <c r="CG83" t="s">
        <v>413</v>
      </c>
      <c r="CH83" t="s">
        <v>413</v>
      </c>
      <c r="CI83" t="s">
        <v>413</v>
      </c>
      <c r="CJ83" t="s">
        <v>413</v>
      </c>
      <c r="CK83" t="s">
        <v>413</v>
      </c>
      <c r="CL83" t="s">
        <v>413</v>
      </c>
      <c r="CM83">
        <f>$B$11*DK83+$C$11*DL83+$F$11*DW83*(1-DZ83)</f>
        <v>0</v>
      </c>
      <c r="CN83">
        <f>CM83*CO83</f>
        <v>0</v>
      </c>
      <c r="CO83">
        <f>($B$11*$D$9+$C$11*$D$9+$F$11*((EJ83+EB83)/MAX(EJ83+EB83+EK83, 0.1)*$I$9+EK83/MAX(EJ83+EB83+EK83, 0.1)*$J$9))/($B$11+$C$11+$F$11)</f>
        <v>0</v>
      </c>
      <c r="CP83">
        <f>($B$11*$K$9+$C$11*$K$9+$F$11*((EJ83+EB83)/MAX(EJ83+EB83+EK83, 0.1)*$P$9+EK83/MAX(EJ83+EB83+EK83, 0.1)*$Q$9))/($B$11+$C$11+$F$11)</f>
        <v>0</v>
      </c>
      <c r="CQ83">
        <v>6</v>
      </c>
      <c r="CR83">
        <v>0.5</v>
      </c>
      <c r="CS83" t="s">
        <v>414</v>
      </c>
      <c r="CT83">
        <v>2</v>
      </c>
      <c r="CU83">
        <v>1687536762.5</v>
      </c>
      <c r="CV83">
        <v>412.030870967742</v>
      </c>
      <c r="CW83">
        <v>426.3938064516128</v>
      </c>
      <c r="CX83">
        <v>16.55440322580645</v>
      </c>
      <c r="CY83">
        <v>14.53687419354839</v>
      </c>
      <c r="CZ83">
        <v>411.3468709677419</v>
      </c>
      <c r="DA83">
        <v>16.37951290322581</v>
      </c>
      <c r="DB83">
        <v>600.2491290322581</v>
      </c>
      <c r="DC83">
        <v>101.0251612903226</v>
      </c>
      <c r="DD83">
        <v>0.1001018419354839</v>
      </c>
      <c r="DE83">
        <v>25.28999677419355</v>
      </c>
      <c r="DF83">
        <v>25.12290967741935</v>
      </c>
      <c r="DG83">
        <v>999.9000000000003</v>
      </c>
      <c r="DH83">
        <v>0</v>
      </c>
      <c r="DI83">
        <v>0</v>
      </c>
      <c r="DJ83">
        <v>10008.30806451613</v>
      </c>
      <c r="DK83">
        <v>0</v>
      </c>
      <c r="DL83">
        <v>1164.917161290323</v>
      </c>
      <c r="DM83">
        <v>-16.4464</v>
      </c>
      <c r="DN83">
        <v>416.848064516129</v>
      </c>
      <c r="DO83">
        <v>432.6836774193548</v>
      </c>
      <c r="DP83">
        <v>2.017526451612903</v>
      </c>
      <c r="DQ83">
        <v>426.3938064516128</v>
      </c>
      <c r="DR83">
        <v>14.53687419354839</v>
      </c>
      <c r="DS83">
        <v>1.67241</v>
      </c>
      <c r="DT83">
        <v>1.46858935483871</v>
      </c>
      <c r="DU83">
        <v>14.64267741935484</v>
      </c>
      <c r="DV83">
        <v>12.64486774193549</v>
      </c>
      <c r="DW83">
        <v>1799.944838709677</v>
      </c>
      <c r="DX83">
        <v>0.9779936129032258</v>
      </c>
      <c r="DY83">
        <v>0.02200650967741936</v>
      </c>
      <c r="DZ83">
        <v>0</v>
      </c>
      <c r="EA83">
        <v>692.6968387096775</v>
      </c>
      <c r="EB83">
        <v>4.999310000000001</v>
      </c>
      <c r="EC83">
        <v>15805.73548387097</v>
      </c>
      <c r="ED83">
        <v>15947.07096774194</v>
      </c>
      <c r="EE83">
        <v>37.17312903225805</v>
      </c>
      <c r="EF83">
        <v>38.71748387096774</v>
      </c>
      <c r="EG83">
        <v>37.87677419354838</v>
      </c>
      <c r="EH83">
        <v>36.5562258064516</v>
      </c>
      <c r="EI83">
        <v>38.35864516129032</v>
      </c>
      <c r="EJ83">
        <v>1755.445483870968</v>
      </c>
      <c r="EK83">
        <v>39.49967741935484</v>
      </c>
      <c r="EL83">
        <v>0</v>
      </c>
      <c r="EM83">
        <v>600.4000000953674</v>
      </c>
      <c r="EN83">
        <v>0</v>
      </c>
      <c r="EO83">
        <v>692.4497307692308</v>
      </c>
      <c r="EP83">
        <v>-32.34225640986172</v>
      </c>
      <c r="EQ83">
        <v>360.5914531499313</v>
      </c>
      <c r="ER83">
        <v>15810.71923076923</v>
      </c>
      <c r="ES83">
        <v>15</v>
      </c>
      <c r="ET83">
        <v>1687536791.5</v>
      </c>
      <c r="EU83" t="s">
        <v>755</v>
      </c>
      <c r="EV83">
        <v>1687536791.5</v>
      </c>
      <c r="EW83">
        <v>1687535169.6</v>
      </c>
      <c r="EX83">
        <v>67</v>
      </c>
      <c r="EY83">
        <v>2.084</v>
      </c>
      <c r="EZ83">
        <v>0.003</v>
      </c>
      <c r="FA83">
        <v>0.6840000000000001</v>
      </c>
      <c r="FB83">
        <v>0.175</v>
      </c>
      <c r="FC83">
        <v>425</v>
      </c>
      <c r="FD83">
        <v>16</v>
      </c>
      <c r="FE83">
        <v>0.3</v>
      </c>
      <c r="FF83">
        <v>0.2</v>
      </c>
      <c r="FG83">
        <v>-16.4378475</v>
      </c>
      <c r="FH83">
        <v>-0.129484052532809</v>
      </c>
      <c r="FI83">
        <v>0.03413622699933328</v>
      </c>
      <c r="FJ83">
        <v>1</v>
      </c>
      <c r="FK83">
        <v>409.9477666666667</v>
      </c>
      <c r="FL83">
        <v>0.02453392658514481</v>
      </c>
      <c r="FM83">
        <v>0.01732567138349707</v>
      </c>
      <c r="FN83">
        <v>1</v>
      </c>
      <c r="FO83">
        <v>2.02561925</v>
      </c>
      <c r="FP83">
        <v>-0.3771045028142642</v>
      </c>
      <c r="FQ83">
        <v>0.04160257866932651</v>
      </c>
      <c r="FR83">
        <v>1</v>
      </c>
      <c r="FS83">
        <v>16.55483666666667</v>
      </c>
      <c r="FT83">
        <v>0.2672809788654246</v>
      </c>
      <c r="FU83">
        <v>0.02188505553010007</v>
      </c>
      <c r="FV83">
        <v>1</v>
      </c>
      <c r="FW83">
        <v>4</v>
      </c>
      <c r="FX83">
        <v>4</v>
      </c>
      <c r="FY83" t="s">
        <v>416</v>
      </c>
      <c r="FZ83">
        <v>3.18108</v>
      </c>
      <c r="GA83">
        <v>2.79722</v>
      </c>
      <c r="GB83">
        <v>0.103901</v>
      </c>
      <c r="GC83">
        <v>0.107281</v>
      </c>
      <c r="GD83">
        <v>0.0930366</v>
      </c>
      <c r="GE83">
        <v>0.0861034</v>
      </c>
      <c r="GF83">
        <v>28198.9</v>
      </c>
      <c r="GG83">
        <v>22296.8</v>
      </c>
      <c r="GH83">
        <v>29397.4</v>
      </c>
      <c r="GI83">
        <v>24456.4</v>
      </c>
      <c r="GJ83">
        <v>33909.6</v>
      </c>
      <c r="GK83">
        <v>32625.8</v>
      </c>
      <c r="GL83">
        <v>40542</v>
      </c>
      <c r="GM83">
        <v>39903.3</v>
      </c>
      <c r="GN83">
        <v>2.20848</v>
      </c>
      <c r="GO83">
        <v>1.87525</v>
      </c>
      <c r="GP83">
        <v>0.106335</v>
      </c>
      <c r="GQ83">
        <v>0</v>
      </c>
      <c r="GR83">
        <v>23.4229</v>
      </c>
      <c r="GS83">
        <v>999.9</v>
      </c>
      <c r="GT83">
        <v>42.6</v>
      </c>
      <c r="GU83">
        <v>32.9</v>
      </c>
      <c r="GV83">
        <v>21.1842</v>
      </c>
      <c r="GW83">
        <v>61.821</v>
      </c>
      <c r="GX83">
        <v>34.8478</v>
      </c>
      <c r="GY83">
        <v>1</v>
      </c>
      <c r="GZ83">
        <v>-0.185668</v>
      </c>
      <c r="HA83">
        <v>0.0649483</v>
      </c>
      <c r="HB83">
        <v>20.2656</v>
      </c>
      <c r="HC83">
        <v>5.22268</v>
      </c>
      <c r="HD83">
        <v>11.9074</v>
      </c>
      <c r="HE83">
        <v>4.96345</v>
      </c>
      <c r="HF83">
        <v>3.29163</v>
      </c>
      <c r="HG83">
        <v>9999</v>
      </c>
      <c r="HH83">
        <v>9999</v>
      </c>
      <c r="HI83">
        <v>9999</v>
      </c>
      <c r="HJ83">
        <v>999.9</v>
      </c>
      <c r="HK83">
        <v>4.97021</v>
      </c>
      <c r="HL83">
        <v>1.875</v>
      </c>
      <c r="HM83">
        <v>1.87378</v>
      </c>
      <c r="HN83">
        <v>1.87286</v>
      </c>
      <c r="HO83">
        <v>1.8744</v>
      </c>
      <c r="HP83">
        <v>1.86937</v>
      </c>
      <c r="HQ83">
        <v>1.87362</v>
      </c>
      <c r="HR83">
        <v>1.87866</v>
      </c>
      <c r="HS83">
        <v>0</v>
      </c>
      <c r="HT83">
        <v>0</v>
      </c>
      <c r="HU83">
        <v>0</v>
      </c>
      <c r="HV83">
        <v>0</v>
      </c>
      <c r="HW83" t="s">
        <v>417</v>
      </c>
      <c r="HX83" t="s">
        <v>418</v>
      </c>
      <c r="HY83" t="s">
        <v>419</v>
      </c>
      <c r="HZ83" t="s">
        <v>419</v>
      </c>
      <c r="IA83" t="s">
        <v>419</v>
      </c>
      <c r="IB83" t="s">
        <v>419</v>
      </c>
      <c r="IC83">
        <v>0</v>
      </c>
      <c r="ID83">
        <v>100</v>
      </c>
      <c r="IE83">
        <v>100</v>
      </c>
      <c r="IF83">
        <v>0.6840000000000001</v>
      </c>
      <c r="IG83">
        <v>0.1749</v>
      </c>
      <c r="IH83">
        <v>-1.399499999999762</v>
      </c>
      <c r="II83">
        <v>0</v>
      </c>
      <c r="IJ83">
        <v>0</v>
      </c>
      <c r="IK83">
        <v>0</v>
      </c>
      <c r="IL83">
        <v>0.1748900000000049</v>
      </c>
      <c r="IM83">
        <v>0</v>
      </c>
      <c r="IN83">
        <v>0</v>
      </c>
      <c r="IO83">
        <v>0</v>
      </c>
      <c r="IP83">
        <v>-1</v>
      </c>
      <c r="IQ83">
        <v>-1</v>
      </c>
      <c r="IR83">
        <v>-1</v>
      </c>
      <c r="IS83">
        <v>-1</v>
      </c>
      <c r="IT83">
        <v>9.6</v>
      </c>
      <c r="IU83">
        <v>26.7</v>
      </c>
      <c r="IV83">
        <v>1.09863</v>
      </c>
      <c r="IW83">
        <v>2.43896</v>
      </c>
      <c r="IX83">
        <v>1.42578</v>
      </c>
      <c r="IY83">
        <v>2.27051</v>
      </c>
      <c r="IZ83">
        <v>1.54785</v>
      </c>
      <c r="JA83">
        <v>2.32178</v>
      </c>
      <c r="JB83">
        <v>34.3952</v>
      </c>
      <c r="JC83">
        <v>14.2634</v>
      </c>
      <c r="JD83">
        <v>18</v>
      </c>
      <c r="JE83">
        <v>630.671</v>
      </c>
      <c r="JF83">
        <v>406.509</v>
      </c>
      <c r="JG83">
        <v>24.3988</v>
      </c>
      <c r="JH83">
        <v>24.7809</v>
      </c>
      <c r="JI83">
        <v>30.0007</v>
      </c>
      <c r="JJ83">
        <v>24.6999</v>
      </c>
      <c r="JK83">
        <v>24.6489</v>
      </c>
      <c r="JL83">
        <v>22.0266</v>
      </c>
      <c r="JM83">
        <v>28.5427</v>
      </c>
      <c r="JN83">
        <v>18.7022</v>
      </c>
      <c r="JO83">
        <v>24.2897</v>
      </c>
      <c r="JP83">
        <v>426.477</v>
      </c>
      <c r="JQ83">
        <v>14.8962</v>
      </c>
      <c r="JR83">
        <v>95.77249999999999</v>
      </c>
      <c r="JS83">
        <v>101.52</v>
      </c>
    </row>
    <row r="84" spans="1:279">
      <c r="A84">
        <v>68</v>
      </c>
      <c r="B84">
        <v>1687536852.5</v>
      </c>
      <c r="C84">
        <v>10463</v>
      </c>
      <c r="D84" t="s">
        <v>756</v>
      </c>
      <c r="E84" t="s">
        <v>757</v>
      </c>
      <c r="F84">
        <v>15</v>
      </c>
      <c r="G84" t="s">
        <v>227</v>
      </c>
      <c r="N84" t="s">
        <v>751</v>
      </c>
      <c r="O84" t="s">
        <v>752</v>
      </c>
      <c r="P84">
        <v>1687536844.5</v>
      </c>
      <c r="Q84">
        <f>(R84)/1000</f>
        <v>0</v>
      </c>
      <c r="R84">
        <f>1000*DB84*AP84*(CX84-CY84)/(100*CQ84*(1000-AP84*CX84))</f>
        <v>0</v>
      </c>
      <c r="S84">
        <f>DB84*AP84*(CW84-CV84*(1000-AP84*CY84)/(1000-AP84*CX84))/(100*CQ84)</f>
        <v>0</v>
      </c>
      <c r="T84">
        <f>CV84 - IF(AP84&gt;1, S84*CQ84*100.0/(AR84*DJ84), 0)</f>
        <v>0</v>
      </c>
      <c r="U84">
        <f>((AA84-Q84/2)*T84-S84)/(AA84+Q84/2)</f>
        <v>0</v>
      </c>
      <c r="V84">
        <f>U84*(DC84+DD84)/1000.0</f>
        <v>0</v>
      </c>
      <c r="W84">
        <f>(CV84 - IF(AP84&gt;1, S84*CQ84*100.0/(AR84*DJ84), 0))*(DC84+DD84)/1000.0</f>
        <v>0</v>
      </c>
      <c r="X84">
        <f>2.0/((1/Z84-1/Y84)+SIGN(Z84)*SQRT((1/Z84-1/Y84)*(1/Z84-1/Y84) + 4*CR84/((CR84+1)*(CR84+1))*(2*1/Z84*1/Y84-1/Y84*1/Y84)))</f>
        <v>0</v>
      </c>
      <c r="Y84">
        <f>IF(LEFT(CS84,1)&lt;&gt;"0",IF(LEFT(CS84,1)="1",3.0,CT84),$D$5+$E$5*(DJ84*DC84/($K$5*1000))+$F$5*(DJ84*DC84/($K$5*1000))*MAX(MIN(CQ84,$J$5),$I$5)*MAX(MIN(CQ84,$J$5),$I$5)+$G$5*MAX(MIN(CQ84,$J$5),$I$5)*(DJ84*DC84/($K$5*1000))+$H$5*(DJ84*DC84/($K$5*1000))*(DJ84*DC84/($K$5*1000)))</f>
        <v>0</v>
      </c>
      <c r="Z84">
        <f>Q84*(1000-(1000*0.61365*exp(17.502*AD84/(240.97+AD84))/(DC84+DD84)+CX84)/2)/(1000*0.61365*exp(17.502*AD84/(240.97+AD84))/(DC84+DD84)-CX84)</f>
        <v>0</v>
      </c>
      <c r="AA84">
        <f>1/((CR84+1)/(X84/1.6)+1/(Y84/1.37)) + CR84/((CR84+1)/(X84/1.6) + CR84/(Y84/1.37))</f>
        <v>0</v>
      </c>
      <c r="AB84">
        <f>(CM84*CP84)</f>
        <v>0</v>
      </c>
      <c r="AC84">
        <f>(DE84+(AB84+2*0.95*5.67E-8*(((DE84+$B$7)+273)^4-(DE84+273)^4)-44100*Q84)/(1.84*29.3*Y84+8*0.95*5.67E-8*(DE84+273)^3))</f>
        <v>0</v>
      </c>
      <c r="AD84">
        <f>($C$7*DF84+$D$7*DG84+$E$7*AC84)</f>
        <v>0</v>
      </c>
      <c r="AE84">
        <f>0.61365*exp(17.502*AD84/(240.97+AD84))</f>
        <v>0</v>
      </c>
      <c r="AF84">
        <f>(AG84/AH84*100)</f>
        <v>0</v>
      </c>
      <c r="AG84">
        <f>CX84*(DC84+DD84)/1000</f>
        <v>0</v>
      </c>
      <c r="AH84">
        <f>0.61365*exp(17.502*DE84/(240.97+DE84))</f>
        <v>0</v>
      </c>
      <c r="AI84">
        <f>(AE84-CX84*(DC84+DD84)/1000)</f>
        <v>0</v>
      </c>
      <c r="AJ84">
        <f>(-Q84*44100)</f>
        <v>0</v>
      </c>
      <c r="AK84">
        <f>2*29.3*Y84*0.92*(DE84-AD84)</f>
        <v>0</v>
      </c>
      <c r="AL84">
        <f>2*0.95*5.67E-8*(((DE84+$B$7)+273)^4-(AD84+273)^4)</f>
        <v>0</v>
      </c>
      <c r="AM84">
        <f>AB84+AL84+AJ84+AK84</f>
        <v>0</v>
      </c>
      <c r="AN84">
        <v>0</v>
      </c>
      <c r="AO84">
        <v>0</v>
      </c>
      <c r="AP84">
        <f>IF(AN84*$H$13&gt;=AR84,1.0,(AR84/(AR84-AN84*$H$13)))</f>
        <v>0</v>
      </c>
      <c r="AQ84">
        <f>(AP84-1)*100</f>
        <v>0</v>
      </c>
      <c r="AR84">
        <f>MAX(0,($B$13+$C$13*DJ84)/(1+$D$13*DJ84)*DC84/(DE84+273)*$E$13)</f>
        <v>0</v>
      </c>
      <c r="AS84" t="s">
        <v>677</v>
      </c>
      <c r="AT84">
        <v>12532.4</v>
      </c>
      <c r="AU84">
        <v>551.6215384615384</v>
      </c>
      <c r="AV84">
        <v>1513.11</v>
      </c>
      <c r="AW84">
        <f>1-AU84/AV84</f>
        <v>0</v>
      </c>
      <c r="AX84">
        <v>-0.9077138303380167</v>
      </c>
      <c r="AY84" t="s">
        <v>758</v>
      </c>
      <c r="AZ84">
        <v>12508.3</v>
      </c>
      <c r="BA84">
        <v>656.49996</v>
      </c>
      <c r="BB84">
        <v>852.689</v>
      </c>
      <c r="BC84">
        <f>1-BA84/BB84</f>
        <v>0</v>
      </c>
      <c r="BD84">
        <v>0.5</v>
      </c>
      <c r="BE84">
        <f>CN84</f>
        <v>0</v>
      </c>
      <c r="BF84">
        <f>S84</f>
        <v>0</v>
      </c>
      <c r="BG84">
        <f>BC84*BD84*BE84</f>
        <v>0</v>
      </c>
      <c r="BH84">
        <f>(BF84-AX84)/BE84</f>
        <v>0</v>
      </c>
      <c r="BI84">
        <f>(AV84-BB84)/BB84</f>
        <v>0</v>
      </c>
      <c r="BJ84">
        <f>AU84/(AW84+AU84/BB84)</f>
        <v>0</v>
      </c>
      <c r="BK84" t="s">
        <v>759</v>
      </c>
      <c r="BL84">
        <v>491.45</v>
      </c>
      <c r="BM84">
        <f>IF(BL84&lt;&gt;0, BL84, BJ84)</f>
        <v>0</v>
      </c>
      <c r="BN84">
        <f>1-BM84/BB84</f>
        <v>0</v>
      </c>
      <c r="BO84">
        <f>(BB84-BA84)/(BB84-BM84)</f>
        <v>0</v>
      </c>
      <c r="BP84">
        <f>(AV84-BB84)/(AV84-BM84)</f>
        <v>0</v>
      </c>
      <c r="BQ84">
        <f>(BB84-BA84)/(BB84-AU84)</f>
        <v>0</v>
      </c>
      <c r="BR84">
        <f>(AV84-BB84)/(AV84-AU84)</f>
        <v>0</v>
      </c>
      <c r="BS84">
        <f>(BO84*BM84/BA84)</f>
        <v>0</v>
      </c>
      <c r="BT84">
        <f>(1-BS84)</f>
        <v>0</v>
      </c>
      <c r="BU84">
        <v>1804</v>
      </c>
      <c r="BV84">
        <v>300</v>
      </c>
      <c r="BW84">
        <v>300</v>
      </c>
      <c r="BX84">
        <v>300</v>
      </c>
      <c r="BY84">
        <v>12508.3</v>
      </c>
      <c r="BZ84">
        <v>817.49</v>
      </c>
      <c r="CA84">
        <v>-0.00906379</v>
      </c>
      <c r="CB84">
        <v>-3.35</v>
      </c>
      <c r="CC84" t="s">
        <v>413</v>
      </c>
      <c r="CD84" t="s">
        <v>413</v>
      </c>
      <c r="CE84" t="s">
        <v>413</v>
      </c>
      <c r="CF84" t="s">
        <v>413</v>
      </c>
      <c r="CG84" t="s">
        <v>413</v>
      </c>
      <c r="CH84" t="s">
        <v>413</v>
      </c>
      <c r="CI84" t="s">
        <v>413</v>
      </c>
      <c r="CJ84" t="s">
        <v>413</v>
      </c>
      <c r="CK84" t="s">
        <v>413</v>
      </c>
      <c r="CL84" t="s">
        <v>413</v>
      </c>
      <c r="CM84">
        <f>$B$11*DK84+$C$11*DL84+$F$11*DW84*(1-DZ84)</f>
        <v>0</v>
      </c>
      <c r="CN84">
        <f>CM84*CO84</f>
        <v>0</v>
      </c>
      <c r="CO84">
        <f>($B$11*$D$9+$C$11*$D$9+$F$11*((EJ84+EB84)/MAX(EJ84+EB84+EK84, 0.1)*$I$9+EK84/MAX(EJ84+EB84+EK84, 0.1)*$J$9))/($B$11+$C$11+$F$11)</f>
        <v>0</v>
      </c>
      <c r="CP84">
        <f>($B$11*$K$9+$C$11*$K$9+$F$11*((EJ84+EB84)/MAX(EJ84+EB84+EK84, 0.1)*$P$9+EK84/MAX(EJ84+EB84+EK84, 0.1)*$Q$9))/($B$11+$C$11+$F$11)</f>
        <v>0</v>
      </c>
      <c r="CQ84">
        <v>6</v>
      </c>
      <c r="CR84">
        <v>0.5</v>
      </c>
      <c r="CS84" t="s">
        <v>414</v>
      </c>
      <c r="CT84">
        <v>2</v>
      </c>
      <c r="CU84">
        <v>1687536844.5</v>
      </c>
      <c r="CV84">
        <v>410.1290000000001</v>
      </c>
      <c r="CW84">
        <v>424.1957096774192</v>
      </c>
      <c r="CX84">
        <v>16.6389935483871</v>
      </c>
      <c r="CY84">
        <v>14.68693870967742</v>
      </c>
      <c r="CZ84">
        <v>409.4130000000001</v>
      </c>
      <c r="DA84">
        <v>16.4641</v>
      </c>
      <c r="DB84">
        <v>600.2293225806452</v>
      </c>
      <c r="DC84">
        <v>101.0259677419355</v>
      </c>
      <c r="DD84">
        <v>0.1001175806451613</v>
      </c>
      <c r="DE84">
        <v>25.27301935483871</v>
      </c>
      <c r="DF84">
        <v>25.01356451612903</v>
      </c>
      <c r="DG84">
        <v>999.9000000000003</v>
      </c>
      <c r="DH84">
        <v>0</v>
      </c>
      <c r="DI84">
        <v>0</v>
      </c>
      <c r="DJ84">
        <v>10003.18258064516</v>
      </c>
      <c r="DK84">
        <v>0</v>
      </c>
      <c r="DL84">
        <v>1404.381612903226</v>
      </c>
      <c r="DM84">
        <v>-14.09839032258065</v>
      </c>
      <c r="DN84">
        <v>417.0362580645161</v>
      </c>
      <c r="DO84">
        <v>430.5187096774193</v>
      </c>
      <c r="DP84">
        <v>1.952052258064516</v>
      </c>
      <c r="DQ84">
        <v>424.1957096774192</v>
      </c>
      <c r="DR84">
        <v>14.68693870967742</v>
      </c>
      <c r="DS84">
        <v>1.680969677419355</v>
      </c>
      <c r="DT84">
        <v>1.483763225806452</v>
      </c>
      <c r="DU84">
        <v>14.7218064516129</v>
      </c>
      <c r="DV84">
        <v>12.80185161290323</v>
      </c>
      <c r="DW84">
        <v>1499.990967741936</v>
      </c>
      <c r="DX84">
        <v>0.9729972903225804</v>
      </c>
      <c r="DY84">
        <v>0.02700250967741936</v>
      </c>
      <c r="DZ84">
        <v>0</v>
      </c>
      <c r="EA84">
        <v>656.6545161290325</v>
      </c>
      <c r="EB84">
        <v>4.999310000000001</v>
      </c>
      <c r="EC84">
        <v>13323.36451612903</v>
      </c>
      <c r="ED84">
        <v>13259.13870967742</v>
      </c>
      <c r="EE84">
        <v>38.47354838709676</v>
      </c>
      <c r="EF84">
        <v>40.16509677419354</v>
      </c>
      <c r="EG84">
        <v>39.0744193548387</v>
      </c>
      <c r="EH84">
        <v>37.19125806451613</v>
      </c>
      <c r="EI84">
        <v>39.66096774193548</v>
      </c>
      <c r="EJ84">
        <v>1454.621612903226</v>
      </c>
      <c r="EK84">
        <v>40.36967741935482</v>
      </c>
      <c r="EL84">
        <v>0</v>
      </c>
      <c r="EM84">
        <v>81.79999995231628</v>
      </c>
      <c r="EN84">
        <v>0</v>
      </c>
      <c r="EO84">
        <v>656.49996</v>
      </c>
      <c r="EP84">
        <v>-9.034230772012256</v>
      </c>
      <c r="EQ84">
        <v>-440.7230809661885</v>
      </c>
      <c r="ER84">
        <v>13329.656</v>
      </c>
      <c r="ES84">
        <v>15</v>
      </c>
      <c r="ET84">
        <v>1687536882.5</v>
      </c>
      <c r="EU84" t="s">
        <v>760</v>
      </c>
      <c r="EV84">
        <v>1687536882.5</v>
      </c>
      <c r="EW84">
        <v>1687535169.6</v>
      </c>
      <c r="EX84">
        <v>68</v>
      </c>
      <c r="EY84">
        <v>0.032</v>
      </c>
      <c r="EZ84">
        <v>0.003</v>
      </c>
      <c r="FA84">
        <v>0.716</v>
      </c>
      <c r="FB84">
        <v>0.175</v>
      </c>
      <c r="FC84">
        <v>423</v>
      </c>
      <c r="FD84">
        <v>16</v>
      </c>
      <c r="FE84">
        <v>0.17</v>
      </c>
      <c r="FF84">
        <v>0.2</v>
      </c>
      <c r="FG84">
        <v>-14.0903225</v>
      </c>
      <c r="FH84">
        <v>0.1094060037523942</v>
      </c>
      <c r="FI84">
        <v>0.06158421261776442</v>
      </c>
      <c r="FJ84">
        <v>1</v>
      </c>
      <c r="FK84">
        <v>410.0961</v>
      </c>
      <c r="FL84">
        <v>0.2868520578424809</v>
      </c>
      <c r="FM84">
        <v>0.02550470544821636</v>
      </c>
      <c r="FN84">
        <v>1</v>
      </c>
      <c r="FO84">
        <v>1.9474385</v>
      </c>
      <c r="FP84">
        <v>0.0607648030018714</v>
      </c>
      <c r="FQ84">
        <v>0.008414716736171208</v>
      </c>
      <c r="FR84">
        <v>1</v>
      </c>
      <c r="FS84">
        <v>16.64033333333333</v>
      </c>
      <c r="FT84">
        <v>-0.1124556173526354</v>
      </c>
      <c r="FU84">
        <v>0.008274874957094652</v>
      </c>
      <c r="FV84">
        <v>1</v>
      </c>
      <c r="FW84">
        <v>4</v>
      </c>
      <c r="FX84">
        <v>4</v>
      </c>
      <c r="FY84" t="s">
        <v>416</v>
      </c>
      <c r="FZ84">
        <v>3.18089</v>
      </c>
      <c r="GA84">
        <v>2.7972</v>
      </c>
      <c r="GB84">
        <v>0.1035</v>
      </c>
      <c r="GC84">
        <v>0.106828</v>
      </c>
      <c r="GD84">
        <v>0.0930798</v>
      </c>
      <c r="GE84">
        <v>0.08600140000000001</v>
      </c>
      <c r="GF84">
        <v>28207.3</v>
      </c>
      <c r="GG84">
        <v>22305.2</v>
      </c>
      <c r="GH84">
        <v>29393.5</v>
      </c>
      <c r="GI84">
        <v>24453.6</v>
      </c>
      <c r="GJ84">
        <v>33903.6</v>
      </c>
      <c r="GK84">
        <v>32625.7</v>
      </c>
      <c r="GL84">
        <v>40536.7</v>
      </c>
      <c r="GM84">
        <v>39898.7</v>
      </c>
      <c r="GN84">
        <v>2.20692</v>
      </c>
      <c r="GO84">
        <v>1.87348</v>
      </c>
      <c r="GP84">
        <v>0.0859201</v>
      </c>
      <c r="GQ84">
        <v>0</v>
      </c>
      <c r="GR84">
        <v>23.5905</v>
      </c>
      <c r="GS84">
        <v>999.9</v>
      </c>
      <c r="GT84">
        <v>42</v>
      </c>
      <c r="GU84">
        <v>32.9</v>
      </c>
      <c r="GV84">
        <v>20.8855</v>
      </c>
      <c r="GW84">
        <v>62.351</v>
      </c>
      <c r="GX84">
        <v>34.4471</v>
      </c>
      <c r="GY84">
        <v>1</v>
      </c>
      <c r="GZ84">
        <v>-0.179794</v>
      </c>
      <c r="HA84">
        <v>-0.338034</v>
      </c>
      <c r="HB84">
        <v>20.2686</v>
      </c>
      <c r="HC84">
        <v>5.22852</v>
      </c>
      <c r="HD84">
        <v>11.9075</v>
      </c>
      <c r="HE84">
        <v>4.96415</v>
      </c>
      <c r="HF84">
        <v>3.292</v>
      </c>
      <c r="HG84">
        <v>9999</v>
      </c>
      <c r="HH84">
        <v>9999</v>
      </c>
      <c r="HI84">
        <v>9999</v>
      </c>
      <c r="HJ84">
        <v>999.9</v>
      </c>
      <c r="HK84">
        <v>4.97017</v>
      </c>
      <c r="HL84">
        <v>1.87502</v>
      </c>
      <c r="HM84">
        <v>1.87378</v>
      </c>
      <c r="HN84">
        <v>1.87286</v>
      </c>
      <c r="HO84">
        <v>1.8744</v>
      </c>
      <c r="HP84">
        <v>1.86936</v>
      </c>
      <c r="HQ84">
        <v>1.87363</v>
      </c>
      <c r="HR84">
        <v>1.87865</v>
      </c>
      <c r="HS84">
        <v>0</v>
      </c>
      <c r="HT84">
        <v>0</v>
      </c>
      <c r="HU84">
        <v>0</v>
      </c>
      <c r="HV84">
        <v>0</v>
      </c>
      <c r="HW84" t="s">
        <v>417</v>
      </c>
      <c r="HX84" t="s">
        <v>418</v>
      </c>
      <c r="HY84" t="s">
        <v>419</v>
      </c>
      <c r="HZ84" t="s">
        <v>419</v>
      </c>
      <c r="IA84" t="s">
        <v>419</v>
      </c>
      <c r="IB84" t="s">
        <v>419</v>
      </c>
      <c r="IC84">
        <v>0</v>
      </c>
      <c r="ID84">
        <v>100</v>
      </c>
      <c r="IE84">
        <v>100</v>
      </c>
      <c r="IF84">
        <v>0.716</v>
      </c>
      <c r="IG84">
        <v>0.1748</v>
      </c>
      <c r="IH84">
        <v>0.6843500000000518</v>
      </c>
      <c r="II84">
        <v>0</v>
      </c>
      <c r="IJ84">
        <v>0</v>
      </c>
      <c r="IK84">
        <v>0</v>
      </c>
      <c r="IL84">
        <v>0.1748900000000049</v>
      </c>
      <c r="IM84">
        <v>0</v>
      </c>
      <c r="IN84">
        <v>0</v>
      </c>
      <c r="IO84">
        <v>0</v>
      </c>
      <c r="IP84">
        <v>-1</v>
      </c>
      <c r="IQ84">
        <v>-1</v>
      </c>
      <c r="IR84">
        <v>-1</v>
      </c>
      <c r="IS84">
        <v>-1</v>
      </c>
      <c r="IT84">
        <v>1</v>
      </c>
      <c r="IU84">
        <v>28</v>
      </c>
      <c r="IV84">
        <v>1.09497</v>
      </c>
      <c r="IW84">
        <v>2.43408</v>
      </c>
      <c r="IX84">
        <v>1.42578</v>
      </c>
      <c r="IY84">
        <v>2.27051</v>
      </c>
      <c r="IZ84">
        <v>1.54785</v>
      </c>
      <c r="JA84">
        <v>2.40601</v>
      </c>
      <c r="JB84">
        <v>34.4864</v>
      </c>
      <c r="JC84">
        <v>14.2634</v>
      </c>
      <c r="JD84">
        <v>18</v>
      </c>
      <c r="JE84">
        <v>630.443</v>
      </c>
      <c r="JF84">
        <v>406.153</v>
      </c>
      <c r="JG84">
        <v>24.1085</v>
      </c>
      <c r="JH84">
        <v>24.8684</v>
      </c>
      <c r="JI84">
        <v>30.0005</v>
      </c>
      <c r="JJ84">
        <v>24.7808</v>
      </c>
      <c r="JK84">
        <v>24.7304</v>
      </c>
      <c r="JL84">
        <v>21.9379</v>
      </c>
      <c r="JM84">
        <v>28.6576</v>
      </c>
      <c r="JN84">
        <v>17.1889</v>
      </c>
      <c r="JO84">
        <v>24.1087</v>
      </c>
      <c r="JP84">
        <v>424.108</v>
      </c>
      <c r="JQ84">
        <v>14.6701</v>
      </c>
      <c r="JR84">
        <v>95.76000000000001</v>
      </c>
      <c r="JS84">
        <v>101.508</v>
      </c>
    </row>
    <row r="85" spans="1:279">
      <c r="A85">
        <v>69</v>
      </c>
      <c r="B85">
        <v>1687536943.5</v>
      </c>
      <c r="C85">
        <v>10554</v>
      </c>
      <c r="D85" t="s">
        <v>761</v>
      </c>
      <c r="E85" t="s">
        <v>762</v>
      </c>
      <c r="F85">
        <v>15</v>
      </c>
      <c r="G85" t="s">
        <v>227</v>
      </c>
      <c r="N85" t="s">
        <v>751</v>
      </c>
      <c r="O85" t="s">
        <v>752</v>
      </c>
      <c r="P85">
        <v>1687536935.5</v>
      </c>
      <c r="Q85">
        <f>(R85)/1000</f>
        <v>0</v>
      </c>
      <c r="R85">
        <f>1000*DB85*AP85*(CX85-CY85)/(100*CQ85*(1000-AP85*CX85))</f>
        <v>0</v>
      </c>
      <c r="S85">
        <f>DB85*AP85*(CW85-CV85*(1000-AP85*CY85)/(1000-AP85*CX85))/(100*CQ85)</f>
        <v>0</v>
      </c>
      <c r="T85">
        <f>CV85 - IF(AP85&gt;1, S85*CQ85*100.0/(AR85*DJ85), 0)</f>
        <v>0</v>
      </c>
      <c r="U85">
        <f>((AA85-Q85/2)*T85-S85)/(AA85+Q85/2)</f>
        <v>0</v>
      </c>
      <c r="V85">
        <f>U85*(DC85+DD85)/1000.0</f>
        <v>0</v>
      </c>
      <c r="W85">
        <f>(CV85 - IF(AP85&gt;1, S85*CQ85*100.0/(AR85*DJ85), 0))*(DC85+DD85)/1000.0</f>
        <v>0</v>
      </c>
      <c r="X85">
        <f>2.0/((1/Z85-1/Y85)+SIGN(Z85)*SQRT((1/Z85-1/Y85)*(1/Z85-1/Y85) + 4*CR85/((CR85+1)*(CR85+1))*(2*1/Z85*1/Y85-1/Y85*1/Y85)))</f>
        <v>0</v>
      </c>
      <c r="Y85">
        <f>IF(LEFT(CS85,1)&lt;&gt;"0",IF(LEFT(CS85,1)="1",3.0,CT85),$D$5+$E$5*(DJ85*DC85/($K$5*1000))+$F$5*(DJ85*DC85/($K$5*1000))*MAX(MIN(CQ85,$J$5),$I$5)*MAX(MIN(CQ85,$J$5),$I$5)+$G$5*MAX(MIN(CQ85,$J$5),$I$5)*(DJ85*DC85/($K$5*1000))+$H$5*(DJ85*DC85/($K$5*1000))*(DJ85*DC85/($K$5*1000)))</f>
        <v>0</v>
      </c>
      <c r="Z85">
        <f>Q85*(1000-(1000*0.61365*exp(17.502*AD85/(240.97+AD85))/(DC85+DD85)+CX85)/2)/(1000*0.61365*exp(17.502*AD85/(240.97+AD85))/(DC85+DD85)-CX85)</f>
        <v>0</v>
      </c>
      <c r="AA85">
        <f>1/((CR85+1)/(X85/1.6)+1/(Y85/1.37)) + CR85/((CR85+1)/(X85/1.6) + CR85/(Y85/1.37))</f>
        <v>0</v>
      </c>
      <c r="AB85">
        <f>(CM85*CP85)</f>
        <v>0</v>
      </c>
      <c r="AC85">
        <f>(DE85+(AB85+2*0.95*5.67E-8*(((DE85+$B$7)+273)^4-(DE85+273)^4)-44100*Q85)/(1.84*29.3*Y85+8*0.95*5.67E-8*(DE85+273)^3))</f>
        <v>0</v>
      </c>
      <c r="AD85">
        <f>($C$7*DF85+$D$7*DG85+$E$7*AC85)</f>
        <v>0</v>
      </c>
      <c r="AE85">
        <f>0.61365*exp(17.502*AD85/(240.97+AD85))</f>
        <v>0</v>
      </c>
      <c r="AF85">
        <f>(AG85/AH85*100)</f>
        <v>0</v>
      </c>
      <c r="AG85">
        <f>CX85*(DC85+DD85)/1000</f>
        <v>0</v>
      </c>
      <c r="AH85">
        <f>0.61365*exp(17.502*DE85/(240.97+DE85))</f>
        <v>0</v>
      </c>
      <c r="AI85">
        <f>(AE85-CX85*(DC85+DD85)/1000)</f>
        <v>0</v>
      </c>
      <c r="AJ85">
        <f>(-Q85*44100)</f>
        <v>0</v>
      </c>
      <c r="AK85">
        <f>2*29.3*Y85*0.92*(DE85-AD85)</f>
        <v>0</v>
      </c>
      <c r="AL85">
        <f>2*0.95*5.67E-8*(((DE85+$B$7)+273)^4-(AD85+273)^4)</f>
        <v>0</v>
      </c>
      <c r="AM85">
        <f>AB85+AL85+AJ85+AK85</f>
        <v>0</v>
      </c>
      <c r="AN85">
        <v>0</v>
      </c>
      <c r="AO85">
        <v>0</v>
      </c>
      <c r="AP85">
        <f>IF(AN85*$H$13&gt;=AR85,1.0,(AR85/(AR85-AN85*$H$13)))</f>
        <v>0</v>
      </c>
      <c r="AQ85">
        <f>(AP85-1)*100</f>
        <v>0</v>
      </c>
      <c r="AR85">
        <f>MAX(0,($B$13+$C$13*DJ85)/(1+$D$13*DJ85)*DC85/(DE85+273)*$E$13)</f>
        <v>0</v>
      </c>
      <c r="AS85" t="s">
        <v>677</v>
      </c>
      <c r="AT85">
        <v>12532.4</v>
      </c>
      <c r="AU85">
        <v>551.6215384615384</v>
      </c>
      <c r="AV85">
        <v>1513.11</v>
      </c>
      <c r="AW85">
        <f>1-AU85/AV85</f>
        <v>0</v>
      </c>
      <c r="AX85">
        <v>-0.9077138303380167</v>
      </c>
      <c r="AY85" t="s">
        <v>763</v>
      </c>
      <c r="AZ85">
        <v>12512.3</v>
      </c>
      <c r="BA85">
        <v>665.1609615384616</v>
      </c>
      <c r="BB85">
        <v>1021.65</v>
      </c>
      <c r="BC85">
        <f>1-BA85/BB85</f>
        <v>0</v>
      </c>
      <c r="BD85">
        <v>0.5</v>
      </c>
      <c r="BE85">
        <f>CN85</f>
        <v>0</v>
      </c>
      <c r="BF85">
        <f>S85</f>
        <v>0</v>
      </c>
      <c r="BG85">
        <f>BC85*BD85*BE85</f>
        <v>0</v>
      </c>
      <c r="BH85">
        <f>(BF85-AX85)/BE85</f>
        <v>0</v>
      </c>
      <c r="BI85">
        <f>(AV85-BB85)/BB85</f>
        <v>0</v>
      </c>
      <c r="BJ85">
        <f>AU85/(AW85+AU85/BB85)</f>
        <v>0</v>
      </c>
      <c r="BK85" t="s">
        <v>764</v>
      </c>
      <c r="BL85">
        <v>499.85</v>
      </c>
      <c r="BM85">
        <f>IF(BL85&lt;&gt;0, BL85, BJ85)</f>
        <v>0</v>
      </c>
      <c r="BN85">
        <f>1-BM85/BB85</f>
        <v>0</v>
      </c>
      <c r="BO85">
        <f>(BB85-BA85)/(BB85-BM85)</f>
        <v>0</v>
      </c>
      <c r="BP85">
        <f>(AV85-BB85)/(AV85-BM85)</f>
        <v>0</v>
      </c>
      <c r="BQ85">
        <f>(BB85-BA85)/(BB85-AU85)</f>
        <v>0</v>
      </c>
      <c r="BR85">
        <f>(AV85-BB85)/(AV85-AU85)</f>
        <v>0</v>
      </c>
      <c r="BS85">
        <f>(BO85*BM85/BA85)</f>
        <v>0</v>
      </c>
      <c r="BT85">
        <f>(1-BS85)</f>
        <v>0</v>
      </c>
      <c r="BU85">
        <v>1806</v>
      </c>
      <c r="BV85">
        <v>300</v>
      </c>
      <c r="BW85">
        <v>300</v>
      </c>
      <c r="BX85">
        <v>300</v>
      </c>
      <c r="BY85">
        <v>12512.3</v>
      </c>
      <c r="BZ85">
        <v>950.03</v>
      </c>
      <c r="CA85">
        <v>-0.00949361</v>
      </c>
      <c r="CB85">
        <v>-13.77</v>
      </c>
      <c r="CC85" t="s">
        <v>413</v>
      </c>
      <c r="CD85" t="s">
        <v>413</v>
      </c>
      <c r="CE85" t="s">
        <v>413</v>
      </c>
      <c r="CF85" t="s">
        <v>413</v>
      </c>
      <c r="CG85" t="s">
        <v>413</v>
      </c>
      <c r="CH85" t="s">
        <v>413</v>
      </c>
      <c r="CI85" t="s">
        <v>413</v>
      </c>
      <c r="CJ85" t="s">
        <v>413</v>
      </c>
      <c r="CK85" t="s">
        <v>413</v>
      </c>
      <c r="CL85" t="s">
        <v>413</v>
      </c>
      <c r="CM85">
        <f>$B$11*DK85+$C$11*DL85+$F$11*DW85*(1-DZ85)</f>
        <v>0</v>
      </c>
      <c r="CN85">
        <f>CM85*CO85</f>
        <v>0</v>
      </c>
      <c r="CO85">
        <f>($B$11*$D$9+$C$11*$D$9+$F$11*((EJ85+EB85)/MAX(EJ85+EB85+EK85, 0.1)*$I$9+EK85/MAX(EJ85+EB85+EK85, 0.1)*$J$9))/($B$11+$C$11+$F$11)</f>
        <v>0</v>
      </c>
      <c r="CP85">
        <f>($B$11*$K$9+$C$11*$K$9+$F$11*((EJ85+EB85)/MAX(EJ85+EB85+EK85, 0.1)*$P$9+EK85/MAX(EJ85+EB85+EK85, 0.1)*$Q$9))/($B$11+$C$11+$F$11)</f>
        <v>0</v>
      </c>
      <c r="CQ85">
        <v>6</v>
      </c>
      <c r="CR85">
        <v>0.5</v>
      </c>
      <c r="CS85" t="s">
        <v>414</v>
      </c>
      <c r="CT85">
        <v>2</v>
      </c>
      <c r="CU85">
        <v>1687536935.5</v>
      </c>
      <c r="CV85">
        <v>410.0838387096775</v>
      </c>
      <c r="CW85">
        <v>423.7834193548386</v>
      </c>
      <c r="CX85">
        <v>16.31387096774193</v>
      </c>
      <c r="CY85">
        <v>14.40761290322581</v>
      </c>
      <c r="CZ85">
        <v>409.2938387096775</v>
      </c>
      <c r="DA85">
        <v>16.13898387096774</v>
      </c>
      <c r="DB85">
        <v>600.2118064516129</v>
      </c>
      <c r="DC85">
        <v>101.027935483871</v>
      </c>
      <c r="DD85">
        <v>0.1000429806451613</v>
      </c>
      <c r="DE85">
        <v>25.19780322580645</v>
      </c>
      <c r="DF85">
        <v>24.80831290322581</v>
      </c>
      <c r="DG85">
        <v>999.9000000000003</v>
      </c>
      <c r="DH85">
        <v>0</v>
      </c>
      <c r="DI85">
        <v>0</v>
      </c>
      <c r="DJ85">
        <v>10000.11870967742</v>
      </c>
      <c r="DK85">
        <v>0</v>
      </c>
      <c r="DL85">
        <v>1620.922903225807</v>
      </c>
      <c r="DM85">
        <v>-13.77334838709677</v>
      </c>
      <c r="DN85">
        <v>416.8098709677419</v>
      </c>
      <c r="DO85">
        <v>429.9783870967742</v>
      </c>
      <c r="DP85">
        <v>1.906257096774193</v>
      </c>
      <c r="DQ85">
        <v>423.7834193548386</v>
      </c>
      <c r="DR85">
        <v>14.40761290322581</v>
      </c>
      <c r="DS85">
        <v>1.648158387096774</v>
      </c>
      <c r="DT85">
        <v>1.455573225806452</v>
      </c>
      <c r="DU85">
        <v>14.41656129032258</v>
      </c>
      <c r="DV85">
        <v>12.50925806451613</v>
      </c>
      <c r="DW85">
        <v>1000.036096774194</v>
      </c>
      <c r="DX85">
        <v>0.9599958387096776</v>
      </c>
      <c r="DY85">
        <v>0.04000388387096775</v>
      </c>
      <c r="DZ85">
        <v>0</v>
      </c>
      <c r="EA85">
        <v>665.1561612903223</v>
      </c>
      <c r="EB85">
        <v>4.999310000000001</v>
      </c>
      <c r="EC85">
        <v>10143.32580645161</v>
      </c>
      <c r="ED85">
        <v>8785.17064516129</v>
      </c>
      <c r="EE85">
        <v>39.02799999999998</v>
      </c>
      <c r="EF85">
        <v>41.00996774193547</v>
      </c>
      <c r="EG85">
        <v>40.04006451612902</v>
      </c>
      <c r="EH85">
        <v>36.51393548387097</v>
      </c>
      <c r="EI85">
        <v>40.125</v>
      </c>
      <c r="EJ85">
        <v>955.2322580645163</v>
      </c>
      <c r="EK85">
        <v>39.80258064516128</v>
      </c>
      <c r="EL85">
        <v>0</v>
      </c>
      <c r="EM85">
        <v>90.40000009536743</v>
      </c>
      <c r="EN85">
        <v>0</v>
      </c>
      <c r="EO85">
        <v>665.1609615384616</v>
      </c>
      <c r="EP85">
        <v>1.761128217437409</v>
      </c>
      <c r="EQ85">
        <v>27.50769081172269</v>
      </c>
      <c r="ER85">
        <v>10141.34615384615</v>
      </c>
      <c r="ES85">
        <v>15</v>
      </c>
      <c r="ET85">
        <v>1687536962.5</v>
      </c>
      <c r="EU85" t="s">
        <v>765</v>
      </c>
      <c r="EV85">
        <v>1687536962.5</v>
      </c>
      <c r="EW85">
        <v>1687535169.6</v>
      </c>
      <c r="EX85">
        <v>69</v>
      </c>
      <c r="EY85">
        <v>0.073</v>
      </c>
      <c r="EZ85">
        <v>0.003</v>
      </c>
      <c r="FA85">
        <v>0.79</v>
      </c>
      <c r="FB85">
        <v>0.175</v>
      </c>
      <c r="FC85">
        <v>422</v>
      </c>
      <c r="FD85">
        <v>16</v>
      </c>
      <c r="FE85">
        <v>0.1</v>
      </c>
      <c r="FF85">
        <v>0.2</v>
      </c>
      <c r="FG85">
        <v>-13.7375525</v>
      </c>
      <c r="FH85">
        <v>-0.3937992495309526</v>
      </c>
      <c r="FI85">
        <v>0.07997158866591321</v>
      </c>
      <c r="FJ85">
        <v>1</v>
      </c>
      <c r="FK85">
        <v>410.0106</v>
      </c>
      <c r="FL85">
        <v>0.1132458286976179</v>
      </c>
      <c r="FM85">
        <v>0.02828615680269298</v>
      </c>
      <c r="FN85">
        <v>1</v>
      </c>
      <c r="FO85">
        <v>1.894516</v>
      </c>
      <c r="FP85">
        <v>0.225157823639763</v>
      </c>
      <c r="FQ85">
        <v>0.02627976472497422</v>
      </c>
      <c r="FR85">
        <v>1</v>
      </c>
      <c r="FS85">
        <v>16.31300666666667</v>
      </c>
      <c r="FT85">
        <v>-0.3102166852057291</v>
      </c>
      <c r="FU85">
        <v>0.02261431601638414</v>
      </c>
      <c r="FV85">
        <v>1</v>
      </c>
      <c r="FW85">
        <v>4</v>
      </c>
      <c r="FX85">
        <v>4</v>
      </c>
      <c r="FY85" t="s">
        <v>416</v>
      </c>
      <c r="FZ85">
        <v>3.18082</v>
      </c>
      <c r="GA85">
        <v>2.79683</v>
      </c>
      <c r="GB85">
        <v>0.103445</v>
      </c>
      <c r="GC85">
        <v>0.106729</v>
      </c>
      <c r="GD85">
        <v>0.0916194</v>
      </c>
      <c r="GE85">
        <v>0.0846908</v>
      </c>
      <c r="GF85">
        <v>28202.2</v>
      </c>
      <c r="GG85">
        <v>22303</v>
      </c>
      <c r="GH85">
        <v>29387</v>
      </c>
      <c r="GI85">
        <v>24449</v>
      </c>
      <c r="GJ85">
        <v>33952.6</v>
      </c>
      <c r="GK85">
        <v>32667.4</v>
      </c>
      <c r="GL85">
        <v>40528.4</v>
      </c>
      <c r="GM85">
        <v>39891.5</v>
      </c>
      <c r="GN85">
        <v>2.20517</v>
      </c>
      <c r="GO85">
        <v>1.87105</v>
      </c>
      <c r="GP85">
        <v>0.0715889</v>
      </c>
      <c r="GQ85">
        <v>0</v>
      </c>
      <c r="GR85">
        <v>23.6397</v>
      </c>
      <c r="GS85">
        <v>999.9</v>
      </c>
      <c r="GT85">
        <v>41.3</v>
      </c>
      <c r="GU85">
        <v>32.9</v>
      </c>
      <c r="GV85">
        <v>20.5391</v>
      </c>
      <c r="GW85">
        <v>61.681</v>
      </c>
      <c r="GX85">
        <v>34.2788</v>
      </c>
      <c r="GY85">
        <v>1</v>
      </c>
      <c r="GZ85">
        <v>-0.169334</v>
      </c>
      <c r="HA85">
        <v>-1.55209</v>
      </c>
      <c r="HB85">
        <v>20.2648</v>
      </c>
      <c r="HC85">
        <v>5.22358</v>
      </c>
      <c r="HD85">
        <v>11.9081</v>
      </c>
      <c r="HE85">
        <v>4.9645</v>
      </c>
      <c r="HF85">
        <v>3.292</v>
      </c>
      <c r="HG85">
        <v>9999</v>
      </c>
      <c r="HH85">
        <v>9999</v>
      </c>
      <c r="HI85">
        <v>9999</v>
      </c>
      <c r="HJ85">
        <v>999.9</v>
      </c>
      <c r="HK85">
        <v>4.97019</v>
      </c>
      <c r="HL85">
        <v>1.87504</v>
      </c>
      <c r="HM85">
        <v>1.87379</v>
      </c>
      <c r="HN85">
        <v>1.87286</v>
      </c>
      <c r="HO85">
        <v>1.87447</v>
      </c>
      <c r="HP85">
        <v>1.86941</v>
      </c>
      <c r="HQ85">
        <v>1.87363</v>
      </c>
      <c r="HR85">
        <v>1.87866</v>
      </c>
      <c r="HS85">
        <v>0</v>
      </c>
      <c r="HT85">
        <v>0</v>
      </c>
      <c r="HU85">
        <v>0</v>
      </c>
      <c r="HV85">
        <v>0</v>
      </c>
      <c r="HW85" t="s">
        <v>417</v>
      </c>
      <c r="HX85" t="s">
        <v>418</v>
      </c>
      <c r="HY85" t="s">
        <v>419</v>
      </c>
      <c r="HZ85" t="s">
        <v>419</v>
      </c>
      <c r="IA85" t="s">
        <v>419</v>
      </c>
      <c r="IB85" t="s">
        <v>419</v>
      </c>
      <c r="IC85">
        <v>0</v>
      </c>
      <c r="ID85">
        <v>100</v>
      </c>
      <c r="IE85">
        <v>100</v>
      </c>
      <c r="IF85">
        <v>0.79</v>
      </c>
      <c r="IG85">
        <v>0.1749</v>
      </c>
      <c r="IH85">
        <v>0.7164000000000783</v>
      </c>
      <c r="II85">
        <v>0</v>
      </c>
      <c r="IJ85">
        <v>0</v>
      </c>
      <c r="IK85">
        <v>0</v>
      </c>
      <c r="IL85">
        <v>0.1748900000000049</v>
      </c>
      <c r="IM85">
        <v>0</v>
      </c>
      <c r="IN85">
        <v>0</v>
      </c>
      <c r="IO85">
        <v>0</v>
      </c>
      <c r="IP85">
        <v>-1</v>
      </c>
      <c r="IQ85">
        <v>-1</v>
      </c>
      <c r="IR85">
        <v>-1</v>
      </c>
      <c r="IS85">
        <v>-1</v>
      </c>
      <c r="IT85">
        <v>1</v>
      </c>
      <c r="IU85">
        <v>29.6</v>
      </c>
      <c r="IV85">
        <v>1.09375</v>
      </c>
      <c r="IW85">
        <v>2.43164</v>
      </c>
      <c r="IX85">
        <v>1.42578</v>
      </c>
      <c r="IY85">
        <v>2.27051</v>
      </c>
      <c r="IZ85">
        <v>1.54785</v>
      </c>
      <c r="JA85">
        <v>2.38037</v>
      </c>
      <c r="JB85">
        <v>34.6235</v>
      </c>
      <c r="JC85">
        <v>14.2546</v>
      </c>
      <c r="JD85">
        <v>18</v>
      </c>
      <c r="JE85">
        <v>630.359</v>
      </c>
      <c r="JF85">
        <v>405.629</v>
      </c>
      <c r="JG85">
        <v>25.0845</v>
      </c>
      <c r="JH85">
        <v>24.9805</v>
      </c>
      <c r="JI85">
        <v>30.0005</v>
      </c>
      <c r="JJ85">
        <v>24.888</v>
      </c>
      <c r="JK85">
        <v>24.837</v>
      </c>
      <c r="JL85">
        <v>21.922</v>
      </c>
      <c r="JM85">
        <v>28.6703</v>
      </c>
      <c r="JN85">
        <v>15.6626</v>
      </c>
      <c r="JO85">
        <v>25.1812</v>
      </c>
      <c r="JP85">
        <v>423.853</v>
      </c>
      <c r="JQ85">
        <v>14.377</v>
      </c>
      <c r="JR85">
        <v>95.7396</v>
      </c>
      <c r="JS85">
        <v>101.489</v>
      </c>
    </row>
    <row r="86" spans="1:279">
      <c r="A86">
        <v>70</v>
      </c>
      <c r="B86">
        <v>1687537023.5</v>
      </c>
      <c r="C86">
        <v>10634</v>
      </c>
      <c r="D86" t="s">
        <v>766</v>
      </c>
      <c r="E86" t="s">
        <v>767</v>
      </c>
      <c r="F86">
        <v>15</v>
      </c>
      <c r="G86" t="s">
        <v>227</v>
      </c>
      <c r="N86" t="s">
        <v>751</v>
      </c>
      <c r="O86" t="s">
        <v>752</v>
      </c>
      <c r="P86">
        <v>1687537015.5</v>
      </c>
      <c r="Q86">
        <f>(R86)/1000</f>
        <v>0</v>
      </c>
      <c r="R86">
        <f>1000*DB86*AP86*(CX86-CY86)/(100*CQ86*(1000-AP86*CX86))</f>
        <v>0</v>
      </c>
      <c r="S86">
        <f>DB86*AP86*(CW86-CV86*(1000-AP86*CY86)/(1000-AP86*CX86))/(100*CQ86)</f>
        <v>0</v>
      </c>
      <c r="T86">
        <f>CV86 - IF(AP86&gt;1, S86*CQ86*100.0/(AR86*DJ86), 0)</f>
        <v>0</v>
      </c>
      <c r="U86">
        <f>((AA86-Q86/2)*T86-S86)/(AA86+Q86/2)</f>
        <v>0</v>
      </c>
      <c r="V86">
        <f>U86*(DC86+DD86)/1000.0</f>
        <v>0</v>
      </c>
      <c r="W86">
        <f>(CV86 - IF(AP86&gt;1, S86*CQ86*100.0/(AR86*DJ86), 0))*(DC86+DD86)/1000.0</f>
        <v>0</v>
      </c>
      <c r="X86">
        <f>2.0/((1/Z86-1/Y86)+SIGN(Z86)*SQRT((1/Z86-1/Y86)*(1/Z86-1/Y86) + 4*CR86/((CR86+1)*(CR86+1))*(2*1/Z86*1/Y86-1/Y86*1/Y86)))</f>
        <v>0</v>
      </c>
      <c r="Y86">
        <f>IF(LEFT(CS86,1)&lt;&gt;"0",IF(LEFT(CS86,1)="1",3.0,CT86),$D$5+$E$5*(DJ86*DC86/($K$5*1000))+$F$5*(DJ86*DC86/($K$5*1000))*MAX(MIN(CQ86,$J$5),$I$5)*MAX(MIN(CQ86,$J$5),$I$5)+$G$5*MAX(MIN(CQ86,$J$5),$I$5)*(DJ86*DC86/($K$5*1000))+$H$5*(DJ86*DC86/($K$5*1000))*(DJ86*DC86/($K$5*1000)))</f>
        <v>0</v>
      </c>
      <c r="Z86">
        <f>Q86*(1000-(1000*0.61365*exp(17.502*AD86/(240.97+AD86))/(DC86+DD86)+CX86)/2)/(1000*0.61365*exp(17.502*AD86/(240.97+AD86))/(DC86+DD86)-CX86)</f>
        <v>0</v>
      </c>
      <c r="AA86">
        <f>1/((CR86+1)/(X86/1.6)+1/(Y86/1.37)) + CR86/((CR86+1)/(X86/1.6) + CR86/(Y86/1.37))</f>
        <v>0</v>
      </c>
      <c r="AB86">
        <f>(CM86*CP86)</f>
        <v>0</v>
      </c>
      <c r="AC86">
        <f>(DE86+(AB86+2*0.95*5.67E-8*(((DE86+$B$7)+273)^4-(DE86+273)^4)-44100*Q86)/(1.84*29.3*Y86+8*0.95*5.67E-8*(DE86+273)^3))</f>
        <v>0</v>
      </c>
      <c r="AD86">
        <f>($C$7*DF86+$D$7*DG86+$E$7*AC86)</f>
        <v>0</v>
      </c>
      <c r="AE86">
        <f>0.61365*exp(17.502*AD86/(240.97+AD86))</f>
        <v>0</v>
      </c>
      <c r="AF86">
        <f>(AG86/AH86*100)</f>
        <v>0</v>
      </c>
      <c r="AG86">
        <f>CX86*(DC86+DD86)/1000</f>
        <v>0</v>
      </c>
      <c r="AH86">
        <f>0.61365*exp(17.502*DE86/(240.97+DE86))</f>
        <v>0</v>
      </c>
      <c r="AI86">
        <f>(AE86-CX86*(DC86+DD86)/1000)</f>
        <v>0</v>
      </c>
      <c r="AJ86">
        <f>(-Q86*44100)</f>
        <v>0</v>
      </c>
      <c r="AK86">
        <f>2*29.3*Y86*0.92*(DE86-AD86)</f>
        <v>0</v>
      </c>
      <c r="AL86">
        <f>2*0.95*5.67E-8*(((DE86+$B$7)+273)^4-(AD86+273)^4)</f>
        <v>0</v>
      </c>
      <c r="AM86">
        <f>AB86+AL86+AJ86+AK86</f>
        <v>0</v>
      </c>
      <c r="AN86">
        <v>0</v>
      </c>
      <c r="AO86">
        <v>0</v>
      </c>
      <c r="AP86">
        <f>IF(AN86*$H$13&gt;=AR86,1.0,(AR86/(AR86-AN86*$H$13)))</f>
        <v>0</v>
      </c>
      <c r="AQ86">
        <f>(AP86-1)*100</f>
        <v>0</v>
      </c>
      <c r="AR86">
        <f>MAX(0,($B$13+$C$13*DJ86)/(1+$D$13*DJ86)*DC86/(DE86+273)*$E$13)</f>
        <v>0</v>
      </c>
      <c r="AS86" t="s">
        <v>677</v>
      </c>
      <c r="AT86">
        <v>12532.4</v>
      </c>
      <c r="AU86">
        <v>551.6215384615384</v>
      </c>
      <c r="AV86">
        <v>1513.11</v>
      </c>
      <c r="AW86">
        <f>1-AU86/AV86</f>
        <v>0</v>
      </c>
      <c r="AX86">
        <v>-0.9077138303380167</v>
      </c>
      <c r="AY86" t="s">
        <v>768</v>
      </c>
      <c r="AZ86">
        <v>12520</v>
      </c>
      <c r="BA86">
        <v>762.6184800000001</v>
      </c>
      <c r="BB86">
        <v>1557.98</v>
      </c>
      <c r="BC86">
        <f>1-BA86/BB86</f>
        <v>0</v>
      </c>
      <c r="BD86">
        <v>0.5</v>
      </c>
      <c r="BE86">
        <f>CN86</f>
        <v>0</v>
      </c>
      <c r="BF86">
        <f>S86</f>
        <v>0</v>
      </c>
      <c r="BG86">
        <f>BC86*BD86*BE86</f>
        <v>0</v>
      </c>
      <c r="BH86">
        <f>(BF86-AX86)/BE86</f>
        <v>0</v>
      </c>
      <c r="BI86">
        <f>(AV86-BB86)/BB86</f>
        <v>0</v>
      </c>
      <c r="BJ86">
        <f>AU86/(AW86+AU86/BB86)</f>
        <v>0</v>
      </c>
      <c r="BK86" t="s">
        <v>769</v>
      </c>
      <c r="BL86">
        <v>548.87</v>
      </c>
      <c r="BM86">
        <f>IF(BL86&lt;&gt;0, BL86, BJ86)</f>
        <v>0</v>
      </c>
      <c r="BN86">
        <f>1-BM86/BB86</f>
        <v>0</v>
      </c>
      <c r="BO86">
        <f>(BB86-BA86)/(BB86-BM86)</f>
        <v>0</v>
      </c>
      <c r="BP86">
        <f>(AV86-BB86)/(AV86-BM86)</f>
        <v>0</v>
      </c>
      <c r="BQ86">
        <f>(BB86-BA86)/(BB86-AU86)</f>
        <v>0</v>
      </c>
      <c r="BR86">
        <f>(AV86-BB86)/(AV86-AU86)</f>
        <v>0</v>
      </c>
      <c r="BS86">
        <f>(BO86*BM86/BA86)</f>
        <v>0</v>
      </c>
      <c r="BT86">
        <f>(1-BS86)</f>
        <v>0</v>
      </c>
      <c r="BU86">
        <v>1808</v>
      </c>
      <c r="BV86">
        <v>300</v>
      </c>
      <c r="BW86">
        <v>300</v>
      </c>
      <c r="BX86">
        <v>300</v>
      </c>
      <c r="BY86">
        <v>12520</v>
      </c>
      <c r="BZ86">
        <v>1407.2</v>
      </c>
      <c r="CA86">
        <v>-0.0098447</v>
      </c>
      <c r="CB86">
        <v>-39.03</v>
      </c>
      <c r="CC86" t="s">
        <v>413</v>
      </c>
      <c r="CD86" t="s">
        <v>413</v>
      </c>
      <c r="CE86" t="s">
        <v>413</v>
      </c>
      <c r="CF86" t="s">
        <v>413</v>
      </c>
      <c r="CG86" t="s">
        <v>413</v>
      </c>
      <c r="CH86" t="s">
        <v>413</v>
      </c>
      <c r="CI86" t="s">
        <v>413</v>
      </c>
      <c r="CJ86" t="s">
        <v>413</v>
      </c>
      <c r="CK86" t="s">
        <v>413</v>
      </c>
      <c r="CL86" t="s">
        <v>413</v>
      </c>
      <c r="CM86">
        <f>$B$11*DK86+$C$11*DL86+$F$11*DW86*(1-DZ86)</f>
        <v>0</v>
      </c>
      <c r="CN86">
        <f>CM86*CO86</f>
        <v>0</v>
      </c>
      <c r="CO86">
        <f>($B$11*$D$9+$C$11*$D$9+$F$11*((EJ86+EB86)/MAX(EJ86+EB86+EK86, 0.1)*$I$9+EK86/MAX(EJ86+EB86+EK86, 0.1)*$J$9))/($B$11+$C$11+$F$11)</f>
        <v>0</v>
      </c>
      <c r="CP86">
        <f>($B$11*$K$9+$C$11*$K$9+$F$11*((EJ86+EB86)/MAX(EJ86+EB86+EK86, 0.1)*$P$9+EK86/MAX(EJ86+EB86+EK86, 0.1)*$Q$9))/($B$11+$C$11+$F$11)</f>
        <v>0</v>
      </c>
      <c r="CQ86">
        <v>6</v>
      </c>
      <c r="CR86">
        <v>0.5</v>
      </c>
      <c r="CS86" t="s">
        <v>414</v>
      </c>
      <c r="CT86">
        <v>2</v>
      </c>
      <c r="CU86">
        <v>1687537015.5</v>
      </c>
      <c r="CV86">
        <v>409.9526129032258</v>
      </c>
      <c r="CW86">
        <v>422.8259354838709</v>
      </c>
      <c r="CX86">
        <v>16.17726451612903</v>
      </c>
      <c r="CY86">
        <v>14.44505483870968</v>
      </c>
      <c r="CZ86">
        <v>409.2296129032258</v>
      </c>
      <c r="DA86">
        <v>16.00236774193548</v>
      </c>
      <c r="DB86">
        <v>600.2140967741936</v>
      </c>
      <c r="DC86">
        <v>101.031</v>
      </c>
      <c r="DD86">
        <v>0.1001398806451613</v>
      </c>
      <c r="DE86">
        <v>25.52722580645161</v>
      </c>
      <c r="DF86">
        <v>24.98062903225807</v>
      </c>
      <c r="DG86">
        <v>999.9000000000003</v>
      </c>
      <c r="DH86">
        <v>0</v>
      </c>
      <c r="DI86">
        <v>0</v>
      </c>
      <c r="DJ86">
        <v>9995.720967741936</v>
      </c>
      <c r="DK86">
        <v>0</v>
      </c>
      <c r="DL86">
        <v>1525.389967741936</v>
      </c>
      <c r="DM86">
        <v>-12.80687741935484</v>
      </c>
      <c r="DN86">
        <v>416.7611612903225</v>
      </c>
      <c r="DO86">
        <v>429.0231290322581</v>
      </c>
      <c r="DP86">
        <v>1.732204193548387</v>
      </c>
      <c r="DQ86">
        <v>422.8259354838709</v>
      </c>
      <c r="DR86">
        <v>14.44505483870968</v>
      </c>
      <c r="DS86">
        <v>1.634404516129032</v>
      </c>
      <c r="DT86">
        <v>1.459398064516129</v>
      </c>
      <c r="DU86">
        <v>14.28691612903226</v>
      </c>
      <c r="DV86">
        <v>12.54904838709677</v>
      </c>
      <c r="DW86">
        <v>600.0049677419354</v>
      </c>
      <c r="DX86">
        <v>0.9329962903225807</v>
      </c>
      <c r="DY86">
        <v>0.06700347419354838</v>
      </c>
      <c r="DZ86">
        <v>0</v>
      </c>
      <c r="EA86">
        <v>762.3774838709677</v>
      </c>
      <c r="EB86">
        <v>4.999310000000001</v>
      </c>
      <c r="EC86">
        <v>7918.831612903226</v>
      </c>
      <c r="ED86">
        <v>5203.805483870967</v>
      </c>
      <c r="EE86">
        <v>39.129</v>
      </c>
      <c r="EF86">
        <v>41.43112903225805</v>
      </c>
      <c r="EG86">
        <v>40.51599999999998</v>
      </c>
      <c r="EH86">
        <v>37.08861290322581</v>
      </c>
      <c r="EI86">
        <v>40.32419354838709</v>
      </c>
      <c r="EJ86">
        <v>555.1377419354839</v>
      </c>
      <c r="EK86">
        <v>39.86903225806451</v>
      </c>
      <c r="EL86">
        <v>0</v>
      </c>
      <c r="EM86">
        <v>79.40000009536743</v>
      </c>
      <c r="EN86">
        <v>0</v>
      </c>
      <c r="EO86">
        <v>762.6184800000001</v>
      </c>
      <c r="EP86">
        <v>17.83176919800277</v>
      </c>
      <c r="EQ86">
        <v>2349.786145632002</v>
      </c>
      <c r="ER86">
        <v>7930.7612</v>
      </c>
      <c r="ES86">
        <v>15</v>
      </c>
      <c r="ET86">
        <v>1687537049</v>
      </c>
      <c r="EU86" t="s">
        <v>770</v>
      </c>
      <c r="EV86">
        <v>1687537049</v>
      </c>
      <c r="EW86">
        <v>1687535169.6</v>
      </c>
      <c r="EX86">
        <v>70</v>
      </c>
      <c r="EY86">
        <v>-0.067</v>
      </c>
      <c r="EZ86">
        <v>0.003</v>
      </c>
      <c r="FA86">
        <v>0.723</v>
      </c>
      <c r="FB86">
        <v>0.175</v>
      </c>
      <c r="FC86">
        <v>422</v>
      </c>
      <c r="FD86">
        <v>16</v>
      </c>
      <c r="FE86">
        <v>0.33</v>
      </c>
      <c r="FF86">
        <v>0.2</v>
      </c>
      <c r="FG86">
        <v>-12.7828512195122</v>
      </c>
      <c r="FH86">
        <v>-0.3708794425087422</v>
      </c>
      <c r="FI86">
        <v>0.05385840116974849</v>
      </c>
      <c r="FJ86">
        <v>1</v>
      </c>
      <c r="FK86">
        <v>410.0181935483872</v>
      </c>
      <c r="FL86">
        <v>0.1544999999992503</v>
      </c>
      <c r="FM86">
        <v>0.02280410171769127</v>
      </c>
      <c r="FN86">
        <v>1</v>
      </c>
      <c r="FO86">
        <v>1.763145121951219</v>
      </c>
      <c r="FP86">
        <v>-0.431711916376306</v>
      </c>
      <c r="FQ86">
        <v>0.05454912322391006</v>
      </c>
      <c r="FR86">
        <v>1</v>
      </c>
      <c r="FS86">
        <v>16.16973870967742</v>
      </c>
      <c r="FT86">
        <v>0.9948435483870681</v>
      </c>
      <c r="FU86">
        <v>0.0743657121711488</v>
      </c>
      <c r="FV86">
        <v>1</v>
      </c>
      <c r="FW86">
        <v>4</v>
      </c>
      <c r="FX86">
        <v>4</v>
      </c>
      <c r="FY86" t="s">
        <v>416</v>
      </c>
      <c r="FZ86">
        <v>3.18119</v>
      </c>
      <c r="GA86">
        <v>2.79893</v>
      </c>
      <c r="GB86">
        <v>0.103431</v>
      </c>
      <c r="GC86">
        <v>0.106535</v>
      </c>
      <c r="GD86">
        <v>0.09170399999999999</v>
      </c>
      <c r="GE86">
        <v>0.08571479999999999</v>
      </c>
      <c r="GF86">
        <v>28200.8</v>
      </c>
      <c r="GG86">
        <v>22307</v>
      </c>
      <c r="GH86">
        <v>29385.2</v>
      </c>
      <c r="GI86">
        <v>24448.2</v>
      </c>
      <c r="GJ86">
        <v>33947.7</v>
      </c>
      <c r="GK86">
        <v>32629.2</v>
      </c>
      <c r="GL86">
        <v>40526.5</v>
      </c>
      <c r="GM86">
        <v>39890.2</v>
      </c>
      <c r="GN86">
        <v>2.2051</v>
      </c>
      <c r="GO86">
        <v>1.87192</v>
      </c>
      <c r="GP86">
        <v>0.0909604</v>
      </c>
      <c r="GQ86">
        <v>0</v>
      </c>
      <c r="GR86">
        <v>23.5793</v>
      </c>
      <c r="GS86">
        <v>999.9</v>
      </c>
      <c r="GT86">
        <v>40.5</v>
      </c>
      <c r="GU86">
        <v>33</v>
      </c>
      <c r="GV86">
        <v>20.2537</v>
      </c>
      <c r="GW86">
        <v>62.321</v>
      </c>
      <c r="GX86">
        <v>35.0521</v>
      </c>
      <c r="GY86">
        <v>1</v>
      </c>
      <c r="GZ86">
        <v>-0.165838</v>
      </c>
      <c r="HA86">
        <v>-2.06551</v>
      </c>
      <c r="HB86">
        <v>20.2631</v>
      </c>
      <c r="HC86">
        <v>5.22463</v>
      </c>
      <c r="HD86">
        <v>11.9081</v>
      </c>
      <c r="HE86">
        <v>4.96325</v>
      </c>
      <c r="HF86">
        <v>3.29122</v>
      </c>
      <c r="HG86">
        <v>9999</v>
      </c>
      <c r="HH86">
        <v>9999</v>
      </c>
      <c r="HI86">
        <v>9999</v>
      </c>
      <c r="HJ86">
        <v>999.9</v>
      </c>
      <c r="HK86">
        <v>4.97018</v>
      </c>
      <c r="HL86">
        <v>1.87503</v>
      </c>
      <c r="HM86">
        <v>1.87378</v>
      </c>
      <c r="HN86">
        <v>1.87286</v>
      </c>
      <c r="HO86">
        <v>1.87444</v>
      </c>
      <c r="HP86">
        <v>1.86938</v>
      </c>
      <c r="HQ86">
        <v>1.87363</v>
      </c>
      <c r="HR86">
        <v>1.87866</v>
      </c>
      <c r="HS86">
        <v>0</v>
      </c>
      <c r="HT86">
        <v>0</v>
      </c>
      <c r="HU86">
        <v>0</v>
      </c>
      <c r="HV86">
        <v>0</v>
      </c>
      <c r="HW86" t="s">
        <v>417</v>
      </c>
      <c r="HX86" t="s">
        <v>418</v>
      </c>
      <c r="HY86" t="s">
        <v>419</v>
      </c>
      <c r="HZ86" t="s">
        <v>419</v>
      </c>
      <c r="IA86" t="s">
        <v>419</v>
      </c>
      <c r="IB86" t="s">
        <v>419</v>
      </c>
      <c r="IC86">
        <v>0</v>
      </c>
      <c r="ID86">
        <v>100</v>
      </c>
      <c r="IE86">
        <v>100</v>
      </c>
      <c r="IF86">
        <v>0.723</v>
      </c>
      <c r="IG86">
        <v>0.1749</v>
      </c>
      <c r="IH86">
        <v>0.7895500000000766</v>
      </c>
      <c r="II86">
        <v>0</v>
      </c>
      <c r="IJ86">
        <v>0</v>
      </c>
      <c r="IK86">
        <v>0</v>
      </c>
      <c r="IL86">
        <v>0.1748900000000049</v>
      </c>
      <c r="IM86">
        <v>0</v>
      </c>
      <c r="IN86">
        <v>0</v>
      </c>
      <c r="IO86">
        <v>0</v>
      </c>
      <c r="IP86">
        <v>-1</v>
      </c>
      <c r="IQ86">
        <v>-1</v>
      </c>
      <c r="IR86">
        <v>-1</v>
      </c>
      <c r="IS86">
        <v>-1</v>
      </c>
      <c r="IT86">
        <v>1</v>
      </c>
      <c r="IU86">
        <v>30.9</v>
      </c>
      <c r="IV86">
        <v>1.09253</v>
      </c>
      <c r="IW86">
        <v>2.41943</v>
      </c>
      <c r="IX86">
        <v>1.42578</v>
      </c>
      <c r="IY86">
        <v>2.27051</v>
      </c>
      <c r="IZ86">
        <v>1.54785</v>
      </c>
      <c r="JA86">
        <v>2.47314</v>
      </c>
      <c r="JB86">
        <v>34.715</v>
      </c>
      <c r="JC86">
        <v>14.2634</v>
      </c>
      <c r="JD86">
        <v>18</v>
      </c>
      <c r="JE86">
        <v>630.867</v>
      </c>
      <c r="JF86">
        <v>406.452</v>
      </c>
      <c r="JG86">
        <v>27.0837</v>
      </c>
      <c r="JH86">
        <v>25.0102</v>
      </c>
      <c r="JI86">
        <v>30</v>
      </c>
      <c r="JJ86">
        <v>24.9383</v>
      </c>
      <c r="JK86">
        <v>24.8846</v>
      </c>
      <c r="JL86">
        <v>21.9001</v>
      </c>
      <c r="JM86">
        <v>24.2145</v>
      </c>
      <c r="JN86">
        <v>14.5201</v>
      </c>
      <c r="JO86">
        <v>27.0504</v>
      </c>
      <c r="JP86">
        <v>422.891</v>
      </c>
      <c r="JQ86">
        <v>14.9009</v>
      </c>
      <c r="JR86">
        <v>95.7346</v>
      </c>
      <c r="JS86">
        <v>101.486</v>
      </c>
    </row>
    <row r="87" spans="1:279">
      <c r="A87">
        <v>71</v>
      </c>
      <c r="B87">
        <v>1687537110</v>
      </c>
      <c r="C87">
        <v>10720.5</v>
      </c>
      <c r="D87" t="s">
        <v>771</v>
      </c>
      <c r="E87" t="s">
        <v>772</v>
      </c>
      <c r="F87">
        <v>15</v>
      </c>
      <c r="G87" t="s">
        <v>227</v>
      </c>
      <c r="N87" t="s">
        <v>751</v>
      </c>
      <c r="O87" t="s">
        <v>752</v>
      </c>
      <c r="P87">
        <v>1687537102</v>
      </c>
      <c r="Q87">
        <f>(R87)/1000</f>
        <v>0</v>
      </c>
      <c r="R87">
        <f>1000*DB87*AP87*(CX87-CY87)/(100*CQ87*(1000-AP87*CX87))</f>
        <v>0</v>
      </c>
      <c r="S87">
        <f>DB87*AP87*(CW87-CV87*(1000-AP87*CY87)/(1000-AP87*CX87))/(100*CQ87)</f>
        <v>0</v>
      </c>
      <c r="T87">
        <f>CV87 - IF(AP87&gt;1, S87*CQ87*100.0/(AR87*DJ87), 0)</f>
        <v>0</v>
      </c>
      <c r="U87">
        <f>((AA87-Q87/2)*T87-S87)/(AA87+Q87/2)</f>
        <v>0</v>
      </c>
      <c r="V87">
        <f>U87*(DC87+DD87)/1000.0</f>
        <v>0</v>
      </c>
      <c r="W87">
        <f>(CV87 - IF(AP87&gt;1, S87*CQ87*100.0/(AR87*DJ87), 0))*(DC87+DD87)/1000.0</f>
        <v>0</v>
      </c>
      <c r="X87">
        <f>2.0/((1/Z87-1/Y87)+SIGN(Z87)*SQRT((1/Z87-1/Y87)*(1/Z87-1/Y87) + 4*CR87/((CR87+1)*(CR87+1))*(2*1/Z87*1/Y87-1/Y87*1/Y87)))</f>
        <v>0</v>
      </c>
      <c r="Y87">
        <f>IF(LEFT(CS87,1)&lt;&gt;"0",IF(LEFT(CS87,1)="1",3.0,CT87),$D$5+$E$5*(DJ87*DC87/($K$5*1000))+$F$5*(DJ87*DC87/($K$5*1000))*MAX(MIN(CQ87,$J$5),$I$5)*MAX(MIN(CQ87,$J$5),$I$5)+$G$5*MAX(MIN(CQ87,$J$5),$I$5)*(DJ87*DC87/($K$5*1000))+$H$5*(DJ87*DC87/($K$5*1000))*(DJ87*DC87/($K$5*1000)))</f>
        <v>0</v>
      </c>
      <c r="Z87">
        <f>Q87*(1000-(1000*0.61365*exp(17.502*AD87/(240.97+AD87))/(DC87+DD87)+CX87)/2)/(1000*0.61365*exp(17.502*AD87/(240.97+AD87))/(DC87+DD87)-CX87)</f>
        <v>0</v>
      </c>
      <c r="AA87">
        <f>1/((CR87+1)/(X87/1.6)+1/(Y87/1.37)) + CR87/((CR87+1)/(X87/1.6) + CR87/(Y87/1.37))</f>
        <v>0</v>
      </c>
      <c r="AB87">
        <f>(CM87*CP87)</f>
        <v>0</v>
      </c>
      <c r="AC87">
        <f>(DE87+(AB87+2*0.95*5.67E-8*(((DE87+$B$7)+273)^4-(DE87+273)^4)-44100*Q87)/(1.84*29.3*Y87+8*0.95*5.67E-8*(DE87+273)^3))</f>
        <v>0</v>
      </c>
      <c r="AD87">
        <f>($C$7*DF87+$D$7*DG87+$E$7*AC87)</f>
        <v>0</v>
      </c>
      <c r="AE87">
        <f>0.61365*exp(17.502*AD87/(240.97+AD87))</f>
        <v>0</v>
      </c>
      <c r="AF87">
        <f>(AG87/AH87*100)</f>
        <v>0</v>
      </c>
      <c r="AG87">
        <f>CX87*(DC87+DD87)/1000</f>
        <v>0</v>
      </c>
      <c r="AH87">
        <f>0.61365*exp(17.502*DE87/(240.97+DE87))</f>
        <v>0</v>
      </c>
      <c r="AI87">
        <f>(AE87-CX87*(DC87+DD87)/1000)</f>
        <v>0</v>
      </c>
      <c r="AJ87">
        <f>(-Q87*44100)</f>
        <v>0</v>
      </c>
      <c r="AK87">
        <f>2*29.3*Y87*0.92*(DE87-AD87)</f>
        <v>0</v>
      </c>
      <c r="AL87">
        <f>2*0.95*5.67E-8*(((DE87+$B$7)+273)^4-(AD87+273)^4)</f>
        <v>0</v>
      </c>
      <c r="AM87">
        <f>AB87+AL87+AJ87+AK87</f>
        <v>0</v>
      </c>
      <c r="AN87">
        <v>0</v>
      </c>
      <c r="AO87">
        <v>0</v>
      </c>
      <c r="AP87">
        <f>IF(AN87*$H$13&gt;=AR87,1.0,(AR87/(AR87-AN87*$H$13)))</f>
        <v>0</v>
      </c>
      <c r="AQ87">
        <f>(AP87-1)*100</f>
        <v>0</v>
      </c>
      <c r="AR87">
        <f>MAX(0,($B$13+$C$13*DJ87)/(1+$D$13*DJ87)*DC87/(DE87+273)*$E$13)</f>
        <v>0</v>
      </c>
      <c r="AS87" t="s">
        <v>677</v>
      </c>
      <c r="AT87">
        <v>12532.4</v>
      </c>
      <c r="AU87">
        <v>551.6215384615384</v>
      </c>
      <c r="AV87">
        <v>1513.11</v>
      </c>
      <c r="AW87">
        <f>1-AU87/AV87</f>
        <v>0</v>
      </c>
      <c r="AX87">
        <v>-0.9077138303380167</v>
      </c>
      <c r="AY87" t="s">
        <v>773</v>
      </c>
      <c r="AZ87">
        <v>12515.9</v>
      </c>
      <c r="BA87">
        <v>804.69208</v>
      </c>
      <c r="BB87">
        <v>2078.39</v>
      </c>
      <c r="BC87">
        <f>1-BA87/BB87</f>
        <v>0</v>
      </c>
      <c r="BD87">
        <v>0.5</v>
      </c>
      <c r="BE87">
        <f>CN87</f>
        <v>0</v>
      </c>
      <c r="BF87">
        <f>S87</f>
        <v>0</v>
      </c>
      <c r="BG87">
        <f>BC87*BD87*BE87</f>
        <v>0</v>
      </c>
      <c r="BH87">
        <f>(BF87-AX87)/BE87</f>
        <v>0</v>
      </c>
      <c r="BI87">
        <f>(AV87-BB87)/BB87</f>
        <v>0</v>
      </c>
      <c r="BJ87">
        <f>AU87/(AW87+AU87/BB87)</f>
        <v>0</v>
      </c>
      <c r="BK87" t="s">
        <v>774</v>
      </c>
      <c r="BL87">
        <v>636.48</v>
      </c>
      <c r="BM87">
        <f>IF(BL87&lt;&gt;0, BL87, BJ87)</f>
        <v>0</v>
      </c>
      <c r="BN87">
        <f>1-BM87/BB87</f>
        <v>0</v>
      </c>
      <c r="BO87">
        <f>(BB87-BA87)/(BB87-BM87)</f>
        <v>0</v>
      </c>
      <c r="BP87">
        <f>(AV87-BB87)/(AV87-BM87)</f>
        <v>0</v>
      </c>
      <c r="BQ87">
        <f>(BB87-BA87)/(BB87-AU87)</f>
        <v>0</v>
      </c>
      <c r="BR87">
        <f>(AV87-BB87)/(AV87-AU87)</f>
        <v>0</v>
      </c>
      <c r="BS87">
        <f>(BO87*BM87/BA87)</f>
        <v>0</v>
      </c>
      <c r="BT87">
        <f>(1-BS87)</f>
        <v>0</v>
      </c>
      <c r="BU87">
        <v>1810</v>
      </c>
      <c r="BV87">
        <v>300</v>
      </c>
      <c r="BW87">
        <v>300</v>
      </c>
      <c r="BX87">
        <v>300</v>
      </c>
      <c r="BY87">
        <v>12515.9</v>
      </c>
      <c r="BZ87">
        <v>1973.29</v>
      </c>
      <c r="CA87">
        <v>-0.0100996</v>
      </c>
      <c r="CB87">
        <v>-13.48</v>
      </c>
      <c r="CC87" t="s">
        <v>413</v>
      </c>
      <c r="CD87" t="s">
        <v>413</v>
      </c>
      <c r="CE87" t="s">
        <v>413</v>
      </c>
      <c r="CF87" t="s">
        <v>413</v>
      </c>
      <c r="CG87" t="s">
        <v>413</v>
      </c>
      <c r="CH87" t="s">
        <v>413</v>
      </c>
      <c r="CI87" t="s">
        <v>413</v>
      </c>
      <c r="CJ87" t="s">
        <v>413</v>
      </c>
      <c r="CK87" t="s">
        <v>413</v>
      </c>
      <c r="CL87" t="s">
        <v>413</v>
      </c>
      <c r="CM87">
        <f>$B$11*DK87+$C$11*DL87+$F$11*DW87*(1-DZ87)</f>
        <v>0</v>
      </c>
      <c r="CN87">
        <f>CM87*CO87</f>
        <v>0</v>
      </c>
      <c r="CO87">
        <f>($B$11*$D$9+$C$11*$D$9+$F$11*((EJ87+EB87)/MAX(EJ87+EB87+EK87, 0.1)*$I$9+EK87/MAX(EJ87+EB87+EK87, 0.1)*$J$9))/($B$11+$C$11+$F$11)</f>
        <v>0</v>
      </c>
      <c r="CP87">
        <f>($B$11*$K$9+$C$11*$K$9+$F$11*((EJ87+EB87)/MAX(EJ87+EB87+EK87, 0.1)*$P$9+EK87/MAX(EJ87+EB87+EK87, 0.1)*$Q$9))/($B$11+$C$11+$F$11)</f>
        <v>0</v>
      </c>
      <c r="CQ87">
        <v>6</v>
      </c>
      <c r="CR87">
        <v>0.5</v>
      </c>
      <c r="CS87" t="s">
        <v>414</v>
      </c>
      <c r="CT87">
        <v>2</v>
      </c>
      <c r="CU87">
        <v>1687537102</v>
      </c>
      <c r="CV87">
        <v>410.1702258064517</v>
      </c>
      <c r="CW87">
        <v>419.8511612903225</v>
      </c>
      <c r="CX87">
        <v>16.67470967741935</v>
      </c>
      <c r="CY87">
        <v>14.97126451612903</v>
      </c>
      <c r="CZ87">
        <v>409.4572258064517</v>
      </c>
      <c r="DA87">
        <v>16.49982258064516</v>
      </c>
      <c r="DB87">
        <v>600.1643870967741</v>
      </c>
      <c r="DC87">
        <v>101.028064516129</v>
      </c>
      <c r="DD87">
        <v>0.09952247741935485</v>
      </c>
      <c r="DE87">
        <v>25.6286</v>
      </c>
      <c r="DF87">
        <v>24.97648064516129</v>
      </c>
      <c r="DG87">
        <v>999.9000000000003</v>
      </c>
      <c r="DH87">
        <v>0</v>
      </c>
      <c r="DI87">
        <v>0</v>
      </c>
      <c r="DJ87">
        <v>10005.34193548387</v>
      </c>
      <c r="DK87">
        <v>0</v>
      </c>
      <c r="DL87">
        <v>1618.423548387097</v>
      </c>
      <c r="DM87">
        <v>-9.671019677419356</v>
      </c>
      <c r="DN87">
        <v>417.1358709677419</v>
      </c>
      <c r="DO87">
        <v>426.2324516129033</v>
      </c>
      <c r="DP87">
        <v>1.703454516129032</v>
      </c>
      <c r="DQ87">
        <v>419.8511612903225</v>
      </c>
      <c r="DR87">
        <v>14.97126451612903</v>
      </c>
      <c r="DS87">
        <v>1.684613225806452</v>
      </c>
      <c r="DT87">
        <v>1.512516451612903</v>
      </c>
      <c r="DU87">
        <v>14.75537419354839</v>
      </c>
      <c r="DV87">
        <v>13.09526451612903</v>
      </c>
      <c r="DW87">
        <v>300.0063225806451</v>
      </c>
      <c r="DX87">
        <v>0.8999755806451614</v>
      </c>
      <c r="DY87">
        <v>0.1000243612903226</v>
      </c>
      <c r="DZ87">
        <v>0</v>
      </c>
      <c r="EA87">
        <v>803.9517096774192</v>
      </c>
      <c r="EB87">
        <v>4.999310000000001</v>
      </c>
      <c r="EC87">
        <v>5710.870322580646</v>
      </c>
      <c r="ED87">
        <v>2550.065806451613</v>
      </c>
      <c r="EE87">
        <v>38.8262258064516</v>
      </c>
      <c r="EF87">
        <v>41.625</v>
      </c>
      <c r="EG87">
        <v>40.72764516129032</v>
      </c>
      <c r="EH87">
        <v>36.10064516129032</v>
      </c>
      <c r="EI87">
        <v>40.046</v>
      </c>
      <c r="EJ87">
        <v>265.4993548387096</v>
      </c>
      <c r="EK87">
        <v>29.50741935483871</v>
      </c>
      <c r="EL87">
        <v>0</v>
      </c>
      <c r="EM87">
        <v>86.20000004768372</v>
      </c>
      <c r="EN87">
        <v>0</v>
      </c>
      <c r="EO87">
        <v>804.69208</v>
      </c>
      <c r="EP87">
        <v>40.24838461057049</v>
      </c>
      <c r="EQ87">
        <v>-1737.456925095655</v>
      </c>
      <c r="ER87">
        <v>5696.851199999999</v>
      </c>
      <c r="ES87">
        <v>15</v>
      </c>
      <c r="ET87">
        <v>1687537133.5</v>
      </c>
      <c r="EU87" t="s">
        <v>775</v>
      </c>
      <c r="EV87">
        <v>1687537133.5</v>
      </c>
      <c r="EW87">
        <v>1687535169.6</v>
      </c>
      <c r="EX87">
        <v>71</v>
      </c>
      <c r="EY87">
        <v>-0.01</v>
      </c>
      <c r="EZ87">
        <v>0.003</v>
      </c>
      <c r="FA87">
        <v>0.713</v>
      </c>
      <c r="FB87">
        <v>0.175</v>
      </c>
      <c r="FC87">
        <v>420</v>
      </c>
      <c r="FD87">
        <v>16</v>
      </c>
      <c r="FE87">
        <v>0.19</v>
      </c>
      <c r="FF87">
        <v>0.2</v>
      </c>
      <c r="FG87">
        <v>-9.668475365853659</v>
      </c>
      <c r="FH87">
        <v>-0.04843923344948878</v>
      </c>
      <c r="FI87">
        <v>0.05213934529033898</v>
      </c>
      <c r="FJ87">
        <v>1</v>
      </c>
      <c r="FK87">
        <v>410.1801612903226</v>
      </c>
      <c r="FL87">
        <v>-0.6137903225815453</v>
      </c>
      <c r="FM87">
        <v>0.05193239822530922</v>
      </c>
      <c r="FN87">
        <v>1</v>
      </c>
      <c r="FO87">
        <v>1.691985609756098</v>
      </c>
      <c r="FP87">
        <v>0.2607838327526153</v>
      </c>
      <c r="FQ87">
        <v>0.02631107510932773</v>
      </c>
      <c r="FR87">
        <v>1</v>
      </c>
      <c r="FS87">
        <v>16.67470967741935</v>
      </c>
      <c r="FT87">
        <v>-0.05513709677424632</v>
      </c>
      <c r="FU87">
        <v>0.004564120580148403</v>
      </c>
      <c r="FV87">
        <v>1</v>
      </c>
      <c r="FW87">
        <v>4</v>
      </c>
      <c r="FX87">
        <v>4</v>
      </c>
      <c r="FY87" t="s">
        <v>416</v>
      </c>
      <c r="FZ87">
        <v>3.18082</v>
      </c>
      <c r="GA87">
        <v>2.7972</v>
      </c>
      <c r="GB87">
        <v>0.103439</v>
      </c>
      <c r="GC87">
        <v>0.105955</v>
      </c>
      <c r="GD87">
        <v>0.0932345</v>
      </c>
      <c r="GE87">
        <v>0.08712060000000001</v>
      </c>
      <c r="GF87">
        <v>28200.2</v>
      </c>
      <c r="GG87">
        <v>22320.9</v>
      </c>
      <c r="GH87">
        <v>29385</v>
      </c>
      <c r="GI87">
        <v>24447.7</v>
      </c>
      <c r="GJ87">
        <v>33888.9</v>
      </c>
      <c r="GK87">
        <v>32577.6</v>
      </c>
      <c r="GL87">
        <v>40526.1</v>
      </c>
      <c r="GM87">
        <v>39889.5</v>
      </c>
      <c r="GN87">
        <v>2.20505</v>
      </c>
      <c r="GO87">
        <v>1.87232</v>
      </c>
      <c r="GP87">
        <v>0.078246</v>
      </c>
      <c r="GQ87">
        <v>0</v>
      </c>
      <c r="GR87">
        <v>23.7234</v>
      </c>
      <c r="GS87">
        <v>999.9</v>
      </c>
      <c r="GT87">
        <v>39.7</v>
      </c>
      <c r="GU87">
        <v>33</v>
      </c>
      <c r="GV87">
        <v>19.8537</v>
      </c>
      <c r="GW87">
        <v>62.501</v>
      </c>
      <c r="GX87">
        <v>34.6114</v>
      </c>
      <c r="GY87">
        <v>1</v>
      </c>
      <c r="GZ87">
        <v>-0.165061</v>
      </c>
      <c r="HA87">
        <v>-2.00227</v>
      </c>
      <c r="HB87">
        <v>20.2665</v>
      </c>
      <c r="HC87">
        <v>5.22777</v>
      </c>
      <c r="HD87">
        <v>11.9081</v>
      </c>
      <c r="HE87">
        <v>4.96515</v>
      </c>
      <c r="HF87">
        <v>3.292</v>
      </c>
      <c r="HG87">
        <v>9999</v>
      </c>
      <c r="HH87">
        <v>9999</v>
      </c>
      <c r="HI87">
        <v>9999</v>
      </c>
      <c r="HJ87">
        <v>999.9</v>
      </c>
      <c r="HK87">
        <v>4.97023</v>
      </c>
      <c r="HL87">
        <v>1.8751</v>
      </c>
      <c r="HM87">
        <v>1.87379</v>
      </c>
      <c r="HN87">
        <v>1.87287</v>
      </c>
      <c r="HO87">
        <v>1.87449</v>
      </c>
      <c r="HP87">
        <v>1.86946</v>
      </c>
      <c r="HQ87">
        <v>1.87363</v>
      </c>
      <c r="HR87">
        <v>1.87866</v>
      </c>
      <c r="HS87">
        <v>0</v>
      </c>
      <c r="HT87">
        <v>0</v>
      </c>
      <c r="HU87">
        <v>0</v>
      </c>
      <c r="HV87">
        <v>0</v>
      </c>
      <c r="HW87" t="s">
        <v>417</v>
      </c>
      <c r="HX87" t="s">
        <v>418</v>
      </c>
      <c r="HY87" t="s">
        <v>419</v>
      </c>
      <c r="HZ87" t="s">
        <v>419</v>
      </c>
      <c r="IA87" t="s">
        <v>419</v>
      </c>
      <c r="IB87" t="s">
        <v>419</v>
      </c>
      <c r="IC87">
        <v>0</v>
      </c>
      <c r="ID87">
        <v>100</v>
      </c>
      <c r="IE87">
        <v>100</v>
      </c>
      <c r="IF87">
        <v>0.713</v>
      </c>
      <c r="IG87">
        <v>0.1748</v>
      </c>
      <c r="IH87">
        <v>0.7229047619047151</v>
      </c>
      <c r="II87">
        <v>0</v>
      </c>
      <c r="IJ87">
        <v>0</v>
      </c>
      <c r="IK87">
        <v>0</v>
      </c>
      <c r="IL87">
        <v>0.1748900000000049</v>
      </c>
      <c r="IM87">
        <v>0</v>
      </c>
      <c r="IN87">
        <v>0</v>
      </c>
      <c r="IO87">
        <v>0</v>
      </c>
      <c r="IP87">
        <v>-1</v>
      </c>
      <c r="IQ87">
        <v>-1</v>
      </c>
      <c r="IR87">
        <v>-1</v>
      </c>
      <c r="IS87">
        <v>-1</v>
      </c>
      <c r="IT87">
        <v>1</v>
      </c>
      <c r="IU87">
        <v>32.3</v>
      </c>
      <c r="IV87">
        <v>1.08765</v>
      </c>
      <c r="IW87">
        <v>2.43042</v>
      </c>
      <c r="IX87">
        <v>1.42578</v>
      </c>
      <c r="IY87">
        <v>2.27051</v>
      </c>
      <c r="IZ87">
        <v>1.54785</v>
      </c>
      <c r="JA87">
        <v>2.43286</v>
      </c>
      <c r="JB87">
        <v>34.7608</v>
      </c>
      <c r="JC87">
        <v>14.2546</v>
      </c>
      <c r="JD87">
        <v>18</v>
      </c>
      <c r="JE87">
        <v>631.206</v>
      </c>
      <c r="JF87">
        <v>406.919</v>
      </c>
      <c r="JG87">
        <v>26.7642</v>
      </c>
      <c r="JH87">
        <v>25.0291</v>
      </c>
      <c r="JI87">
        <v>30.0001</v>
      </c>
      <c r="JJ87">
        <v>24.972</v>
      </c>
      <c r="JK87">
        <v>24.9186</v>
      </c>
      <c r="JL87">
        <v>21.7916</v>
      </c>
      <c r="JM87">
        <v>22.4231</v>
      </c>
      <c r="JN87">
        <v>13.7609</v>
      </c>
      <c r="JO87">
        <v>26.7357</v>
      </c>
      <c r="JP87">
        <v>419.928</v>
      </c>
      <c r="JQ87">
        <v>14.8593</v>
      </c>
      <c r="JR87">
        <v>95.7337</v>
      </c>
      <c r="JS87">
        <v>101.484</v>
      </c>
    </row>
    <row r="88" spans="1:279">
      <c r="A88">
        <v>72</v>
      </c>
      <c r="B88">
        <v>1687537194.6</v>
      </c>
      <c r="C88">
        <v>10805.09999990463</v>
      </c>
      <c r="D88" t="s">
        <v>776</v>
      </c>
      <c r="E88" t="s">
        <v>777</v>
      </c>
      <c r="F88">
        <v>15</v>
      </c>
      <c r="G88" t="s">
        <v>227</v>
      </c>
      <c r="N88" t="s">
        <v>751</v>
      </c>
      <c r="O88" t="s">
        <v>752</v>
      </c>
      <c r="P88">
        <v>1687537186.849999</v>
      </c>
      <c r="Q88">
        <f>(R88)/1000</f>
        <v>0</v>
      </c>
      <c r="R88">
        <f>1000*DB88*AP88*(CX88-CY88)/(100*CQ88*(1000-AP88*CX88))</f>
        <v>0</v>
      </c>
      <c r="S88">
        <f>DB88*AP88*(CW88-CV88*(1000-AP88*CY88)/(1000-AP88*CX88))/(100*CQ88)</f>
        <v>0</v>
      </c>
      <c r="T88">
        <f>CV88 - IF(AP88&gt;1, S88*CQ88*100.0/(AR88*DJ88), 0)</f>
        <v>0</v>
      </c>
      <c r="U88">
        <f>((AA88-Q88/2)*T88-S88)/(AA88+Q88/2)</f>
        <v>0</v>
      </c>
      <c r="V88">
        <f>U88*(DC88+DD88)/1000.0</f>
        <v>0</v>
      </c>
      <c r="W88">
        <f>(CV88 - IF(AP88&gt;1, S88*CQ88*100.0/(AR88*DJ88), 0))*(DC88+DD88)/1000.0</f>
        <v>0</v>
      </c>
      <c r="X88">
        <f>2.0/((1/Z88-1/Y88)+SIGN(Z88)*SQRT((1/Z88-1/Y88)*(1/Z88-1/Y88) + 4*CR88/((CR88+1)*(CR88+1))*(2*1/Z88*1/Y88-1/Y88*1/Y88)))</f>
        <v>0</v>
      </c>
      <c r="Y88">
        <f>IF(LEFT(CS88,1)&lt;&gt;"0",IF(LEFT(CS88,1)="1",3.0,CT88),$D$5+$E$5*(DJ88*DC88/($K$5*1000))+$F$5*(DJ88*DC88/($K$5*1000))*MAX(MIN(CQ88,$J$5),$I$5)*MAX(MIN(CQ88,$J$5),$I$5)+$G$5*MAX(MIN(CQ88,$J$5),$I$5)*(DJ88*DC88/($K$5*1000))+$H$5*(DJ88*DC88/($K$5*1000))*(DJ88*DC88/($K$5*1000)))</f>
        <v>0</v>
      </c>
      <c r="Z88">
        <f>Q88*(1000-(1000*0.61365*exp(17.502*AD88/(240.97+AD88))/(DC88+DD88)+CX88)/2)/(1000*0.61365*exp(17.502*AD88/(240.97+AD88))/(DC88+DD88)-CX88)</f>
        <v>0</v>
      </c>
      <c r="AA88">
        <f>1/((CR88+1)/(X88/1.6)+1/(Y88/1.37)) + CR88/((CR88+1)/(X88/1.6) + CR88/(Y88/1.37))</f>
        <v>0</v>
      </c>
      <c r="AB88">
        <f>(CM88*CP88)</f>
        <v>0</v>
      </c>
      <c r="AC88">
        <f>(DE88+(AB88+2*0.95*5.67E-8*(((DE88+$B$7)+273)^4-(DE88+273)^4)-44100*Q88)/(1.84*29.3*Y88+8*0.95*5.67E-8*(DE88+273)^3))</f>
        <v>0</v>
      </c>
      <c r="AD88">
        <f>($C$7*DF88+$D$7*DG88+$E$7*AC88)</f>
        <v>0</v>
      </c>
      <c r="AE88">
        <f>0.61365*exp(17.502*AD88/(240.97+AD88))</f>
        <v>0</v>
      </c>
      <c r="AF88">
        <f>(AG88/AH88*100)</f>
        <v>0</v>
      </c>
      <c r="AG88">
        <f>CX88*(DC88+DD88)/1000</f>
        <v>0</v>
      </c>
      <c r="AH88">
        <f>0.61365*exp(17.502*DE88/(240.97+DE88))</f>
        <v>0</v>
      </c>
      <c r="AI88">
        <f>(AE88-CX88*(DC88+DD88)/1000)</f>
        <v>0</v>
      </c>
      <c r="AJ88">
        <f>(-Q88*44100)</f>
        <v>0</v>
      </c>
      <c r="AK88">
        <f>2*29.3*Y88*0.92*(DE88-AD88)</f>
        <v>0</v>
      </c>
      <c r="AL88">
        <f>2*0.95*5.67E-8*(((DE88+$B$7)+273)^4-(AD88+273)^4)</f>
        <v>0</v>
      </c>
      <c r="AM88">
        <f>AB88+AL88+AJ88+AK88</f>
        <v>0</v>
      </c>
      <c r="AN88">
        <v>0</v>
      </c>
      <c r="AO88">
        <v>0</v>
      </c>
      <c r="AP88">
        <f>IF(AN88*$H$13&gt;=AR88,1.0,(AR88/(AR88-AN88*$H$13)))</f>
        <v>0</v>
      </c>
      <c r="AQ88">
        <f>(AP88-1)*100</f>
        <v>0</v>
      </c>
      <c r="AR88">
        <f>MAX(0,($B$13+$C$13*DJ88)/(1+$D$13*DJ88)*DC88/(DE88+273)*$E$13)</f>
        <v>0</v>
      </c>
      <c r="AS88" t="s">
        <v>677</v>
      </c>
      <c r="AT88">
        <v>12532.4</v>
      </c>
      <c r="AU88">
        <v>551.6215384615384</v>
      </c>
      <c r="AV88">
        <v>1513.11</v>
      </c>
      <c r="AW88">
        <f>1-AU88/AV88</f>
        <v>0</v>
      </c>
      <c r="AX88">
        <v>-0.9077138303380167</v>
      </c>
      <c r="AY88" t="s">
        <v>778</v>
      </c>
      <c r="AZ88">
        <v>12507</v>
      </c>
      <c r="BA88">
        <v>773.0203846153847</v>
      </c>
      <c r="BB88">
        <v>2157.91</v>
      </c>
      <c r="BC88">
        <f>1-BA88/BB88</f>
        <v>0</v>
      </c>
      <c r="BD88">
        <v>0.5</v>
      </c>
      <c r="BE88">
        <f>CN88</f>
        <v>0</v>
      </c>
      <c r="BF88">
        <f>S88</f>
        <v>0</v>
      </c>
      <c r="BG88">
        <f>BC88*BD88*BE88</f>
        <v>0</v>
      </c>
      <c r="BH88">
        <f>(BF88-AX88)/BE88</f>
        <v>0</v>
      </c>
      <c r="BI88">
        <f>(AV88-BB88)/BB88</f>
        <v>0</v>
      </c>
      <c r="BJ88">
        <f>AU88/(AW88+AU88/BB88)</f>
        <v>0</v>
      </c>
      <c r="BK88" t="s">
        <v>779</v>
      </c>
      <c r="BL88">
        <v>661.59</v>
      </c>
      <c r="BM88">
        <f>IF(BL88&lt;&gt;0, BL88, BJ88)</f>
        <v>0</v>
      </c>
      <c r="BN88">
        <f>1-BM88/BB88</f>
        <v>0</v>
      </c>
      <c r="BO88">
        <f>(BB88-BA88)/(BB88-BM88)</f>
        <v>0</v>
      </c>
      <c r="BP88">
        <f>(AV88-BB88)/(AV88-BM88)</f>
        <v>0</v>
      </c>
      <c r="BQ88">
        <f>(BB88-BA88)/(BB88-AU88)</f>
        <v>0</v>
      </c>
      <c r="BR88">
        <f>(AV88-BB88)/(AV88-AU88)</f>
        <v>0</v>
      </c>
      <c r="BS88">
        <f>(BO88*BM88/BA88)</f>
        <v>0</v>
      </c>
      <c r="BT88">
        <f>(1-BS88)</f>
        <v>0</v>
      </c>
      <c r="BU88">
        <v>1812</v>
      </c>
      <c r="BV88">
        <v>300</v>
      </c>
      <c r="BW88">
        <v>300</v>
      </c>
      <c r="BX88">
        <v>300</v>
      </c>
      <c r="BY88">
        <v>12507</v>
      </c>
      <c r="BZ88">
        <v>2099.47</v>
      </c>
      <c r="CA88">
        <v>-0.0102218</v>
      </c>
      <c r="CB88">
        <v>1.1</v>
      </c>
      <c r="CC88" t="s">
        <v>413</v>
      </c>
      <c r="CD88" t="s">
        <v>413</v>
      </c>
      <c r="CE88" t="s">
        <v>413</v>
      </c>
      <c r="CF88" t="s">
        <v>413</v>
      </c>
      <c r="CG88" t="s">
        <v>413</v>
      </c>
      <c r="CH88" t="s">
        <v>413</v>
      </c>
      <c r="CI88" t="s">
        <v>413</v>
      </c>
      <c r="CJ88" t="s">
        <v>413</v>
      </c>
      <c r="CK88" t="s">
        <v>413</v>
      </c>
      <c r="CL88" t="s">
        <v>413</v>
      </c>
      <c r="CM88">
        <f>$B$11*DK88+$C$11*DL88+$F$11*DW88*(1-DZ88)</f>
        <v>0</v>
      </c>
      <c r="CN88">
        <f>CM88*CO88</f>
        <v>0</v>
      </c>
      <c r="CO88">
        <f>($B$11*$D$9+$C$11*$D$9+$F$11*((EJ88+EB88)/MAX(EJ88+EB88+EK88, 0.1)*$I$9+EK88/MAX(EJ88+EB88+EK88, 0.1)*$J$9))/($B$11+$C$11+$F$11)</f>
        <v>0</v>
      </c>
      <c r="CP88">
        <f>($B$11*$K$9+$C$11*$K$9+$F$11*((EJ88+EB88)/MAX(EJ88+EB88+EK88, 0.1)*$P$9+EK88/MAX(EJ88+EB88+EK88, 0.1)*$Q$9))/($B$11+$C$11+$F$11)</f>
        <v>0</v>
      </c>
      <c r="CQ88">
        <v>6</v>
      </c>
      <c r="CR88">
        <v>0.5</v>
      </c>
      <c r="CS88" t="s">
        <v>414</v>
      </c>
      <c r="CT88">
        <v>2</v>
      </c>
      <c r="CU88">
        <v>1687537186.849999</v>
      </c>
      <c r="CV88">
        <v>410.2841333333333</v>
      </c>
      <c r="CW88">
        <v>415.7889666666667</v>
      </c>
      <c r="CX88">
        <v>16.49654666666667</v>
      </c>
      <c r="CY88">
        <v>14.76101</v>
      </c>
      <c r="CZ88">
        <v>409.5461333333333</v>
      </c>
      <c r="DA88">
        <v>16.32165666666667</v>
      </c>
      <c r="DB88">
        <v>600.2017666666667</v>
      </c>
      <c r="DC88">
        <v>101.0276333333334</v>
      </c>
      <c r="DD88">
        <v>0.09967081333333333</v>
      </c>
      <c r="DE88">
        <v>25.63764666666667</v>
      </c>
      <c r="DF88">
        <v>24.94059333333333</v>
      </c>
      <c r="DG88">
        <v>999.9000000000002</v>
      </c>
      <c r="DH88">
        <v>0</v>
      </c>
      <c r="DI88">
        <v>0</v>
      </c>
      <c r="DJ88">
        <v>10003.12</v>
      </c>
      <c r="DK88">
        <v>0</v>
      </c>
      <c r="DL88">
        <v>1644.163666666667</v>
      </c>
      <c r="DM88">
        <v>-5.530177666666668</v>
      </c>
      <c r="DN88">
        <v>417.1401666666667</v>
      </c>
      <c r="DO88">
        <v>422.0183333333333</v>
      </c>
      <c r="DP88">
        <v>1.735524333333333</v>
      </c>
      <c r="DQ88">
        <v>415.7889666666667</v>
      </c>
      <c r="DR88">
        <v>14.76101</v>
      </c>
      <c r="DS88">
        <v>1.666607</v>
      </c>
      <c r="DT88">
        <v>1.491270666666666</v>
      </c>
      <c r="DU88">
        <v>14.58882</v>
      </c>
      <c r="DV88">
        <v>12.87893333333333</v>
      </c>
      <c r="DW88">
        <v>150.0064</v>
      </c>
      <c r="DX88">
        <v>0.9000354</v>
      </c>
      <c r="DY88">
        <v>0.09996468</v>
      </c>
      <c r="DZ88">
        <v>0</v>
      </c>
      <c r="EA88">
        <v>772.8540999999999</v>
      </c>
      <c r="EB88">
        <v>4.99931</v>
      </c>
      <c r="EC88">
        <v>4632.962</v>
      </c>
      <c r="ED88">
        <v>1253.479333333333</v>
      </c>
      <c r="EE88">
        <v>38.35176666666666</v>
      </c>
      <c r="EF88">
        <v>41.65186666666667</v>
      </c>
      <c r="EG88">
        <v>40.56199999999998</v>
      </c>
      <c r="EH88">
        <v>35.40186666666667</v>
      </c>
      <c r="EI88">
        <v>39.69349999999999</v>
      </c>
      <c r="EJ88">
        <v>130.5116666666667</v>
      </c>
      <c r="EK88">
        <v>14.49333333333334</v>
      </c>
      <c r="EL88">
        <v>0</v>
      </c>
      <c r="EM88">
        <v>84.40000009536743</v>
      </c>
      <c r="EN88">
        <v>0</v>
      </c>
      <c r="EO88">
        <v>773.0203846153847</v>
      </c>
      <c r="EP88">
        <v>20.0162051397819</v>
      </c>
      <c r="EQ88">
        <v>-1360.1620523909</v>
      </c>
      <c r="ER88">
        <v>4630.103076923077</v>
      </c>
      <c r="ES88">
        <v>15</v>
      </c>
      <c r="ET88">
        <v>1687537213.6</v>
      </c>
      <c r="EU88" t="s">
        <v>780</v>
      </c>
      <c r="EV88">
        <v>1687537213.6</v>
      </c>
      <c r="EW88">
        <v>1687535169.6</v>
      </c>
      <c r="EX88">
        <v>72</v>
      </c>
      <c r="EY88">
        <v>0.026</v>
      </c>
      <c r="EZ88">
        <v>0.003</v>
      </c>
      <c r="FA88">
        <v>0.738</v>
      </c>
      <c r="FB88">
        <v>0.175</v>
      </c>
      <c r="FC88">
        <v>416</v>
      </c>
      <c r="FD88">
        <v>16</v>
      </c>
      <c r="FE88">
        <v>0.24</v>
      </c>
      <c r="FF88">
        <v>0.2</v>
      </c>
      <c r="FG88">
        <v>-5.505336250000001</v>
      </c>
      <c r="FH88">
        <v>-0.6782563227016807</v>
      </c>
      <c r="FI88">
        <v>0.07123237019387672</v>
      </c>
      <c r="FJ88">
        <v>1</v>
      </c>
      <c r="FK88">
        <v>410.2588333333333</v>
      </c>
      <c r="FL88">
        <v>-1.310015572858196</v>
      </c>
      <c r="FM88">
        <v>0.09583217390602307</v>
      </c>
      <c r="FN88">
        <v>1</v>
      </c>
      <c r="FO88">
        <v>1.736353</v>
      </c>
      <c r="FP88">
        <v>-0.04735744840525317</v>
      </c>
      <c r="FQ88">
        <v>0.008236299593871019</v>
      </c>
      <c r="FR88">
        <v>1</v>
      </c>
      <c r="FS88">
        <v>16.49654666666667</v>
      </c>
      <c r="FT88">
        <v>-0.3936587319244049</v>
      </c>
      <c r="FU88">
        <v>0.02853144152607017</v>
      </c>
      <c r="FV88">
        <v>1</v>
      </c>
      <c r="FW88">
        <v>4</v>
      </c>
      <c r="FX88">
        <v>4</v>
      </c>
      <c r="FY88" t="s">
        <v>416</v>
      </c>
      <c r="FZ88">
        <v>3.18031</v>
      </c>
      <c r="GA88">
        <v>2.79648</v>
      </c>
      <c r="GB88">
        <v>0.103445</v>
      </c>
      <c r="GC88">
        <v>0.105179</v>
      </c>
      <c r="GD88">
        <v>0.092345</v>
      </c>
      <c r="GE88">
        <v>0.0862728</v>
      </c>
      <c r="GF88">
        <v>28199.3</v>
      </c>
      <c r="GG88">
        <v>22340.1</v>
      </c>
      <c r="GH88">
        <v>29384.2</v>
      </c>
      <c r="GI88">
        <v>24447.5</v>
      </c>
      <c r="GJ88">
        <v>33922.1</v>
      </c>
      <c r="GK88">
        <v>32607.9</v>
      </c>
      <c r="GL88">
        <v>40525.1</v>
      </c>
      <c r="GM88">
        <v>39889.1</v>
      </c>
      <c r="GN88">
        <v>2.204</v>
      </c>
      <c r="GO88">
        <v>1.8724</v>
      </c>
      <c r="GP88">
        <v>0.075765</v>
      </c>
      <c r="GQ88">
        <v>0</v>
      </c>
      <c r="GR88">
        <v>23.6813</v>
      </c>
      <c r="GS88">
        <v>999.9</v>
      </c>
      <c r="GT88">
        <v>39</v>
      </c>
      <c r="GU88">
        <v>33</v>
      </c>
      <c r="GV88">
        <v>19.5024</v>
      </c>
      <c r="GW88">
        <v>62.261</v>
      </c>
      <c r="GX88">
        <v>35.2684</v>
      </c>
      <c r="GY88">
        <v>1</v>
      </c>
      <c r="GZ88">
        <v>-0.16439</v>
      </c>
      <c r="HA88">
        <v>-1.98231</v>
      </c>
      <c r="HB88">
        <v>20.2681</v>
      </c>
      <c r="HC88">
        <v>5.22807</v>
      </c>
      <c r="HD88">
        <v>11.9081</v>
      </c>
      <c r="HE88">
        <v>4.96495</v>
      </c>
      <c r="HF88">
        <v>3.292</v>
      </c>
      <c r="HG88">
        <v>9999</v>
      </c>
      <c r="HH88">
        <v>9999</v>
      </c>
      <c r="HI88">
        <v>9999</v>
      </c>
      <c r="HJ88">
        <v>999.9</v>
      </c>
      <c r="HK88">
        <v>4.97022</v>
      </c>
      <c r="HL88">
        <v>1.87504</v>
      </c>
      <c r="HM88">
        <v>1.87381</v>
      </c>
      <c r="HN88">
        <v>1.8729</v>
      </c>
      <c r="HO88">
        <v>1.87448</v>
      </c>
      <c r="HP88">
        <v>1.86945</v>
      </c>
      <c r="HQ88">
        <v>1.87363</v>
      </c>
      <c r="HR88">
        <v>1.87866</v>
      </c>
      <c r="HS88">
        <v>0</v>
      </c>
      <c r="HT88">
        <v>0</v>
      </c>
      <c r="HU88">
        <v>0</v>
      </c>
      <c r="HV88">
        <v>0</v>
      </c>
      <c r="HW88" t="s">
        <v>417</v>
      </c>
      <c r="HX88" t="s">
        <v>418</v>
      </c>
      <c r="HY88" t="s">
        <v>419</v>
      </c>
      <c r="HZ88" t="s">
        <v>419</v>
      </c>
      <c r="IA88" t="s">
        <v>419</v>
      </c>
      <c r="IB88" t="s">
        <v>419</v>
      </c>
      <c r="IC88">
        <v>0</v>
      </c>
      <c r="ID88">
        <v>100</v>
      </c>
      <c r="IE88">
        <v>100</v>
      </c>
      <c r="IF88">
        <v>0.738</v>
      </c>
      <c r="IG88">
        <v>0.1748</v>
      </c>
      <c r="IH88">
        <v>0.7125714285713798</v>
      </c>
      <c r="II88">
        <v>0</v>
      </c>
      <c r="IJ88">
        <v>0</v>
      </c>
      <c r="IK88">
        <v>0</v>
      </c>
      <c r="IL88">
        <v>0.1748900000000049</v>
      </c>
      <c r="IM88">
        <v>0</v>
      </c>
      <c r="IN88">
        <v>0</v>
      </c>
      <c r="IO88">
        <v>0</v>
      </c>
      <c r="IP88">
        <v>-1</v>
      </c>
      <c r="IQ88">
        <v>-1</v>
      </c>
      <c r="IR88">
        <v>-1</v>
      </c>
      <c r="IS88">
        <v>-1</v>
      </c>
      <c r="IT88">
        <v>1</v>
      </c>
      <c r="IU88">
        <v>33.8</v>
      </c>
      <c r="IV88">
        <v>1.0791</v>
      </c>
      <c r="IW88">
        <v>2.44019</v>
      </c>
      <c r="IX88">
        <v>1.42578</v>
      </c>
      <c r="IY88">
        <v>2.26929</v>
      </c>
      <c r="IZ88">
        <v>1.54785</v>
      </c>
      <c r="JA88">
        <v>2.32056</v>
      </c>
      <c r="JB88">
        <v>34.8066</v>
      </c>
      <c r="JC88">
        <v>14.2371</v>
      </c>
      <c r="JD88">
        <v>18</v>
      </c>
      <c r="JE88">
        <v>630.694</v>
      </c>
      <c r="JF88">
        <v>407.144</v>
      </c>
      <c r="JG88">
        <v>26.876</v>
      </c>
      <c r="JH88">
        <v>25.0376</v>
      </c>
      <c r="JI88">
        <v>30.0002</v>
      </c>
      <c r="JJ88">
        <v>24.995</v>
      </c>
      <c r="JK88">
        <v>24.9436</v>
      </c>
      <c r="JL88">
        <v>21.6232</v>
      </c>
      <c r="JM88">
        <v>21.2892</v>
      </c>
      <c r="JN88">
        <v>13.0144</v>
      </c>
      <c r="JO88">
        <v>26.9151</v>
      </c>
      <c r="JP88">
        <v>415.893</v>
      </c>
      <c r="JQ88">
        <v>14.8476</v>
      </c>
      <c r="JR88">
        <v>95.7313</v>
      </c>
      <c r="JS88">
        <v>101.483</v>
      </c>
    </row>
    <row r="89" spans="1:279">
      <c r="A89">
        <v>73</v>
      </c>
      <c r="B89">
        <v>1687537274.6</v>
      </c>
      <c r="C89">
        <v>10885.09999990463</v>
      </c>
      <c r="D89" t="s">
        <v>781</v>
      </c>
      <c r="E89" t="s">
        <v>782</v>
      </c>
      <c r="F89">
        <v>15</v>
      </c>
      <c r="G89" t="s">
        <v>227</v>
      </c>
      <c r="N89" t="s">
        <v>751</v>
      </c>
      <c r="O89" t="s">
        <v>752</v>
      </c>
      <c r="P89">
        <v>1687537266.599999</v>
      </c>
      <c r="Q89">
        <f>(R89)/1000</f>
        <v>0</v>
      </c>
      <c r="R89">
        <f>1000*DB89*AP89*(CX89-CY89)/(100*CQ89*(1000-AP89*CX89))</f>
        <v>0</v>
      </c>
      <c r="S89">
        <f>DB89*AP89*(CW89-CV89*(1000-AP89*CY89)/(1000-AP89*CX89))/(100*CQ89)</f>
        <v>0</v>
      </c>
      <c r="T89">
        <f>CV89 - IF(AP89&gt;1, S89*CQ89*100.0/(AR89*DJ89), 0)</f>
        <v>0</v>
      </c>
      <c r="U89">
        <f>((AA89-Q89/2)*T89-S89)/(AA89+Q89/2)</f>
        <v>0</v>
      </c>
      <c r="V89">
        <f>U89*(DC89+DD89)/1000.0</f>
        <v>0</v>
      </c>
      <c r="W89">
        <f>(CV89 - IF(AP89&gt;1, S89*CQ89*100.0/(AR89*DJ89), 0))*(DC89+DD89)/1000.0</f>
        <v>0</v>
      </c>
      <c r="X89">
        <f>2.0/((1/Z89-1/Y89)+SIGN(Z89)*SQRT((1/Z89-1/Y89)*(1/Z89-1/Y89) + 4*CR89/((CR89+1)*(CR89+1))*(2*1/Z89*1/Y89-1/Y89*1/Y89)))</f>
        <v>0</v>
      </c>
      <c r="Y89">
        <f>IF(LEFT(CS89,1)&lt;&gt;"0",IF(LEFT(CS89,1)="1",3.0,CT89),$D$5+$E$5*(DJ89*DC89/($K$5*1000))+$F$5*(DJ89*DC89/($K$5*1000))*MAX(MIN(CQ89,$J$5),$I$5)*MAX(MIN(CQ89,$J$5),$I$5)+$G$5*MAX(MIN(CQ89,$J$5),$I$5)*(DJ89*DC89/($K$5*1000))+$H$5*(DJ89*DC89/($K$5*1000))*(DJ89*DC89/($K$5*1000)))</f>
        <v>0</v>
      </c>
      <c r="Z89">
        <f>Q89*(1000-(1000*0.61365*exp(17.502*AD89/(240.97+AD89))/(DC89+DD89)+CX89)/2)/(1000*0.61365*exp(17.502*AD89/(240.97+AD89))/(DC89+DD89)-CX89)</f>
        <v>0</v>
      </c>
      <c r="AA89">
        <f>1/((CR89+1)/(X89/1.6)+1/(Y89/1.37)) + CR89/((CR89+1)/(X89/1.6) + CR89/(Y89/1.37))</f>
        <v>0</v>
      </c>
      <c r="AB89">
        <f>(CM89*CP89)</f>
        <v>0</v>
      </c>
      <c r="AC89">
        <f>(DE89+(AB89+2*0.95*5.67E-8*(((DE89+$B$7)+273)^4-(DE89+273)^4)-44100*Q89)/(1.84*29.3*Y89+8*0.95*5.67E-8*(DE89+273)^3))</f>
        <v>0</v>
      </c>
      <c r="AD89">
        <f>($C$7*DF89+$D$7*DG89+$E$7*AC89)</f>
        <v>0</v>
      </c>
      <c r="AE89">
        <f>0.61365*exp(17.502*AD89/(240.97+AD89))</f>
        <v>0</v>
      </c>
      <c r="AF89">
        <f>(AG89/AH89*100)</f>
        <v>0</v>
      </c>
      <c r="AG89">
        <f>CX89*(DC89+DD89)/1000</f>
        <v>0</v>
      </c>
      <c r="AH89">
        <f>0.61365*exp(17.502*DE89/(240.97+DE89))</f>
        <v>0</v>
      </c>
      <c r="AI89">
        <f>(AE89-CX89*(DC89+DD89)/1000)</f>
        <v>0</v>
      </c>
      <c r="AJ89">
        <f>(-Q89*44100)</f>
        <v>0</v>
      </c>
      <c r="AK89">
        <f>2*29.3*Y89*0.92*(DE89-AD89)</f>
        <v>0</v>
      </c>
      <c r="AL89">
        <f>2*0.95*5.67E-8*(((DE89+$B$7)+273)^4-(AD89+273)^4)</f>
        <v>0</v>
      </c>
      <c r="AM89">
        <f>AB89+AL89+AJ89+AK89</f>
        <v>0</v>
      </c>
      <c r="AN89">
        <v>0</v>
      </c>
      <c r="AO89">
        <v>0</v>
      </c>
      <c r="AP89">
        <f>IF(AN89*$H$13&gt;=AR89,1.0,(AR89/(AR89-AN89*$H$13)))</f>
        <v>0</v>
      </c>
      <c r="AQ89">
        <f>(AP89-1)*100</f>
        <v>0</v>
      </c>
      <c r="AR89">
        <f>MAX(0,($B$13+$C$13*DJ89)/(1+$D$13*DJ89)*DC89/(DE89+273)*$E$13)</f>
        <v>0</v>
      </c>
      <c r="AS89" t="s">
        <v>677</v>
      </c>
      <c r="AT89">
        <v>12532.4</v>
      </c>
      <c r="AU89">
        <v>551.6215384615384</v>
      </c>
      <c r="AV89">
        <v>1513.11</v>
      </c>
      <c r="AW89">
        <f>1-AU89/AV89</f>
        <v>0</v>
      </c>
      <c r="AX89">
        <v>-0.9077138303380167</v>
      </c>
      <c r="AY89" t="s">
        <v>783</v>
      </c>
      <c r="AZ89">
        <v>12496.4</v>
      </c>
      <c r="BA89">
        <v>751.4711153846155</v>
      </c>
      <c r="BB89">
        <v>2245.07</v>
      </c>
      <c r="BC89">
        <f>1-BA89/BB89</f>
        <v>0</v>
      </c>
      <c r="BD89">
        <v>0.5</v>
      </c>
      <c r="BE89">
        <f>CN89</f>
        <v>0</v>
      </c>
      <c r="BF89">
        <f>S89</f>
        <v>0</v>
      </c>
      <c r="BG89">
        <f>BC89*BD89*BE89</f>
        <v>0</v>
      </c>
      <c r="BH89">
        <f>(BF89-AX89)/BE89</f>
        <v>0</v>
      </c>
      <c r="BI89">
        <f>(AV89-BB89)/BB89</f>
        <v>0</v>
      </c>
      <c r="BJ89">
        <f>AU89/(AW89+AU89/BB89)</f>
        <v>0</v>
      </c>
      <c r="BK89" t="s">
        <v>784</v>
      </c>
      <c r="BL89">
        <v>658.83</v>
      </c>
      <c r="BM89">
        <f>IF(BL89&lt;&gt;0, BL89, BJ89)</f>
        <v>0</v>
      </c>
      <c r="BN89">
        <f>1-BM89/BB89</f>
        <v>0</v>
      </c>
      <c r="BO89">
        <f>(BB89-BA89)/(BB89-BM89)</f>
        <v>0</v>
      </c>
      <c r="BP89">
        <f>(AV89-BB89)/(AV89-BM89)</f>
        <v>0</v>
      </c>
      <c r="BQ89">
        <f>(BB89-BA89)/(BB89-AU89)</f>
        <v>0</v>
      </c>
      <c r="BR89">
        <f>(AV89-BB89)/(AV89-AU89)</f>
        <v>0</v>
      </c>
      <c r="BS89">
        <f>(BO89*BM89/BA89)</f>
        <v>0</v>
      </c>
      <c r="BT89">
        <f>(1-BS89)</f>
        <v>0</v>
      </c>
      <c r="BU89">
        <v>1814</v>
      </c>
      <c r="BV89">
        <v>300</v>
      </c>
      <c r="BW89">
        <v>300</v>
      </c>
      <c r="BX89">
        <v>300</v>
      </c>
      <c r="BY89">
        <v>12496.4</v>
      </c>
      <c r="BZ89">
        <v>2230.6</v>
      </c>
      <c r="CA89">
        <v>-0.0102992</v>
      </c>
      <c r="CB89">
        <v>14.2</v>
      </c>
      <c r="CC89" t="s">
        <v>413</v>
      </c>
      <c r="CD89" t="s">
        <v>413</v>
      </c>
      <c r="CE89" t="s">
        <v>413</v>
      </c>
      <c r="CF89" t="s">
        <v>413</v>
      </c>
      <c r="CG89" t="s">
        <v>413</v>
      </c>
      <c r="CH89" t="s">
        <v>413</v>
      </c>
      <c r="CI89" t="s">
        <v>413</v>
      </c>
      <c r="CJ89" t="s">
        <v>413</v>
      </c>
      <c r="CK89" t="s">
        <v>413</v>
      </c>
      <c r="CL89" t="s">
        <v>413</v>
      </c>
      <c r="CM89">
        <f>$B$11*DK89+$C$11*DL89+$F$11*DW89*(1-DZ89)</f>
        <v>0</v>
      </c>
      <c r="CN89">
        <f>CM89*CO89</f>
        <v>0</v>
      </c>
      <c r="CO89">
        <f>($B$11*$D$9+$C$11*$D$9+$F$11*((EJ89+EB89)/MAX(EJ89+EB89+EK89, 0.1)*$I$9+EK89/MAX(EJ89+EB89+EK89, 0.1)*$J$9))/($B$11+$C$11+$F$11)</f>
        <v>0</v>
      </c>
      <c r="CP89">
        <f>($B$11*$K$9+$C$11*$K$9+$F$11*((EJ89+EB89)/MAX(EJ89+EB89+EK89, 0.1)*$P$9+EK89/MAX(EJ89+EB89+EK89, 0.1)*$Q$9))/($B$11+$C$11+$F$11)</f>
        <v>0</v>
      </c>
      <c r="CQ89">
        <v>6</v>
      </c>
      <c r="CR89">
        <v>0.5</v>
      </c>
      <c r="CS89" t="s">
        <v>414</v>
      </c>
      <c r="CT89">
        <v>2</v>
      </c>
      <c r="CU89">
        <v>1687537266.599999</v>
      </c>
      <c r="CV89">
        <v>410.3061290322581</v>
      </c>
      <c r="CW89">
        <v>411.8846451612903</v>
      </c>
      <c r="CX89">
        <v>16.87420967741935</v>
      </c>
      <c r="CY89">
        <v>15.2741064516129</v>
      </c>
      <c r="CZ89">
        <v>409.5951290322581</v>
      </c>
      <c r="DA89">
        <v>16.69932258064516</v>
      </c>
      <c r="DB89">
        <v>600.1912903225807</v>
      </c>
      <c r="DC89">
        <v>101.0308387096774</v>
      </c>
      <c r="DD89">
        <v>0.09989990000000003</v>
      </c>
      <c r="DE89">
        <v>25.88451612903226</v>
      </c>
      <c r="DF89">
        <v>25.20468387096774</v>
      </c>
      <c r="DG89">
        <v>999.9000000000003</v>
      </c>
      <c r="DH89">
        <v>0</v>
      </c>
      <c r="DI89">
        <v>0</v>
      </c>
      <c r="DJ89">
        <v>9998.753225806451</v>
      </c>
      <c r="DK89">
        <v>0</v>
      </c>
      <c r="DL89">
        <v>1645.14064516129</v>
      </c>
      <c r="DM89">
        <v>-1.551403870967742</v>
      </c>
      <c r="DN89">
        <v>417.3761290322581</v>
      </c>
      <c r="DO89">
        <v>418.2733548387098</v>
      </c>
      <c r="DP89">
        <v>1.600109677419355</v>
      </c>
      <c r="DQ89">
        <v>411.8846451612903</v>
      </c>
      <c r="DR89">
        <v>15.2741064516129</v>
      </c>
      <c r="DS89">
        <v>1.704816129032258</v>
      </c>
      <c r="DT89">
        <v>1.543154193548387</v>
      </c>
      <c r="DU89">
        <v>14.94030967741935</v>
      </c>
      <c r="DV89">
        <v>13.40257419354839</v>
      </c>
      <c r="DW89">
        <v>49.99319677419356</v>
      </c>
      <c r="DX89">
        <v>0.8999964516129033</v>
      </c>
      <c r="DY89">
        <v>0.1000035612903226</v>
      </c>
      <c r="DZ89">
        <v>0</v>
      </c>
      <c r="EA89">
        <v>751.9440967741936</v>
      </c>
      <c r="EB89">
        <v>4.999310000000001</v>
      </c>
      <c r="EC89">
        <v>3771.896451612903</v>
      </c>
      <c r="ED89">
        <v>388.9338709677419</v>
      </c>
      <c r="EE89">
        <v>38.2378064516129</v>
      </c>
      <c r="EF89">
        <v>41.83638709677419</v>
      </c>
      <c r="EG89">
        <v>40.53799999999999</v>
      </c>
      <c r="EH89">
        <v>37.3082258064516</v>
      </c>
      <c r="EI89">
        <v>39.83638709677419</v>
      </c>
      <c r="EJ89">
        <v>40.49483870967742</v>
      </c>
      <c r="EK89">
        <v>4.498709677419355</v>
      </c>
      <c r="EL89">
        <v>0</v>
      </c>
      <c r="EM89">
        <v>79.60000014305115</v>
      </c>
      <c r="EN89">
        <v>0</v>
      </c>
      <c r="EO89">
        <v>751.4711153846155</v>
      </c>
      <c r="EP89">
        <v>-42.70943590305203</v>
      </c>
      <c r="EQ89">
        <v>143.9011952683185</v>
      </c>
      <c r="ER89">
        <v>3772.427307692308</v>
      </c>
      <c r="ES89">
        <v>15</v>
      </c>
      <c r="ET89">
        <v>1687537291.6</v>
      </c>
      <c r="EU89" t="s">
        <v>785</v>
      </c>
      <c r="EV89">
        <v>1687537291.6</v>
      </c>
      <c r="EW89">
        <v>1687535169.6</v>
      </c>
      <c r="EX89">
        <v>73</v>
      </c>
      <c r="EY89">
        <v>-0.027</v>
      </c>
      <c r="EZ89">
        <v>0.003</v>
      </c>
      <c r="FA89">
        <v>0.711</v>
      </c>
      <c r="FB89">
        <v>0.175</v>
      </c>
      <c r="FC89">
        <v>411</v>
      </c>
      <c r="FD89">
        <v>16</v>
      </c>
      <c r="FE89">
        <v>0.73</v>
      </c>
      <c r="FF89">
        <v>0.2</v>
      </c>
      <c r="FG89">
        <v>-1.55687025</v>
      </c>
      <c r="FH89">
        <v>-0.1134890431519649</v>
      </c>
      <c r="FI89">
        <v>0.05012505154548472</v>
      </c>
      <c r="FJ89">
        <v>1</v>
      </c>
      <c r="FK89">
        <v>410.3424666666667</v>
      </c>
      <c r="FL89">
        <v>-1.075274749721034</v>
      </c>
      <c r="FM89">
        <v>0.08241874112657055</v>
      </c>
      <c r="FN89">
        <v>1</v>
      </c>
      <c r="FO89">
        <v>1.598687</v>
      </c>
      <c r="FP89">
        <v>0.08276442776735148</v>
      </c>
      <c r="FQ89">
        <v>0.02140959845489869</v>
      </c>
      <c r="FR89">
        <v>1</v>
      </c>
      <c r="FS89">
        <v>16.87091</v>
      </c>
      <c r="FT89">
        <v>0.3618073414905569</v>
      </c>
      <c r="FU89">
        <v>0.02666508766158462</v>
      </c>
      <c r="FV89">
        <v>1</v>
      </c>
      <c r="FW89">
        <v>4</v>
      </c>
      <c r="FX89">
        <v>4</v>
      </c>
      <c r="FY89" t="s">
        <v>416</v>
      </c>
      <c r="FZ89">
        <v>3.18086</v>
      </c>
      <c r="GA89">
        <v>2.79764</v>
      </c>
      <c r="GB89">
        <v>0.103472</v>
      </c>
      <c r="GC89">
        <v>0.104427</v>
      </c>
      <c r="GD89">
        <v>0.09414359999999999</v>
      </c>
      <c r="GE89">
        <v>0.0884639</v>
      </c>
      <c r="GF89">
        <v>28196.8</v>
      </c>
      <c r="GG89">
        <v>22357.5</v>
      </c>
      <c r="GH89">
        <v>29382.8</v>
      </c>
      <c r="GI89">
        <v>24446.2</v>
      </c>
      <c r="GJ89">
        <v>33851.4</v>
      </c>
      <c r="GK89">
        <v>32526.9</v>
      </c>
      <c r="GL89">
        <v>40522.8</v>
      </c>
      <c r="GM89">
        <v>39887</v>
      </c>
      <c r="GN89">
        <v>2.2041</v>
      </c>
      <c r="GO89">
        <v>1.87322</v>
      </c>
      <c r="GP89">
        <v>0.0710934</v>
      </c>
      <c r="GQ89">
        <v>0</v>
      </c>
      <c r="GR89">
        <v>24.021</v>
      </c>
      <c r="GS89">
        <v>999.9</v>
      </c>
      <c r="GT89">
        <v>38.4</v>
      </c>
      <c r="GU89">
        <v>33</v>
      </c>
      <c r="GV89">
        <v>19.2013</v>
      </c>
      <c r="GW89">
        <v>61.971</v>
      </c>
      <c r="GX89">
        <v>34.355</v>
      </c>
      <c r="GY89">
        <v>1</v>
      </c>
      <c r="GZ89">
        <v>-0.163786</v>
      </c>
      <c r="HA89">
        <v>0.255302</v>
      </c>
      <c r="HB89">
        <v>20.2801</v>
      </c>
      <c r="HC89">
        <v>5.22598</v>
      </c>
      <c r="HD89">
        <v>11.9081</v>
      </c>
      <c r="HE89">
        <v>4.96465</v>
      </c>
      <c r="HF89">
        <v>3.292</v>
      </c>
      <c r="HG89">
        <v>9999</v>
      </c>
      <c r="HH89">
        <v>9999</v>
      </c>
      <c r="HI89">
        <v>9999</v>
      </c>
      <c r="HJ89">
        <v>999.9</v>
      </c>
      <c r="HK89">
        <v>4.97021</v>
      </c>
      <c r="HL89">
        <v>1.87507</v>
      </c>
      <c r="HM89">
        <v>1.87381</v>
      </c>
      <c r="HN89">
        <v>1.8729</v>
      </c>
      <c r="HO89">
        <v>1.87454</v>
      </c>
      <c r="HP89">
        <v>1.86946</v>
      </c>
      <c r="HQ89">
        <v>1.87363</v>
      </c>
      <c r="HR89">
        <v>1.87867</v>
      </c>
      <c r="HS89">
        <v>0</v>
      </c>
      <c r="HT89">
        <v>0</v>
      </c>
      <c r="HU89">
        <v>0</v>
      </c>
      <c r="HV89">
        <v>0</v>
      </c>
      <c r="HW89" t="s">
        <v>417</v>
      </c>
      <c r="HX89" t="s">
        <v>418</v>
      </c>
      <c r="HY89" t="s">
        <v>419</v>
      </c>
      <c r="HZ89" t="s">
        <v>419</v>
      </c>
      <c r="IA89" t="s">
        <v>419</v>
      </c>
      <c r="IB89" t="s">
        <v>419</v>
      </c>
      <c r="IC89">
        <v>0</v>
      </c>
      <c r="ID89">
        <v>100</v>
      </c>
      <c r="IE89">
        <v>100</v>
      </c>
      <c r="IF89">
        <v>0.711</v>
      </c>
      <c r="IG89">
        <v>0.1749</v>
      </c>
      <c r="IH89">
        <v>0.7380500000000438</v>
      </c>
      <c r="II89">
        <v>0</v>
      </c>
      <c r="IJ89">
        <v>0</v>
      </c>
      <c r="IK89">
        <v>0</v>
      </c>
      <c r="IL89">
        <v>0.1748900000000049</v>
      </c>
      <c r="IM89">
        <v>0</v>
      </c>
      <c r="IN89">
        <v>0</v>
      </c>
      <c r="IO89">
        <v>0</v>
      </c>
      <c r="IP89">
        <v>-1</v>
      </c>
      <c r="IQ89">
        <v>-1</v>
      </c>
      <c r="IR89">
        <v>-1</v>
      </c>
      <c r="IS89">
        <v>-1</v>
      </c>
      <c r="IT89">
        <v>1</v>
      </c>
      <c r="IU89">
        <v>35.1</v>
      </c>
      <c r="IV89">
        <v>1.07178</v>
      </c>
      <c r="IW89">
        <v>2.4231</v>
      </c>
      <c r="IX89">
        <v>1.42578</v>
      </c>
      <c r="IY89">
        <v>2.26929</v>
      </c>
      <c r="IZ89">
        <v>1.54785</v>
      </c>
      <c r="JA89">
        <v>2.43774</v>
      </c>
      <c r="JB89">
        <v>34.8525</v>
      </c>
      <c r="JC89">
        <v>14.2546</v>
      </c>
      <c r="JD89">
        <v>18</v>
      </c>
      <c r="JE89">
        <v>631.098</v>
      </c>
      <c r="JF89">
        <v>407.824</v>
      </c>
      <c r="JG89">
        <v>25.3303</v>
      </c>
      <c r="JH89">
        <v>25.0721</v>
      </c>
      <c r="JI89">
        <v>30.0002</v>
      </c>
      <c r="JJ89">
        <v>25.0247</v>
      </c>
      <c r="JK89">
        <v>24.9752</v>
      </c>
      <c r="JL89">
        <v>21.4736</v>
      </c>
      <c r="JM89">
        <v>17.0382</v>
      </c>
      <c r="JN89">
        <v>12.6435</v>
      </c>
      <c r="JO89">
        <v>25.2181</v>
      </c>
      <c r="JP89">
        <v>411.703</v>
      </c>
      <c r="JQ89">
        <v>15.3763</v>
      </c>
      <c r="JR89">
        <v>95.7261</v>
      </c>
      <c r="JS89">
        <v>101.478</v>
      </c>
    </row>
    <row r="90" spans="1:279">
      <c r="A90">
        <v>74</v>
      </c>
      <c r="B90">
        <v>1687537352.6</v>
      </c>
      <c r="C90">
        <v>10963.09999990463</v>
      </c>
      <c r="D90" t="s">
        <v>786</v>
      </c>
      <c r="E90" t="s">
        <v>787</v>
      </c>
      <c r="F90">
        <v>15</v>
      </c>
      <c r="G90" t="s">
        <v>227</v>
      </c>
      <c r="N90" t="s">
        <v>751</v>
      </c>
      <c r="O90" t="s">
        <v>752</v>
      </c>
      <c r="P90">
        <v>1687537344.599999</v>
      </c>
      <c r="Q90">
        <f>(R90)/1000</f>
        <v>0</v>
      </c>
      <c r="R90">
        <f>1000*DB90*AP90*(CX90-CY90)/(100*CQ90*(1000-AP90*CX90))</f>
        <v>0</v>
      </c>
      <c r="S90">
        <f>DB90*AP90*(CW90-CV90*(1000-AP90*CY90)/(1000-AP90*CX90))/(100*CQ90)</f>
        <v>0</v>
      </c>
      <c r="T90">
        <f>CV90 - IF(AP90&gt;1, S90*CQ90*100.0/(AR90*DJ90), 0)</f>
        <v>0</v>
      </c>
      <c r="U90">
        <f>((AA90-Q90/2)*T90-S90)/(AA90+Q90/2)</f>
        <v>0</v>
      </c>
      <c r="V90">
        <f>U90*(DC90+DD90)/1000.0</f>
        <v>0</v>
      </c>
      <c r="W90">
        <f>(CV90 - IF(AP90&gt;1, S90*CQ90*100.0/(AR90*DJ90), 0))*(DC90+DD90)/1000.0</f>
        <v>0</v>
      </c>
      <c r="X90">
        <f>2.0/((1/Z90-1/Y90)+SIGN(Z90)*SQRT((1/Z90-1/Y90)*(1/Z90-1/Y90) + 4*CR90/((CR90+1)*(CR90+1))*(2*1/Z90*1/Y90-1/Y90*1/Y90)))</f>
        <v>0</v>
      </c>
      <c r="Y90">
        <f>IF(LEFT(CS90,1)&lt;&gt;"0",IF(LEFT(CS90,1)="1",3.0,CT90),$D$5+$E$5*(DJ90*DC90/($K$5*1000))+$F$5*(DJ90*DC90/($K$5*1000))*MAX(MIN(CQ90,$J$5),$I$5)*MAX(MIN(CQ90,$J$5),$I$5)+$G$5*MAX(MIN(CQ90,$J$5),$I$5)*(DJ90*DC90/($K$5*1000))+$H$5*(DJ90*DC90/($K$5*1000))*(DJ90*DC90/($K$5*1000)))</f>
        <v>0</v>
      </c>
      <c r="Z90">
        <f>Q90*(1000-(1000*0.61365*exp(17.502*AD90/(240.97+AD90))/(DC90+DD90)+CX90)/2)/(1000*0.61365*exp(17.502*AD90/(240.97+AD90))/(DC90+DD90)-CX90)</f>
        <v>0</v>
      </c>
      <c r="AA90">
        <f>1/((CR90+1)/(X90/1.6)+1/(Y90/1.37)) + CR90/((CR90+1)/(X90/1.6) + CR90/(Y90/1.37))</f>
        <v>0</v>
      </c>
      <c r="AB90">
        <f>(CM90*CP90)</f>
        <v>0</v>
      </c>
      <c r="AC90">
        <f>(DE90+(AB90+2*0.95*5.67E-8*(((DE90+$B$7)+273)^4-(DE90+273)^4)-44100*Q90)/(1.84*29.3*Y90+8*0.95*5.67E-8*(DE90+273)^3))</f>
        <v>0</v>
      </c>
      <c r="AD90">
        <f>($C$7*DF90+$D$7*DG90+$E$7*AC90)</f>
        <v>0</v>
      </c>
      <c r="AE90">
        <f>0.61365*exp(17.502*AD90/(240.97+AD90))</f>
        <v>0</v>
      </c>
      <c r="AF90">
        <f>(AG90/AH90*100)</f>
        <v>0</v>
      </c>
      <c r="AG90">
        <f>CX90*(DC90+DD90)/1000</f>
        <v>0</v>
      </c>
      <c r="AH90">
        <f>0.61365*exp(17.502*DE90/(240.97+DE90))</f>
        <v>0</v>
      </c>
      <c r="AI90">
        <f>(AE90-CX90*(DC90+DD90)/1000)</f>
        <v>0</v>
      </c>
      <c r="AJ90">
        <f>(-Q90*44100)</f>
        <v>0</v>
      </c>
      <c r="AK90">
        <f>2*29.3*Y90*0.92*(DE90-AD90)</f>
        <v>0</v>
      </c>
      <c r="AL90">
        <f>2*0.95*5.67E-8*(((DE90+$B$7)+273)^4-(AD90+273)^4)</f>
        <v>0</v>
      </c>
      <c r="AM90">
        <f>AB90+AL90+AJ90+AK90</f>
        <v>0</v>
      </c>
      <c r="AN90">
        <v>0</v>
      </c>
      <c r="AO90">
        <v>0</v>
      </c>
      <c r="AP90">
        <f>IF(AN90*$H$13&gt;=AR90,1.0,(AR90/(AR90-AN90*$H$13)))</f>
        <v>0</v>
      </c>
      <c r="AQ90">
        <f>(AP90-1)*100</f>
        <v>0</v>
      </c>
      <c r="AR90">
        <f>MAX(0,($B$13+$C$13*DJ90)/(1+$D$13*DJ90)*DC90/(DE90+273)*$E$13)</f>
        <v>0</v>
      </c>
      <c r="AS90" t="s">
        <v>788</v>
      </c>
      <c r="AT90">
        <v>12501.9</v>
      </c>
      <c r="AU90">
        <v>646.7515384615385</v>
      </c>
      <c r="AV90">
        <v>2575.47</v>
      </c>
      <c r="AW90">
        <f>1-AU90/AV90</f>
        <v>0</v>
      </c>
      <c r="AX90">
        <v>-1.242991638256745</v>
      </c>
      <c r="AY90" t="s">
        <v>413</v>
      </c>
      <c r="AZ90" t="s">
        <v>413</v>
      </c>
      <c r="BA90">
        <v>0</v>
      </c>
      <c r="BB90">
        <v>0</v>
      </c>
      <c r="BC90">
        <f>1-BA90/BB90</f>
        <v>0</v>
      </c>
      <c r="BD90">
        <v>0.5</v>
      </c>
      <c r="BE90">
        <f>CN90</f>
        <v>0</v>
      </c>
      <c r="BF90">
        <f>S90</f>
        <v>0</v>
      </c>
      <c r="BG90">
        <f>BC90*BD90*BE90</f>
        <v>0</v>
      </c>
      <c r="BH90">
        <f>(BF90-AX90)/BE90</f>
        <v>0</v>
      </c>
      <c r="BI90">
        <f>(AV90-BB90)/BB90</f>
        <v>0</v>
      </c>
      <c r="BJ90">
        <f>AU90/(AW90+AU90/BB90)</f>
        <v>0</v>
      </c>
      <c r="BK90" t="s">
        <v>413</v>
      </c>
      <c r="BL90">
        <v>0</v>
      </c>
      <c r="BM90">
        <f>IF(BL90&lt;&gt;0, BL90, BJ90)</f>
        <v>0</v>
      </c>
      <c r="BN90">
        <f>1-BM90/BB90</f>
        <v>0</v>
      </c>
      <c r="BO90">
        <f>(BB90-BA90)/(BB90-BM90)</f>
        <v>0</v>
      </c>
      <c r="BP90">
        <f>(AV90-BB90)/(AV90-BM90)</f>
        <v>0</v>
      </c>
      <c r="BQ90">
        <f>(BB90-BA90)/(BB90-AU90)</f>
        <v>0</v>
      </c>
      <c r="BR90">
        <f>(AV90-BB90)/(AV90-AU90)</f>
        <v>0</v>
      </c>
      <c r="BS90">
        <f>(BO90*BM90/BA90)</f>
        <v>0</v>
      </c>
      <c r="BT90">
        <f>(1-BS90)</f>
        <v>0</v>
      </c>
      <c r="BU90">
        <v>1816</v>
      </c>
      <c r="BV90">
        <v>300</v>
      </c>
      <c r="BW90">
        <v>300</v>
      </c>
      <c r="BX90">
        <v>300</v>
      </c>
      <c r="BY90">
        <v>12501.9</v>
      </c>
      <c r="BZ90">
        <v>2479.27</v>
      </c>
      <c r="CA90">
        <v>-0.0103434</v>
      </c>
      <c r="CB90">
        <v>-12.73</v>
      </c>
      <c r="CC90" t="s">
        <v>413</v>
      </c>
      <c r="CD90" t="s">
        <v>413</v>
      </c>
      <c r="CE90" t="s">
        <v>413</v>
      </c>
      <c r="CF90" t="s">
        <v>413</v>
      </c>
      <c r="CG90" t="s">
        <v>413</v>
      </c>
      <c r="CH90" t="s">
        <v>413</v>
      </c>
      <c r="CI90" t="s">
        <v>413</v>
      </c>
      <c r="CJ90" t="s">
        <v>413</v>
      </c>
      <c r="CK90" t="s">
        <v>413</v>
      </c>
      <c r="CL90" t="s">
        <v>413</v>
      </c>
      <c r="CM90">
        <f>$B$11*DK90+$C$11*DL90+$F$11*DW90*(1-DZ90)</f>
        <v>0</v>
      </c>
      <c r="CN90">
        <f>CM90*CO90</f>
        <v>0</v>
      </c>
      <c r="CO90">
        <f>($B$11*$D$9+$C$11*$D$9+$F$11*((EJ90+EB90)/MAX(EJ90+EB90+EK90, 0.1)*$I$9+EK90/MAX(EJ90+EB90+EK90, 0.1)*$J$9))/($B$11+$C$11+$F$11)</f>
        <v>0</v>
      </c>
      <c r="CP90">
        <f>($B$11*$K$9+$C$11*$K$9+$F$11*((EJ90+EB90)/MAX(EJ90+EB90+EK90, 0.1)*$P$9+EK90/MAX(EJ90+EB90+EK90, 0.1)*$Q$9))/($B$11+$C$11+$F$11)</f>
        <v>0</v>
      </c>
      <c r="CQ90">
        <v>6</v>
      </c>
      <c r="CR90">
        <v>0.5</v>
      </c>
      <c r="CS90" t="s">
        <v>414</v>
      </c>
      <c r="CT90">
        <v>2</v>
      </c>
      <c r="CU90">
        <v>1687537344.599999</v>
      </c>
      <c r="CV90">
        <v>410.2261290322581</v>
      </c>
      <c r="CW90">
        <v>409.6969032258065</v>
      </c>
      <c r="CX90">
        <v>16.48792258064516</v>
      </c>
      <c r="CY90">
        <v>14.77769677419355</v>
      </c>
      <c r="CZ90">
        <v>409.5031290322581</v>
      </c>
      <c r="DA90">
        <v>16.31303870967742</v>
      </c>
      <c r="DB90">
        <v>600.2052258064515</v>
      </c>
      <c r="DC90">
        <v>101.028870967742</v>
      </c>
      <c r="DD90">
        <v>0.09993682258064515</v>
      </c>
      <c r="DE90">
        <v>25.5704</v>
      </c>
      <c r="DF90">
        <v>24.86628064516129</v>
      </c>
      <c r="DG90">
        <v>999.9000000000003</v>
      </c>
      <c r="DH90">
        <v>0</v>
      </c>
      <c r="DI90">
        <v>0</v>
      </c>
      <c r="DJ90">
        <v>9994.467741935483</v>
      </c>
      <c r="DK90">
        <v>0</v>
      </c>
      <c r="DL90">
        <v>1561.568064516129</v>
      </c>
      <c r="DM90">
        <v>0.5176933225806452</v>
      </c>
      <c r="DN90">
        <v>417.0915483870968</v>
      </c>
      <c r="DO90">
        <v>415.842</v>
      </c>
      <c r="DP90">
        <v>1.710241612903226</v>
      </c>
      <c r="DQ90">
        <v>409.6969032258065</v>
      </c>
      <c r="DR90">
        <v>14.77769677419355</v>
      </c>
      <c r="DS90">
        <v>1.665757096774194</v>
      </c>
      <c r="DT90">
        <v>1.492973548387097</v>
      </c>
      <c r="DU90">
        <v>14.58091290322581</v>
      </c>
      <c r="DV90">
        <v>12.89639032258065</v>
      </c>
      <c r="DW90">
        <v>0.0499931</v>
      </c>
      <c r="DX90">
        <v>0</v>
      </c>
      <c r="DY90">
        <v>0</v>
      </c>
      <c r="DZ90">
        <v>0</v>
      </c>
      <c r="EA90">
        <v>646.916129032258</v>
      </c>
      <c r="EB90">
        <v>0.0499931</v>
      </c>
      <c r="EC90">
        <v>3628.350967741935</v>
      </c>
      <c r="ED90">
        <v>3.222903225806451</v>
      </c>
      <c r="EE90">
        <v>37.52793548387097</v>
      </c>
      <c r="EF90">
        <v>41.13683870967741</v>
      </c>
      <c r="EG90">
        <v>39.91912903225806</v>
      </c>
      <c r="EH90">
        <v>37.2356129032258</v>
      </c>
      <c r="EI90">
        <v>39.08845161290322</v>
      </c>
      <c r="EJ90">
        <v>0</v>
      </c>
      <c r="EK90">
        <v>0</v>
      </c>
      <c r="EL90">
        <v>0</v>
      </c>
      <c r="EM90">
        <v>77.10000014305115</v>
      </c>
      <c r="EN90">
        <v>0</v>
      </c>
      <c r="EO90">
        <v>646.7515384615385</v>
      </c>
      <c r="EP90">
        <v>-6.741196726376989</v>
      </c>
      <c r="EQ90">
        <v>-645.2567497613937</v>
      </c>
      <c r="ER90">
        <v>3619.859230769231</v>
      </c>
      <c r="ES90">
        <v>15</v>
      </c>
      <c r="ET90">
        <v>1687537368.6</v>
      </c>
      <c r="EU90" t="s">
        <v>789</v>
      </c>
      <c r="EV90">
        <v>1687537368.6</v>
      </c>
      <c r="EW90">
        <v>1687535169.6</v>
      </c>
      <c r="EX90">
        <v>74</v>
      </c>
      <c r="EY90">
        <v>0.012</v>
      </c>
      <c r="EZ90">
        <v>0.003</v>
      </c>
      <c r="FA90">
        <v>0.723</v>
      </c>
      <c r="FB90">
        <v>0.175</v>
      </c>
      <c r="FC90">
        <v>410</v>
      </c>
      <c r="FD90">
        <v>16</v>
      </c>
      <c r="FE90">
        <v>0.39</v>
      </c>
      <c r="FF90">
        <v>0.2</v>
      </c>
      <c r="FG90">
        <v>0.5215027</v>
      </c>
      <c r="FH90">
        <v>0.4269913170731702</v>
      </c>
      <c r="FI90">
        <v>0.07583075489773262</v>
      </c>
      <c r="FJ90">
        <v>1</v>
      </c>
      <c r="FK90">
        <v>410.2144333333333</v>
      </c>
      <c r="FL90">
        <v>-0.005579532813776971</v>
      </c>
      <c r="FM90">
        <v>0.01664067974038939</v>
      </c>
      <c r="FN90">
        <v>1</v>
      </c>
      <c r="FO90">
        <v>1.723575</v>
      </c>
      <c r="FP90">
        <v>-0.3569817636022522</v>
      </c>
      <c r="FQ90">
        <v>0.0347697781126081</v>
      </c>
      <c r="FR90">
        <v>1</v>
      </c>
      <c r="FS90">
        <v>16.4854</v>
      </c>
      <c r="FT90">
        <v>-0.5040213570634053</v>
      </c>
      <c r="FU90">
        <v>0.03664209782931834</v>
      </c>
      <c r="FV90">
        <v>1</v>
      </c>
      <c r="FW90">
        <v>4</v>
      </c>
      <c r="FX90">
        <v>4</v>
      </c>
      <c r="FY90" t="s">
        <v>416</v>
      </c>
      <c r="FZ90">
        <v>3.18041</v>
      </c>
      <c r="GA90">
        <v>2.79712</v>
      </c>
      <c r="GB90">
        <v>0.103442</v>
      </c>
      <c r="GC90">
        <v>0.103959</v>
      </c>
      <c r="GD90">
        <v>0.0922438</v>
      </c>
      <c r="GE90">
        <v>0.08633150000000001</v>
      </c>
      <c r="GF90">
        <v>28195.4</v>
      </c>
      <c r="GG90">
        <v>22367.8</v>
      </c>
      <c r="GH90">
        <v>29380.6</v>
      </c>
      <c r="GI90">
        <v>24444.9</v>
      </c>
      <c r="GJ90">
        <v>33922.4</v>
      </c>
      <c r="GK90">
        <v>32602.5</v>
      </c>
      <c r="GL90">
        <v>40520.7</v>
      </c>
      <c r="GM90">
        <v>39885.1</v>
      </c>
      <c r="GN90">
        <v>2.2032</v>
      </c>
      <c r="GO90">
        <v>1.87143</v>
      </c>
      <c r="GP90">
        <v>0.0507832</v>
      </c>
      <c r="GQ90">
        <v>0</v>
      </c>
      <c r="GR90">
        <v>24.0063</v>
      </c>
      <c r="GS90">
        <v>999.9</v>
      </c>
      <c r="GT90">
        <v>37.9</v>
      </c>
      <c r="GU90">
        <v>33.1</v>
      </c>
      <c r="GV90">
        <v>19.058</v>
      </c>
      <c r="GW90">
        <v>62.121</v>
      </c>
      <c r="GX90">
        <v>35.1803</v>
      </c>
      <c r="GY90">
        <v>1</v>
      </c>
      <c r="GZ90">
        <v>-0.159416</v>
      </c>
      <c r="HA90">
        <v>-1.35914</v>
      </c>
      <c r="HB90">
        <v>20.2737</v>
      </c>
      <c r="HC90">
        <v>5.22433</v>
      </c>
      <c r="HD90">
        <v>11.9077</v>
      </c>
      <c r="HE90">
        <v>4.9632</v>
      </c>
      <c r="HF90">
        <v>3.2912</v>
      </c>
      <c r="HG90">
        <v>9999</v>
      </c>
      <c r="HH90">
        <v>9999</v>
      </c>
      <c r="HI90">
        <v>9999</v>
      </c>
      <c r="HJ90">
        <v>999.9</v>
      </c>
      <c r="HK90">
        <v>4.97022</v>
      </c>
      <c r="HL90">
        <v>1.87504</v>
      </c>
      <c r="HM90">
        <v>1.87379</v>
      </c>
      <c r="HN90">
        <v>1.87289</v>
      </c>
      <c r="HO90">
        <v>1.87448</v>
      </c>
      <c r="HP90">
        <v>1.86944</v>
      </c>
      <c r="HQ90">
        <v>1.87363</v>
      </c>
      <c r="HR90">
        <v>1.87867</v>
      </c>
      <c r="HS90">
        <v>0</v>
      </c>
      <c r="HT90">
        <v>0</v>
      </c>
      <c r="HU90">
        <v>0</v>
      </c>
      <c r="HV90">
        <v>0</v>
      </c>
      <c r="HW90" t="s">
        <v>417</v>
      </c>
      <c r="HX90" t="s">
        <v>418</v>
      </c>
      <c r="HY90" t="s">
        <v>419</v>
      </c>
      <c r="HZ90" t="s">
        <v>419</v>
      </c>
      <c r="IA90" t="s">
        <v>419</v>
      </c>
      <c r="IB90" t="s">
        <v>419</v>
      </c>
      <c r="IC90">
        <v>0</v>
      </c>
      <c r="ID90">
        <v>100</v>
      </c>
      <c r="IE90">
        <v>100</v>
      </c>
      <c r="IF90">
        <v>0.723</v>
      </c>
      <c r="IG90">
        <v>0.1749</v>
      </c>
      <c r="IH90">
        <v>0.7114500000000703</v>
      </c>
      <c r="II90">
        <v>0</v>
      </c>
      <c r="IJ90">
        <v>0</v>
      </c>
      <c r="IK90">
        <v>0</v>
      </c>
      <c r="IL90">
        <v>0.1748900000000049</v>
      </c>
      <c r="IM90">
        <v>0</v>
      </c>
      <c r="IN90">
        <v>0</v>
      </c>
      <c r="IO90">
        <v>0</v>
      </c>
      <c r="IP90">
        <v>-1</v>
      </c>
      <c r="IQ90">
        <v>-1</v>
      </c>
      <c r="IR90">
        <v>-1</v>
      </c>
      <c r="IS90">
        <v>-1</v>
      </c>
      <c r="IT90">
        <v>1</v>
      </c>
      <c r="IU90">
        <v>36.4</v>
      </c>
      <c r="IV90">
        <v>1.06689</v>
      </c>
      <c r="IW90">
        <v>2.43652</v>
      </c>
      <c r="IX90">
        <v>1.42578</v>
      </c>
      <c r="IY90">
        <v>2.26929</v>
      </c>
      <c r="IZ90">
        <v>1.54785</v>
      </c>
      <c r="JA90">
        <v>2.323</v>
      </c>
      <c r="JB90">
        <v>34.8985</v>
      </c>
      <c r="JC90">
        <v>14.2283</v>
      </c>
      <c r="JD90">
        <v>18</v>
      </c>
      <c r="JE90">
        <v>630.958</v>
      </c>
      <c r="JF90">
        <v>407.191</v>
      </c>
      <c r="JG90">
        <v>25.5122</v>
      </c>
      <c r="JH90">
        <v>25.1382</v>
      </c>
      <c r="JI90">
        <v>30.0005</v>
      </c>
      <c r="JJ90">
        <v>25.0715</v>
      </c>
      <c r="JK90">
        <v>25.0217</v>
      </c>
      <c r="JL90">
        <v>21.3803</v>
      </c>
      <c r="JM90">
        <v>20.2697</v>
      </c>
      <c r="JN90">
        <v>12.2698</v>
      </c>
      <c r="JO90">
        <v>25.5301</v>
      </c>
      <c r="JP90">
        <v>409.446</v>
      </c>
      <c r="JQ90">
        <v>14.7492</v>
      </c>
      <c r="JR90">
        <v>95.7204</v>
      </c>
      <c r="JS90">
        <v>101.473</v>
      </c>
    </row>
    <row r="91" spans="1:279">
      <c r="A91">
        <v>75</v>
      </c>
      <c r="B91">
        <v>1687537695.1</v>
      </c>
      <c r="C91">
        <v>11305.59999990463</v>
      </c>
      <c r="D91" t="s">
        <v>790</v>
      </c>
      <c r="E91" t="s">
        <v>791</v>
      </c>
      <c r="F91">
        <v>15</v>
      </c>
      <c r="G91" t="s">
        <v>227</v>
      </c>
      <c r="N91" t="s">
        <v>751</v>
      </c>
      <c r="O91" t="s">
        <v>752</v>
      </c>
      <c r="P91">
        <v>1687537687.099999</v>
      </c>
      <c r="Q91">
        <f>(R91)/1000</f>
        <v>0</v>
      </c>
      <c r="R91">
        <f>1000*DB91*AP91*(CX91-CY91)/(100*CQ91*(1000-AP91*CX91))</f>
        <v>0</v>
      </c>
      <c r="S91">
        <f>DB91*AP91*(CW91-CV91*(1000-AP91*CY91)/(1000-AP91*CX91))/(100*CQ91)</f>
        <v>0</v>
      </c>
      <c r="T91">
        <f>CV91 - IF(AP91&gt;1, S91*CQ91*100.0/(AR91*DJ91), 0)</f>
        <v>0</v>
      </c>
      <c r="U91">
        <f>((AA91-Q91/2)*T91-S91)/(AA91+Q91/2)</f>
        <v>0</v>
      </c>
      <c r="V91">
        <f>U91*(DC91+DD91)/1000.0</f>
        <v>0</v>
      </c>
      <c r="W91">
        <f>(CV91 - IF(AP91&gt;1, S91*CQ91*100.0/(AR91*DJ91), 0))*(DC91+DD91)/1000.0</f>
        <v>0</v>
      </c>
      <c r="X91">
        <f>2.0/((1/Z91-1/Y91)+SIGN(Z91)*SQRT((1/Z91-1/Y91)*(1/Z91-1/Y91) + 4*CR91/((CR91+1)*(CR91+1))*(2*1/Z91*1/Y91-1/Y91*1/Y91)))</f>
        <v>0</v>
      </c>
      <c r="Y91">
        <f>IF(LEFT(CS91,1)&lt;&gt;"0",IF(LEFT(CS91,1)="1",3.0,CT91),$D$5+$E$5*(DJ91*DC91/($K$5*1000))+$F$5*(DJ91*DC91/($K$5*1000))*MAX(MIN(CQ91,$J$5),$I$5)*MAX(MIN(CQ91,$J$5),$I$5)+$G$5*MAX(MIN(CQ91,$J$5),$I$5)*(DJ91*DC91/($K$5*1000))+$H$5*(DJ91*DC91/($K$5*1000))*(DJ91*DC91/($K$5*1000)))</f>
        <v>0</v>
      </c>
      <c r="Z91">
        <f>Q91*(1000-(1000*0.61365*exp(17.502*AD91/(240.97+AD91))/(DC91+DD91)+CX91)/2)/(1000*0.61365*exp(17.502*AD91/(240.97+AD91))/(DC91+DD91)-CX91)</f>
        <v>0</v>
      </c>
      <c r="AA91">
        <f>1/((CR91+1)/(X91/1.6)+1/(Y91/1.37)) + CR91/((CR91+1)/(X91/1.6) + CR91/(Y91/1.37))</f>
        <v>0</v>
      </c>
      <c r="AB91">
        <f>(CM91*CP91)</f>
        <v>0</v>
      </c>
      <c r="AC91">
        <f>(DE91+(AB91+2*0.95*5.67E-8*(((DE91+$B$7)+273)^4-(DE91+273)^4)-44100*Q91)/(1.84*29.3*Y91+8*0.95*5.67E-8*(DE91+273)^3))</f>
        <v>0</v>
      </c>
      <c r="AD91">
        <f>($C$7*DF91+$D$7*DG91+$E$7*AC91)</f>
        <v>0</v>
      </c>
      <c r="AE91">
        <f>0.61365*exp(17.502*AD91/(240.97+AD91))</f>
        <v>0</v>
      </c>
      <c r="AF91">
        <f>(AG91/AH91*100)</f>
        <v>0</v>
      </c>
      <c r="AG91">
        <f>CX91*(DC91+DD91)/1000</f>
        <v>0</v>
      </c>
      <c r="AH91">
        <f>0.61365*exp(17.502*DE91/(240.97+DE91))</f>
        <v>0</v>
      </c>
      <c r="AI91">
        <f>(AE91-CX91*(DC91+DD91)/1000)</f>
        <v>0</v>
      </c>
      <c r="AJ91">
        <f>(-Q91*44100)</f>
        <v>0</v>
      </c>
      <c r="AK91">
        <f>2*29.3*Y91*0.92*(DE91-AD91)</f>
        <v>0</v>
      </c>
      <c r="AL91">
        <f>2*0.95*5.67E-8*(((DE91+$B$7)+273)^4-(AD91+273)^4)</f>
        <v>0</v>
      </c>
      <c r="AM91">
        <f>AB91+AL91+AJ91+AK91</f>
        <v>0</v>
      </c>
      <c r="AN91">
        <v>0</v>
      </c>
      <c r="AO91">
        <v>0</v>
      </c>
      <c r="AP91">
        <f>IF(AN91*$H$13&gt;=AR91,1.0,(AR91/(AR91-AN91*$H$13)))</f>
        <v>0</v>
      </c>
      <c r="AQ91">
        <f>(AP91-1)*100</f>
        <v>0</v>
      </c>
      <c r="AR91">
        <f>MAX(0,($B$13+$C$13*DJ91)/(1+$D$13*DJ91)*DC91/(DE91+273)*$E$13)</f>
        <v>0</v>
      </c>
      <c r="AS91" t="s">
        <v>788</v>
      </c>
      <c r="AT91">
        <v>12501.9</v>
      </c>
      <c r="AU91">
        <v>646.7515384615385</v>
      </c>
      <c r="AV91">
        <v>2575.47</v>
      </c>
      <c r="AW91">
        <f>1-AU91/AV91</f>
        <v>0</v>
      </c>
      <c r="AX91">
        <v>-1.242991638256745</v>
      </c>
      <c r="AY91" t="s">
        <v>792</v>
      </c>
      <c r="AZ91">
        <v>12505.2</v>
      </c>
      <c r="BA91">
        <v>627.0684</v>
      </c>
      <c r="BB91">
        <v>798.485</v>
      </c>
      <c r="BC91">
        <f>1-BA91/BB91</f>
        <v>0</v>
      </c>
      <c r="BD91">
        <v>0.5</v>
      </c>
      <c r="BE91">
        <f>CN91</f>
        <v>0</v>
      </c>
      <c r="BF91">
        <f>S91</f>
        <v>0</v>
      </c>
      <c r="BG91">
        <f>BC91*BD91*BE91</f>
        <v>0</v>
      </c>
      <c r="BH91">
        <f>(BF91-AX91)/BE91</f>
        <v>0</v>
      </c>
      <c r="BI91">
        <f>(AV91-BB91)/BB91</f>
        <v>0</v>
      </c>
      <c r="BJ91">
        <f>AU91/(AW91+AU91/BB91)</f>
        <v>0</v>
      </c>
      <c r="BK91" t="s">
        <v>793</v>
      </c>
      <c r="BL91">
        <v>474.08</v>
      </c>
      <c r="BM91">
        <f>IF(BL91&lt;&gt;0, BL91, BJ91)</f>
        <v>0</v>
      </c>
      <c r="BN91">
        <f>1-BM91/BB91</f>
        <v>0</v>
      </c>
      <c r="BO91">
        <f>(BB91-BA91)/(BB91-BM91)</f>
        <v>0</v>
      </c>
      <c r="BP91">
        <f>(AV91-BB91)/(AV91-BM91)</f>
        <v>0</v>
      </c>
      <c r="BQ91">
        <f>(BB91-BA91)/(BB91-AU91)</f>
        <v>0</v>
      </c>
      <c r="BR91">
        <f>(AV91-BB91)/(AV91-AU91)</f>
        <v>0</v>
      </c>
      <c r="BS91">
        <f>(BO91*BM91/BA91)</f>
        <v>0</v>
      </c>
      <c r="BT91">
        <f>(1-BS91)</f>
        <v>0</v>
      </c>
      <c r="BU91">
        <v>1817</v>
      </c>
      <c r="BV91">
        <v>300</v>
      </c>
      <c r="BW91">
        <v>300</v>
      </c>
      <c r="BX91">
        <v>300</v>
      </c>
      <c r="BY91">
        <v>12505.2</v>
      </c>
      <c r="BZ91">
        <v>767.14</v>
      </c>
      <c r="CA91">
        <v>-0.009059930000000001</v>
      </c>
      <c r="CB91">
        <v>-2.33</v>
      </c>
      <c r="CC91" t="s">
        <v>413</v>
      </c>
      <c r="CD91" t="s">
        <v>413</v>
      </c>
      <c r="CE91" t="s">
        <v>413</v>
      </c>
      <c r="CF91" t="s">
        <v>413</v>
      </c>
      <c r="CG91" t="s">
        <v>413</v>
      </c>
      <c r="CH91" t="s">
        <v>413</v>
      </c>
      <c r="CI91" t="s">
        <v>413</v>
      </c>
      <c r="CJ91" t="s">
        <v>413</v>
      </c>
      <c r="CK91" t="s">
        <v>413</v>
      </c>
      <c r="CL91" t="s">
        <v>413</v>
      </c>
      <c r="CM91">
        <f>$B$11*DK91+$C$11*DL91+$F$11*DW91*(1-DZ91)</f>
        <v>0</v>
      </c>
      <c r="CN91">
        <f>CM91*CO91</f>
        <v>0</v>
      </c>
      <c r="CO91">
        <f>($B$11*$D$9+$C$11*$D$9+$F$11*((EJ91+EB91)/MAX(EJ91+EB91+EK91, 0.1)*$I$9+EK91/MAX(EJ91+EB91+EK91, 0.1)*$J$9))/($B$11+$C$11+$F$11)</f>
        <v>0</v>
      </c>
      <c r="CP91">
        <f>($B$11*$K$9+$C$11*$K$9+$F$11*((EJ91+EB91)/MAX(EJ91+EB91+EK91, 0.1)*$P$9+EK91/MAX(EJ91+EB91+EK91, 0.1)*$Q$9))/($B$11+$C$11+$F$11)</f>
        <v>0</v>
      </c>
      <c r="CQ91">
        <v>6</v>
      </c>
      <c r="CR91">
        <v>0.5</v>
      </c>
      <c r="CS91" t="s">
        <v>414</v>
      </c>
      <c r="CT91">
        <v>2</v>
      </c>
      <c r="CU91">
        <v>1687537687.099999</v>
      </c>
      <c r="CV91">
        <v>409.9466451612903</v>
      </c>
      <c r="CW91">
        <v>423.2513225806452</v>
      </c>
      <c r="CX91">
        <v>16.55839032258064</v>
      </c>
      <c r="CY91">
        <v>14.65214516129032</v>
      </c>
      <c r="CZ91">
        <v>409.1772258064516</v>
      </c>
      <c r="DA91">
        <v>16.42612580645161</v>
      </c>
      <c r="DB91">
        <v>600.2174516129031</v>
      </c>
      <c r="DC91">
        <v>101.0334516129032</v>
      </c>
      <c r="DD91">
        <v>0.1000613290322581</v>
      </c>
      <c r="DE91">
        <v>25.12727741935483</v>
      </c>
      <c r="DF91">
        <v>24.92087741935483</v>
      </c>
      <c r="DG91">
        <v>999.9000000000003</v>
      </c>
      <c r="DH91">
        <v>0</v>
      </c>
      <c r="DI91">
        <v>0</v>
      </c>
      <c r="DJ91">
        <v>9992.256451612904</v>
      </c>
      <c r="DK91">
        <v>0</v>
      </c>
      <c r="DL91">
        <v>1678.267741935483</v>
      </c>
      <c r="DM91">
        <v>-13.30454193548387</v>
      </c>
      <c r="DN91">
        <v>416.8491612903226</v>
      </c>
      <c r="DO91">
        <v>429.5450645161291</v>
      </c>
      <c r="DP91">
        <v>1.906255161290323</v>
      </c>
      <c r="DQ91">
        <v>423.2513225806452</v>
      </c>
      <c r="DR91">
        <v>14.65214516129032</v>
      </c>
      <c r="DS91">
        <v>1.67295129032258</v>
      </c>
      <c r="DT91">
        <v>1.480354838709677</v>
      </c>
      <c r="DU91">
        <v>14.64762258064516</v>
      </c>
      <c r="DV91">
        <v>12.76671935483871</v>
      </c>
      <c r="DW91">
        <v>1500.02</v>
      </c>
      <c r="DX91">
        <v>0.9730019677419356</v>
      </c>
      <c r="DY91">
        <v>0.0269978129032258</v>
      </c>
      <c r="DZ91">
        <v>0</v>
      </c>
      <c r="EA91">
        <v>627.0678387096775</v>
      </c>
      <c r="EB91">
        <v>4.999310000000001</v>
      </c>
      <c r="EC91">
        <v>12922.23870967742</v>
      </c>
      <c r="ED91">
        <v>13259.42258064516</v>
      </c>
      <c r="EE91">
        <v>38.69338709677419</v>
      </c>
      <c r="EF91">
        <v>41.01396774193547</v>
      </c>
      <c r="EG91">
        <v>39.4674516129032</v>
      </c>
      <c r="EH91">
        <v>37.14890322580644</v>
      </c>
      <c r="EI91">
        <v>39.86064516129031</v>
      </c>
      <c r="EJ91">
        <v>1454.65935483871</v>
      </c>
      <c r="EK91">
        <v>40.3606451612903</v>
      </c>
      <c r="EL91">
        <v>0</v>
      </c>
      <c r="EM91">
        <v>342.2000000476837</v>
      </c>
      <c r="EN91">
        <v>0</v>
      </c>
      <c r="EO91">
        <v>627.0684</v>
      </c>
      <c r="EP91">
        <v>-1.90323076026136</v>
      </c>
      <c r="EQ91">
        <v>-519.7999994217104</v>
      </c>
      <c r="ER91">
        <v>12909.596</v>
      </c>
      <c r="ES91">
        <v>15</v>
      </c>
      <c r="ET91">
        <v>1687537655.6</v>
      </c>
      <c r="EU91" t="s">
        <v>794</v>
      </c>
      <c r="EV91">
        <v>1687537650.1</v>
      </c>
      <c r="EW91">
        <v>1687537655.6</v>
      </c>
      <c r="EX91">
        <v>75</v>
      </c>
      <c r="EY91">
        <v>0.046</v>
      </c>
      <c r="EZ91">
        <v>-0.043</v>
      </c>
      <c r="FA91">
        <v>0.77</v>
      </c>
      <c r="FB91">
        <v>0.132</v>
      </c>
      <c r="FC91">
        <v>423</v>
      </c>
      <c r="FD91">
        <v>15</v>
      </c>
      <c r="FE91">
        <v>0.09</v>
      </c>
      <c r="FF91">
        <v>0.05</v>
      </c>
      <c r="FG91">
        <v>-13.48539</v>
      </c>
      <c r="FH91">
        <v>2.356538836772997</v>
      </c>
      <c r="FI91">
        <v>0.3896546052595812</v>
      </c>
      <c r="FJ91">
        <v>1</v>
      </c>
      <c r="FK91">
        <v>409.9512000000001</v>
      </c>
      <c r="FL91">
        <v>-1.715612903225558</v>
      </c>
      <c r="FM91">
        <v>0.1288951511888634</v>
      </c>
      <c r="FN91">
        <v>1</v>
      </c>
      <c r="FO91">
        <v>1.90771325</v>
      </c>
      <c r="FP91">
        <v>-0.09721069418386932</v>
      </c>
      <c r="FQ91">
        <v>0.0171492048485491</v>
      </c>
      <c r="FR91">
        <v>1</v>
      </c>
      <c r="FS91">
        <v>16.56065333333333</v>
      </c>
      <c r="FT91">
        <v>-0.6623199110122279</v>
      </c>
      <c r="FU91">
        <v>0.0481857498529274</v>
      </c>
      <c r="FV91">
        <v>1</v>
      </c>
      <c r="FW91">
        <v>4</v>
      </c>
      <c r="FX91">
        <v>4</v>
      </c>
      <c r="FY91" t="s">
        <v>416</v>
      </c>
      <c r="FZ91">
        <v>3.17995</v>
      </c>
      <c r="GA91">
        <v>2.79643</v>
      </c>
      <c r="GB91">
        <v>0.103299</v>
      </c>
      <c r="GC91">
        <v>0.106546</v>
      </c>
      <c r="GD91">
        <v>0.0925917</v>
      </c>
      <c r="GE91">
        <v>0.0856698</v>
      </c>
      <c r="GF91">
        <v>28183.9</v>
      </c>
      <c r="GG91">
        <v>22292.8</v>
      </c>
      <c r="GH91">
        <v>29365.4</v>
      </c>
      <c r="GI91">
        <v>24434.6</v>
      </c>
      <c r="GJ91">
        <v>33891.4</v>
      </c>
      <c r="GK91">
        <v>32613.1</v>
      </c>
      <c r="GL91">
        <v>40499.4</v>
      </c>
      <c r="GM91">
        <v>39868.6</v>
      </c>
      <c r="GN91">
        <v>2.19977</v>
      </c>
      <c r="GO91">
        <v>1.86797</v>
      </c>
      <c r="GP91">
        <v>0.072889</v>
      </c>
      <c r="GQ91">
        <v>0</v>
      </c>
      <c r="GR91">
        <v>23.7588</v>
      </c>
      <c r="GS91">
        <v>999.9</v>
      </c>
      <c r="GT91">
        <v>35.9</v>
      </c>
      <c r="GU91">
        <v>33.2</v>
      </c>
      <c r="GV91">
        <v>18.1557</v>
      </c>
      <c r="GW91">
        <v>62.111</v>
      </c>
      <c r="GX91">
        <v>34.996</v>
      </c>
      <c r="GY91">
        <v>1</v>
      </c>
      <c r="GZ91">
        <v>-0.137909</v>
      </c>
      <c r="HA91">
        <v>-0.540814</v>
      </c>
      <c r="HB91">
        <v>20.2679</v>
      </c>
      <c r="HC91">
        <v>5.22702</v>
      </c>
      <c r="HD91">
        <v>11.9081</v>
      </c>
      <c r="HE91">
        <v>4.96395</v>
      </c>
      <c r="HF91">
        <v>3.292</v>
      </c>
      <c r="HG91">
        <v>9999</v>
      </c>
      <c r="HH91">
        <v>9999</v>
      </c>
      <c r="HI91">
        <v>9999</v>
      </c>
      <c r="HJ91">
        <v>999.9</v>
      </c>
      <c r="HK91">
        <v>4.97019</v>
      </c>
      <c r="HL91">
        <v>1.87511</v>
      </c>
      <c r="HM91">
        <v>1.87379</v>
      </c>
      <c r="HN91">
        <v>1.87289</v>
      </c>
      <c r="HO91">
        <v>1.87447</v>
      </c>
      <c r="HP91">
        <v>1.86943</v>
      </c>
      <c r="HQ91">
        <v>1.87363</v>
      </c>
      <c r="HR91">
        <v>1.87866</v>
      </c>
      <c r="HS91">
        <v>0</v>
      </c>
      <c r="HT91">
        <v>0</v>
      </c>
      <c r="HU91">
        <v>0</v>
      </c>
      <c r="HV91">
        <v>0</v>
      </c>
      <c r="HW91" t="s">
        <v>417</v>
      </c>
      <c r="HX91" t="s">
        <v>418</v>
      </c>
      <c r="HY91" t="s">
        <v>419</v>
      </c>
      <c r="HZ91" t="s">
        <v>419</v>
      </c>
      <c r="IA91" t="s">
        <v>419</v>
      </c>
      <c r="IB91" t="s">
        <v>419</v>
      </c>
      <c r="IC91">
        <v>0</v>
      </c>
      <c r="ID91">
        <v>100</v>
      </c>
      <c r="IE91">
        <v>100</v>
      </c>
      <c r="IF91">
        <v>0.769</v>
      </c>
      <c r="IG91">
        <v>0.1323</v>
      </c>
      <c r="IH91">
        <v>0.7695</v>
      </c>
      <c r="II91">
        <v>0</v>
      </c>
      <c r="IJ91">
        <v>0</v>
      </c>
      <c r="IK91">
        <v>0</v>
      </c>
      <c r="IL91">
        <v>0.1322857142857128</v>
      </c>
      <c r="IM91">
        <v>0</v>
      </c>
      <c r="IN91">
        <v>0</v>
      </c>
      <c r="IO91">
        <v>0</v>
      </c>
      <c r="IP91">
        <v>-1</v>
      </c>
      <c r="IQ91">
        <v>-1</v>
      </c>
      <c r="IR91">
        <v>-1</v>
      </c>
      <c r="IS91">
        <v>-1</v>
      </c>
      <c r="IT91">
        <v>0.8</v>
      </c>
      <c r="IU91">
        <v>0.7</v>
      </c>
      <c r="IV91">
        <v>1.09741</v>
      </c>
      <c r="IW91">
        <v>2.43652</v>
      </c>
      <c r="IX91">
        <v>1.42578</v>
      </c>
      <c r="IY91">
        <v>2.26929</v>
      </c>
      <c r="IZ91">
        <v>1.54785</v>
      </c>
      <c r="JA91">
        <v>2.36084</v>
      </c>
      <c r="JB91">
        <v>35.0364</v>
      </c>
      <c r="JC91">
        <v>14.1758</v>
      </c>
      <c r="JD91">
        <v>18</v>
      </c>
      <c r="JE91">
        <v>631.225</v>
      </c>
      <c r="JF91">
        <v>407.126</v>
      </c>
      <c r="JG91">
        <v>24.1067</v>
      </c>
      <c r="JH91">
        <v>25.4063</v>
      </c>
      <c r="JI91">
        <v>30.0004</v>
      </c>
      <c r="JJ91">
        <v>25.3217</v>
      </c>
      <c r="JK91">
        <v>25.2679</v>
      </c>
      <c r="JL91">
        <v>21.9921</v>
      </c>
      <c r="JM91">
        <v>15.3615</v>
      </c>
      <c r="JN91">
        <v>11.7379</v>
      </c>
      <c r="JO91">
        <v>24.1221</v>
      </c>
      <c r="JP91">
        <v>423.474</v>
      </c>
      <c r="JQ91">
        <v>14.5726</v>
      </c>
      <c r="JR91">
        <v>95.6703</v>
      </c>
      <c r="JS91">
        <v>101.43</v>
      </c>
    </row>
    <row r="92" spans="1:279">
      <c r="A92">
        <v>76</v>
      </c>
      <c r="B92">
        <v>1687537782.1</v>
      </c>
      <c r="C92">
        <v>11392.59999990463</v>
      </c>
      <c r="D92" t="s">
        <v>795</v>
      </c>
      <c r="E92" t="s">
        <v>796</v>
      </c>
      <c r="F92">
        <v>15</v>
      </c>
      <c r="G92" t="s">
        <v>227</v>
      </c>
      <c r="N92" t="s">
        <v>751</v>
      </c>
      <c r="O92" t="s">
        <v>752</v>
      </c>
      <c r="P92">
        <v>1687537774.099999</v>
      </c>
      <c r="Q92">
        <f>(R92)/1000</f>
        <v>0</v>
      </c>
      <c r="R92">
        <f>1000*DB92*AP92*(CX92-CY92)/(100*CQ92*(1000-AP92*CX92))</f>
        <v>0</v>
      </c>
      <c r="S92">
        <f>DB92*AP92*(CW92-CV92*(1000-AP92*CY92)/(1000-AP92*CX92))/(100*CQ92)</f>
        <v>0</v>
      </c>
      <c r="T92">
        <f>CV92 - IF(AP92&gt;1, S92*CQ92*100.0/(AR92*DJ92), 0)</f>
        <v>0</v>
      </c>
      <c r="U92">
        <f>((AA92-Q92/2)*T92-S92)/(AA92+Q92/2)</f>
        <v>0</v>
      </c>
      <c r="V92">
        <f>U92*(DC92+DD92)/1000.0</f>
        <v>0</v>
      </c>
      <c r="W92">
        <f>(CV92 - IF(AP92&gt;1, S92*CQ92*100.0/(AR92*DJ92), 0))*(DC92+DD92)/1000.0</f>
        <v>0</v>
      </c>
      <c r="X92">
        <f>2.0/((1/Z92-1/Y92)+SIGN(Z92)*SQRT((1/Z92-1/Y92)*(1/Z92-1/Y92) + 4*CR92/((CR92+1)*(CR92+1))*(2*1/Z92*1/Y92-1/Y92*1/Y92)))</f>
        <v>0</v>
      </c>
      <c r="Y92">
        <f>IF(LEFT(CS92,1)&lt;&gt;"0",IF(LEFT(CS92,1)="1",3.0,CT92),$D$5+$E$5*(DJ92*DC92/($K$5*1000))+$F$5*(DJ92*DC92/($K$5*1000))*MAX(MIN(CQ92,$J$5),$I$5)*MAX(MIN(CQ92,$J$5),$I$5)+$G$5*MAX(MIN(CQ92,$J$5),$I$5)*(DJ92*DC92/($K$5*1000))+$H$5*(DJ92*DC92/($K$5*1000))*(DJ92*DC92/($K$5*1000)))</f>
        <v>0</v>
      </c>
      <c r="Z92">
        <f>Q92*(1000-(1000*0.61365*exp(17.502*AD92/(240.97+AD92))/(DC92+DD92)+CX92)/2)/(1000*0.61365*exp(17.502*AD92/(240.97+AD92))/(DC92+DD92)-CX92)</f>
        <v>0</v>
      </c>
      <c r="AA92">
        <f>1/((CR92+1)/(X92/1.6)+1/(Y92/1.37)) + CR92/((CR92+1)/(X92/1.6) + CR92/(Y92/1.37))</f>
        <v>0</v>
      </c>
      <c r="AB92">
        <f>(CM92*CP92)</f>
        <v>0</v>
      </c>
      <c r="AC92">
        <f>(DE92+(AB92+2*0.95*5.67E-8*(((DE92+$B$7)+273)^4-(DE92+273)^4)-44100*Q92)/(1.84*29.3*Y92+8*0.95*5.67E-8*(DE92+273)^3))</f>
        <v>0</v>
      </c>
      <c r="AD92">
        <f>($C$7*DF92+$D$7*DG92+$E$7*AC92)</f>
        <v>0</v>
      </c>
      <c r="AE92">
        <f>0.61365*exp(17.502*AD92/(240.97+AD92))</f>
        <v>0</v>
      </c>
      <c r="AF92">
        <f>(AG92/AH92*100)</f>
        <v>0</v>
      </c>
      <c r="AG92">
        <f>CX92*(DC92+DD92)/1000</f>
        <v>0</v>
      </c>
      <c r="AH92">
        <f>0.61365*exp(17.502*DE92/(240.97+DE92))</f>
        <v>0</v>
      </c>
      <c r="AI92">
        <f>(AE92-CX92*(DC92+DD92)/1000)</f>
        <v>0</v>
      </c>
      <c r="AJ92">
        <f>(-Q92*44100)</f>
        <v>0</v>
      </c>
      <c r="AK92">
        <f>2*29.3*Y92*0.92*(DE92-AD92)</f>
        <v>0</v>
      </c>
      <c r="AL92">
        <f>2*0.95*5.67E-8*(((DE92+$B$7)+273)^4-(AD92+273)^4)</f>
        <v>0</v>
      </c>
      <c r="AM92">
        <f>AB92+AL92+AJ92+AK92</f>
        <v>0</v>
      </c>
      <c r="AN92">
        <v>0</v>
      </c>
      <c r="AO92">
        <v>0</v>
      </c>
      <c r="AP92">
        <f>IF(AN92*$H$13&gt;=AR92,1.0,(AR92/(AR92-AN92*$H$13)))</f>
        <v>0</v>
      </c>
      <c r="AQ92">
        <f>(AP92-1)*100</f>
        <v>0</v>
      </c>
      <c r="AR92">
        <f>MAX(0,($B$13+$C$13*DJ92)/(1+$D$13*DJ92)*DC92/(DE92+273)*$E$13)</f>
        <v>0</v>
      </c>
      <c r="AS92" t="s">
        <v>788</v>
      </c>
      <c r="AT92">
        <v>12501.9</v>
      </c>
      <c r="AU92">
        <v>646.7515384615385</v>
      </c>
      <c r="AV92">
        <v>2575.47</v>
      </c>
      <c r="AW92">
        <f>1-AU92/AV92</f>
        <v>0</v>
      </c>
      <c r="AX92">
        <v>-1.242991638256745</v>
      </c>
      <c r="AY92" t="s">
        <v>797</v>
      </c>
      <c r="AZ92">
        <v>12499.9</v>
      </c>
      <c r="BA92">
        <v>611.77616</v>
      </c>
      <c r="BB92">
        <v>762.588</v>
      </c>
      <c r="BC92">
        <f>1-BA92/BB92</f>
        <v>0</v>
      </c>
      <c r="BD92">
        <v>0.5</v>
      </c>
      <c r="BE92">
        <f>CN92</f>
        <v>0</v>
      </c>
      <c r="BF92">
        <f>S92</f>
        <v>0</v>
      </c>
      <c r="BG92">
        <f>BC92*BD92*BE92</f>
        <v>0</v>
      </c>
      <c r="BH92">
        <f>(BF92-AX92)/BE92</f>
        <v>0</v>
      </c>
      <c r="BI92">
        <f>(AV92-BB92)/BB92</f>
        <v>0</v>
      </c>
      <c r="BJ92">
        <f>AU92/(AW92+AU92/BB92)</f>
        <v>0</v>
      </c>
      <c r="BK92" t="s">
        <v>798</v>
      </c>
      <c r="BL92">
        <v>473.62</v>
      </c>
      <c r="BM92">
        <f>IF(BL92&lt;&gt;0, BL92, BJ92)</f>
        <v>0</v>
      </c>
      <c r="BN92">
        <f>1-BM92/BB92</f>
        <v>0</v>
      </c>
      <c r="BO92">
        <f>(BB92-BA92)/(BB92-BM92)</f>
        <v>0</v>
      </c>
      <c r="BP92">
        <f>(AV92-BB92)/(AV92-BM92)</f>
        <v>0</v>
      </c>
      <c r="BQ92">
        <f>(BB92-BA92)/(BB92-AU92)</f>
        <v>0</v>
      </c>
      <c r="BR92">
        <f>(AV92-BB92)/(AV92-AU92)</f>
        <v>0</v>
      </c>
      <c r="BS92">
        <f>(BO92*BM92/BA92)</f>
        <v>0</v>
      </c>
      <c r="BT92">
        <f>(1-BS92)</f>
        <v>0</v>
      </c>
      <c r="BU92">
        <v>1819</v>
      </c>
      <c r="BV92">
        <v>300</v>
      </c>
      <c r="BW92">
        <v>300</v>
      </c>
      <c r="BX92">
        <v>300</v>
      </c>
      <c r="BY92">
        <v>12499.9</v>
      </c>
      <c r="BZ92">
        <v>734.1900000000001</v>
      </c>
      <c r="CA92">
        <v>-0.00905602</v>
      </c>
      <c r="CB92">
        <v>-1.79</v>
      </c>
      <c r="CC92" t="s">
        <v>413</v>
      </c>
      <c r="CD92" t="s">
        <v>413</v>
      </c>
      <c r="CE92" t="s">
        <v>413</v>
      </c>
      <c r="CF92" t="s">
        <v>413</v>
      </c>
      <c r="CG92" t="s">
        <v>413</v>
      </c>
      <c r="CH92" t="s">
        <v>413</v>
      </c>
      <c r="CI92" t="s">
        <v>413</v>
      </c>
      <c r="CJ92" t="s">
        <v>413</v>
      </c>
      <c r="CK92" t="s">
        <v>413</v>
      </c>
      <c r="CL92" t="s">
        <v>413</v>
      </c>
      <c r="CM92">
        <f>$B$11*DK92+$C$11*DL92+$F$11*DW92*(1-DZ92)</f>
        <v>0</v>
      </c>
      <c r="CN92">
        <f>CM92*CO92</f>
        <v>0</v>
      </c>
      <c r="CO92">
        <f>($B$11*$D$9+$C$11*$D$9+$F$11*((EJ92+EB92)/MAX(EJ92+EB92+EK92, 0.1)*$I$9+EK92/MAX(EJ92+EB92+EK92, 0.1)*$J$9))/($B$11+$C$11+$F$11)</f>
        <v>0</v>
      </c>
      <c r="CP92">
        <f>($B$11*$K$9+$C$11*$K$9+$F$11*((EJ92+EB92)/MAX(EJ92+EB92+EK92, 0.1)*$P$9+EK92/MAX(EJ92+EB92+EK92, 0.1)*$Q$9))/($B$11+$C$11+$F$11)</f>
        <v>0</v>
      </c>
      <c r="CQ92">
        <v>6</v>
      </c>
      <c r="CR92">
        <v>0.5</v>
      </c>
      <c r="CS92" t="s">
        <v>414</v>
      </c>
      <c r="CT92">
        <v>2</v>
      </c>
      <c r="CU92">
        <v>1687537774.099999</v>
      </c>
      <c r="CV92">
        <v>301.6484516129032</v>
      </c>
      <c r="CW92">
        <v>310.6417419354839</v>
      </c>
      <c r="CX92">
        <v>16.75684838709677</v>
      </c>
      <c r="CY92">
        <v>14.95331612903226</v>
      </c>
      <c r="CZ92">
        <v>300.8204516129032</v>
      </c>
      <c r="DA92">
        <v>16.62455161290323</v>
      </c>
      <c r="DB92">
        <v>600.1958064516128</v>
      </c>
      <c r="DC92">
        <v>101.0337096774193</v>
      </c>
      <c r="DD92">
        <v>0.1000410322580645</v>
      </c>
      <c r="DE92">
        <v>25.33542903225806</v>
      </c>
      <c r="DF92">
        <v>25.1112935483871</v>
      </c>
      <c r="DG92">
        <v>999.9000000000003</v>
      </c>
      <c r="DH92">
        <v>0</v>
      </c>
      <c r="DI92">
        <v>0</v>
      </c>
      <c r="DJ92">
        <v>10006.01451612903</v>
      </c>
      <c r="DK92">
        <v>0</v>
      </c>
      <c r="DL92">
        <v>1675.411290322581</v>
      </c>
      <c r="DM92">
        <v>-9.051793870967742</v>
      </c>
      <c r="DN92">
        <v>306.7297096774194</v>
      </c>
      <c r="DO92">
        <v>315.3574193548387</v>
      </c>
      <c r="DP92">
        <v>1.803526451612903</v>
      </c>
      <c r="DQ92">
        <v>310.6417419354839</v>
      </c>
      <c r="DR92">
        <v>14.95331612903226</v>
      </c>
      <c r="DS92">
        <v>1.693006451612903</v>
      </c>
      <c r="DT92">
        <v>1.510788709677419</v>
      </c>
      <c r="DU92">
        <v>14.83244516129032</v>
      </c>
      <c r="DV92">
        <v>13.07779677419355</v>
      </c>
      <c r="DW92">
        <v>1499.994193548387</v>
      </c>
      <c r="DX92">
        <v>0.9729929354838708</v>
      </c>
      <c r="DY92">
        <v>0.02700702580645161</v>
      </c>
      <c r="DZ92">
        <v>0</v>
      </c>
      <c r="EA92">
        <v>611.8525161290323</v>
      </c>
      <c r="EB92">
        <v>4.999310000000001</v>
      </c>
      <c r="EC92">
        <v>12537.1064516129</v>
      </c>
      <c r="ED92">
        <v>13259.16451612903</v>
      </c>
      <c r="EE92">
        <v>39.78203225806451</v>
      </c>
      <c r="EF92">
        <v>41.63480645161287</v>
      </c>
      <c r="EG92">
        <v>40.43529032258064</v>
      </c>
      <c r="EH92">
        <v>38.25577419354838</v>
      </c>
      <c r="EI92">
        <v>40.73351612903225</v>
      </c>
      <c r="EJ92">
        <v>1454.620967741936</v>
      </c>
      <c r="EK92">
        <v>40.37548387096776</v>
      </c>
      <c r="EL92">
        <v>0</v>
      </c>
      <c r="EM92">
        <v>86.20000004768372</v>
      </c>
      <c r="EN92">
        <v>0</v>
      </c>
      <c r="EO92">
        <v>611.77616</v>
      </c>
      <c r="EP92">
        <v>-8.221615413819057</v>
      </c>
      <c r="EQ92">
        <v>527.1307714778025</v>
      </c>
      <c r="ER92">
        <v>12546.492</v>
      </c>
      <c r="ES92">
        <v>15</v>
      </c>
      <c r="ET92">
        <v>1687537801.1</v>
      </c>
      <c r="EU92" t="s">
        <v>799</v>
      </c>
      <c r="EV92">
        <v>1687537801.1</v>
      </c>
      <c r="EW92">
        <v>1687537655.6</v>
      </c>
      <c r="EX92">
        <v>76</v>
      </c>
      <c r="EY92">
        <v>0.058</v>
      </c>
      <c r="EZ92">
        <v>-0.043</v>
      </c>
      <c r="FA92">
        <v>0.828</v>
      </c>
      <c r="FB92">
        <v>0.132</v>
      </c>
      <c r="FC92">
        <v>310</v>
      </c>
      <c r="FD92">
        <v>15</v>
      </c>
      <c r="FE92">
        <v>0.27</v>
      </c>
      <c r="FF92">
        <v>0.05</v>
      </c>
      <c r="FG92">
        <v>-8.987715750000001</v>
      </c>
      <c r="FH92">
        <v>-1.375772870544079</v>
      </c>
      <c r="FI92">
        <v>0.1336945367598747</v>
      </c>
      <c r="FJ92">
        <v>1</v>
      </c>
      <c r="FK92">
        <v>301.6082666666667</v>
      </c>
      <c r="FL92">
        <v>-4.972084538376484</v>
      </c>
      <c r="FM92">
        <v>0.3607334134171055</v>
      </c>
      <c r="FN92">
        <v>1</v>
      </c>
      <c r="FO92">
        <v>1.7993405</v>
      </c>
      <c r="FP92">
        <v>0.0852225140712872</v>
      </c>
      <c r="FQ92">
        <v>0.00833215996905964</v>
      </c>
      <c r="FR92">
        <v>1</v>
      </c>
      <c r="FS92">
        <v>16.75667</v>
      </c>
      <c r="FT92">
        <v>0.05264783092323913</v>
      </c>
      <c r="FU92">
        <v>0.003873254445553762</v>
      </c>
      <c r="FV92">
        <v>1</v>
      </c>
      <c r="FW92">
        <v>4</v>
      </c>
      <c r="FX92">
        <v>4</v>
      </c>
      <c r="FY92" t="s">
        <v>416</v>
      </c>
      <c r="FZ92">
        <v>3.18028</v>
      </c>
      <c r="GA92">
        <v>2.79736</v>
      </c>
      <c r="GB92">
        <v>0.08088869999999999</v>
      </c>
      <c r="GC92">
        <v>0.0835067</v>
      </c>
      <c r="GD92">
        <v>0.0936887</v>
      </c>
      <c r="GE92">
        <v>0.0870705</v>
      </c>
      <c r="GF92">
        <v>28883.2</v>
      </c>
      <c r="GG92">
        <v>22864.2</v>
      </c>
      <c r="GH92">
        <v>29360.9</v>
      </c>
      <c r="GI92">
        <v>24431.4</v>
      </c>
      <c r="GJ92">
        <v>33844.2</v>
      </c>
      <c r="GK92">
        <v>32557.5</v>
      </c>
      <c r="GL92">
        <v>40494</v>
      </c>
      <c r="GM92">
        <v>39863.6</v>
      </c>
      <c r="GN92">
        <v>2.19963</v>
      </c>
      <c r="GO92">
        <v>1.86725</v>
      </c>
      <c r="GP92">
        <v>0.0722483</v>
      </c>
      <c r="GQ92">
        <v>0</v>
      </c>
      <c r="GR92">
        <v>23.9399</v>
      </c>
      <c r="GS92">
        <v>999.9</v>
      </c>
      <c r="GT92">
        <v>35.5</v>
      </c>
      <c r="GU92">
        <v>33.2</v>
      </c>
      <c r="GV92">
        <v>17.9529</v>
      </c>
      <c r="GW92">
        <v>61.571</v>
      </c>
      <c r="GX92">
        <v>34.4591</v>
      </c>
      <c r="GY92">
        <v>1</v>
      </c>
      <c r="GZ92">
        <v>-0.129484</v>
      </c>
      <c r="HA92">
        <v>1.09657</v>
      </c>
      <c r="HB92">
        <v>20.2643</v>
      </c>
      <c r="HC92">
        <v>5.22762</v>
      </c>
      <c r="HD92">
        <v>11.9078</v>
      </c>
      <c r="HE92">
        <v>4.96375</v>
      </c>
      <c r="HF92">
        <v>3.292</v>
      </c>
      <c r="HG92">
        <v>9999</v>
      </c>
      <c r="HH92">
        <v>9999</v>
      </c>
      <c r="HI92">
        <v>9999</v>
      </c>
      <c r="HJ92">
        <v>999.9</v>
      </c>
      <c r="HK92">
        <v>4.97017</v>
      </c>
      <c r="HL92">
        <v>1.87509</v>
      </c>
      <c r="HM92">
        <v>1.87379</v>
      </c>
      <c r="HN92">
        <v>1.87287</v>
      </c>
      <c r="HO92">
        <v>1.87449</v>
      </c>
      <c r="HP92">
        <v>1.86945</v>
      </c>
      <c r="HQ92">
        <v>1.87363</v>
      </c>
      <c r="HR92">
        <v>1.87866</v>
      </c>
      <c r="HS92">
        <v>0</v>
      </c>
      <c r="HT92">
        <v>0</v>
      </c>
      <c r="HU92">
        <v>0</v>
      </c>
      <c r="HV92">
        <v>0</v>
      </c>
      <c r="HW92" t="s">
        <v>417</v>
      </c>
      <c r="HX92" t="s">
        <v>418</v>
      </c>
      <c r="HY92" t="s">
        <v>419</v>
      </c>
      <c r="HZ92" t="s">
        <v>419</v>
      </c>
      <c r="IA92" t="s">
        <v>419</v>
      </c>
      <c r="IB92" t="s">
        <v>419</v>
      </c>
      <c r="IC92">
        <v>0</v>
      </c>
      <c r="ID92">
        <v>100</v>
      </c>
      <c r="IE92">
        <v>100</v>
      </c>
      <c r="IF92">
        <v>0.828</v>
      </c>
      <c r="IG92">
        <v>0.1323</v>
      </c>
      <c r="IH92">
        <v>0.7695</v>
      </c>
      <c r="II92">
        <v>0</v>
      </c>
      <c r="IJ92">
        <v>0</v>
      </c>
      <c r="IK92">
        <v>0</v>
      </c>
      <c r="IL92">
        <v>0.1322857142857128</v>
      </c>
      <c r="IM92">
        <v>0</v>
      </c>
      <c r="IN92">
        <v>0</v>
      </c>
      <c r="IO92">
        <v>0</v>
      </c>
      <c r="IP92">
        <v>-1</v>
      </c>
      <c r="IQ92">
        <v>-1</v>
      </c>
      <c r="IR92">
        <v>-1</v>
      </c>
      <c r="IS92">
        <v>-1</v>
      </c>
      <c r="IT92">
        <v>2.2</v>
      </c>
      <c r="IU92">
        <v>2.1</v>
      </c>
      <c r="IV92">
        <v>0.8557129999999999</v>
      </c>
      <c r="IW92">
        <v>2.42798</v>
      </c>
      <c r="IX92">
        <v>1.42578</v>
      </c>
      <c r="IY92">
        <v>2.27051</v>
      </c>
      <c r="IZ92">
        <v>1.54785</v>
      </c>
      <c r="JA92">
        <v>2.43164</v>
      </c>
      <c r="JB92">
        <v>35.1055</v>
      </c>
      <c r="JC92">
        <v>14.1671</v>
      </c>
      <c r="JD92">
        <v>18</v>
      </c>
      <c r="JE92">
        <v>631.934</v>
      </c>
      <c r="JF92">
        <v>407.305</v>
      </c>
      <c r="JG92">
        <v>22.9525</v>
      </c>
      <c r="JH92">
        <v>25.4792</v>
      </c>
      <c r="JI92">
        <v>30.0007</v>
      </c>
      <c r="JJ92">
        <v>25.3956</v>
      </c>
      <c r="JK92">
        <v>25.3462</v>
      </c>
      <c r="JL92">
        <v>17.1409</v>
      </c>
      <c r="JM92">
        <v>11.5781</v>
      </c>
      <c r="JN92">
        <v>11.3676</v>
      </c>
      <c r="JO92">
        <v>22.8656</v>
      </c>
      <c r="JP92">
        <v>310.068</v>
      </c>
      <c r="JQ92">
        <v>14.9885</v>
      </c>
      <c r="JR92">
        <v>95.6567</v>
      </c>
      <c r="JS92">
        <v>101.417</v>
      </c>
    </row>
    <row r="93" spans="1:279">
      <c r="A93">
        <v>77</v>
      </c>
      <c r="B93">
        <v>1687537881.1</v>
      </c>
      <c r="C93">
        <v>11491.59999990463</v>
      </c>
      <c r="D93" t="s">
        <v>800</v>
      </c>
      <c r="E93" t="s">
        <v>801</v>
      </c>
      <c r="F93">
        <v>15</v>
      </c>
      <c r="G93" t="s">
        <v>227</v>
      </c>
      <c r="N93" t="s">
        <v>751</v>
      </c>
      <c r="O93" t="s">
        <v>752</v>
      </c>
      <c r="P93">
        <v>1687537873.099999</v>
      </c>
      <c r="Q93">
        <f>(R93)/1000</f>
        <v>0</v>
      </c>
      <c r="R93">
        <f>1000*DB93*AP93*(CX93-CY93)/(100*CQ93*(1000-AP93*CX93))</f>
        <v>0</v>
      </c>
      <c r="S93">
        <f>DB93*AP93*(CW93-CV93*(1000-AP93*CY93)/(1000-AP93*CX93))/(100*CQ93)</f>
        <v>0</v>
      </c>
      <c r="T93">
        <f>CV93 - IF(AP93&gt;1, S93*CQ93*100.0/(AR93*DJ93), 0)</f>
        <v>0</v>
      </c>
      <c r="U93">
        <f>((AA93-Q93/2)*T93-S93)/(AA93+Q93/2)</f>
        <v>0</v>
      </c>
      <c r="V93">
        <f>U93*(DC93+DD93)/1000.0</f>
        <v>0</v>
      </c>
      <c r="W93">
        <f>(CV93 - IF(AP93&gt;1, S93*CQ93*100.0/(AR93*DJ93), 0))*(DC93+DD93)/1000.0</f>
        <v>0</v>
      </c>
      <c r="X93">
        <f>2.0/((1/Z93-1/Y93)+SIGN(Z93)*SQRT((1/Z93-1/Y93)*(1/Z93-1/Y93) + 4*CR93/((CR93+1)*(CR93+1))*(2*1/Z93*1/Y93-1/Y93*1/Y93)))</f>
        <v>0</v>
      </c>
      <c r="Y93">
        <f>IF(LEFT(CS93,1)&lt;&gt;"0",IF(LEFT(CS93,1)="1",3.0,CT93),$D$5+$E$5*(DJ93*DC93/($K$5*1000))+$F$5*(DJ93*DC93/($K$5*1000))*MAX(MIN(CQ93,$J$5),$I$5)*MAX(MIN(CQ93,$J$5),$I$5)+$G$5*MAX(MIN(CQ93,$J$5),$I$5)*(DJ93*DC93/($K$5*1000))+$H$5*(DJ93*DC93/($K$5*1000))*(DJ93*DC93/($K$5*1000)))</f>
        <v>0</v>
      </c>
      <c r="Z93">
        <f>Q93*(1000-(1000*0.61365*exp(17.502*AD93/(240.97+AD93))/(DC93+DD93)+CX93)/2)/(1000*0.61365*exp(17.502*AD93/(240.97+AD93))/(DC93+DD93)-CX93)</f>
        <v>0</v>
      </c>
      <c r="AA93">
        <f>1/((CR93+1)/(X93/1.6)+1/(Y93/1.37)) + CR93/((CR93+1)/(X93/1.6) + CR93/(Y93/1.37))</f>
        <v>0</v>
      </c>
      <c r="AB93">
        <f>(CM93*CP93)</f>
        <v>0</v>
      </c>
      <c r="AC93">
        <f>(DE93+(AB93+2*0.95*5.67E-8*(((DE93+$B$7)+273)^4-(DE93+273)^4)-44100*Q93)/(1.84*29.3*Y93+8*0.95*5.67E-8*(DE93+273)^3))</f>
        <v>0</v>
      </c>
      <c r="AD93">
        <f>($C$7*DF93+$D$7*DG93+$E$7*AC93)</f>
        <v>0</v>
      </c>
      <c r="AE93">
        <f>0.61365*exp(17.502*AD93/(240.97+AD93))</f>
        <v>0</v>
      </c>
      <c r="AF93">
        <f>(AG93/AH93*100)</f>
        <v>0</v>
      </c>
      <c r="AG93">
        <f>CX93*(DC93+DD93)/1000</f>
        <v>0</v>
      </c>
      <c r="AH93">
        <f>0.61365*exp(17.502*DE93/(240.97+DE93))</f>
        <v>0</v>
      </c>
      <c r="AI93">
        <f>(AE93-CX93*(DC93+DD93)/1000)</f>
        <v>0</v>
      </c>
      <c r="AJ93">
        <f>(-Q93*44100)</f>
        <v>0</v>
      </c>
      <c r="AK93">
        <f>2*29.3*Y93*0.92*(DE93-AD93)</f>
        <v>0</v>
      </c>
      <c r="AL93">
        <f>2*0.95*5.67E-8*(((DE93+$B$7)+273)^4-(AD93+273)^4)</f>
        <v>0</v>
      </c>
      <c r="AM93">
        <f>AB93+AL93+AJ93+AK93</f>
        <v>0</v>
      </c>
      <c r="AN93">
        <v>0</v>
      </c>
      <c r="AO93">
        <v>0</v>
      </c>
      <c r="AP93">
        <f>IF(AN93*$H$13&gt;=AR93,1.0,(AR93/(AR93-AN93*$H$13)))</f>
        <v>0</v>
      </c>
      <c r="AQ93">
        <f>(AP93-1)*100</f>
        <v>0</v>
      </c>
      <c r="AR93">
        <f>MAX(0,($B$13+$C$13*DJ93)/(1+$D$13*DJ93)*DC93/(DE93+273)*$E$13)</f>
        <v>0</v>
      </c>
      <c r="AS93" t="s">
        <v>788</v>
      </c>
      <c r="AT93">
        <v>12501.9</v>
      </c>
      <c r="AU93">
        <v>646.7515384615385</v>
      </c>
      <c r="AV93">
        <v>2575.47</v>
      </c>
      <c r="AW93">
        <f>1-AU93/AV93</f>
        <v>0</v>
      </c>
      <c r="AX93">
        <v>-1.242991638256745</v>
      </c>
      <c r="AY93" t="s">
        <v>802</v>
      </c>
      <c r="AZ93">
        <v>12506.1</v>
      </c>
      <c r="BA93">
        <v>605.3441923076923</v>
      </c>
      <c r="BB93">
        <v>736.962</v>
      </c>
      <c r="BC93">
        <f>1-BA93/BB93</f>
        <v>0</v>
      </c>
      <c r="BD93">
        <v>0.5</v>
      </c>
      <c r="BE93">
        <f>CN93</f>
        <v>0</v>
      </c>
      <c r="BF93">
        <f>S93</f>
        <v>0</v>
      </c>
      <c r="BG93">
        <f>BC93*BD93*BE93</f>
        <v>0</v>
      </c>
      <c r="BH93">
        <f>(BF93-AX93)/BE93</f>
        <v>0</v>
      </c>
      <c r="BI93">
        <f>(AV93-BB93)/BB93</f>
        <v>0</v>
      </c>
      <c r="BJ93">
        <f>AU93/(AW93+AU93/BB93)</f>
        <v>0</v>
      </c>
      <c r="BK93" t="s">
        <v>803</v>
      </c>
      <c r="BL93">
        <v>465.93</v>
      </c>
      <c r="BM93">
        <f>IF(BL93&lt;&gt;0, BL93, BJ93)</f>
        <v>0</v>
      </c>
      <c r="BN93">
        <f>1-BM93/BB93</f>
        <v>0</v>
      </c>
      <c r="BO93">
        <f>(BB93-BA93)/(BB93-BM93)</f>
        <v>0</v>
      </c>
      <c r="BP93">
        <f>(AV93-BB93)/(AV93-BM93)</f>
        <v>0</v>
      </c>
      <c r="BQ93">
        <f>(BB93-BA93)/(BB93-AU93)</f>
        <v>0</v>
      </c>
      <c r="BR93">
        <f>(AV93-BB93)/(AV93-AU93)</f>
        <v>0</v>
      </c>
      <c r="BS93">
        <f>(BO93*BM93/BA93)</f>
        <v>0</v>
      </c>
      <c r="BT93">
        <f>(1-BS93)</f>
        <v>0</v>
      </c>
      <c r="BU93">
        <v>1821</v>
      </c>
      <c r="BV93">
        <v>300</v>
      </c>
      <c r="BW93">
        <v>300</v>
      </c>
      <c r="BX93">
        <v>300</v>
      </c>
      <c r="BY93">
        <v>12506.1</v>
      </c>
      <c r="BZ93">
        <v>712.73</v>
      </c>
      <c r="CA93">
        <v>-0.00905955</v>
      </c>
      <c r="CB93">
        <v>-1.02</v>
      </c>
      <c r="CC93" t="s">
        <v>413</v>
      </c>
      <c r="CD93" t="s">
        <v>413</v>
      </c>
      <c r="CE93" t="s">
        <v>413</v>
      </c>
      <c r="CF93" t="s">
        <v>413</v>
      </c>
      <c r="CG93" t="s">
        <v>413</v>
      </c>
      <c r="CH93" t="s">
        <v>413</v>
      </c>
      <c r="CI93" t="s">
        <v>413</v>
      </c>
      <c r="CJ93" t="s">
        <v>413</v>
      </c>
      <c r="CK93" t="s">
        <v>413</v>
      </c>
      <c r="CL93" t="s">
        <v>413</v>
      </c>
      <c r="CM93">
        <f>$B$11*DK93+$C$11*DL93+$F$11*DW93*(1-DZ93)</f>
        <v>0</v>
      </c>
      <c r="CN93">
        <f>CM93*CO93</f>
        <v>0</v>
      </c>
      <c r="CO93">
        <f>($B$11*$D$9+$C$11*$D$9+$F$11*((EJ93+EB93)/MAX(EJ93+EB93+EK93, 0.1)*$I$9+EK93/MAX(EJ93+EB93+EK93, 0.1)*$J$9))/($B$11+$C$11+$F$11)</f>
        <v>0</v>
      </c>
      <c r="CP93">
        <f>($B$11*$K$9+$C$11*$K$9+$F$11*((EJ93+EB93)/MAX(EJ93+EB93+EK93, 0.1)*$P$9+EK93/MAX(EJ93+EB93+EK93, 0.1)*$Q$9))/($B$11+$C$11+$F$11)</f>
        <v>0</v>
      </c>
      <c r="CQ93">
        <v>6</v>
      </c>
      <c r="CR93">
        <v>0.5</v>
      </c>
      <c r="CS93" t="s">
        <v>414</v>
      </c>
      <c r="CT93">
        <v>2</v>
      </c>
      <c r="CU93">
        <v>1687537873.099999</v>
      </c>
      <c r="CV93">
        <v>201.3993870967742</v>
      </c>
      <c r="CW93">
        <v>206.6331612903226</v>
      </c>
      <c r="CX93">
        <v>16.6098935483871</v>
      </c>
      <c r="CY93">
        <v>14.80092580645161</v>
      </c>
      <c r="CZ93">
        <v>200.5613870967742</v>
      </c>
      <c r="DA93">
        <v>16.47760322580645</v>
      </c>
      <c r="DB93">
        <v>600.2228709677419</v>
      </c>
      <c r="DC93">
        <v>101.022064516129</v>
      </c>
      <c r="DD93">
        <v>0.09991077741935485</v>
      </c>
      <c r="DE93">
        <v>25.17853225806451</v>
      </c>
      <c r="DF93">
        <v>24.95519677419355</v>
      </c>
      <c r="DG93">
        <v>999.9000000000003</v>
      </c>
      <c r="DH93">
        <v>0</v>
      </c>
      <c r="DI93">
        <v>0</v>
      </c>
      <c r="DJ93">
        <v>10011.31322580645</v>
      </c>
      <c r="DK93">
        <v>0</v>
      </c>
      <c r="DL93">
        <v>1690.402903225806</v>
      </c>
      <c r="DM93">
        <v>-5.243775161290323</v>
      </c>
      <c r="DN93">
        <v>204.7908387096774</v>
      </c>
      <c r="DO93">
        <v>209.7373548387097</v>
      </c>
      <c r="DP93">
        <v>1.808967096774194</v>
      </c>
      <c r="DQ93">
        <v>206.6331612903226</v>
      </c>
      <c r="DR93">
        <v>14.80092580645161</v>
      </c>
      <c r="DS93">
        <v>1.677965483870968</v>
      </c>
      <c r="DT93">
        <v>1.495219677419355</v>
      </c>
      <c r="DU93">
        <v>14.69407096774193</v>
      </c>
      <c r="DV93">
        <v>12.91938387096774</v>
      </c>
      <c r="DW93">
        <v>1500.062580645161</v>
      </c>
      <c r="DX93">
        <v>0.9730047096774196</v>
      </c>
      <c r="DY93">
        <v>0.02699499677419355</v>
      </c>
      <c r="DZ93">
        <v>0</v>
      </c>
      <c r="EA93">
        <v>605.3763870967742</v>
      </c>
      <c r="EB93">
        <v>4.999310000000001</v>
      </c>
      <c r="EC93">
        <v>12619.71612903226</v>
      </c>
      <c r="ED93">
        <v>13259.80322580645</v>
      </c>
      <c r="EE93">
        <v>39.27193548387096</v>
      </c>
      <c r="EF93">
        <v>40.47354838709676</v>
      </c>
      <c r="EG93">
        <v>40.0098064516129</v>
      </c>
      <c r="EH93">
        <v>37.93716129032257</v>
      </c>
      <c r="EI93">
        <v>40.23167741935483</v>
      </c>
      <c r="EJ93">
        <v>1454.701612903226</v>
      </c>
      <c r="EK93">
        <v>40.36129032258063</v>
      </c>
      <c r="EL93">
        <v>0</v>
      </c>
      <c r="EM93">
        <v>98.80000019073486</v>
      </c>
      <c r="EN93">
        <v>0</v>
      </c>
      <c r="EO93">
        <v>605.3441923076923</v>
      </c>
      <c r="EP93">
        <v>-0.5987350413884664</v>
      </c>
      <c r="EQ93">
        <v>206.3042729152273</v>
      </c>
      <c r="ER93">
        <v>12628.4</v>
      </c>
      <c r="ES93">
        <v>15</v>
      </c>
      <c r="ET93">
        <v>1687537899.1</v>
      </c>
      <c r="EU93" t="s">
        <v>804</v>
      </c>
      <c r="EV93">
        <v>1687537899.1</v>
      </c>
      <c r="EW93">
        <v>1687537655.6</v>
      </c>
      <c r="EX93">
        <v>77</v>
      </c>
      <c r="EY93">
        <v>0.01</v>
      </c>
      <c r="EZ93">
        <v>-0.043</v>
      </c>
      <c r="FA93">
        <v>0.838</v>
      </c>
      <c r="FB93">
        <v>0.132</v>
      </c>
      <c r="FC93">
        <v>206</v>
      </c>
      <c r="FD93">
        <v>15</v>
      </c>
      <c r="FE93">
        <v>0.38</v>
      </c>
      <c r="FF93">
        <v>0.05</v>
      </c>
      <c r="FG93">
        <v>-5.198318</v>
      </c>
      <c r="FH93">
        <v>-1.162037223264546</v>
      </c>
      <c r="FI93">
        <v>0.1175973786527574</v>
      </c>
      <c r="FJ93">
        <v>1</v>
      </c>
      <c r="FK93">
        <v>201.4051</v>
      </c>
      <c r="FL93">
        <v>-4.732164627363278</v>
      </c>
      <c r="FM93">
        <v>0.3443151027765127</v>
      </c>
      <c r="FN93">
        <v>1</v>
      </c>
      <c r="FO93">
        <v>1.81269075</v>
      </c>
      <c r="FP93">
        <v>-0.0798266791744893</v>
      </c>
      <c r="FQ93">
        <v>0.009113220722527227</v>
      </c>
      <c r="FR93">
        <v>1</v>
      </c>
      <c r="FS93">
        <v>16.61009333333333</v>
      </c>
      <c r="FT93">
        <v>-0.1108431590656441</v>
      </c>
      <c r="FU93">
        <v>0.009770838699358983</v>
      </c>
      <c r="FV93">
        <v>1</v>
      </c>
      <c r="FW93">
        <v>4</v>
      </c>
      <c r="FX93">
        <v>4</v>
      </c>
      <c r="FY93" t="s">
        <v>416</v>
      </c>
      <c r="FZ93">
        <v>3.17997</v>
      </c>
      <c r="GA93">
        <v>2.79714</v>
      </c>
      <c r="GB93">
        <v>0.0571337</v>
      </c>
      <c r="GC93">
        <v>0.0590432</v>
      </c>
      <c r="GD93">
        <v>0.0930093</v>
      </c>
      <c r="GE93">
        <v>0.0863259</v>
      </c>
      <c r="GF93">
        <v>29623.6</v>
      </c>
      <c r="GG93">
        <v>23471.4</v>
      </c>
      <c r="GH93">
        <v>29355.5</v>
      </c>
      <c r="GI93">
        <v>24428.7</v>
      </c>
      <c r="GJ93">
        <v>33862.7</v>
      </c>
      <c r="GK93">
        <v>32579.7</v>
      </c>
      <c r="GL93">
        <v>40486.2</v>
      </c>
      <c r="GM93">
        <v>39858.8</v>
      </c>
      <c r="GN93">
        <v>2.19832</v>
      </c>
      <c r="GO93">
        <v>1.8646</v>
      </c>
      <c r="GP93">
        <v>0.0578836</v>
      </c>
      <c r="GQ93">
        <v>0</v>
      </c>
      <c r="GR93">
        <v>23.9727</v>
      </c>
      <c r="GS93">
        <v>999.9</v>
      </c>
      <c r="GT93">
        <v>35.3</v>
      </c>
      <c r="GU93">
        <v>33.2</v>
      </c>
      <c r="GV93">
        <v>17.8538</v>
      </c>
      <c r="GW93">
        <v>61.451</v>
      </c>
      <c r="GX93">
        <v>34.8878</v>
      </c>
      <c r="GY93">
        <v>1</v>
      </c>
      <c r="GZ93">
        <v>-0.123069</v>
      </c>
      <c r="HA93">
        <v>0.329681</v>
      </c>
      <c r="HB93">
        <v>20.2665</v>
      </c>
      <c r="HC93">
        <v>5.22747</v>
      </c>
      <c r="HD93">
        <v>11.9074</v>
      </c>
      <c r="HE93">
        <v>4.96395</v>
      </c>
      <c r="HF93">
        <v>3.292</v>
      </c>
      <c r="HG93">
        <v>9999</v>
      </c>
      <c r="HH93">
        <v>9999</v>
      </c>
      <c r="HI93">
        <v>9999</v>
      </c>
      <c r="HJ93">
        <v>999.9</v>
      </c>
      <c r="HK93">
        <v>4.97021</v>
      </c>
      <c r="HL93">
        <v>1.87514</v>
      </c>
      <c r="HM93">
        <v>1.87382</v>
      </c>
      <c r="HN93">
        <v>1.87296</v>
      </c>
      <c r="HO93">
        <v>1.87453</v>
      </c>
      <c r="HP93">
        <v>1.86949</v>
      </c>
      <c r="HQ93">
        <v>1.87363</v>
      </c>
      <c r="HR93">
        <v>1.87866</v>
      </c>
      <c r="HS93">
        <v>0</v>
      </c>
      <c r="HT93">
        <v>0</v>
      </c>
      <c r="HU93">
        <v>0</v>
      </c>
      <c r="HV93">
        <v>0</v>
      </c>
      <c r="HW93" t="s">
        <v>417</v>
      </c>
      <c r="HX93" t="s">
        <v>418</v>
      </c>
      <c r="HY93" t="s">
        <v>419</v>
      </c>
      <c r="HZ93" t="s">
        <v>419</v>
      </c>
      <c r="IA93" t="s">
        <v>419</v>
      </c>
      <c r="IB93" t="s">
        <v>419</v>
      </c>
      <c r="IC93">
        <v>0</v>
      </c>
      <c r="ID93">
        <v>100</v>
      </c>
      <c r="IE93">
        <v>100</v>
      </c>
      <c r="IF93">
        <v>0.838</v>
      </c>
      <c r="IG93">
        <v>0.1323</v>
      </c>
      <c r="IH93">
        <v>0.8278999999999428</v>
      </c>
      <c r="II93">
        <v>0</v>
      </c>
      <c r="IJ93">
        <v>0</v>
      </c>
      <c r="IK93">
        <v>0</v>
      </c>
      <c r="IL93">
        <v>0.1322857142857128</v>
      </c>
      <c r="IM93">
        <v>0</v>
      </c>
      <c r="IN93">
        <v>0</v>
      </c>
      <c r="IO93">
        <v>0</v>
      </c>
      <c r="IP93">
        <v>-1</v>
      </c>
      <c r="IQ93">
        <v>-1</v>
      </c>
      <c r="IR93">
        <v>-1</v>
      </c>
      <c r="IS93">
        <v>-1</v>
      </c>
      <c r="IT93">
        <v>1.3</v>
      </c>
      <c r="IU93">
        <v>3.8</v>
      </c>
      <c r="IV93">
        <v>0.622559</v>
      </c>
      <c r="IW93">
        <v>2.45605</v>
      </c>
      <c r="IX93">
        <v>1.42578</v>
      </c>
      <c r="IY93">
        <v>2.26929</v>
      </c>
      <c r="IZ93">
        <v>1.54785</v>
      </c>
      <c r="JA93">
        <v>2.3584</v>
      </c>
      <c r="JB93">
        <v>35.1747</v>
      </c>
      <c r="JC93">
        <v>14.1408</v>
      </c>
      <c r="JD93">
        <v>18</v>
      </c>
      <c r="JE93">
        <v>632.054</v>
      </c>
      <c r="JF93">
        <v>406.564</v>
      </c>
      <c r="JG93">
        <v>22.7194</v>
      </c>
      <c r="JH93">
        <v>25.5867</v>
      </c>
      <c r="JI93">
        <v>30</v>
      </c>
      <c r="JJ93">
        <v>25.4928</v>
      </c>
      <c r="JK93">
        <v>25.4417</v>
      </c>
      <c r="JL93">
        <v>12.4711</v>
      </c>
      <c r="JM93">
        <v>13.5336</v>
      </c>
      <c r="JN93">
        <v>11.808</v>
      </c>
      <c r="JO93">
        <v>22.7867</v>
      </c>
      <c r="JP93">
        <v>206.066</v>
      </c>
      <c r="JQ93">
        <v>14.6902</v>
      </c>
      <c r="JR93">
        <v>95.6386</v>
      </c>
      <c r="JS93">
        <v>101.406</v>
      </c>
    </row>
    <row r="94" spans="1:279">
      <c r="A94">
        <v>78</v>
      </c>
      <c r="B94">
        <v>1687537978.6</v>
      </c>
      <c r="C94">
        <v>11589.09999990463</v>
      </c>
      <c r="D94" t="s">
        <v>805</v>
      </c>
      <c r="E94" t="s">
        <v>806</v>
      </c>
      <c r="F94">
        <v>15</v>
      </c>
      <c r="G94" t="s">
        <v>227</v>
      </c>
      <c r="N94" t="s">
        <v>751</v>
      </c>
      <c r="O94" t="s">
        <v>752</v>
      </c>
      <c r="P94">
        <v>1687537970.849999</v>
      </c>
      <c r="Q94">
        <f>(R94)/1000</f>
        <v>0</v>
      </c>
      <c r="R94">
        <f>1000*DB94*AP94*(CX94-CY94)/(100*CQ94*(1000-AP94*CX94))</f>
        <v>0</v>
      </c>
      <c r="S94">
        <f>DB94*AP94*(CW94-CV94*(1000-AP94*CY94)/(1000-AP94*CX94))/(100*CQ94)</f>
        <v>0</v>
      </c>
      <c r="T94">
        <f>CV94 - IF(AP94&gt;1, S94*CQ94*100.0/(AR94*DJ94), 0)</f>
        <v>0</v>
      </c>
      <c r="U94">
        <f>((AA94-Q94/2)*T94-S94)/(AA94+Q94/2)</f>
        <v>0</v>
      </c>
      <c r="V94">
        <f>U94*(DC94+DD94)/1000.0</f>
        <v>0</v>
      </c>
      <c r="W94">
        <f>(CV94 - IF(AP94&gt;1, S94*CQ94*100.0/(AR94*DJ94), 0))*(DC94+DD94)/1000.0</f>
        <v>0</v>
      </c>
      <c r="X94">
        <f>2.0/((1/Z94-1/Y94)+SIGN(Z94)*SQRT((1/Z94-1/Y94)*(1/Z94-1/Y94) + 4*CR94/((CR94+1)*(CR94+1))*(2*1/Z94*1/Y94-1/Y94*1/Y94)))</f>
        <v>0</v>
      </c>
      <c r="Y94">
        <f>IF(LEFT(CS94,1)&lt;&gt;"0",IF(LEFT(CS94,1)="1",3.0,CT94),$D$5+$E$5*(DJ94*DC94/($K$5*1000))+$F$5*(DJ94*DC94/($K$5*1000))*MAX(MIN(CQ94,$J$5),$I$5)*MAX(MIN(CQ94,$J$5),$I$5)+$G$5*MAX(MIN(CQ94,$J$5),$I$5)*(DJ94*DC94/($K$5*1000))+$H$5*(DJ94*DC94/($K$5*1000))*(DJ94*DC94/($K$5*1000)))</f>
        <v>0</v>
      </c>
      <c r="Z94">
        <f>Q94*(1000-(1000*0.61365*exp(17.502*AD94/(240.97+AD94))/(DC94+DD94)+CX94)/2)/(1000*0.61365*exp(17.502*AD94/(240.97+AD94))/(DC94+DD94)-CX94)</f>
        <v>0</v>
      </c>
      <c r="AA94">
        <f>1/((CR94+1)/(X94/1.6)+1/(Y94/1.37)) + CR94/((CR94+1)/(X94/1.6) + CR94/(Y94/1.37))</f>
        <v>0</v>
      </c>
      <c r="AB94">
        <f>(CM94*CP94)</f>
        <v>0</v>
      </c>
      <c r="AC94">
        <f>(DE94+(AB94+2*0.95*5.67E-8*(((DE94+$B$7)+273)^4-(DE94+273)^4)-44100*Q94)/(1.84*29.3*Y94+8*0.95*5.67E-8*(DE94+273)^3))</f>
        <v>0</v>
      </c>
      <c r="AD94">
        <f>($C$7*DF94+$D$7*DG94+$E$7*AC94)</f>
        <v>0</v>
      </c>
      <c r="AE94">
        <f>0.61365*exp(17.502*AD94/(240.97+AD94))</f>
        <v>0</v>
      </c>
      <c r="AF94">
        <f>(AG94/AH94*100)</f>
        <v>0</v>
      </c>
      <c r="AG94">
        <f>CX94*(DC94+DD94)/1000</f>
        <v>0</v>
      </c>
      <c r="AH94">
        <f>0.61365*exp(17.502*DE94/(240.97+DE94))</f>
        <v>0</v>
      </c>
      <c r="AI94">
        <f>(AE94-CX94*(DC94+DD94)/1000)</f>
        <v>0</v>
      </c>
      <c r="AJ94">
        <f>(-Q94*44100)</f>
        <v>0</v>
      </c>
      <c r="AK94">
        <f>2*29.3*Y94*0.92*(DE94-AD94)</f>
        <v>0</v>
      </c>
      <c r="AL94">
        <f>2*0.95*5.67E-8*(((DE94+$B$7)+273)^4-(AD94+273)^4)</f>
        <v>0</v>
      </c>
      <c r="AM94">
        <f>AB94+AL94+AJ94+AK94</f>
        <v>0</v>
      </c>
      <c r="AN94">
        <v>0</v>
      </c>
      <c r="AO94">
        <v>0</v>
      </c>
      <c r="AP94">
        <f>IF(AN94*$H$13&gt;=AR94,1.0,(AR94/(AR94-AN94*$H$13)))</f>
        <v>0</v>
      </c>
      <c r="AQ94">
        <f>(AP94-1)*100</f>
        <v>0</v>
      </c>
      <c r="AR94">
        <f>MAX(0,($B$13+$C$13*DJ94)/(1+$D$13*DJ94)*DC94/(DE94+273)*$E$13)</f>
        <v>0</v>
      </c>
      <c r="AS94" t="s">
        <v>788</v>
      </c>
      <c r="AT94">
        <v>12501.9</v>
      </c>
      <c r="AU94">
        <v>646.7515384615385</v>
      </c>
      <c r="AV94">
        <v>2575.47</v>
      </c>
      <c r="AW94">
        <f>1-AU94/AV94</f>
        <v>0</v>
      </c>
      <c r="AX94">
        <v>-1.242991638256745</v>
      </c>
      <c r="AY94" t="s">
        <v>807</v>
      </c>
      <c r="AZ94">
        <v>12511.9</v>
      </c>
      <c r="BA94">
        <v>608.2568799999999</v>
      </c>
      <c r="BB94">
        <v>717.787</v>
      </c>
      <c r="BC94">
        <f>1-BA94/BB94</f>
        <v>0</v>
      </c>
      <c r="BD94">
        <v>0.5</v>
      </c>
      <c r="BE94">
        <f>CN94</f>
        <v>0</v>
      </c>
      <c r="BF94">
        <f>S94</f>
        <v>0</v>
      </c>
      <c r="BG94">
        <f>BC94*BD94*BE94</f>
        <v>0</v>
      </c>
      <c r="BH94">
        <f>(BF94-AX94)/BE94</f>
        <v>0</v>
      </c>
      <c r="BI94">
        <f>(AV94-BB94)/BB94</f>
        <v>0</v>
      </c>
      <c r="BJ94">
        <f>AU94/(AW94+AU94/BB94)</f>
        <v>0</v>
      </c>
      <c r="BK94" t="s">
        <v>808</v>
      </c>
      <c r="BL94">
        <v>471.17</v>
      </c>
      <c r="BM94">
        <f>IF(BL94&lt;&gt;0, BL94, BJ94)</f>
        <v>0</v>
      </c>
      <c r="BN94">
        <f>1-BM94/BB94</f>
        <v>0</v>
      </c>
      <c r="BO94">
        <f>(BB94-BA94)/(BB94-BM94)</f>
        <v>0</v>
      </c>
      <c r="BP94">
        <f>(AV94-BB94)/(AV94-BM94)</f>
        <v>0</v>
      </c>
      <c r="BQ94">
        <f>(BB94-BA94)/(BB94-AU94)</f>
        <v>0</v>
      </c>
      <c r="BR94">
        <f>(AV94-BB94)/(AV94-AU94)</f>
        <v>0</v>
      </c>
      <c r="BS94">
        <f>(BO94*BM94/BA94)</f>
        <v>0</v>
      </c>
      <c r="BT94">
        <f>(1-BS94)</f>
        <v>0</v>
      </c>
      <c r="BU94">
        <v>1823</v>
      </c>
      <c r="BV94">
        <v>300</v>
      </c>
      <c r="BW94">
        <v>300</v>
      </c>
      <c r="BX94">
        <v>300</v>
      </c>
      <c r="BY94">
        <v>12511.9</v>
      </c>
      <c r="BZ94">
        <v>702.63</v>
      </c>
      <c r="CA94">
        <v>-0.00906414</v>
      </c>
      <c r="CB94">
        <v>-0.72</v>
      </c>
      <c r="CC94" t="s">
        <v>413</v>
      </c>
      <c r="CD94" t="s">
        <v>413</v>
      </c>
      <c r="CE94" t="s">
        <v>413</v>
      </c>
      <c r="CF94" t="s">
        <v>413</v>
      </c>
      <c r="CG94" t="s">
        <v>413</v>
      </c>
      <c r="CH94" t="s">
        <v>413</v>
      </c>
      <c r="CI94" t="s">
        <v>413</v>
      </c>
      <c r="CJ94" t="s">
        <v>413</v>
      </c>
      <c r="CK94" t="s">
        <v>413</v>
      </c>
      <c r="CL94" t="s">
        <v>413</v>
      </c>
      <c r="CM94">
        <f>$B$11*DK94+$C$11*DL94+$F$11*DW94*(1-DZ94)</f>
        <v>0</v>
      </c>
      <c r="CN94">
        <f>CM94*CO94</f>
        <v>0</v>
      </c>
      <c r="CO94">
        <f>($B$11*$D$9+$C$11*$D$9+$F$11*((EJ94+EB94)/MAX(EJ94+EB94+EK94, 0.1)*$I$9+EK94/MAX(EJ94+EB94+EK94, 0.1)*$J$9))/($B$11+$C$11+$F$11)</f>
        <v>0</v>
      </c>
      <c r="CP94">
        <f>($B$11*$K$9+$C$11*$K$9+$F$11*((EJ94+EB94)/MAX(EJ94+EB94+EK94, 0.1)*$P$9+EK94/MAX(EJ94+EB94+EK94, 0.1)*$Q$9))/($B$11+$C$11+$F$11)</f>
        <v>0</v>
      </c>
      <c r="CQ94">
        <v>6</v>
      </c>
      <c r="CR94">
        <v>0.5</v>
      </c>
      <c r="CS94" t="s">
        <v>414</v>
      </c>
      <c r="CT94">
        <v>2</v>
      </c>
      <c r="CU94">
        <v>1687537970.849999</v>
      </c>
      <c r="CV94">
        <v>101.3174666666667</v>
      </c>
      <c r="CW94">
        <v>102.7624333333333</v>
      </c>
      <c r="CX94">
        <v>16.60221</v>
      </c>
      <c r="CY94">
        <v>14.85746333333333</v>
      </c>
      <c r="CZ94">
        <v>100.5534666666667</v>
      </c>
      <c r="DA94">
        <v>16.46993</v>
      </c>
      <c r="DB94">
        <v>600.2061333333334</v>
      </c>
      <c r="DC94">
        <v>101.0216666666667</v>
      </c>
      <c r="DD94">
        <v>0.10017872</v>
      </c>
      <c r="DE94">
        <v>25.21335333333333</v>
      </c>
      <c r="DF94">
        <v>25.05358666666666</v>
      </c>
      <c r="DG94">
        <v>999.9000000000002</v>
      </c>
      <c r="DH94">
        <v>0</v>
      </c>
      <c r="DI94">
        <v>0</v>
      </c>
      <c r="DJ94">
        <v>10005.95666666667</v>
      </c>
      <c r="DK94">
        <v>0</v>
      </c>
      <c r="DL94">
        <v>1689.055333333334</v>
      </c>
      <c r="DM94">
        <v>-1.371205333333333</v>
      </c>
      <c r="DN94">
        <v>103.103</v>
      </c>
      <c r="DO94">
        <v>104.3122333333333</v>
      </c>
      <c r="DP94">
        <v>1.744753</v>
      </c>
      <c r="DQ94">
        <v>102.7624333333333</v>
      </c>
      <c r="DR94">
        <v>14.85746333333333</v>
      </c>
      <c r="DS94">
        <v>1.677184</v>
      </c>
      <c r="DT94">
        <v>1.500926666666667</v>
      </c>
      <c r="DU94">
        <v>14.68681</v>
      </c>
      <c r="DV94">
        <v>12.97759</v>
      </c>
      <c r="DW94">
        <v>1500.013</v>
      </c>
      <c r="DX94">
        <v>0.9729979999999998</v>
      </c>
      <c r="DY94">
        <v>0.02700176</v>
      </c>
      <c r="DZ94">
        <v>0</v>
      </c>
      <c r="EA94">
        <v>608.2375333333333</v>
      </c>
      <c r="EB94">
        <v>4.99931</v>
      </c>
      <c r="EC94">
        <v>12521.52666666667</v>
      </c>
      <c r="ED94">
        <v>13259.33666666667</v>
      </c>
      <c r="EE94">
        <v>37.53726666666666</v>
      </c>
      <c r="EF94">
        <v>38.88099999999999</v>
      </c>
      <c r="EG94">
        <v>38.30806666666665</v>
      </c>
      <c r="EH94">
        <v>36.9393</v>
      </c>
      <c r="EI94">
        <v>38.58736666666667</v>
      </c>
      <c r="EJ94">
        <v>1454.644666666666</v>
      </c>
      <c r="EK94">
        <v>40.36933333333332</v>
      </c>
      <c r="EL94">
        <v>0</v>
      </c>
      <c r="EM94">
        <v>97</v>
      </c>
      <c r="EN94">
        <v>0</v>
      </c>
      <c r="EO94">
        <v>608.2568799999999</v>
      </c>
      <c r="EP94">
        <v>2.469230783925722</v>
      </c>
      <c r="EQ94">
        <v>19.62307655698251</v>
      </c>
      <c r="ER94">
        <v>12538.08</v>
      </c>
      <c r="ES94">
        <v>15</v>
      </c>
      <c r="ET94">
        <v>1687537996.1</v>
      </c>
      <c r="EU94" t="s">
        <v>809</v>
      </c>
      <c r="EV94">
        <v>1687537996.1</v>
      </c>
      <c r="EW94">
        <v>1687537655.6</v>
      </c>
      <c r="EX94">
        <v>78</v>
      </c>
      <c r="EY94">
        <v>-0.074</v>
      </c>
      <c r="EZ94">
        <v>-0.043</v>
      </c>
      <c r="FA94">
        <v>0.764</v>
      </c>
      <c r="FB94">
        <v>0.132</v>
      </c>
      <c r="FC94">
        <v>102</v>
      </c>
      <c r="FD94">
        <v>15</v>
      </c>
      <c r="FE94">
        <v>0.3</v>
      </c>
      <c r="FF94">
        <v>0.05</v>
      </c>
      <c r="FG94">
        <v>-1.335412926829268</v>
      </c>
      <c r="FH94">
        <v>-0.9223626480836223</v>
      </c>
      <c r="FI94">
        <v>0.1033520759167987</v>
      </c>
      <c r="FJ94">
        <v>1</v>
      </c>
      <c r="FK94">
        <v>101.4509032258065</v>
      </c>
      <c r="FL94">
        <v>-4.883758064516244</v>
      </c>
      <c r="FM94">
        <v>0.3656001124831041</v>
      </c>
      <c r="FN94">
        <v>1</v>
      </c>
      <c r="FO94">
        <v>1.736219512195122</v>
      </c>
      <c r="FP94">
        <v>0.2042809756097576</v>
      </c>
      <c r="FQ94">
        <v>0.02393214940977519</v>
      </c>
      <c r="FR94">
        <v>1</v>
      </c>
      <c r="FS94">
        <v>16.59400322580645</v>
      </c>
      <c r="FT94">
        <v>0.6357677419354666</v>
      </c>
      <c r="FU94">
        <v>0.04834963044106642</v>
      </c>
      <c r="FV94">
        <v>1</v>
      </c>
      <c r="FW94">
        <v>4</v>
      </c>
      <c r="FX94">
        <v>4</v>
      </c>
      <c r="FY94" t="s">
        <v>416</v>
      </c>
      <c r="FZ94">
        <v>3.18007</v>
      </c>
      <c r="GA94">
        <v>2.79651</v>
      </c>
      <c r="GB94">
        <v>0.0298573</v>
      </c>
      <c r="GC94">
        <v>0.030714</v>
      </c>
      <c r="GD94">
        <v>0.0932084</v>
      </c>
      <c r="GE94">
        <v>0.08669159999999999</v>
      </c>
      <c r="GF94">
        <v>30477.6</v>
      </c>
      <c r="GG94">
        <v>24175.7</v>
      </c>
      <c r="GH94">
        <v>29352.8</v>
      </c>
      <c r="GI94">
        <v>24426.5</v>
      </c>
      <c r="GJ94">
        <v>33851.9</v>
      </c>
      <c r="GK94">
        <v>32562.6</v>
      </c>
      <c r="GL94">
        <v>40483.6</v>
      </c>
      <c r="GM94">
        <v>39855.4</v>
      </c>
      <c r="GN94">
        <v>2.19718</v>
      </c>
      <c r="GO94">
        <v>1.86357</v>
      </c>
      <c r="GP94">
        <v>0.06572160000000001</v>
      </c>
      <c r="GQ94">
        <v>0</v>
      </c>
      <c r="GR94">
        <v>23.953</v>
      </c>
      <c r="GS94">
        <v>999.9</v>
      </c>
      <c r="GT94">
        <v>35.1</v>
      </c>
      <c r="GU94">
        <v>33.3</v>
      </c>
      <c r="GV94">
        <v>17.8507</v>
      </c>
      <c r="GW94">
        <v>61.891</v>
      </c>
      <c r="GX94">
        <v>34.1226</v>
      </c>
      <c r="GY94">
        <v>1</v>
      </c>
      <c r="GZ94">
        <v>-0.117444</v>
      </c>
      <c r="HA94">
        <v>0.702857</v>
      </c>
      <c r="HB94">
        <v>20.2652</v>
      </c>
      <c r="HC94">
        <v>5.22792</v>
      </c>
      <c r="HD94">
        <v>11.908</v>
      </c>
      <c r="HE94">
        <v>4.96375</v>
      </c>
      <c r="HF94">
        <v>3.292</v>
      </c>
      <c r="HG94">
        <v>9999</v>
      </c>
      <c r="HH94">
        <v>9999</v>
      </c>
      <c r="HI94">
        <v>9999</v>
      </c>
      <c r="HJ94">
        <v>999.9</v>
      </c>
      <c r="HK94">
        <v>4.97019</v>
      </c>
      <c r="HL94">
        <v>1.87508</v>
      </c>
      <c r="HM94">
        <v>1.87385</v>
      </c>
      <c r="HN94">
        <v>1.87292</v>
      </c>
      <c r="HO94">
        <v>1.87453</v>
      </c>
      <c r="HP94">
        <v>1.86944</v>
      </c>
      <c r="HQ94">
        <v>1.87363</v>
      </c>
      <c r="HR94">
        <v>1.87866</v>
      </c>
      <c r="HS94">
        <v>0</v>
      </c>
      <c r="HT94">
        <v>0</v>
      </c>
      <c r="HU94">
        <v>0</v>
      </c>
      <c r="HV94">
        <v>0</v>
      </c>
      <c r="HW94" t="s">
        <v>417</v>
      </c>
      <c r="HX94" t="s">
        <v>418</v>
      </c>
      <c r="HY94" t="s">
        <v>419</v>
      </c>
      <c r="HZ94" t="s">
        <v>419</v>
      </c>
      <c r="IA94" t="s">
        <v>419</v>
      </c>
      <c r="IB94" t="s">
        <v>419</v>
      </c>
      <c r="IC94">
        <v>0</v>
      </c>
      <c r="ID94">
        <v>100</v>
      </c>
      <c r="IE94">
        <v>100</v>
      </c>
      <c r="IF94">
        <v>0.764</v>
      </c>
      <c r="IG94">
        <v>0.1323</v>
      </c>
      <c r="IH94">
        <v>0.8377500000000282</v>
      </c>
      <c r="II94">
        <v>0</v>
      </c>
      <c r="IJ94">
        <v>0</v>
      </c>
      <c r="IK94">
        <v>0</v>
      </c>
      <c r="IL94">
        <v>0.1322857142857128</v>
      </c>
      <c r="IM94">
        <v>0</v>
      </c>
      <c r="IN94">
        <v>0</v>
      </c>
      <c r="IO94">
        <v>0</v>
      </c>
      <c r="IP94">
        <v>-1</v>
      </c>
      <c r="IQ94">
        <v>-1</v>
      </c>
      <c r="IR94">
        <v>-1</v>
      </c>
      <c r="IS94">
        <v>-1</v>
      </c>
      <c r="IT94">
        <v>1.3</v>
      </c>
      <c r="IU94">
        <v>5.4</v>
      </c>
      <c r="IV94">
        <v>0.379639</v>
      </c>
      <c r="IW94">
        <v>2.46216</v>
      </c>
      <c r="IX94">
        <v>1.42578</v>
      </c>
      <c r="IY94">
        <v>2.26929</v>
      </c>
      <c r="IZ94">
        <v>1.54785</v>
      </c>
      <c r="JA94">
        <v>2.48291</v>
      </c>
      <c r="JB94">
        <v>35.244</v>
      </c>
      <c r="JC94">
        <v>14.1408</v>
      </c>
      <c r="JD94">
        <v>18</v>
      </c>
      <c r="JE94">
        <v>631.981</v>
      </c>
      <c r="JF94">
        <v>406.506</v>
      </c>
      <c r="JG94">
        <v>22.975</v>
      </c>
      <c r="JH94">
        <v>25.6461</v>
      </c>
      <c r="JI94">
        <v>30.0001</v>
      </c>
      <c r="JJ94">
        <v>25.5626</v>
      </c>
      <c r="JK94">
        <v>25.5102</v>
      </c>
      <c r="JL94">
        <v>7.63983</v>
      </c>
      <c r="JM94">
        <v>11.9114</v>
      </c>
      <c r="JN94">
        <v>11.8232</v>
      </c>
      <c r="JO94">
        <v>22.9669</v>
      </c>
      <c r="JP94">
        <v>102.273</v>
      </c>
      <c r="JQ94">
        <v>14.8946</v>
      </c>
      <c r="JR94">
        <v>95.6314</v>
      </c>
      <c r="JS94">
        <v>101.397</v>
      </c>
    </row>
    <row r="95" spans="1:279">
      <c r="A95">
        <v>79</v>
      </c>
      <c r="B95">
        <v>1687538072.1</v>
      </c>
      <c r="C95">
        <v>11682.59999990463</v>
      </c>
      <c r="D95" t="s">
        <v>810</v>
      </c>
      <c r="E95" t="s">
        <v>811</v>
      </c>
      <c r="F95">
        <v>15</v>
      </c>
      <c r="G95" t="s">
        <v>227</v>
      </c>
      <c r="N95" t="s">
        <v>751</v>
      </c>
      <c r="O95" t="s">
        <v>752</v>
      </c>
      <c r="P95">
        <v>1687538064.099999</v>
      </c>
      <c r="Q95">
        <f>(R95)/1000</f>
        <v>0</v>
      </c>
      <c r="R95">
        <f>1000*DB95*AP95*(CX95-CY95)/(100*CQ95*(1000-AP95*CX95))</f>
        <v>0</v>
      </c>
      <c r="S95">
        <f>DB95*AP95*(CW95-CV95*(1000-AP95*CY95)/(1000-AP95*CX95))/(100*CQ95)</f>
        <v>0</v>
      </c>
      <c r="T95">
        <f>CV95 - IF(AP95&gt;1, S95*CQ95*100.0/(AR95*DJ95), 0)</f>
        <v>0</v>
      </c>
      <c r="U95">
        <f>((AA95-Q95/2)*T95-S95)/(AA95+Q95/2)</f>
        <v>0</v>
      </c>
      <c r="V95">
        <f>U95*(DC95+DD95)/1000.0</f>
        <v>0</v>
      </c>
      <c r="W95">
        <f>(CV95 - IF(AP95&gt;1, S95*CQ95*100.0/(AR95*DJ95), 0))*(DC95+DD95)/1000.0</f>
        <v>0</v>
      </c>
      <c r="X95">
        <f>2.0/((1/Z95-1/Y95)+SIGN(Z95)*SQRT((1/Z95-1/Y95)*(1/Z95-1/Y95) + 4*CR95/((CR95+1)*(CR95+1))*(2*1/Z95*1/Y95-1/Y95*1/Y95)))</f>
        <v>0</v>
      </c>
      <c r="Y95">
        <f>IF(LEFT(CS95,1)&lt;&gt;"0",IF(LEFT(CS95,1)="1",3.0,CT95),$D$5+$E$5*(DJ95*DC95/($K$5*1000))+$F$5*(DJ95*DC95/($K$5*1000))*MAX(MIN(CQ95,$J$5),$I$5)*MAX(MIN(CQ95,$J$5),$I$5)+$G$5*MAX(MIN(CQ95,$J$5),$I$5)*(DJ95*DC95/($K$5*1000))+$H$5*(DJ95*DC95/($K$5*1000))*(DJ95*DC95/($K$5*1000)))</f>
        <v>0</v>
      </c>
      <c r="Z95">
        <f>Q95*(1000-(1000*0.61365*exp(17.502*AD95/(240.97+AD95))/(DC95+DD95)+CX95)/2)/(1000*0.61365*exp(17.502*AD95/(240.97+AD95))/(DC95+DD95)-CX95)</f>
        <v>0</v>
      </c>
      <c r="AA95">
        <f>1/((CR95+1)/(X95/1.6)+1/(Y95/1.37)) + CR95/((CR95+1)/(X95/1.6) + CR95/(Y95/1.37))</f>
        <v>0</v>
      </c>
      <c r="AB95">
        <f>(CM95*CP95)</f>
        <v>0</v>
      </c>
      <c r="AC95">
        <f>(DE95+(AB95+2*0.95*5.67E-8*(((DE95+$B$7)+273)^4-(DE95+273)^4)-44100*Q95)/(1.84*29.3*Y95+8*0.95*5.67E-8*(DE95+273)^3))</f>
        <v>0</v>
      </c>
      <c r="AD95">
        <f>($C$7*DF95+$D$7*DG95+$E$7*AC95)</f>
        <v>0</v>
      </c>
      <c r="AE95">
        <f>0.61365*exp(17.502*AD95/(240.97+AD95))</f>
        <v>0</v>
      </c>
      <c r="AF95">
        <f>(AG95/AH95*100)</f>
        <v>0</v>
      </c>
      <c r="AG95">
        <f>CX95*(DC95+DD95)/1000</f>
        <v>0</v>
      </c>
      <c r="AH95">
        <f>0.61365*exp(17.502*DE95/(240.97+DE95))</f>
        <v>0</v>
      </c>
      <c r="AI95">
        <f>(AE95-CX95*(DC95+DD95)/1000)</f>
        <v>0</v>
      </c>
      <c r="AJ95">
        <f>(-Q95*44100)</f>
        <v>0</v>
      </c>
      <c r="AK95">
        <f>2*29.3*Y95*0.92*(DE95-AD95)</f>
        <v>0</v>
      </c>
      <c r="AL95">
        <f>2*0.95*5.67E-8*(((DE95+$B$7)+273)^4-(AD95+273)^4)</f>
        <v>0</v>
      </c>
      <c r="AM95">
        <f>AB95+AL95+AJ95+AK95</f>
        <v>0</v>
      </c>
      <c r="AN95">
        <v>0</v>
      </c>
      <c r="AO95">
        <v>0</v>
      </c>
      <c r="AP95">
        <f>IF(AN95*$H$13&gt;=AR95,1.0,(AR95/(AR95-AN95*$H$13)))</f>
        <v>0</v>
      </c>
      <c r="AQ95">
        <f>(AP95-1)*100</f>
        <v>0</v>
      </c>
      <c r="AR95">
        <f>MAX(0,($B$13+$C$13*DJ95)/(1+$D$13*DJ95)*DC95/(DE95+273)*$E$13)</f>
        <v>0</v>
      </c>
      <c r="AS95" t="s">
        <v>788</v>
      </c>
      <c r="AT95">
        <v>12501.9</v>
      </c>
      <c r="AU95">
        <v>646.7515384615385</v>
      </c>
      <c r="AV95">
        <v>2575.47</v>
      </c>
      <c r="AW95">
        <f>1-AU95/AV95</f>
        <v>0</v>
      </c>
      <c r="AX95">
        <v>-1.242991638256745</v>
      </c>
      <c r="AY95" t="s">
        <v>812</v>
      </c>
      <c r="AZ95">
        <v>12515.9</v>
      </c>
      <c r="BA95">
        <v>611.6576153846154</v>
      </c>
      <c r="BB95">
        <v>711.235</v>
      </c>
      <c r="BC95">
        <f>1-BA95/BB95</f>
        <v>0</v>
      </c>
      <c r="BD95">
        <v>0.5</v>
      </c>
      <c r="BE95">
        <f>CN95</f>
        <v>0</v>
      </c>
      <c r="BF95">
        <f>S95</f>
        <v>0</v>
      </c>
      <c r="BG95">
        <f>BC95*BD95*BE95</f>
        <v>0</v>
      </c>
      <c r="BH95">
        <f>(BF95-AX95)/BE95</f>
        <v>0</v>
      </c>
      <c r="BI95">
        <f>(AV95-BB95)/BB95</f>
        <v>0</v>
      </c>
      <c r="BJ95">
        <f>AU95/(AW95+AU95/BB95)</f>
        <v>0</v>
      </c>
      <c r="BK95" t="s">
        <v>813</v>
      </c>
      <c r="BL95">
        <v>470.09</v>
      </c>
      <c r="BM95">
        <f>IF(BL95&lt;&gt;0, BL95, BJ95)</f>
        <v>0</v>
      </c>
      <c r="BN95">
        <f>1-BM95/BB95</f>
        <v>0</v>
      </c>
      <c r="BO95">
        <f>(BB95-BA95)/(BB95-BM95)</f>
        <v>0</v>
      </c>
      <c r="BP95">
        <f>(AV95-BB95)/(AV95-BM95)</f>
        <v>0</v>
      </c>
      <c r="BQ95">
        <f>(BB95-BA95)/(BB95-AU95)</f>
        <v>0</v>
      </c>
      <c r="BR95">
        <f>(AV95-BB95)/(AV95-AU95)</f>
        <v>0</v>
      </c>
      <c r="BS95">
        <f>(BO95*BM95/BA95)</f>
        <v>0</v>
      </c>
      <c r="BT95">
        <f>(1-BS95)</f>
        <v>0</v>
      </c>
      <c r="BU95">
        <v>1825</v>
      </c>
      <c r="BV95">
        <v>300</v>
      </c>
      <c r="BW95">
        <v>300</v>
      </c>
      <c r="BX95">
        <v>300</v>
      </c>
      <c r="BY95">
        <v>12515.9</v>
      </c>
      <c r="BZ95">
        <v>696.29</v>
      </c>
      <c r="CA95">
        <v>-0.00906846</v>
      </c>
      <c r="CB95">
        <v>-0.06</v>
      </c>
      <c r="CC95" t="s">
        <v>413</v>
      </c>
      <c r="CD95" t="s">
        <v>413</v>
      </c>
      <c r="CE95" t="s">
        <v>413</v>
      </c>
      <c r="CF95" t="s">
        <v>413</v>
      </c>
      <c r="CG95" t="s">
        <v>413</v>
      </c>
      <c r="CH95" t="s">
        <v>413</v>
      </c>
      <c r="CI95" t="s">
        <v>413</v>
      </c>
      <c r="CJ95" t="s">
        <v>413</v>
      </c>
      <c r="CK95" t="s">
        <v>413</v>
      </c>
      <c r="CL95" t="s">
        <v>413</v>
      </c>
      <c r="CM95">
        <f>$B$11*DK95+$C$11*DL95+$F$11*DW95*(1-DZ95)</f>
        <v>0</v>
      </c>
      <c r="CN95">
        <f>CM95*CO95</f>
        <v>0</v>
      </c>
      <c r="CO95">
        <f>($B$11*$D$9+$C$11*$D$9+$F$11*((EJ95+EB95)/MAX(EJ95+EB95+EK95, 0.1)*$I$9+EK95/MAX(EJ95+EB95+EK95, 0.1)*$J$9))/($B$11+$C$11+$F$11)</f>
        <v>0</v>
      </c>
      <c r="CP95">
        <f>($B$11*$K$9+$C$11*$K$9+$F$11*((EJ95+EB95)/MAX(EJ95+EB95+EK95, 0.1)*$P$9+EK95/MAX(EJ95+EB95+EK95, 0.1)*$Q$9))/($B$11+$C$11+$F$11)</f>
        <v>0</v>
      </c>
      <c r="CQ95">
        <v>6</v>
      </c>
      <c r="CR95">
        <v>0.5</v>
      </c>
      <c r="CS95" t="s">
        <v>414</v>
      </c>
      <c r="CT95">
        <v>2</v>
      </c>
      <c r="CU95">
        <v>1687538064.099999</v>
      </c>
      <c r="CV95">
        <v>50.94028064516129</v>
      </c>
      <c r="CW95">
        <v>50.64446451612904</v>
      </c>
      <c r="CX95">
        <v>16.47644193548387</v>
      </c>
      <c r="CY95">
        <v>14.56645483870968</v>
      </c>
      <c r="CZ95">
        <v>50.08428064516129</v>
      </c>
      <c r="DA95">
        <v>16.34414193548387</v>
      </c>
      <c r="DB95">
        <v>600.1815161290323</v>
      </c>
      <c r="DC95">
        <v>101.0140322580645</v>
      </c>
      <c r="DD95">
        <v>0.1000231709677419</v>
      </c>
      <c r="DE95">
        <v>25.11577096774193</v>
      </c>
      <c r="DF95">
        <v>24.97067096774194</v>
      </c>
      <c r="DG95">
        <v>999.9000000000003</v>
      </c>
      <c r="DH95">
        <v>0</v>
      </c>
      <c r="DI95">
        <v>0</v>
      </c>
      <c r="DJ95">
        <v>9997.785483870966</v>
      </c>
      <c r="DK95">
        <v>0</v>
      </c>
      <c r="DL95">
        <v>1474.432096774193</v>
      </c>
      <c r="DM95">
        <v>0.2040154483870967</v>
      </c>
      <c r="DN95">
        <v>51.70032258064516</v>
      </c>
      <c r="DO95">
        <v>51.39308387096774</v>
      </c>
      <c r="DP95">
        <v>1.909982580645161</v>
      </c>
      <c r="DQ95">
        <v>50.64446451612904</v>
      </c>
      <c r="DR95">
        <v>14.56645483870968</v>
      </c>
      <c r="DS95">
        <v>1.664351612903226</v>
      </c>
      <c r="DT95">
        <v>1.471417419354838</v>
      </c>
      <c r="DU95">
        <v>14.56786774193548</v>
      </c>
      <c r="DV95">
        <v>12.67432903225807</v>
      </c>
      <c r="DW95">
        <v>1499.98064516129</v>
      </c>
      <c r="DX95">
        <v>0.9729929354838709</v>
      </c>
      <c r="DY95">
        <v>0.02700692580645161</v>
      </c>
      <c r="DZ95">
        <v>0</v>
      </c>
      <c r="EA95">
        <v>611.6407741935482</v>
      </c>
      <c r="EB95">
        <v>4.999310000000001</v>
      </c>
      <c r="EC95">
        <v>12366.72258064516</v>
      </c>
      <c r="ED95">
        <v>13259.03870967742</v>
      </c>
      <c r="EE95">
        <v>36.49370967741935</v>
      </c>
      <c r="EF95">
        <v>38.05219354838709</v>
      </c>
      <c r="EG95">
        <v>37.23558064516128</v>
      </c>
      <c r="EH95">
        <v>36.26600000000001</v>
      </c>
      <c r="EI95">
        <v>37.61658064516129</v>
      </c>
      <c r="EJ95">
        <v>1454.609032258064</v>
      </c>
      <c r="EK95">
        <v>40.37290322580644</v>
      </c>
      <c r="EL95">
        <v>0</v>
      </c>
      <c r="EM95">
        <v>93.10000014305115</v>
      </c>
      <c r="EN95">
        <v>0</v>
      </c>
      <c r="EO95">
        <v>611.6576153846154</v>
      </c>
      <c r="EP95">
        <v>3.018256410450301</v>
      </c>
      <c r="EQ95">
        <v>-164.9606844353899</v>
      </c>
      <c r="ER95">
        <v>12364.11923076923</v>
      </c>
      <c r="ES95">
        <v>15</v>
      </c>
      <c r="ET95">
        <v>1687538088.1</v>
      </c>
      <c r="EU95" t="s">
        <v>814</v>
      </c>
      <c r="EV95">
        <v>1687538088.1</v>
      </c>
      <c r="EW95">
        <v>1687537655.6</v>
      </c>
      <c r="EX95">
        <v>79</v>
      </c>
      <c r="EY95">
        <v>0.091</v>
      </c>
      <c r="EZ95">
        <v>-0.043</v>
      </c>
      <c r="FA95">
        <v>0.856</v>
      </c>
      <c r="FB95">
        <v>0.132</v>
      </c>
      <c r="FC95">
        <v>50</v>
      </c>
      <c r="FD95">
        <v>15</v>
      </c>
      <c r="FE95">
        <v>0.23</v>
      </c>
      <c r="FF95">
        <v>0.05</v>
      </c>
      <c r="FG95">
        <v>0.2215736341463415</v>
      </c>
      <c r="FH95">
        <v>-0.4031256585365848</v>
      </c>
      <c r="FI95">
        <v>0.05213319682091815</v>
      </c>
      <c r="FJ95">
        <v>1</v>
      </c>
      <c r="FK95">
        <v>50.89815806451612</v>
      </c>
      <c r="FL95">
        <v>-3.14348225806446</v>
      </c>
      <c r="FM95">
        <v>0.2349755509233625</v>
      </c>
      <c r="FN95">
        <v>1</v>
      </c>
      <c r="FO95">
        <v>1.912088292682927</v>
      </c>
      <c r="FP95">
        <v>-0.03965101045295851</v>
      </c>
      <c r="FQ95">
        <v>0.006099921191989552</v>
      </c>
      <c r="FR95">
        <v>1</v>
      </c>
      <c r="FS95">
        <v>16.4796</v>
      </c>
      <c r="FT95">
        <v>-0.2070725806451603</v>
      </c>
      <c r="FU95">
        <v>0.01584082109308794</v>
      </c>
      <c r="FV95">
        <v>1</v>
      </c>
      <c r="FW95">
        <v>4</v>
      </c>
      <c r="FX95">
        <v>4</v>
      </c>
      <c r="FY95" t="s">
        <v>416</v>
      </c>
      <c r="FZ95">
        <v>3.18006</v>
      </c>
      <c r="GA95">
        <v>2.79708</v>
      </c>
      <c r="GB95">
        <v>0.014969</v>
      </c>
      <c r="GC95">
        <v>0.0152601</v>
      </c>
      <c r="GD95">
        <v>0.0923872</v>
      </c>
      <c r="GE95">
        <v>0.0853389</v>
      </c>
      <c r="GF95">
        <v>30942.3</v>
      </c>
      <c r="GG95">
        <v>24559.6</v>
      </c>
      <c r="GH95">
        <v>29350.1</v>
      </c>
      <c r="GI95">
        <v>24425.1</v>
      </c>
      <c r="GJ95">
        <v>33880.4</v>
      </c>
      <c r="GK95">
        <v>32609.2</v>
      </c>
      <c r="GL95">
        <v>40480.7</v>
      </c>
      <c r="GM95">
        <v>39853.1</v>
      </c>
      <c r="GN95">
        <v>2.1973</v>
      </c>
      <c r="GO95">
        <v>1.8618</v>
      </c>
      <c r="GP95">
        <v>0.06269660000000001</v>
      </c>
      <c r="GQ95">
        <v>0</v>
      </c>
      <c r="GR95">
        <v>23.9555</v>
      </c>
      <c r="GS95">
        <v>999.9</v>
      </c>
      <c r="GT95">
        <v>34.9</v>
      </c>
      <c r="GU95">
        <v>33.3</v>
      </c>
      <c r="GV95">
        <v>17.7505</v>
      </c>
      <c r="GW95">
        <v>62.0909</v>
      </c>
      <c r="GX95">
        <v>34.1867</v>
      </c>
      <c r="GY95">
        <v>1</v>
      </c>
      <c r="GZ95">
        <v>-0.115104</v>
      </c>
      <c r="HA95">
        <v>-0.0444009</v>
      </c>
      <c r="HB95">
        <v>20.2672</v>
      </c>
      <c r="HC95">
        <v>5.22852</v>
      </c>
      <c r="HD95">
        <v>11.9077</v>
      </c>
      <c r="HE95">
        <v>4.96395</v>
      </c>
      <c r="HF95">
        <v>3.292</v>
      </c>
      <c r="HG95">
        <v>9999</v>
      </c>
      <c r="HH95">
        <v>9999</v>
      </c>
      <c r="HI95">
        <v>9999</v>
      </c>
      <c r="HJ95">
        <v>999.9</v>
      </c>
      <c r="HK95">
        <v>4.97017</v>
      </c>
      <c r="HL95">
        <v>1.87514</v>
      </c>
      <c r="HM95">
        <v>1.87381</v>
      </c>
      <c r="HN95">
        <v>1.87289</v>
      </c>
      <c r="HO95">
        <v>1.87451</v>
      </c>
      <c r="HP95">
        <v>1.86945</v>
      </c>
      <c r="HQ95">
        <v>1.87363</v>
      </c>
      <c r="HR95">
        <v>1.87866</v>
      </c>
      <c r="HS95">
        <v>0</v>
      </c>
      <c r="HT95">
        <v>0</v>
      </c>
      <c r="HU95">
        <v>0</v>
      </c>
      <c r="HV95">
        <v>0</v>
      </c>
      <c r="HW95" t="s">
        <v>417</v>
      </c>
      <c r="HX95" t="s">
        <v>418</v>
      </c>
      <c r="HY95" t="s">
        <v>419</v>
      </c>
      <c r="HZ95" t="s">
        <v>419</v>
      </c>
      <c r="IA95" t="s">
        <v>419</v>
      </c>
      <c r="IB95" t="s">
        <v>419</v>
      </c>
      <c r="IC95">
        <v>0</v>
      </c>
      <c r="ID95">
        <v>100</v>
      </c>
      <c r="IE95">
        <v>100</v>
      </c>
      <c r="IF95">
        <v>0.856</v>
      </c>
      <c r="IG95">
        <v>0.1323</v>
      </c>
      <c r="IH95">
        <v>0.7641904761904925</v>
      </c>
      <c r="II95">
        <v>0</v>
      </c>
      <c r="IJ95">
        <v>0</v>
      </c>
      <c r="IK95">
        <v>0</v>
      </c>
      <c r="IL95">
        <v>0.1322857142857128</v>
      </c>
      <c r="IM95">
        <v>0</v>
      </c>
      <c r="IN95">
        <v>0</v>
      </c>
      <c r="IO95">
        <v>0</v>
      </c>
      <c r="IP95">
        <v>-1</v>
      </c>
      <c r="IQ95">
        <v>-1</v>
      </c>
      <c r="IR95">
        <v>-1</v>
      </c>
      <c r="IS95">
        <v>-1</v>
      </c>
      <c r="IT95">
        <v>1.3</v>
      </c>
      <c r="IU95">
        <v>6.9</v>
      </c>
      <c r="IV95">
        <v>0.26001</v>
      </c>
      <c r="IW95">
        <v>2.48291</v>
      </c>
      <c r="IX95">
        <v>1.42578</v>
      </c>
      <c r="IY95">
        <v>2.26929</v>
      </c>
      <c r="IZ95">
        <v>1.54785</v>
      </c>
      <c r="JA95">
        <v>2.47192</v>
      </c>
      <c r="JB95">
        <v>35.3365</v>
      </c>
      <c r="JC95">
        <v>14.132</v>
      </c>
      <c r="JD95">
        <v>18</v>
      </c>
      <c r="JE95">
        <v>632.711</v>
      </c>
      <c r="JF95">
        <v>405.976</v>
      </c>
      <c r="JG95">
        <v>23.5808</v>
      </c>
      <c r="JH95">
        <v>25.694</v>
      </c>
      <c r="JI95">
        <v>30.0004</v>
      </c>
      <c r="JJ95">
        <v>25.6204</v>
      </c>
      <c r="JK95">
        <v>25.5698</v>
      </c>
      <c r="JL95">
        <v>5.23569</v>
      </c>
      <c r="JM95">
        <v>14.3297</v>
      </c>
      <c r="JN95">
        <v>11.7458</v>
      </c>
      <c r="JO95">
        <v>23.5783</v>
      </c>
      <c r="JP95">
        <v>50.3206</v>
      </c>
      <c r="JQ95">
        <v>14.606</v>
      </c>
      <c r="JR95">
        <v>95.62390000000001</v>
      </c>
      <c r="JS95">
        <v>101.391</v>
      </c>
    </row>
    <row r="96" spans="1:279">
      <c r="A96">
        <v>80</v>
      </c>
      <c r="B96">
        <v>1687538181.1</v>
      </c>
      <c r="C96">
        <v>11791.59999990463</v>
      </c>
      <c r="D96" t="s">
        <v>815</v>
      </c>
      <c r="E96" t="s">
        <v>816</v>
      </c>
      <c r="F96">
        <v>15</v>
      </c>
      <c r="G96" t="s">
        <v>227</v>
      </c>
      <c r="N96" t="s">
        <v>751</v>
      </c>
      <c r="O96" t="s">
        <v>752</v>
      </c>
      <c r="P96">
        <v>1687538173.349999</v>
      </c>
      <c r="Q96">
        <f>(R96)/1000</f>
        <v>0</v>
      </c>
      <c r="R96">
        <f>1000*DB96*AP96*(CX96-CY96)/(100*CQ96*(1000-AP96*CX96))</f>
        <v>0</v>
      </c>
      <c r="S96">
        <f>DB96*AP96*(CW96-CV96*(1000-AP96*CY96)/(1000-AP96*CX96))/(100*CQ96)</f>
        <v>0</v>
      </c>
      <c r="T96">
        <f>CV96 - IF(AP96&gt;1, S96*CQ96*100.0/(AR96*DJ96), 0)</f>
        <v>0</v>
      </c>
      <c r="U96">
        <f>((AA96-Q96/2)*T96-S96)/(AA96+Q96/2)</f>
        <v>0</v>
      </c>
      <c r="V96">
        <f>U96*(DC96+DD96)/1000.0</f>
        <v>0</v>
      </c>
      <c r="W96">
        <f>(CV96 - IF(AP96&gt;1, S96*CQ96*100.0/(AR96*DJ96), 0))*(DC96+DD96)/1000.0</f>
        <v>0</v>
      </c>
      <c r="X96">
        <f>2.0/((1/Z96-1/Y96)+SIGN(Z96)*SQRT((1/Z96-1/Y96)*(1/Z96-1/Y96) + 4*CR96/((CR96+1)*(CR96+1))*(2*1/Z96*1/Y96-1/Y96*1/Y96)))</f>
        <v>0</v>
      </c>
      <c r="Y96">
        <f>IF(LEFT(CS96,1)&lt;&gt;"0",IF(LEFT(CS96,1)="1",3.0,CT96),$D$5+$E$5*(DJ96*DC96/($K$5*1000))+$F$5*(DJ96*DC96/($K$5*1000))*MAX(MIN(CQ96,$J$5),$I$5)*MAX(MIN(CQ96,$J$5),$I$5)+$G$5*MAX(MIN(CQ96,$J$5),$I$5)*(DJ96*DC96/($K$5*1000))+$H$5*(DJ96*DC96/($K$5*1000))*(DJ96*DC96/($K$5*1000)))</f>
        <v>0</v>
      </c>
      <c r="Z96">
        <f>Q96*(1000-(1000*0.61365*exp(17.502*AD96/(240.97+AD96))/(DC96+DD96)+CX96)/2)/(1000*0.61365*exp(17.502*AD96/(240.97+AD96))/(DC96+DD96)-CX96)</f>
        <v>0</v>
      </c>
      <c r="AA96">
        <f>1/((CR96+1)/(X96/1.6)+1/(Y96/1.37)) + CR96/((CR96+1)/(X96/1.6) + CR96/(Y96/1.37))</f>
        <v>0</v>
      </c>
      <c r="AB96">
        <f>(CM96*CP96)</f>
        <v>0</v>
      </c>
      <c r="AC96">
        <f>(DE96+(AB96+2*0.95*5.67E-8*(((DE96+$B$7)+273)^4-(DE96+273)^4)-44100*Q96)/(1.84*29.3*Y96+8*0.95*5.67E-8*(DE96+273)^3))</f>
        <v>0</v>
      </c>
      <c r="AD96">
        <f>($C$7*DF96+$D$7*DG96+$E$7*AC96)</f>
        <v>0</v>
      </c>
      <c r="AE96">
        <f>0.61365*exp(17.502*AD96/(240.97+AD96))</f>
        <v>0</v>
      </c>
      <c r="AF96">
        <f>(AG96/AH96*100)</f>
        <v>0</v>
      </c>
      <c r="AG96">
        <f>CX96*(DC96+DD96)/1000</f>
        <v>0</v>
      </c>
      <c r="AH96">
        <f>0.61365*exp(17.502*DE96/(240.97+DE96))</f>
        <v>0</v>
      </c>
      <c r="AI96">
        <f>(AE96-CX96*(DC96+DD96)/1000)</f>
        <v>0</v>
      </c>
      <c r="AJ96">
        <f>(-Q96*44100)</f>
        <v>0</v>
      </c>
      <c r="AK96">
        <f>2*29.3*Y96*0.92*(DE96-AD96)</f>
        <v>0</v>
      </c>
      <c r="AL96">
        <f>2*0.95*5.67E-8*(((DE96+$B$7)+273)^4-(AD96+273)^4)</f>
        <v>0</v>
      </c>
      <c r="AM96">
        <f>AB96+AL96+AJ96+AK96</f>
        <v>0</v>
      </c>
      <c r="AN96">
        <v>0</v>
      </c>
      <c r="AO96">
        <v>0</v>
      </c>
      <c r="AP96">
        <f>IF(AN96*$H$13&gt;=AR96,1.0,(AR96/(AR96-AN96*$H$13)))</f>
        <v>0</v>
      </c>
      <c r="AQ96">
        <f>(AP96-1)*100</f>
        <v>0</v>
      </c>
      <c r="AR96">
        <f>MAX(0,($B$13+$C$13*DJ96)/(1+$D$13*DJ96)*DC96/(DE96+273)*$E$13)</f>
        <v>0</v>
      </c>
      <c r="AS96" t="s">
        <v>788</v>
      </c>
      <c r="AT96">
        <v>12501.9</v>
      </c>
      <c r="AU96">
        <v>646.7515384615385</v>
      </c>
      <c r="AV96">
        <v>2575.47</v>
      </c>
      <c r="AW96">
        <f>1-AU96/AV96</f>
        <v>0</v>
      </c>
      <c r="AX96">
        <v>-1.242991638256745</v>
      </c>
      <c r="AY96" t="s">
        <v>817</v>
      </c>
      <c r="AZ96">
        <v>12507.1</v>
      </c>
      <c r="BA96">
        <v>613.7459615384615</v>
      </c>
      <c r="BB96">
        <v>700.335</v>
      </c>
      <c r="BC96">
        <f>1-BA96/BB96</f>
        <v>0</v>
      </c>
      <c r="BD96">
        <v>0.5</v>
      </c>
      <c r="BE96">
        <f>CN96</f>
        <v>0</v>
      </c>
      <c r="BF96">
        <f>S96</f>
        <v>0</v>
      </c>
      <c r="BG96">
        <f>BC96*BD96*BE96</f>
        <v>0</v>
      </c>
      <c r="BH96">
        <f>(BF96-AX96)/BE96</f>
        <v>0</v>
      </c>
      <c r="BI96">
        <f>(AV96-BB96)/BB96</f>
        <v>0</v>
      </c>
      <c r="BJ96">
        <f>AU96/(AW96+AU96/BB96)</f>
        <v>0</v>
      </c>
      <c r="BK96" t="s">
        <v>818</v>
      </c>
      <c r="BL96">
        <v>467.59</v>
      </c>
      <c r="BM96">
        <f>IF(BL96&lt;&gt;0, BL96, BJ96)</f>
        <v>0</v>
      </c>
      <c r="BN96">
        <f>1-BM96/BB96</f>
        <v>0</v>
      </c>
      <c r="BO96">
        <f>(BB96-BA96)/(BB96-BM96)</f>
        <v>0</v>
      </c>
      <c r="BP96">
        <f>(AV96-BB96)/(AV96-BM96)</f>
        <v>0</v>
      </c>
      <c r="BQ96">
        <f>(BB96-BA96)/(BB96-AU96)</f>
        <v>0</v>
      </c>
      <c r="BR96">
        <f>(AV96-BB96)/(AV96-AU96)</f>
        <v>0</v>
      </c>
      <c r="BS96">
        <f>(BO96*BM96/BA96)</f>
        <v>0</v>
      </c>
      <c r="BT96">
        <f>(1-BS96)</f>
        <v>0</v>
      </c>
      <c r="BU96">
        <v>1827</v>
      </c>
      <c r="BV96">
        <v>300</v>
      </c>
      <c r="BW96">
        <v>300</v>
      </c>
      <c r="BX96">
        <v>300</v>
      </c>
      <c r="BY96">
        <v>12507.1</v>
      </c>
      <c r="BZ96">
        <v>685.79</v>
      </c>
      <c r="CA96">
        <v>-0.00906204</v>
      </c>
      <c r="CB96">
        <v>0.28</v>
      </c>
      <c r="CC96" t="s">
        <v>413</v>
      </c>
      <c r="CD96" t="s">
        <v>413</v>
      </c>
      <c r="CE96" t="s">
        <v>413</v>
      </c>
      <c r="CF96" t="s">
        <v>413</v>
      </c>
      <c r="CG96" t="s">
        <v>413</v>
      </c>
      <c r="CH96" t="s">
        <v>413</v>
      </c>
      <c r="CI96" t="s">
        <v>413</v>
      </c>
      <c r="CJ96" t="s">
        <v>413</v>
      </c>
      <c r="CK96" t="s">
        <v>413</v>
      </c>
      <c r="CL96" t="s">
        <v>413</v>
      </c>
      <c r="CM96">
        <f>$B$11*DK96+$C$11*DL96+$F$11*DW96*(1-DZ96)</f>
        <v>0</v>
      </c>
      <c r="CN96">
        <f>CM96*CO96</f>
        <v>0</v>
      </c>
      <c r="CO96">
        <f>($B$11*$D$9+$C$11*$D$9+$F$11*((EJ96+EB96)/MAX(EJ96+EB96+EK96, 0.1)*$I$9+EK96/MAX(EJ96+EB96+EK96, 0.1)*$J$9))/($B$11+$C$11+$F$11)</f>
        <v>0</v>
      </c>
      <c r="CP96">
        <f>($B$11*$K$9+$C$11*$K$9+$F$11*((EJ96+EB96)/MAX(EJ96+EB96+EK96, 0.1)*$P$9+EK96/MAX(EJ96+EB96+EK96, 0.1)*$Q$9))/($B$11+$C$11+$F$11)</f>
        <v>0</v>
      </c>
      <c r="CQ96">
        <v>6</v>
      </c>
      <c r="CR96">
        <v>0.5</v>
      </c>
      <c r="CS96" t="s">
        <v>414</v>
      </c>
      <c r="CT96">
        <v>2</v>
      </c>
      <c r="CU96">
        <v>1687538173.349999</v>
      </c>
      <c r="CV96">
        <v>2.593535</v>
      </c>
      <c r="CW96">
        <v>0.6241616333333333</v>
      </c>
      <c r="CX96">
        <v>16.71471666666666</v>
      </c>
      <c r="CY96">
        <v>14.77497333333334</v>
      </c>
      <c r="CZ96">
        <v>1.679834666666667</v>
      </c>
      <c r="DA96">
        <v>16.58263333333333</v>
      </c>
      <c r="DB96">
        <v>600.1721999999999</v>
      </c>
      <c r="DC96">
        <v>101.0161666666666</v>
      </c>
      <c r="DD96">
        <v>0.09978060333333334</v>
      </c>
      <c r="DE96">
        <v>25.08512666666667</v>
      </c>
      <c r="DF96">
        <v>24.92473</v>
      </c>
      <c r="DG96">
        <v>999.9000000000002</v>
      </c>
      <c r="DH96">
        <v>0</v>
      </c>
      <c r="DI96">
        <v>0</v>
      </c>
      <c r="DJ96">
        <v>9996.878333333332</v>
      </c>
      <c r="DK96">
        <v>0</v>
      </c>
      <c r="DL96">
        <v>1701.697666666667</v>
      </c>
      <c r="DM96">
        <v>1.969372666666667</v>
      </c>
      <c r="DN96">
        <v>2.637622333333333</v>
      </c>
      <c r="DO96">
        <v>0.6335222333333334</v>
      </c>
      <c r="DP96">
        <v>1.939743</v>
      </c>
      <c r="DQ96">
        <v>0.6241616333333333</v>
      </c>
      <c r="DR96">
        <v>14.77497333333334</v>
      </c>
      <c r="DS96">
        <v>1.688456999999999</v>
      </c>
      <c r="DT96">
        <v>1.492511333333333</v>
      </c>
      <c r="DU96">
        <v>14.79065333333333</v>
      </c>
      <c r="DV96">
        <v>12.89154666666666</v>
      </c>
      <c r="DW96">
        <v>1500.008</v>
      </c>
      <c r="DX96">
        <v>0.9729988333333333</v>
      </c>
      <c r="DY96">
        <v>0.02700096666666667</v>
      </c>
      <c r="DZ96">
        <v>0</v>
      </c>
      <c r="EA96">
        <v>613.7507333333334</v>
      </c>
      <c r="EB96">
        <v>4.99931</v>
      </c>
      <c r="EC96">
        <v>12558.71333333334</v>
      </c>
      <c r="ED96">
        <v>13259.30666666666</v>
      </c>
      <c r="EE96">
        <v>37.95393333333332</v>
      </c>
      <c r="EF96">
        <v>40.15599999999999</v>
      </c>
      <c r="EG96">
        <v>38.75593333333332</v>
      </c>
      <c r="EH96">
        <v>36.84139999999999</v>
      </c>
      <c r="EI96">
        <v>39.1706</v>
      </c>
      <c r="EJ96">
        <v>1454.642333333333</v>
      </c>
      <c r="EK96">
        <v>40.36666666666665</v>
      </c>
      <c r="EL96">
        <v>0</v>
      </c>
      <c r="EM96">
        <v>108.8000001907349</v>
      </c>
      <c r="EN96">
        <v>0</v>
      </c>
      <c r="EO96">
        <v>613.7459615384615</v>
      </c>
      <c r="EP96">
        <v>0.3390427304281612</v>
      </c>
      <c r="EQ96">
        <v>-166.7555594727293</v>
      </c>
      <c r="ER96">
        <v>12559.33076923077</v>
      </c>
      <c r="ES96">
        <v>15</v>
      </c>
      <c r="ET96">
        <v>1687538146.1</v>
      </c>
      <c r="EU96" t="s">
        <v>819</v>
      </c>
      <c r="EV96">
        <v>1687538137.6</v>
      </c>
      <c r="EW96">
        <v>1687538146.1</v>
      </c>
      <c r="EX96">
        <v>80</v>
      </c>
      <c r="EY96">
        <v>0.058</v>
      </c>
      <c r="EZ96">
        <v>-0</v>
      </c>
      <c r="FA96">
        <v>0.914</v>
      </c>
      <c r="FB96">
        <v>0.132</v>
      </c>
      <c r="FC96">
        <v>1</v>
      </c>
      <c r="FD96">
        <v>15</v>
      </c>
      <c r="FE96">
        <v>0.26</v>
      </c>
      <c r="FF96">
        <v>0.03</v>
      </c>
      <c r="FG96">
        <v>1.96983025</v>
      </c>
      <c r="FH96">
        <v>0.00278285178235747</v>
      </c>
      <c r="FI96">
        <v>0.0103418391709357</v>
      </c>
      <c r="FJ96">
        <v>1</v>
      </c>
      <c r="FK96">
        <v>2.592550333333334</v>
      </c>
      <c r="FL96">
        <v>-0.01087314794215872</v>
      </c>
      <c r="FM96">
        <v>0.01290129799240714</v>
      </c>
      <c r="FN96">
        <v>1</v>
      </c>
      <c r="FO96">
        <v>1.913324</v>
      </c>
      <c r="FP96">
        <v>0.4257332082551555</v>
      </c>
      <c r="FQ96">
        <v>0.04769405454561398</v>
      </c>
      <c r="FR96">
        <v>1</v>
      </c>
      <c r="FS96">
        <v>16.72004</v>
      </c>
      <c r="FT96">
        <v>-0.6727421579533174</v>
      </c>
      <c r="FU96">
        <v>0.04875286384750471</v>
      </c>
      <c r="FV96">
        <v>1</v>
      </c>
      <c r="FW96">
        <v>4</v>
      </c>
      <c r="FX96">
        <v>4</v>
      </c>
      <c r="FY96" t="s">
        <v>416</v>
      </c>
      <c r="FZ96">
        <v>3.18014</v>
      </c>
      <c r="GA96">
        <v>2.79759</v>
      </c>
      <c r="GB96">
        <v>0.000505409</v>
      </c>
      <c r="GC96">
        <v>0.000189241</v>
      </c>
      <c r="GD96">
        <v>0.0931194</v>
      </c>
      <c r="GE96">
        <v>0.0859293</v>
      </c>
      <c r="GF96">
        <v>31391.6</v>
      </c>
      <c r="GG96">
        <v>24931.9</v>
      </c>
      <c r="GH96">
        <v>29345.7</v>
      </c>
      <c r="GI96">
        <v>24421.7</v>
      </c>
      <c r="GJ96">
        <v>33847</v>
      </c>
      <c r="GK96">
        <v>32582.8</v>
      </c>
      <c r="GL96">
        <v>40474.9</v>
      </c>
      <c r="GM96">
        <v>39847.7</v>
      </c>
      <c r="GN96">
        <v>2.19543</v>
      </c>
      <c r="GO96">
        <v>1.85945</v>
      </c>
      <c r="GP96">
        <v>0.06533410000000001</v>
      </c>
      <c r="GQ96">
        <v>0</v>
      </c>
      <c r="GR96">
        <v>23.8911</v>
      </c>
      <c r="GS96">
        <v>999.9</v>
      </c>
      <c r="GT96">
        <v>34.7</v>
      </c>
      <c r="GU96">
        <v>33.4</v>
      </c>
      <c r="GV96">
        <v>17.7475</v>
      </c>
      <c r="GW96">
        <v>62.1109</v>
      </c>
      <c r="GX96">
        <v>34.1386</v>
      </c>
      <c r="GY96">
        <v>1</v>
      </c>
      <c r="GZ96">
        <v>-0.107736</v>
      </c>
      <c r="HA96">
        <v>-0.273238</v>
      </c>
      <c r="HB96">
        <v>20.2683</v>
      </c>
      <c r="HC96">
        <v>5.22418</v>
      </c>
      <c r="HD96">
        <v>11.9081</v>
      </c>
      <c r="HE96">
        <v>4.9633</v>
      </c>
      <c r="HF96">
        <v>3.2914</v>
      </c>
      <c r="HG96">
        <v>9999</v>
      </c>
      <c r="HH96">
        <v>9999</v>
      </c>
      <c r="HI96">
        <v>9999</v>
      </c>
      <c r="HJ96">
        <v>999.9</v>
      </c>
      <c r="HK96">
        <v>4.97031</v>
      </c>
      <c r="HL96">
        <v>1.87515</v>
      </c>
      <c r="HM96">
        <v>1.87387</v>
      </c>
      <c r="HN96">
        <v>1.87302</v>
      </c>
      <c r="HO96">
        <v>1.87454</v>
      </c>
      <c r="HP96">
        <v>1.86951</v>
      </c>
      <c r="HQ96">
        <v>1.87365</v>
      </c>
      <c r="HR96">
        <v>1.87871</v>
      </c>
      <c r="HS96">
        <v>0</v>
      </c>
      <c r="HT96">
        <v>0</v>
      </c>
      <c r="HU96">
        <v>0</v>
      </c>
      <c r="HV96">
        <v>0</v>
      </c>
      <c r="HW96" t="s">
        <v>417</v>
      </c>
      <c r="HX96" t="s">
        <v>418</v>
      </c>
      <c r="HY96" t="s">
        <v>419</v>
      </c>
      <c r="HZ96" t="s">
        <v>419</v>
      </c>
      <c r="IA96" t="s">
        <v>419</v>
      </c>
      <c r="IB96" t="s">
        <v>419</v>
      </c>
      <c r="IC96">
        <v>0</v>
      </c>
      <c r="ID96">
        <v>100</v>
      </c>
      <c r="IE96">
        <v>100</v>
      </c>
      <c r="IF96">
        <v>0.914</v>
      </c>
      <c r="IG96">
        <v>0.1321</v>
      </c>
      <c r="IH96">
        <v>0.9137005714285714</v>
      </c>
      <c r="II96">
        <v>0</v>
      </c>
      <c r="IJ96">
        <v>0</v>
      </c>
      <c r="IK96">
        <v>0</v>
      </c>
      <c r="IL96">
        <v>0.1320800000000055</v>
      </c>
      <c r="IM96">
        <v>0</v>
      </c>
      <c r="IN96">
        <v>0</v>
      </c>
      <c r="IO96">
        <v>0</v>
      </c>
      <c r="IP96">
        <v>-1</v>
      </c>
      <c r="IQ96">
        <v>-1</v>
      </c>
      <c r="IR96">
        <v>-1</v>
      </c>
      <c r="IS96">
        <v>-1</v>
      </c>
      <c r="IT96">
        <v>0.7</v>
      </c>
      <c r="IU96">
        <v>0.6</v>
      </c>
      <c r="IV96">
        <v>0.0317383</v>
      </c>
      <c r="IW96">
        <v>4.99756</v>
      </c>
      <c r="IX96">
        <v>1.42578</v>
      </c>
      <c r="IY96">
        <v>2.26807</v>
      </c>
      <c r="IZ96">
        <v>1.54785</v>
      </c>
      <c r="JA96">
        <v>2.46582</v>
      </c>
      <c r="JB96">
        <v>35.4986</v>
      </c>
      <c r="JC96">
        <v>14.1145</v>
      </c>
      <c r="JD96">
        <v>18</v>
      </c>
      <c r="JE96">
        <v>632.269</v>
      </c>
      <c r="JF96">
        <v>405.299</v>
      </c>
      <c r="JG96">
        <v>23.6544</v>
      </c>
      <c r="JH96">
        <v>25.7736</v>
      </c>
      <c r="JI96">
        <v>30.0003</v>
      </c>
      <c r="JJ96">
        <v>25.7054</v>
      </c>
      <c r="JK96">
        <v>25.6523</v>
      </c>
      <c r="JL96">
        <v>0</v>
      </c>
      <c r="JM96">
        <v>14.2706</v>
      </c>
      <c r="JN96">
        <v>11.9465</v>
      </c>
      <c r="JO96">
        <v>23.6658</v>
      </c>
      <c r="JP96">
        <v>50.5993</v>
      </c>
      <c r="JQ96">
        <v>14.5547</v>
      </c>
      <c r="JR96">
        <v>95.60980000000001</v>
      </c>
      <c r="JS96">
        <v>101.377</v>
      </c>
    </row>
    <row r="97" spans="1:279">
      <c r="A97">
        <v>81</v>
      </c>
      <c r="B97">
        <v>1687538299.1</v>
      </c>
      <c r="C97">
        <v>11909.59999990463</v>
      </c>
      <c r="D97" t="s">
        <v>820</v>
      </c>
      <c r="E97" t="s">
        <v>821</v>
      </c>
      <c r="F97">
        <v>15</v>
      </c>
      <c r="G97" t="s">
        <v>227</v>
      </c>
      <c r="N97" t="s">
        <v>751</v>
      </c>
      <c r="O97" t="s">
        <v>752</v>
      </c>
      <c r="P97">
        <v>1687538291.099999</v>
      </c>
      <c r="Q97">
        <f>(R97)/1000</f>
        <v>0</v>
      </c>
      <c r="R97">
        <f>1000*DB97*AP97*(CX97-CY97)/(100*CQ97*(1000-AP97*CX97))</f>
        <v>0</v>
      </c>
      <c r="S97">
        <f>DB97*AP97*(CW97-CV97*(1000-AP97*CY97)/(1000-AP97*CX97))/(100*CQ97)</f>
        <v>0</v>
      </c>
      <c r="T97">
        <f>CV97 - IF(AP97&gt;1, S97*CQ97*100.0/(AR97*DJ97), 0)</f>
        <v>0</v>
      </c>
      <c r="U97">
        <f>((AA97-Q97/2)*T97-S97)/(AA97+Q97/2)</f>
        <v>0</v>
      </c>
      <c r="V97">
        <f>U97*(DC97+DD97)/1000.0</f>
        <v>0</v>
      </c>
      <c r="W97">
        <f>(CV97 - IF(AP97&gt;1, S97*CQ97*100.0/(AR97*DJ97), 0))*(DC97+DD97)/1000.0</f>
        <v>0</v>
      </c>
      <c r="X97">
        <f>2.0/((1/Z97-1/Y97)+SIGN(Z97)*SQRT((1/Z97-1/Y97)*(1/Z97-1/Y97) + 4*CR97/((CR97+1)*(CR97+1))*(2*1/Z97*1/Y97-1/Y97*1/Y97)))</f>
        <v>0</v>
      </c>
      <c r="Y97">
        <f>IF(LEFT(CS97,1)&lt;&gt;"0",IF(LEFT(CS97,1)="1",3.0,CT97),$D$5+$E$5*(DJ97*DC97/($K$5*1000))+$F$5*(DJ97*DC97/($K$5*1000))*MAX(MIN(CQ97,$J$5),$I$5)*MAX(MIN(CQ97,$J$5),$I$5)+$G$5*MAX(MIN(CQ97,$J$5),$I$5)*(DJ97*DC97/($K$5*1000))+$H$5*(DJ97*DC97/($K$5*1000))*(DJ97*DC97/($K$5*1000)))</f>
        <v>0</v>
      </c>
      <c r="Z97">
        <f>Q97*(1000-(1000*0.61365*exp(17.502*AD97/(240.97+AD97))/(DC97+DD97)+CX97)/2)/(1000*0.61365*exp(17.502*AD97/(240.97+AD97))/(DC97+DD97)-CX97)</f>
        <v>0</v>
      </c>
      <c r="AA97">
        <f>1/((CR97+1)/(X97/1.6)+1/(Y97/1.37)) + CR97/((CR97+1)/(X97/1.6) + CR97/(Y97/1.37))</f>
        <v>0</v>
      </c>
      <c r="AB97">
        <f>(CM97*CP97)</f>
        <v>0</v>
      </c>
      <c r="AC97">
        <f>(DE97+(AB97+2*0.95*5.67E-8*(((DE97+$B$7)+273)^4-(DE97+273)^4)-44100*Q97)/(1.84*29.3*Y97+8*0.95*5.67E-8*(DE97+273)^3))</f>
        <v>0</v>
      </c>
      <c r="AD97">
        <f>($C$7*DF97+$D$7*DG97+$E$7*AC97)</f>
        <v>0</v>
      </c>
      <c r="AE97">
        <f>0.61365*exp(17.502*AD97/(240.97+AD97))</f>
        <v>0</v>
      </c>
      <c r="AF97">
        <f>(AG97/AH97*100)</f>
        <v>0</v>
      </c>
      <c r="AG97">
        <f>CX97*(DC97+DD97)/1000</f>
        <v>0</v>
      </c>
      <c r="AH97">
        <f>0.61365*exp(17.502*DE97/(240.97+DE97))</f>
        <v>0</v>
      </c>
      <c r="AI97">
        <f>(AE97-CX97*(DC97+DD97)/1000)</f>
        <v>0</v>
      </c>
      <c r="AJ97">
        <f>(-Q97*44100)</f>
        <v>0</v>
      </c>
      <c r="AK97">
        <f>2*29.3*Y97*0.92*(DE97-AD97)</f>
        <v>0</v>
      </c>
      <c r="AL97">
        <f>2*0.95*5.67E-8*(((DE97+$B$7)+273)^4-(AD97+273)^4)</f>
        <v>0</v>
      </c>
      <c r="AM97">
        <f>AB97+AL97+AJ97+AK97</f>
        <v>0</v>
      </c>
      <c r="AN97">
        <v>0</v>
      </c>
      <c r="AO97">
        <v>0</v>
      </c>
      <c r="AP97">
        <f>IF(AN97*$H$13&gt;=AR97,1.0,(AR97/(AR97-AN97*$H$13)))</f>
        <v>0</v>
      </c>
      <c r="AQ97">
        <f>(AP97-1)*100</f>
        <v>0</v>
      </c>
      <c r="AR97">
        <f>MAX(0,($B$13+$C$13*DJ97)/(1+$D$13*DJ97)*DC97/(DE97+273)*$E$13)</f>
        <v>0</v>
      </c>
      <c r="AS97" t="s">
        <v>788</v>
      </c>
      <c r="AT97">
        <v>12501.9</v>
      </c>
      <c r="AU97">
        <v>646.7515384615385</v>
      </c>
      <c r="AV97">
        <v>2575.47</v>
      </c>
      <c r="AW97">
        <f>1-AU97/AV97</f>
        <v>0</v>
      </c>
      <c r="AX97">
        <v>-1.242991638256745</v>
      </c>
      <c r="AY97" t="s">
        <v>822</v>
      </c>
      <c r="AZ97">
        <v>12500.8</v>
      </c>
      <c r="BA97">
        <v>586.33476</v>
      </c>
      <c r="BB97">
        <v>741.777</v>
      </c>
      <c r="BC97">
        <f>1-BA97/BB97</f>
        <v>0</v>
      </c>
      <c r="BD97">
        <v>0.5</v>
      </c>
      <c r="BE97">
        <f>CN97</f>
        <v>0</v>
      </c>
      <c r="BF97">
        <f>S97</f>
        <v>0</v>
      </c>
      <c r="BG97">
        <f>BC97*BD97*BE97</f>
        <v>0</v>
      </c>
      <c r="BH97">
        <f>(BF97-AX97)/BE97</f>
        <v>0</v>
      </c>
      <c r="BI97">
        <f>(AV97-BB97)/BB97</f>
        <v>0</v>
      </c>
      <c r="BJ97">
        <f>AU97/(AW97+AU97/BB97)</f>
        <v>0</v>
      </c>
      <c r="BK97" t="s">
        <v>823</v>
      </c>
      <c r="BL97">
        <v>459</v>
      </c>
      <c r="BM97">
        <f>IF(BL97&lt;&gt;0, BL97, BJ97)</f>
        <v>0</v>
      </c>
      <c r="BN97">
        <f>1-BM97/BB97</f>
        <v>0</v>
      </c>
      <c r="BO97">
        <f>(BB97-BA97)/(BB97-BM97)</f>
        <v>0</v>
      </c>
      <c r="BP97">
        <f>(AV97-BB97)/(AV97-BM97)</f>
        <v>0</v>
      </c>
      <c r="BQ97">
        <f>(BB97-BA97)/(BB97-AU97)</f>
        <v>0</v>
      </c>
      <c r="BR97">
        <f>(AV97-BB97)/(AV97-AU97)</f>
        <v>0</v>
      </c>
      <c r="BS97">
        <f>(BO97*BM97/BA97)</f>
        <v>0</v>
      </c>
      <c r="BT97">
        <f>(1-BS97)</f>
        <v>0</v>
      </c>
      <c r="BU97">
        <v>1829</v>
      </c>
      <c r="BV97">
        <v>300</v>
      </c>
      <c r="BW97">
        <v>300</v>
      </c>
      <c r="BX97">
        <v>300</v>
      </c>
      <c r="BY97">
        <v>12500.8</v>
      </c>
      <c r="BZ97">
        <v>712.1799999999999</v>
      </c>
      <c r="CA97">
        <v>-0.00905663</v>
      </c>
      <c r="CB97">
        <v>-2.16</v>
      </c>
      <c r="CC97" t="s">
        <v>413</v>
      </c>
      <c r="CD97" t="s">
        <v>413</v>
      </c>
      <c r="CE97" t="s">
        <v>413</v>
      </c>
      <c r="CF97" t="s">
        <v>413</v>
      </c>
      <c r="CG97" t="s">
        <v>413</v>
      </c>
      <c r="CH97" t="s">
        <v>413</v>
      </c>
      <c r="CI97" t="s">
        <v>413</v>
      </c>
      <c r="CJ97" t="s">
        <v>413</v>
      </c>
      <c r="CK97" t="s">
        <v>413</v>
      </c>
      <c r="CL97" t="s">
        <v>413</v>
      </c>
      <c r="CM97">
        <f>$B$11*DK97+$C$11*DL97+$F$11*DW97*(1-DZ97)</f>
        <v>0</v>
      </c>
      <c r="CN97">
        <f>CM97*CO97</f>
        <v>0</v>
      </c>
      <c r="CO97">
        <f>($B$11*$D$9+$C$11*$D$9+$F$11*((EJ97+EB97)/MAX(EJ97+EB97+EK97, 0.1)*$I$9+EK97/MAX(EJ97+EB97+EK97, 0.1)*$J$9))/($B$11+$C$11+$F$11)</f>
        <v>0</v>
      </c>
      <c r="CP97">
        <f>($B$11*$K$9+$C$11*$K$9+$F$11*((EJ97+EB97)/MAX(EJ97+EB97+EK97, 0.1)*$P$9+EK97/MAX(EJ97+EB97+EK97, 0.1)*$Q$9))/($B$11+$C$11+$F$11)</f>
        <v>0</v>
      </c>
      <c r="CQ97">
        <v>6</v>
      </c>
      <c r="CR97">
        <v>0.5</v>
      </c>
      <c r="CS97" t="s">
        <v>414</v>
      </c>
      <c r="CT97">
        <v>2</v>
      </c>
      <c r="CU97">
        <v>1687538291.099999</v>
      </c>
      <c r="CV97">
        <v>398.4030967741936</v>
      </c>
      <c r="CW97">
        <v>412.3044193548387</v>
      </c>
      <c r="CX97">
        <v>16.62159032258064</v>
      </c>
      <c r="CY97">
        <v>14.72268064516129</v>
      </c>
      <c r="CZ97">
        <v>397.6280967741936</v>
      </c>
      <c r="DA97">
        <v>16.48952258064516</v>
      </c>
      <c r="DB97">
        <v>600.2033870967742</v>
      </c>
      <c r="DC97">
        <v>101.019870967742</v>
      </c>
      <c r="DD97">
        <v>0.09986585161290323</v>
      </c>
      <c r="DE97">
        <v>25.20878709677419</v>
      </c>
      <c r="DF97">
        <v>24.97573225806452</v>
      </c>
      <c r="DG97">
        <v>999.9000000000003</v>
      </c>
      <c r="DH97">
        <v>0</v>
      </c>
      <c r="DI97">
        <v>0</v>
      </c>
      <c r="DJ97">
        <v>10004.31612903226</v>
      </c>
      <c r="DK97">
        <v>0</v>
      </c>
      <c r="DL97">
        <v>1715.07129032258</v>
      </c>
      <c r="DM97">
        <v>-13.76273225806452</v>
      </c>
      <c r="DN97">
        <v>405.2781290322581</v>
      </c>
      <c r="DO97">
        <v>418.4654193548387</v>
      </c>
      <c r="DP97">
        <v>1.898911612903226</v>
      </c>
      <c r="DQ97">
        <v>412.3044193548387</v>
      </c>
      <c r="DR97">
        <v>14.72268064516129</v>
      </c>
      <c r="DS97">
        <v>1.679110322580645</v>
      </c>
      <c r="DT97">
        <v>1.487282580645162</v>
      </c>
      <c r="DU97">
        <v>14.70463870967742</v>
      </c>
      <c r="DV97">
        <v>12.83803870967742</v>
      </c>
      <c r="DW97">
        <v>1499.994838709678</v>
      </c>
      <c r="DX97">
        <v>0.9729989032258066</v>
      </c>
      <c r="DY97">
        <v>0.02700093548387095</v>
      </c>
      <c r="DZ97">
        <v>0</v>
      </c>
      <c r="EA97">
        <v>586.2887096774197</v>
      </c>
      <c r="EB97">
        <v>4.999310000000001</v>
      </c>
      <c r="EC97">
        <v>12387.03548387097</v>
      </c>
      <c r="ED97">
        <v>13259.18709677419</v>
      </c>
      <c r="EE97">
        <v>39.48958064516128</v>
      </c>
      <c r="EF97">
        <v>41.46345161290323</v>
      </c>
      <c r="EG97">
        <v>40.20138709677419</v>
      </c>
      <c r="EH97">
        <v>37.67119354838709</v>
      </c>
      <c r="EI97">
        <v>40.46345161290321</v>
      </c>
      <c r="EJ97">
        <v>1454.627419354839</v>
      </c>
      <c r="EK97">
        <v>40.36741935483873</v>
      </c>
      <c r="EL97">
        <v>0</v>
      </c>
      <c r="EM97">
        <v>117.4000000953674</v>
      </c>
      <c r="EN97">
        <v>0</v>
      </c>
      <c r="EO97">
        <v>586.33476</v>
      </c>
      <c r="EP97">
        <v>2.681076911016061</v>
      </c>
      <c r="EQ97">
        <v>15.38461363865893</v>
      </c>
      <c r="ER97">
        <v>12391.576</v>
      </c>
      <c r="ES97">
        <v>15</v>
      </c>
      <c r="ET97">
        <v>1687538324.1</v>
      </c>
      <c r="EU97" t="s">
        <v>824</v>
      </c>
      <c r="EV97">
        <v>1687538324.1</v>
      </c>
      <c r="EW97">
        <v>1687538146.1</v>
      </c>
      <c r="EX97">
        <v>81</v>
      </c>
      <c r="EY97">
        <v>-0.139</v>
      </c>
      <c r="EZ97">
        <v>-0</v>
      </c>
      <c r="FA97">
        <v>0.775</v>
      </c>
      <c r="FB97">
        <v>0.132</v>
      </c>
      <c r="FC97">
        <v>413</v>
      </c>
      <c r="FD97">
        <v>15</v>
      </c>
      <c r="FE97">
        <v>0.14</v>
      </c>
      <c r="FF97">
        <v>0.03</v>
      </c>
      <c r="FG97">
        <v>-13.81552</v>
      </c>
      <c r="FH97">
        <v>1.155964727954978</v>
      </c>
      <c r="FI97">
        <v>0.1179087681217982</v>
      </c>
      <c r="FJ97">
        <v>1</v>
      </c>
      <c r="FK97">
        <v>398.5251333333334</v>
      </c>
      <c r="FL97">
        <v>4.781739710790143</v>
      </c>
      <c r="FM97">
        <v>0.3460529567694657</v>
      </c>
      <c r="FN97">
        <v>1</v>
      </c>
      <c r="FO97">
        <v>1.90084875</v>
      </c>
      <c r="FP97">
        <v>-0.04776776735459669</v>
      </c>
      <c r="FQ97">
        <v>0.008051885551689134</v>
      </c>
      <c r="FR97">
        <v>1</v>
      </c>
      <c r="FS97">
        <v>16.62104666666666</v>
      </c>
      <c r="FT97">
        <v>0.1370749721913427</v>
      </c>
      <c r="FU97">
        <v>0.01023457321478942</v>
      </c>
      <c r="FV97">
        <v>1</v>
      </c>
      <c r="FW97">
        <v>4</v>
      </c>
      <c r="FX97">
        <v>4</v>
      </c>
      <c r="FY97" t="s">
        <v>416</v>
      </c>
      <c r="FZ97">
        <v>3.17966</v>
      </c>
      <c r="GA97">
        <v>2.79632</v>
      </c>
      <c r="GB97">
        <v>0.101067</v>
      </c>
      <c r="GC97">
        <v>0.10438</v>
      </c>
      <c r="GD97">
        <v>0.0930966</v>
      </c>
      <c r="GE97">
        <v>0.08606560000000001</v>
      </c>
      <c r="GF97">
        <v>28233.1</v>
      </c>
      <c r="GG97">
        <v>22334.2</v>
      </c>
      <c r="GH97">
        <v>29345.6</v>
      </c>
      <c r="GI97">
        <v>24422.3</v>
      </c>
      <c r="GJ97">
        <v>33850.9</v>
      </c>
      <c r="GK97">
        <v>32583.1</v>
      </c>
      <c r="GL97">
        <v>40473.8</v>
      </c>
      <c r="GM97">
        <v>39849.4</v>
      </c>
      <c r="GN97">
        <v>2.19575</v>
      </c>
      <c r="GO97">
        <v>1.8614</v>
      </c>
      <c r="GP97">
        <v>0.0696406</v>
      </c>
      <c r="GQ97">
        <v>0</v>
      </c>
      <c r="GR97">
        <v>23.8414</v>
      </c>
      <c r="GS97">
        <v>999.9</v>
      </c>
      <c r="GT97">
        <v>34.5</v>
      </c>
      <c r="GU97">
        <v>33.5</v>
      </c>
      <c r="GV97">
        <v>17.7452</v>
      </c>
      <c r="GW97">
        <v>62.2509</v>
      </c>
      <c r="GX97">
        <v>35.0521</v>
      </c>
      <c r="GY97">
        <v>1</v>
      </c>
      <c r="GZ97">
        <v>-0.108034</v>
      </c>
      <c r="HA97">
        <v>-0.0350681</v>
      </c>
      <c r="HB97">
        <v>20.2692</v>
      </c>
      <c r="HC97">
        <v>5.22807</v>
      </c>
      <c r="HD97">
        <v>11.908</v>
      </c>
      <c r="HE97">
        <v>4.96385</v>
      </c>
      <c r="HF97">
        <v>3.292</v>
      </c>
      <c r="HG97">
        <v>9999</v>
      </c>
      <c r="HH97">
        <v>9999</v>
      </c>
      <c r="HI97">
        <v>9999</v>
      </c>
      <c r="HJ97">
        <v>999.9</v>
      </c>
      <c r="HK97">
        <v>4.97025</v>
      </c>
      <c r="HL97">
        <v>1.87515</v>
      </c>
      <c r="HM97">
        <v>1.87388</v>
      </c>
      <c r="HN97">
        <v>1.87301</v>
      </c>
      <c r="HO97">
        <v>1.87454</v>
      </c>
      <c r="HP97">
        <v>1.86951</v>
      </c>
      <c r="HQ97">
        <v>1.87364</v>
      </c>
      <c r="HR97">
        <v>1.87874</v>
      </c>
      <c r="HS97">
        <v>0</v>
      </c>
      <c r="HT97">
        <v>0</v>
      </c>
      <c r="HU97">
        <v>0</v>
      </c>
      <c r="HV97">
        <v>0</v>
      </c>
      <c r="HW97" t="s">
        <v>417</v>
      </c>
      <c r="HX97" t="s">
        <v>418</v>
      </c>
      <c r="HY97" t="s">
        <v>419</v>
      </c>
      <c r="HZ97" t="s">
        <v>419</v>
      </c>
      <c r="IA97" t="s">
        <v>419</v>
      </c>
      <c r="IB97" t="s">
        <v>419</v>
      </c>
      <c r="IC97">
        <v>0</v>
      </c>
      <c r="ID97">
        <v>100</v>
      </c>
      <c r="IE97">
        <v>100</v>
      </c>
      <c r="IF97">
        <v>0.775</v>
      </c>
      <c r="IG97">
        <v>0.1321</v>
      </c>
      <c r="IH97">
        <v>0.9137005714285714</v>
      </c>
      <c r="II97">
        <v>0</v>
      </c>
      <c r="IJ97">
        <v>0</v>
      </c>
      <c r="IK97">
        <v>0</v>
      </c>
      <c r="IL97">
        <v>0.1320800000000055</v>
      </c>
      <c r="IM97">
        <v>0</v>
      </c>
      <c r="IN97">
        <v>0</v>
      </c>
      <c r="IO97">
        <v>0</v>
      </c>
      <c r="IP97">
        <v>-1</v>
      </c>
      <c r="IQ97">
        <v>-1</v>
      </c>
      <c r="IR97">
        <v>-1</v>
      </c>
      <c r="IS97">
        <v>-1</v>
      </c>
      <c r="IT97">
        <v>2.7</v>
      </c>
      <c r="IU97">
        <v>2.5</v>
      </c>
      <c r="IV97">
        <v>1.08154</v>
      </c>
      <c r="IW97">
        <v>2.46948</v>
      </c>
      <c r="IX97">
        <v>1.42578</v>
      </c>
      <c r="IY97">
        <v>2.26807</v>
      </c>
      <c r="IZ97">
        <v>1.54785</v>
      </c>
      <c r="JA97">
        <v>2.34741</v>
      </c>
      <c r="JB97">
        <v>35.5915</v>
      </c>
      <c r="JC97">
        <v>14.097</v>
      </c>
      <c r="JD97">
        <v>18</v>
      </c>
      <c r="JE97">
        <v>632.794</v>
      </c>
      <c r="JF97">
        <v>406.544</v>
      </c>
      <c r="JG97">
        <v>23.5533</v>
      </c>
      <c r="JH97">
        <v>25.7848</v>
      </c>
      <c r="JI97">
        <v>29.9998</v>
      </c>
      <c r="JJ97">
        <v>25.7313</v>
      </c>
      <c r="JK97">
        <v>25.6781</v>
      </c>
      <c r="JL97">
        <v>21.6657</v>
      </c>
      <c r="JM97">
        <v>12.4738</v>
      </c>
      <c r="JN97">
        <v>11.9465</v>
      </c>
      <c r="JO97">
        <v>23.5581</v>
      </c>
      <c r="JP97">
        <v>412.69</v>
      </c>
      <c r="JQ97">
        <v>14.6708</v>
      </c>
      <c r="JR97">
        <v>95.6082</v>
      </c>
      <c r="JS97">
        <v>101.381</v>
      </c>
    </row>
    <row r="98" spans="1:279">
      <c r="A98">
        <v>82</v>
      </c>
      <c r="B98">
        <v>1687538442.1</v>
      </c>
      <c r="C98">
        <v>12052.59999990463</v>
      </c>
      <c r="D98" t="s">
        <v>825</v>
      </c>
      <c r="E98" t="s">
        <v>826</v>
      </c>
      <c r="F98">
        <v>15</v>
      </c>
      <c r="G98" t="s">
        <v>227</v>
      </c>
      <c r="N98" t="s">
        <v>751</v>
      </c>
      <c r="O98" t="s">
        <v>752</v>
      </c>
      <c r="P98">
        <v>1687538434.349999</v>
      </c>
      <c r="Q98">
        <f>(R98)/1000</f>
        <v>0</v>
      </c>
      <c r="R98">
        <f>1000*DB98*AP98*(CX98-CY98)/(100*CQ98*(1000-AP98*CX98))</f>
        <v>0</v>
      </c>
      <c r="S98">
        <f>DB98*AP98*(CW98-CV98*(1000-AP98*CY98)/(1000-AP98*CX98))/(100*CQ98)</f>
        <v>0</v>
      </c>
      <c r="T98">
        <f>CV98 - IF(AP98&gt;1, S98*CQ98*100.0/(AR98*DJ98), 0)</f>
        <v>0</v>
      </c>
      <c r="U98">
        <f>((AA98-Q98/2)*T98-S98)/(AA98+Q98/2)</f>
        <v>0</v>
      </c>
      <c r="V98">
        <f>U98*(DC98+DD98)/1000.0</f>
        <v>0</v>
      </c>
      <c r="W98">
        <f>(CV98 - IF(AP98&gt;1, S98*CQ98*100.0/(AR98*DJ98), 0))*(DC98+DD98)/1000.0</f>
        <v>0</v>
      </c>
      <c r="X98">
        <f>2.0/((1/Z98-1/Y98)+SIGN(Z98)*SQRT((1/Z98-1/Y98)*(1/Z98-1/Y98) + 4*CR98/((CR98+1)*(CR98+1))*(2*1/Z98*1/Y98-1/Y98*1/Y98)))</f>
        <v>0</v>
      </c>
      <c r="Y98">
        <f>IF(LEFT(CS98,1)&lt;&gt;"0",IF(LEFT(CS98,1)="1",3.0,CT98),$D$5+$E$5*(DJ98*DC98/($K$5*1000))+$F$5*(DJ98*DC98/($K$5*1000))*MAX(MIN(CQ98,$J$5),$I$5)*MAX(MIN(CQ98,$J$5),$I$5)+$G$5*MAX(MIN(CQ98,$J$5),$I$5)*(DJ98*DC98/($K$5*1000))+$H$5*(DJ98*DC98/($K$5*1000))*(DJ98*DC98/($K$5*1000)))</f>
        <v>0</v>
      </c>
      <c r="Z98">
        <f>Q98*(1000-(1000*0.61365*exp(17.502*AD98/(240.97+AD98))/(DC98+DD98)+CX98)/2)/(1000*0.61365*exp(17.502*AD98/(240.97+AD98))/(DC98+DD98)-CX98)</f>
        <v>0</v>
      </c>
      <c r="AA98">
        <f>1/((CR98+1)/(X98/1.6)+1/(Y98/1.37)) + CR98/((CR98+1)/(X98/1.6) + CR98/(Y98/1.37))</f>
        <v>0</v>
      </c>
      <c r="AB98">
        <f>(CM98*CP98)</f>
        <v>0</v>
      </c>
      <c r="AC98">
        <f>(DE98+(AB98+2*0.95*5.67E-8*(((DE98+$B$7)+273)^4-(DE98+273)^4)-44100*Q98)/(1.84*29.3*Y98+8*0.95*5.67E-8*(DE98+273)^3))</f>
        <v>0</v>
      </c>
      <c r="AD98">
        <f>($C$7*DF98+$D$7*DG98+$E$7*AC98)</f>
        <v>0</v>
      </c>
      <c r="AE98">
        <f>0.61365*exp(17.502*AD98/(240.97+AD98))</f>
        <v>0</v>
      </c>
      <c r="AF98">
        <f>(AG98/AH98*100)</f>
        <v>0</v>
      </c>
      <c r="AG98">
        <f>CX98*(DC98+DD98)/1000</f>
        <v>0</v>
      </c>
      <c r="AH98">
        <f>0.61365*exp(17.502*DE98/(240.97+DE98))</f>
        <v>0</v>
      </c>
      <c r="AI98">
        <f>(AE98-CX98*(DC98+DD98)/1000)</f>
        <v>0</v>
      </c>
      <c r="AJ98">
        <f>(-Q98*44100)</f>
        <v>0</v>
      </c>
      <c r="AK98">
        <f>2*29.3*Y98*0.92*(DE98-AD98)</f>
        <v>0</v>
      </c>
      <c r="AL98">
        <f>2*0.95*5.67E-8*(((DE98+$B$7)+273)^4-(AD98+273)^4)</f>
        <v>0</v>
      </c>
      <c r="AM98">
        <f>AB98+AL98+AJ98+AK98</f>
        <v>0</v>
      </c>
      <c r="AN98">
        <v>0</v>
      </c>
      <c r="AO98">
        <v>0</v>
      </c>
      <c r="AP98">
        <f>IF(AN98*$H$13&gt;=AR98,1.0,(AR98/(AR98-AN98*$H$13)))</f>
        <v>0</v>
      </c>
      <c r="AQ98">
        <f>(AP98-1)*100</f>
        <v>0</v>
      </c>
      <c r="AR98">
        <f>MAX(0,($B$13+$C$13*DJ98)/(1+$D$13*DJ98)*DC98/(DE98+273)*$E$13)</f>
        <v>0</v>
      </c>
      <c r="AS98" t="s">
        <v>788</v>
      </c>
      <c r="AT98">
        <v>12501.9</v>
      </c>
      <c r="AU98">
        <v>646.7515384615385</v>
      </c>
      <c r="AV98">
        <v>2575.47</v>
      </c>
      <c r="AW98">
        <f>1-AU98/AV98</f>
        <v>0</v>
      </c>
      <c r="AX98">
        <v>-1.242991638256745</v>
      </c>
      <c r="AY98" t="s">
        <v>827</v>
      </c>
      <c r="AZ98">
        <v>12506.7</v>
      </c>
      <c r="BA98">
        <v>599.5585599999999</v>
      </c>
      <c r="BB98">
        <v>776.766</v>
      </c>
      <c r="BC98">
        <f>1-BA98/BB98</f>
        <v>0</v>
      </c>
      <c r="BD98">
        <v>0.5</v>
      </c>
      <c r="BE98">
        <f>CN98</f>
        <v>0</v>
      </c>
      <c r="BF98">
        <f>S98</f>
        <v>0</v>
      </c>
      <c r="BG98">
        <f>BC98*BD98*BE98</f>
        <v>0</v>
      </c>
      <c r="BH98">
        <f>(BF98-AX98)/BE98</f>
        <v>0</v>
      </c>
      <c r="BI98">
        <f>(AV98-BB98)/BB98</f>
        <v>0</v>
      </c>
      <c r="BJ98">
        <f>AU98/(AW98+AU98/BB98)</f>
        <v>0</v>
      </c>
      <c r="BK98" t="s">
        <v>828</v>
      </c>
      <c r="BL98">
        <v>464.63</v>
      </c>
      <c r="BM98">
        <f>IF(BL98&lt;&gt;0, BL98, BJ98)</f>
        <v>0</v>
      </c>
      <c r="BN98">
        <f>1-BM98/BB98</f>
        <v>0</v>
      </c>
      <c r="BO98">
        <f>(BB98-BA98)/(BB98-BM98)</f>
        <v>0</v>
      </c>
      <c r="BP98">
        <f>(AV98-BB98)/(AV98-BM98)</f>
        <v>0</v>
      </c>
      <c r="BQ98">
        <f>(BB98-BA98)/(BB98-AU98)</f>
        <v>0</v>
      </c>
      <c r="BR98">
        <f>(AV98-BB98)/(AV98-AU98)</f>
        <v>0</v>
      </c>
      <c r="BS98">
        <f>(BO98*BM98/BA98)</f>
        <v>0</v>
      </c>
      <c r="BT98">
        <f>(1-BS98)</f>
        <v>0</v>
      </c>
      <c r="BU98">
        <v>1831</v>
      </c>
      <c r="BV98">
        <v>300</v>
      </c>
      <c r="BW98">
        <v>300</v>
      </c>
      <c r="BX98">
        <v>300</v>
      </c>
      <c r="BY98">
        <v>12506.7</v>
      </c>
      <c r="BZ98">
        <v>737.1</v>
      </c>
      <c r="CA98">
        <v>-0.0090591</v>
      </c>
      <c r="CB98">
        <v>-5.03</v>
      </c>
      <c r="CC98" t="s">
        <v>413</v>
      </c>
      <c r="CD98" t="s">
        <v>413</v>
      </c>
      <c r="CE98" t="s">
        <v>413</v>
      </c>
      <c r="CF98" t="s">
        <v>413</v>
      </c>
      <c r="CG98" t="s">
        <v>413</v>
      </c>
      <c r="CH98" t="s">
        <v>413</v>
      </c>
      <c r="CI98" t="s">
        <v>413</v>
      </c>
      <c r="CJ98" t="s">
        <v>413</v>
      </c>
      <c r="CK98" t="s">
        <v>413</v>
      </c>
      <c r="CL98" t="s">
        <v>413</v>
      </c>
      <c r="CM98">
        <f>$B$11*DK98+$C$11*DL98+$F$11*DW98*(1-DZ98)</f>
        <v>0</v>
      </c>
      <c r="CN98">
        <f>CM98*CO98</f>
        <v>0</v>
      </c>
      <c r="CO98">
        <f>($B$11*$D$9+$C$11*$D$9+$F$11*((EJ98+EB98)/MAX(EJ98+EB98+EK98, 0.1)*$I$9+EK98/MAX(EJ98+EB98+EK98, 0.1)*$J$9))/($B$11+$C$11+$F$11)</f>
        <v>0</v>
      </c>
      <c r="CP98">
        <f>($B$11*$K$9+$C$11*$K$9+$F$11*((EJ98+EB98)/MAX(EJ98+EB98+EK98, 0.1)*$P$9+EK98/MAX(EJ98+EB98+EK98, 0.1)*$Q$9))/($B$11+$C$11+$F$11)</f>
        <v>0</v>
      </c>
      <c r="CQ98">
        <v>6</v>
      </c>
      <c r="CR98">
        <v>0.5</v>
      </c>
      <c r="CS98" t="s">
        <v>414</v>
      </c>
      <c r="CT98">
        <v>2</v>
      </c>
      <c r="CU98">
        <v>1687538434.349999</v>
      </c>
      <c r="CV98">
        <v>399.9332666666667</v>
      </c>
      <c r="CW98">
        <v>413.6611333333333</v>
      </c>
      <c r="CX98">
        <v>16.78295333333334</v>
      </c>
      <c r="CY98">
        <v>14.80469</v>
      </c>
      <c r="CZ98">
        <v>399.1485000000001</v>
      </c>
      <c r="DA98">
        <v>16.65406333333333</v>
      </c>
      <c r="DB98">
        <v>600.2092333333333</v>
      </c>
      <c r="DC98">
        <v>101.0179</v>
      </c>
      <c r="DD98">
        <v>0.1002007866666667</v>
      </c>
      <c r="DE98">
        <v>25.33356</v>
      </c>
      <c r="DF98">
        <v>25.08666333333333</v>
      </c>
      <c r="DG98">
        <v>999.9000000000002</v>
      </c>
      <c r="DH98">
        <v>0</v>
      </c>
      <c r="DI98">
        <v>0</v>
      </c>
      <c r="DJ98">
        <v>9998.060333333333</v>
      </c>
      <c r="DK98">
        <v>0</v>
      </c>
      <c r="DL98">
        <v>1722.427666666667</v>
      </c>
      <c r="DM98">
        <v>-13.72787666666667</v>
      </c>
      <c r="DN98">
        <v>406.7598666666667</v>
      </c>
      <c r="DO98">
        <v>419.8773</v>
      </c>
      <c r="DP98">
        <v>1.978261666666667</v>
      </c>
      <c r="DQ98">
        <v>413.6611333333333</v>
      </c>
      <c r="DR98">
        <v>14.80469</v>
      </c>
      <c r="DS98">
        <v>1.695380666666667</v>
      </c>
      <c r="DT98">
        <v>1.495540333333334</v>
      </c>
      <c r="DU98">
        <v>14.85418666666667</v>
      </c>
      <c r="DV98">
        <v>12.92261333333333</v>
      </c>
      <c r="DW98">
        <v>1500.031333333333</v>
      </c>
      <c r="DX98">
        <v>0.9730038666666668</v>
      </c>
      <c r="DY98">
        <v>0.02699588000000001</v>
      </c>
      <c r="DZ98">
        <v>0</v>
      </c>
      <c r="EA98">
        <v>599.5292666666667</v>
      </c>
      <c r="EB98">
        <v>4.99931</v>
      </c>
      <c r="EC98">
        <v>12530.79666666667</v>
      </c>
      <c r="ED98">
        <v>13259.54666666667</v>
      </c>
      <c r="EE98">
        <v>38.58936666666666</v>
      </c>
      <c r="EF98">
        <v>39.84356666666666</v>
      </c>
      <c r="EG98">
        <v>39.31219999999998</v>
      </c>
      <c r="EH98">
        <v>37.78513333333333</v>
      </c>
      <c r="EI98">
        <v>39.53296666666665</v>
      </c>
      <c r="EJ98">
        <v>1454.671666666667</v>
      </c>
      <c r="EK98">
        <v>40.35966666666666</v>
      </c>
      <c r="EL98">
        <v>0</v>
      </c>
      <c r="EM98">
        <v>142.6000001430511</v>
      </c>
      <c r="EN98">
        <v>0</v>
      </c>
      <c r="EO98">
        <v>599.5585599999999</v>
      </c>
      <c r="EP98">
        <v>0.2521538593216914</v>
      </c>
      <c r="EQ98">
        <v>488.3153830400271</v>
      </c>
      <c r="ER98">
        <v>12544.216</v>
      </c>
      <c r="ES98">
        <v>15</v>
      </c>
      <c r="ET98">
        <v>1687538402.1</v>
      </c>
      <c r="EU98" t="s">
        <v>829</v>
      </c>
      <c r="EV98">
        <v>1687538393.6</v>
      </c>
      <c r="EW98">
        <v>1687538402.1</v>
      </c>
      <c r="EX98">
        <v>82</v>
      </c>
      <c r="EY98">
        <v>0.01</v>
      </c>
      <c r="EZ98">
        <v>-0.003</v>
      </c>
      <c r="FA98">
        <v>0.785</v>
      </c>
      <c r="FB98">
        <v>0.129</v>
      </c>
      <c r="FC98">
        <v>414</v>
      </c>
      <c r="FD98">
        <v>15</v>
      </c>
      <c r="FE98">
        <v>0.18</v>
      </c>
      <c r="FF98">
        <v>0.07000000000000001</v>
      </c>
      <c r="FG98">
        <v>-13.89691</v>
      </c>
      <c r="FH98">
        <v>2.15984465290805</v>
      </c>
      <c r="FI98">
        <v>0.3373121134794895</v>
      </c>
      <c r="FJ98">
        <v>1</v>
      </c>
      <c r="FK98">
        <v>399.9439333333333</v>
      </c>
      <c r="FL98">
        <v>-1.663448275862957</v>
      </c>
      <c r="FM98">
        <v>0.12176067600922</v>
      </c>
      <c r="FN98">
        <v>1</v>
      </c>
      <c r="FO98">
        <v>1.971015</v>
      </c>
      <c r="FP98">
        <v>0.125273921200749</v>
      </c>
      <c r="FQ98">
        <v>0.01421027673903644</v>
      </c>
      <c r="FR98">
        <v>1</v>
      </c>
      <c r="FS98">
        <v>16.78507</v>
      </c>
      <c r="FT98">
        <v>-0.2636662958843213</v>
      </c>
      <c r="FU98">
        <v>0.01920423824749803</v>
      </c>
      <c r="FV98">
        <v>1</v>
      </c>
      <c r="FW98">
        <v>4</v>
      </c>
      <c r="FX98">
        <v>4</v>
      </c>
      <c r="FY98" t="s">
        <v>416</v>
      </c>
      <c r="FZ98">
        <v>3.17994</v>
      </c>
      <c r="GA98">
        <v>2.79711</v>
      </c>
      <c r="GB98">
        <v>0.101248</v>
      </c>
      <c r="GC98">
        <v>0.104597</v>
      </c>
      <c r="GD98">
        <v>0.09354510000000001</v>
      </c>
      <c r="GE98">
        <v>0.086254</v>
      </c>
      <c r="GF98">
        <v>28231.5</v>
      </c>
      <c r="GG98">
        <v>22332.5</v>
      </c>
      <c r="GH98">
        <v>29349.6</v>
      </c>
      <c r="GI98">
        <v>24426.2</v>
      </c>
      <c r="GJ98">
        <v>33838.1</v>
      </c>
      <c r="GK98">
        <v>32581.3</v>
      </c>
      <c r="GL98">
        <v>40479</v>
      </c>
      <c r="GM98">
        <v>39855.6</v>
      </c>
      <c r="GN98">
        <v>2.1957</v>
      </c>
      <c r="GO98">
        <v>1.86175</v>
      </c>
      <c r="GP98">
        <v>0.0661239</v>
      </c>
      <c r="GQ98">
        <v>0</v>
      </c>
      <c r="GR98">
        <v>23.9822</v>
      </c>
      <c r="GS98">
        <v>999.9</v>
      </c>
      <c r="GT98">
        <v>34.2</v>
      </c>
      <c r="GU98">
        <v>33.6</v>
      </c>
      <c r="GV98">
        <v>17.6899</v>
      </c>
      <c r="GW98">
        <v>61.4809</v>
      </c>
      <c r="GX98">
        <v>34.2147</v>
      </c>
      <c r="GY98">
        <v>1</v>
      </c>
      <c r="GZ98">
        <v>-0.112182</v>
      </c>
      <c r="HA98">
        <v>1.29637</v>
      </c>
      <c r="HB98">
        <v>20.2614</v>
      </c>
      <c r="HC98">
        <v>5.22837</v>
      </c>
      <c r="HD98">
        <v>11.908</v>
      </c>
      <c r="HE98">
        <v>4.96375</v>
      </c>
      <c r="HF98">
        <v>3.292</v>
      </c>
      <c r="HG98">
        <v>9999</v>
      </c>
      <c r="HH98">
        <v>9999</v>
      </c>
      <c r="HI98">
        <v>9999</v>
      </c>
      <c r="HJ98">
        <v>999.9</v>
      </c>
      <c r="HK98">
        <v>4.9702</v>
      </c>
      <c r="HL98">
        <v>1.87515</v>
      </c>
      <c r="HM98">
        <v>1.87387</v>
      </c>
      <c r="HN98">
        <v>1.87298</v>
      </c>
      <c r="HO98">
        <v>1.87453</v>
      </c>
      <c r="HP98">
        <v>1.86951</v>
      </c>
      <c r="HQ98">
        <v>1.87363</v>
      </c>
      <c r="HR98">
        <v>1.87873</v>
      </c>
      <c r="HS98">
        <v>0</v>
      </c>
      <c r="HT98">
        <v>0</v>
      </c>
      <c r="HU98">
        <v>0</v>
      </c>
      <c r="HV98">
        <v>0</v>
      </c>
      <c r="HW98" t="s">
        <v>417</v>
      </c>
      <c r="HX98" t="s">
        <v>418</v>
      </c>
      <c r="HY98" t="s">
        <v>419</v>
      </c>
      <c r="HZ98" t="s">
        <v>419</v>
      </c>
      <c r="IA98" t="s">
        <v>419</v>
      </c>
      <c r="IB98" t="s">
        <v>419</v>
      </c>
      <c r="IC98">
        <v>0</v>
      </c>
      <c r="ID98">
        <v>100</v>
      </c>
      <c r="IE98">
        <v>100</v>
      </c>
      <c r="IF98">
        <v>0.784</v>
      </c>
      <c r="IG98">
        <v>0.1289</v>
      </c>
      <c r="IH98">
        <v>0.7847999999999047</v>
      </c>
      <c r="II98">
        <v>0</v>
      </c>
      <c r="IJ98">
        <v>0</v>
      </c>
      <c r="IK98">
        <v>0</v>
      </c>
      <c r="IL98">
        <v>0.1288952380952395</v>
      </c>
      <c r="IM98">
        <v>0</v>
      </c>
      <c r="IN98">
        <v>0</v>
      </c>
      <c r="IO98">
        <v>0</v>
      </c>
      <c r="IP98">
        <v>-1</v>
      </c>
      <c r="IQ98">
        <v>-1</v>
      </c>
      <c r="IR98">
        <v>-1</v>
      </c>
      <c r="IS98">
        <v>-1</v>
      </c>
      <c r="IT98">
        <v>0.8</v>
      </c>
      <c r="IU98">
        <v>0.7</v>
      </c>
      <c r="IV98">
        <v>1.08032</v>
      </c>
      <c r="IW98">
        <v>2.43774</v>
      </c>
      <c r="IX98">
        <v>1.42578</v>
      </c>
      <c r="IY98">
        <v>2.26807</v>
      </c>
      <c r="IZ98">
        <v>1.54785</v>
      </c>
      <c r="JA98">
        <v>2.46094</v>
      </c>
      <c r="JB98">
        <v>35.6148</v>
      </c>
      <c r="JC98">
        <v>14.0883</v>
      </c>
      <c r="JD98">
        <v>18</v>
      </c>
      <c r="JE98">
        <v>632.4640000000001</v>
      </c>
      <c r="JF98">
        <v>406.548</v>
      </c>
      <c r="JG98">
        <v>22.4832</v>
      </c>
      <c r="JH98">
        <v>25.7354</v>
      </c>
      <c r="JI98">
        <v>29.9999</v>
      </c>
      <c r="JJ98">
        <v>25.7047</v>
      </c>
      <c r="JK98">
        <v>25.6523</v>
      </c>
      <c r="JL98">
        <v>21.6574</v>
      </c>
      <c r="JM98">
        <v>11.931</v>
      </c>
      <c r="JN98">
        <v>12.2064</v>
      </c>
      <c r="JO98">
        <v>22.4523</v>
      </c>
      <c r="JP98">
        <v>413.79</v>
      </c>
      <c r="JQ98">
        <v>14.7318</v>
      </c>
      <c r="JR98">
        <v>95.6208</v>
      </c>
      <c r="JS98">
        <v>101.397</v>
      </c>
    </row>
    <row r="99" spans="1:279">
      <c r="A99">
        <v>83</v>
      </c>
      <c r="B99">
        <v>1687538542.6</v>
      </c>
      <c r="C99">
        <v>12153.09999990463</v>
      </c>
      <c r="D99" t="s">
        <v>830</v>
      </c>
      <c r="E99" t="s">
        <v>831</v>
      </c>
      <c r="F99">
        <v>15</v>
      </c>
      <c r="G99" t="s">
        <v>227</v>
      </c>
      <c r="N99" t="s">
        <v>751</v>
      </c>
      <c r="O99" t="s">
        <v>752</v>
      </c>
      <c r="P99">
        <v>1687538534.849999</v>
      </c>
      <c r="Q99">
        <f>(R99)/1000</f>
        <v>0</v>
      </c>
      <c r="R99">
        <f>1000*DB99*AP99*(CX99-CY99)/(100*CQ99*(1000-AP99*CX99))</f>
        <v>0</v>
      </c>
      <c r="S99">
        <f>DB99*AP99*(CW99-CV99*(1000-AP99*CY99)/(1000-AP99*CX99))/(100*CQ99)</f>
        <v>0</v>
      </c>
      <c r="T99">
        <f>CV99 - IF(AP99&gt;1, S99*CQ99*100.0/(AR99*DJ99), 0)</f>
        <v>0</v>
      </c>
      <c r="U99">
        <f>((AA99-Q99/2)*T99-S99)/(AA99+Q99/2)</f>
        <v>0</v>
      </c>
      <c r="V99">
        <f>U99*(DC99+DD99)/1000.0</f>
        <v>0</v>
      </c>
      <c r="W99">
        <f>(CV99 - IF(AP99&gt;1, S99*CQ99*100.0/(AR99*DJ99), 0))*(DC99+DD99)/1000.0</f>
        <v>0</v>
      </c>
      <c r="X99">
        <f>2.0/((1/Z99-1/Y99)+SIGN(Z99)*SQRT((1/Z99-1/Y99)*(1/Z99-1/Y99) + 4*CR99/((CR99+1)*(CR99+1))*(2*1/Z99*1/Y99-1/Y99*1/Y99)))</f>
        <v>0</v>
      </c>
      <c r="Y99">
        <f>IF(LEFT(CS99,1)&lt;&gt;"0",IF(LEFT(CS99,1)="1",3.0,CT99),$D$5+$E$5*(DJ99*DC99/($K$5*1000))+$F$5*(DJ99*DC99/($K$5*1000))*MAX(MIN(CQ99,$J$5),$I$5)*MAX(MIN(CQ99,$J$5),$I$5)+$G$5*MAX(MIN(CQ99,$J$5),$I$5)*(DJ99*DC99/($K$5*1000))+$H$5*(DJ99*DC99/($K$5*1000))*(DJ99*DC99/($K$5*1000)))</f>
        <v>0</v>
      </c>
      <c r="Z99">
        <f>Q99*(1000-(1000*0.61365*exp(17.502*AD99/(240.97+AD99))/(DC99+DD99)+CX99)/2)/(1000*0.61365*exp(17.502*AD99/(240.97+AD99))/(DC99+DD99)-CX99)</f>
        <v>0</v>
      </c>
      <c r="AA99">
        <f>1/((CR99+1)/(X99/1.6)+1/(Y99/1.37)) + CR99/((CR99+1)/(X99/1.6) + CR99/(Y99/1.37))</f>
        <v>0</v>
      </c>
      <c r="AB99">
        <f>(CM99*CP99)</f>
        <v>0</v>
      </c>
      <c r="AC99">
        <f>(DE99+(AB99+2*0.95*5.67E-8*(((DE99+$B$7)+273)^4-(DE99+273)^4)-44100*Q99)/(1.84*29.3*Y99+8*0.95*5.67E-8*(DE99+273)^3))</f>
        <v>0</v>
      </c>
      <c r="AD99">
        <f>($C$7*DF99+$D$7*DG99+$E$7*AC99)</f>
        <v>0</v>
      </c>
      <c r="AE99">
        <f>0.61365*exp(17.502*AD99/(240.97+AD99))</f>
        <v>0</v>
      </c>
      <c r="AF99">
        <f>(AG99/AH99*100)</f>
        <v>0</v>
      </c>
      <c r="AG99">
        <f>CX99*(DC99+DD99)/1000</f>
        <v>0</v>
      </c>
      <c r="AH99">
        <f>0.61365*exp(17.502*DE99/(240.97+DE99))</f>
        <v>0</v>
      </c>
      <c r="AI99">
        <f>(AE99-CX99*(DC99+DD99)/1000)</f>
        <v>0</v>
      </c>
      <c r="AJ99">
        <f>(-Q99*44100)</f>
        <v>0</v>
      </c>
      <c r="AK99">
        <f>2*29.3*Y99*0.92*(DE99-AD99)</f>
        <v>0</v>
      </c>
      <c r="AL99">
        <f>2*0.95*5.67E-8*(((DE99+$B$7)+273)^4-(AD99+273)^4)</f>
        <v>0</v>
      </c>
      <c r="AM99">
        <f>AB99+AL99+AJ99+AK99</f>
        <v>0</v>
      </c>
      <c r="AN99">
        <v>0</v>
      </c>
      <c r="AO99">
        <v>0</v>
      </c>
      <c r="AP99">
        <f>IF(AN99*$H$13&gt;=AR99,1.0,(AR99/(AR99-AN99*$H$13)))</f>
        <v>0</v>
      </c>
      <c r="AQ99">
        <f>(AP99-1)*100</f>
        <v>0</v>
      </c>
      <c r="AR99">
        <f>MAX(0,($B$13+$C$13*DJ99)/(1+$D$13*DJ99)*DC99/(DE99+273)*$E$13)</f>
        <v>0</v>
      </c>
      <c r="AS99" t="s">
        <v>788</v>
      </c>
      <c r="AT99">
        <v>12501.9</v>
      </c>
      <c r="AU99">
        <v>646.7515384615385</v>
      </c>
      <c r="AV99">
        <v>2575.47</v>
      </c>
      <c r="AW99">
        <f>1-AU99/AV99</f>
        <v>0</v>
      </c>
      <c r="AX99">
        <v>-1.242991638256745</v>
      </c>
      <c r="AY99" t="s">
        <v>832</v>
      </c>
      <c r="AZ99">
        <v>12514.7</v>
      </c>
      <c r="BA99">
        <v>635.5930000000001</v>
      </c>
      <c r="BB99">
        <v>854.104</v>
      </c>
      <c r="BC99">
        <f>1-BA99/BB99</f>
        <v>0</v>
      </c>
      <c r="BD99">
        <v>0.5</v>
      </c>
      <c r="BE99">
        <f>CN99</f>
        <v>0</v>
      </c>
      <c r="BF99">
        <f>S99</f>
        <v>0</v>
      </c>
      <c r="BG99">
        <f>BC99*BD99*BE99</f>
        <v>0</v>
      </c>
      <c r="BH99">
        <f>(BF99-AX99)/BE99</f>
        <v>0</v>
      </c>
      <c r="BI99">
        <f>(AV99-BB99)/BB99</f>
        <v>0</v>
      </c>
      <c r="BJ99">
        <f>AU99/(AW99+AU99/BB99)</f>
        <v>0</v>
      </c>
      <c r="BK99" t="s">
        <v>833</v>
      </c>
      <c r="BL99">
        <v>472.19</v>
      </c>
      <c r="BM99">
        <f>IF(BL99&lt;&gt;0, BL99, BJ99)</f>
        <v>0</v>
      </c>
      <c r="BN99">
        <f>1-BM99/BB99</f>
        <v>0</v>
      </c>
      <c r="BO99">
        <f>(BB99-BA99)/(BB99-BM99)</f>
        <v>0</v>
      </c>
      <c r="BP99">
        <f>(AV99-BB99)/(AV99-BM99)</f>
        <v>0</v>
      </c>
      <c r="BQ99">
        <f>(BB99-BA99)/(BB99-AU99)</f>
        <v>0</v>
      </c>
      <c r="BR99">
        <f>(AV99-BB99)/(AV99-AU99)</f>
        <v>0</v>
      </c>
      <c r="BS99">
        <f>(BO99*BM99/BA99)</f>
        <v>0</v>
      </c>
      <c r="BT99">
        <f>(1-BS99)</f>
        <v>0</v>
      </c>
      <c r="BU99">
        <v>1833</v>
      </c>
      <c r="BV99">
        <v>300</v>
      </c>
      <c r="BW99">
        <v>300</v>
      </c>
      <c r="BX99">
        <v>300</v>
      </c>
      <c r="BY99">
        <v>12514.7</v>
      </c>
      <c r="BZ99">
        <v>810.67</v>
      </c>
      <c r="CA99">
        <v>-0.009067240000000001</v>
      </c>
      <c r="CB99">
        <v>-5.14</v>
      </c>
      <c r="CC99" t="s">
        <v>413</v>
      </c>
      <c r="CD99" t="s">
        <v>413</v>
      </c>
      <c r="CE99" t="s">
        <v>413</v>
      </c>
      <c r="CF99" t="s">
        <v>413</v>
      </c>
      <c r="CG99" t="s">
        <v>413</v>
      </c>
      <c r="CH99" t="s">
        <v>413</v>
      </c>
      <c r="CI99" t="s">
        <v>413</v>
      </c>
      <c r="CJ99" t="s">
        <v>413</v>
      </c>
      <c r="CK99" t="s">
        <v>413</v>
      </c>
      <c r="CL99" t="s">
        <v>413</v>
      </c>
      <c r="CM99">
        <f>$B$11*DK99+$C$11*DL99+$F$11*DW99*(1-DZ99)</f>
        <v>0</v>
      </c>
      <c r="CN99">
        <f>CM99*CO99</f>
        <v>0</v>
      </c>
      <c r="CO99">
        <f>($B$11*$D$9+$C$11*$D$9+$F$11*((EJ99+EB99)/MAX(EJ99+EB99+EK99, 0.1)*$I$9+EK99/MAX(EJ99+EB99+EK99, 0.1)*$J$9))/($B$11+$C$11+$F$11)</f>
        <v>0</v>
      </c>
      <c r="CP99">
        <f>($B$11*$K$9+$C$11*$K$9+$F$11*((EJ99+EB99)/MAX(EJ99+EB99+EK99, 0.1)*$P$9+EK99/MAX(EJ99+EB99+EK99, 0.1)*$Q$9))/($B$11+$C$11+$F$11)</f>
        <v>0</v>
      </c>
      <c r="CQ99">
        <v>6</v>
      </c>
      <c r="CR99">
        <v>0.5</v>
      </c>
      <c r="CS99" t="s">
        <v>414</v>
      </c>
      <c r="CT99">
        <v>2</v>
      </c>
      <c r="CU99">
        <v>1687538534.849999</v>
      </c>
      <c r="CV99">
        <v>598.5395666666666</v>
      </c>
      <c r="CW99">
        <v>619.4509999999999</v>
      </c>
      <c r="CX99">
        <v>16.53629</v>
      </c>
      <c r="CY99">
        <v>14.58563</v>
      </c>
      <c r="CZ99">
        <v>597.7525666666666</v>
      </c>
      <c r="DA99">
        <v>16.40739666666666</v>
      </c>
      <c r="DB99">
        <v>600.2035666666667</v>
      </c>
      <c r="DC99">
        <v>101.0224</v>
      </c>
      <c r="DD99">
        <v>0.09993170333333334</v>
      </c>
      <c r="DE99">
        <v>25.13103666666667</v>
      </c>
      <c r="DF99">
        <v>24.97158666666666</v>
      </c>
      <c r="DG99">
        <v>999.9000000000002</v>
      </c>
      <c r="DH99">
        <v>0</v>
      </c>
      <c r="DI99">
        <v>0</v>
      </c>
      <c r="DJ99">
        <v>10000.682</v>
      </c>
      <c r="DK99">
        <v>0</v>
      </c>
      <c r="DL99">
        <v>1728.396333333333</v>
      </c>
      <c r="DM99">
        <v>-20.91365</v>
      </c>
      <c r="DN99">
        <v>608.6014333333333</v>
      </c>
      <c r="DO99">
        <v>628.6199333333334</v>
      </c>
      <c r="DP99">
        <v>1.950654</v>
      </c>
      <c r="DQ99">
        <v>619.4509999999999</v>
      </c>
      <c r="DR99">
        <v>14.58563</v>
      </c>
      <c r="DS99">
        <v>1.670536333333333</v>
      </c>
      <c r="DT99">
        <v>1.473476666666667</v>
      </c>
      <c r="DU99">
        <v>14.62532666666667</v>
      </c>
      <c r="DV99">
        <v>12.69568</v>
      </c>
      <c r="DW99">
        <v>1500.019666666667</v>
      </c>
      <c r="DX99">
        <v>0.9729944999999999</v>
      </c>
      <c r="DY99">
        <v>0.02700533</v>
      </c>
      <c r="DZ99">
        <v>0</v>
      </c>
      <c r="EA99">
        <v>635.5557666666666</v>
      </c>
      <c r="EB99">
        <v>4.99931</v>
      </c>
      <c r="EC99">
        <v>13093.98333333334</v>
      </c>
      <c r="ED99">
        <v>13259.38</v>
      </c>
      <c r="EE99">
        <v>37.01426666666666</v>
      </c>
      <c r="EF99">
        <v>38.58103333333334</v>
      </c>
      <c r="EG99">
        <v>37.79766666666665</v>
      </c>
      <c r="EH99">
        <v>36.71646666666665</v>
      </c>
      <c r="EI99">
        <v>38.23503333333333</v>
      </c>
      <c r="EJ99">
        <v>1454.647333333333</v>
      </c>
      <c r="EK99">
        <v>40.37333333333335</v>
      </c>
      <c r="EL99">
        <v>0</v>
      </c>
      <c r="EM99">
        <v>99.80000019073486</v>
      </c>
      <c r="EN99">
        <v>0</v>
      </c>
      <c r="EO99">
        <v>635.5930000000001</v>
      </c>
      <c r="EP99">
        <v>3.624692299627401</v>
      </c>
      <c r="EQ99">
        <v>603.4769213509378</v>
      </c>
      <c r="ER99">
        <v>13096.712</v>
      </c>
      <c r="ES99">
        <v>15</v>
      </c>
      <c r="ET99">
        <v>1687538567.6</v>
      </c>
      <c r="EU99" t="s">
        <v>834</v>
      </c>
      <c r="EV99">
        <v>1687538567.6</v>
      </c>
      <c r="EW99">
        <v>1687538402.1</v>
      </c>
      <c r="EX99">
        <v>83</v>
      </c>
      <c r="EY99">
        <v>0.002</v>
      </c>
      <c r="EZ99">
        <v>-0.003</v>
      </c>
      <c r="FA99">
        <v>0.787</v>
      </c>
      <c r="FB99">
        <v>0.129</v>
      </c>
      <c r="FC99">
        <v>620</v>
      </c>
      <c r="FD99">
        <v>15</v>
      </c>
      <c r="FE99">
        <v>0.2</v>
      </c>
      <c r="FF99">
        <v>0.07000000000000001</v>
      </c>
      <c r="FG99">
        <v>-21.04498292682927</v>
      </c>
      <c r="FH99">
        <v>2.39048571428571</v>
      </c>
      <c r="FI99">
        <v>0.2428336697657917</v>
      </c>
      <c r="FJ99">
        <v>1</v>
      </c>
      <c r="FK99">
        <v>598.4698387096773</v>
      </c>
      <c r="FL99">
        <v>4.944677419354869</v>
      </c>
      <c r="FM99">
        <v>0.3740738323512463</v>
      </c>
      <c r="FN99">
        <v>1</v>
      </c>
      <c r="FO99">
        <v>1.946889268292683</v>
      </c>
      <c r="FP99">
        <v>0.03666313588850272</v>
      </c>
      <c r="FQ99">
        <v>0.009333110319989377</v>
      </c>
      <c r="FR99">
        <v>1</v>
      </c>
      <c r="FS99">
        <v>16.53294838709678</v>
      </c>
      <c r="FT99">
        <v>0.2374016129031911</v>
      </c>
      <c r="FU99">
        <v>0.01781055995149075</v>
      </c>
      <c r="FV99">
        <v>1</v>
      </c>
      <c r="FW99">
        <v>4</v>
      </c>
      <c r="FX99">
        <v>4</v>
      </c>
      <c r="FY99" t="s">
        <v>416</v>
      </c>
      <c r="FZ99">
        <v>3.18018</v>
      </c>
      <c r="GA99">
        <v>2.79786</v>
      </c>
      <c r="GB99">
        <v>0.136259</v>
      </c>
      <c r="GC99">
        <v>0.140314</v>
      </c>
      <c r="GD99">
        <v>0.0928361</v>
      </c>
      <c r="GE99">
        <v>0.0855986</v>
      </c>
      <c r="GF99">
        <v>27134.3</v>
      </c>
      <c r="GG99">
        <v>21443.6</v>
      </c>
      <c r="GH99">
        <v>29351.6</v>
      </c>
      <c r="GI99">
        <v>24427.8</v>
      </c>
      <c r="GJ99">
        <v>33869</v>
      </c>
      <c r="GK99">
        <v>32608.6</v>
      </c>
      <c r="GL99">
        <v>40482</v>
      </c>
      <c r="GM99">
        <v>39858.4</v>
      </c>
      <c r="GN99">
        <v>2.1964</v>
      </c>
      <c r="GO99">
        <v>1.86232</v>
      </c>
      <c r="GP99">
        <v>0.0564419</v>
      </c>
      <c r="GQ99">
        <v>0</v>
      </c>
      <c r="GR99">
        <v>24.0381</v>
      </c>
      <c r="GS99">
        <v>999.9</v>
      </c>
      <c r="GT99">
        <v>34</v>
      </c>
      <c r="GU99">
        <v>33.6</v>
      </c>
      <c r="GV99">
        <v>17.5849</v>
      </c>
      <c r="GW99">
        <v>61.4109</v>
      </c>
      <c r="GX99">
        <v>34.0625</v>
      </c>
      <c r="GY99">
        <v>1</v>
      </c>
      <c r="GZ99">
        <v>-0.116499</v>
      </c>
      <c r="HA99">
        <v>0.557407</v>
      </c>
      <c r="HB99">
        <v>20.2662</v>
      </c>
      <c r="HC99">
        <v>5.22672</v>
      </c>
      <c r="HD99">
        <v>11.9075</v>
      </c>
      <c r="HE99">
        <v>4.9637</v>
      </c>
      <c r="HF99">
        <v>3.2917</v>
      </c>
      <c r="HG99">
        <v>9999</v>
      </c>
      <c r="HH99">
        <v>9999</v>
      </c>
      <c r="HI99">
        <v>9999</v>
      </c>
      <c r="HJ99">
        <v>999.9</v>
      </c>
      <c r="HK99">
        <v>4.97022</v>
      </c>
      <c r="HL99">
        <v>1.87514</v>
      </c>
      <c r="HM99">
        <v>1.87383</v>
      </c>
      <c r="HN99">
        <v>1.87298</v>
      </c>
      <c r="HO99">
        <v>1.87454</v>
      </c>
      <c r="HP99">
        <v>1.86951</v>
      </c>
      <c r="HQ99">
        <v>1.87364</v>
      </c>
      <c r="HR99">
        <v>1.87868</v>
      </c>
      <c r="HS99">
        <v>0</v>
      </c>
      <c r="HT99">
        <v>0</v>
      </c>
      <c r="HU99">
        <v>0</v>
      </c>
      <c r="HV99">
        <v>0</v>
      </c>
      <c r="HW99" t="s">
        <v>417</v>
      </c>
      <c r="HX99" t="s">
        <v>418</v>
      </c>
      <c r="HY99" t="s">
        <v>419</v>
      </c>
      <c r="HZ99" t="s">
        <v>419</v>
      </c>
      <c r="IA99" t="s">
        <v>419</v>
      </c>
      <c r="IB99" t="s">
        <v>419</v>
      </c>
      <c r="IC99">
        <v>0</v>
      </c>
      <c r="ID99">
        <v>100</v>
      </c>
      <c r="IE99">
        <v>100</v>
      </c>
      <c r="IF99">
        <v>0.787</v>
      </c>
      <c r="IG99">
        <v>0.1289</v>
      </c>
      <c r="IH99">
        <v>0.7847999999999047</v>
      </c>
      <c r="II99">
        <v>0</v>
      </c>
      <c r="IJ99">
        <v>0</v>
      </c>
      <c r="IK99">
        <v>0</v>
      </c>
      <c r="IL99">
        <v>0.1288952380952395</v>
      </c>
      <c r="IM99">
        <v>0</v>
      </c>
      <c r="IN99">
        <v>0</v>
      </c>
      <c r="IO99">
        <v>0</v>
      </c>
      <c r="IP99">
        <v>-1</v>
      </c>
      <c r="IQ99">
        <v>-1</v>
      </c>
      <c r="IR99">
        <v>-1</v>
      </c>
      <c r="IS99">
        <v>-1</v>
      </c>
      <c r="IT99">
        <v>2.5</v>
      </c>
      <c r="IU99">
        <v>2.3</v>
      </c>
      <c r="IV99">
        <v>1.49902</v>
      </c>
      <c r="IW99">
        <v>2.42676</v>
      </c>
      <c r="IX99">
        <v>1.42578</v>
      </c>
      <c r="IY99">
        <v>2.26807</v>
      </c>
      <c r="IZ99">
        <v>1.54785</v>
      </c>
      <c r="JA99">
        <v>2.46826</v>
      </c>
      <c r="JB99">
        <v>35.6148</v>
      </c>
      <c r="JC99">
        <v>14.0795</v>
      </c>
      <c r="JD99">
        <v>18</v>
      </c>
      <c r="JE99">
        <v>632.701</v>
      </c>
      <c r="JF99">
        <v>406.705</v>
      </c>
      <c r="JG99">
        <v>22.6473</v>
      </c>
      <c r="JH99">
        <v>25.7079</v>
      </c>
      <c r="JI99">
        <v>29.9999</v>
      </c>
      <c r="JJ99">
        <v>25.6794</v>
      </c>
      <c r="JK99">
        <v>25.6309</v>
      </c>
      <c r="JL99">
        <v>30.0176</v>
      </c>
      <c r="JM99">
        <v>12.8329</v>
      </c>
      <c r="JN99">
        <v>12.2064</v>
      </c>
      <c r="JO99">
        <v>22.6626</v>
      </c>
      <c r="JP99">
        <v>619.926</v>
      </c>
      <c r="JQ99">
        <v>14.6297</v>
      </c>
      <c r="JR99">
        <v>95.6277</v>
      </c>
      <c r="JS99">
        <v>101.404</v>
      </c>
    </row>
    <row r="100" spans="1:279">
      <c r="A100">
        <v>84</v>
      </c>
      <c r="B100">
        <v>1687538659.1</v>
      </c>
      <c r="C100">
        <v>12269.59999990463</v>
      </c>
      <c r="D100" t="s">
        <v>835</v>
      </c>
      <c r="E100" t="s">
        <v>836</v>
      </c>
      <c r="F100">
        <v>15</v>
      </c>
      <c r="G100" t="s">
        <v>227</v>
      </c>
      <c r="N100" t="s">
        <v>751</v>
      </c>
      <c r="O100" t="s">
        <v>752</v>
      </c>
      <c r="P100">
        <v>1687538651.349999</v>
      </c>
      <c r="Q100">
        <f>(R100)/1000</f>
        <v>0</v>
      </c>
      <c r="R100">
        <f>1000*DB100*AP100*(CX100-CY100)/(100*CQ100*(1000-AP100*CX100))</f>
        <v>0</v>
      </c>
      <c r="S100">
        <f>DB100*AP100*(CW100-CV100*(1000-AP100*CY100)/(1000-AP100*CX100))/(100*CQ100)</f>
        <v>0</v>
      </c>
      <c r="T100">
        <f>CV100 - IF(AP100&gt;1, S100*CQ100*100.0/(AR100*DJ100), 0)</f>
        <v>0</v>
      </c>
      <c r="U100">
        <f>((AA100-Q100/2)*T100-S100)/(AA100+Q100/2)</f>
        <v>0</v>
      </c>
      <c r="V100">
        <f>U100*(DC100+DD100)/1000.0</f>
        <v>0</v>
      </c>
      <c r="W100">
        <f>(CV100 - IF(AP100&gt;1, S100*CQ100*100.0/(AR100*DJ100), 0))*(DC100+DD100)/1000.0</f>
        <v>0</v>
      </c>
      <c r="X100">
        <f>2.0/((1/Z100-1/Y100)+SIGN(Z100)*SQRT((1/Z100-1/Y100)*(1/Z100-1/Y100) + 4*CR100/((CR100+1)*(CR100+1))*(2*1/Z100*1/Y100-1/Y100*1/Y100)))</f>
        <v>0</v>
      </c>
      <c r="Y100">
        <f>IF(LEFT(CS100,1)&lt;&gt;"0",IF(LEFT(CS100,1)="1",3.0,CT100),$D$5+$E$5*(DJ100*DC100/($K$5*1000))+$F$5*(DJ100*DC100/($K$5*1000))*MAX(MIN(CQ100,$J$5),$I$5)*MAX(MIN(CQ100,$J$5),$I$5)+$G$5*MAX(MIN(CQ100,$J$5),$I$5)*(DJ100*DC100/($K$5*1000))+$H$5*(DJ100*DC100/($K$5*1000))*(DJ100*DC100/($K$5*1000)))</f>
        <v>0</v>
      </c>
      <c r="Z100">
        <f>Q100*(1000-(1000*0.61365*exp(17.502*AD100/(240.97+AD100))/(DC100+DD100)+CX100)/2)/(1000*0.61365*exp(17.502*AD100/(240.97+AD100))/(DC100+DD100)-CX100)</f>
        <v>0</v>
      </c>
      <c r="AA100">
        <f>1/((CR100+1)/(X100/1.6)+1/(Y100/1.37)) + CR100/((CR100+1)/(X100/1.6) + CR100/(Y100/1.37))</f>
        <v>0</v>
      </c>
      <c r="AB100">
        <f>(CM100*CP100)</f>
        <v>0</v>
      </c>
      <c r="AC100">
        <f>(DE100+(AB100+2*0.95*5.67E-8*(((DE100+$B$7)+273)^4-(DE100+273)^4)-44100*Q100)/(1.84*29.3*Y100+8*0.95*5.67E-8*(DE100+273)^3))</f>
        <v>0</v>
      </c>
      <c r="AD100">
        <f>($C$7*DF100+$D$7*DG100+$E$7*AC100)</f>
        <v>0</v>
      </c>
      <c r="AE100">
        <f>0.61365*exp(17.502*AD100/(240.97+AD100))</f>
        <v>0</v>
      </c>
      <c r="AF100">
        <f>(AG100/AH100*100)</f>
        <v>0</v>
      </c>
      <c r="AG100">
        <f>CX100*(DC100+DD100)/1000</f>
        <v>0</v>
      </c>
      <c r="AH100">
        <f>0.61365*exp(17.502*DE100/(240.97+DE100))</f>
        <v>0</v>
      </c>
      <c r="AI100">
        <f>(AE100-CX100*(DC100+DD100)/1000)</f>
        <v>0</v>
      </c>
      <c r="AJ100">
        <f>(-Q100*44100)</f>
        <v>0</v>
      </c>
      <c r="AK100">
        <f>2*29.3*Y100*0.92*(DE100-AD100)</f>
        <v>0</v>
      </c>
      <c r="AL100">
        <f>2*0.95*5.67E-8*(((DE100+$B$7)+273)^4-(AD100+273)^4)</f>
        <v>0</v>
      </c>
      <c r="AM100">
        <f>AB100+AL100+AJ100+AK100</f>
        <v>0</v>
      </c>
      <c r="AN100">
        <v>0</v>
      </c>
      <c r="AO100">
        <v>0</v>
      </c>
      <c r="AP100">
        <f>IF(AN100*$H$13&gt;=AR100,1.0,(AR100/(AR100-AN100*$H$13)))</f>
        <v>0</v>
      </c>
      <c r="AQ100">
        <f>(AP100-1)*100</f>
        <v>0</v>
      </c>
      <c r="AR100">
        <f>MAX(0,($B$13+$C$13*DJ100)/(1+$D$13*DJ100)*DC100/(DE100+273)*$E$13)</f>
        <v>0</v>
      </c>
      <c r="AS100" t="s">
        <v>788</v>
      </c>
      <c r="AT100">
        <v>12501.9</v>
      </c>
      <c r="AU100">
        <v>646.7515384615385</v>
      </c>
      <c r="AV100">
        <v>2575.47</v>
      </c>
      <c r="AW100">
        <f>1-AU100/AV100</f>
        <v>0</v>
      </c>
      <c r="AX100">
        <v>-1.242991638256745</v>
      </c>
      <c r="AY100" t="s">
        <v>837</v>
      </c>
      <c r="AZ100">
        <v>12513.3</v>
      </c>
      <c r="BA100">
        <v>669.46564</v>
      </c>
      <c r="BB100">
        <v>902.587</v>
      </c>
      <c r="BC100">
        <f>1-BA100/BB100</f>
        <v>0</v>
      </c>
      <c r="BD100">
        <v>0.5</v>
      </c>
      <c r="BE100">
        <f>CN100</f>
        <v>0</v>
      </c>
      <c r="BF100">
        <f>S100</f>
        <v>0</v>
      </c>
      <c r="BG100">
        <f>BC100*BD100*BE100</f>
        <v>0</v>
      </c>
      <c r="BH100">
        <f>(BF100-AX100)/BE100</f>
        <v>0</v>
      </c>
      <c r="BI100">
        <f>(AV100-BB100)/BB100</f>
        <v>0</v>
      </c>
      <c r="BJ100">
        <f>AU100/(AW100+AU100/BB100)</f>
        <v>0</v>
      </c>
      <c r="BK100" t="s">
        <v>838</v>
      </c>
      <c r="BL100">
        <v>483.75</v>
      </c>
      <c r="BM100">
        <f>IF(BL100&lt;&gt;0, BL100, BJ100)</f>
        <v>0</v>
      </c>
      <c r="BN100">
        <f>1-BM100/BB100</f>
        <v>0</v>
      </c>
      <c r="BO100">
        <f>(BB100-BA100)/(BB100-BM100)</f>
        <v>0</v>
      </c>
      <c r="BP100">
        <f>(AV100-BB100)/(AV100-BM100)</f>
        <v>0</v>
      </c>
      <c r="BQ100">
        <f>(BB100-BA100)/(BB100-AU100)</f>
        <v>0</v>
      </c>
      <c r="BR100">
        <f>(AV100-BB100)/(AV100-AU100)</f>
        <v>0</v>
      </c>
      <c r="BS100">
        <f>(BO100*BM100/BA100)</f>
        <v>0</v>
      </c>
      <c r="BT100">
        <f>(1-BS100)</f>
        <v>0</v>
      </c>
      <c r="BU100">
        <v>1835</v>
      </c>
      <c r="BV100">
        <v>300</v>
      </c>
      <c r="BW100">
        <v>300</v>
      </c>
      <c r="BX100">
        <v>300</v>
      </c>
      <c r="BY100">
        <v>12513.3</v>
      </c>
      <c r="BZ100">
        <v>863.17</v>
      </c>
      <c r="CA100">
        <v>-0.009067820000000001</v>
      </c>
      <c r="CB100">
        <v>-3.61</v>
      </c>
      <c r="CC100" t="s">
        <v>413</v>
      </c>
      <c r="CD100" t="s">
        <v>413</v>
      </c>
      <c r="CE100" t="s">
        <v>413</v>
      </c>
      <c r="CF100" t="s">
        <v>413</v>
      </c>
      <c r="CG100" t="s">
        <v>413</v>
      </c>
      <c r="CH100" t="s">
        <v>413</v>
      </c>
      <c r="CI100" t="s">
        <v>413</v>
      </c>
      <c r="CJ100" t="s">
        <v>413</v>
      </c>
      <c r="CK100" t="s">
        <v>413</v>
      </c>
      <c r="CL100" t="s">
        <v>413</v>
      </c>
      <c r="CM100">
        <f>$B$11*DK100+$C$11*DL100+$F$11*DW100*(1-DZ100)</f>
        <v>0</v>
      </c>
      <c r="CN100">
        <f>CM100*CO100</f>
        <v>0</v>
      </c>
      <c r="CO100">
        <f>($B$11*$D$9+$C$11*$D$9+$F$11*((EJ100+EB100)/MAX(EJ100+EB100+EK100, 0.1)*$I$9+EK100/MAX(EJ100+EB100+EK100, 0.1)*$J$9))/($B$11+$C$11+$F$11)</f>
        <v>0</v>
      </c>
      <c r="CP100">
        <f>($B$11*$K$9+$C$11*$K$9+$F$11*((EJ100+EB100)/MAX(EJ100+EB100+EK100, 0.1)*$P$9+EK100/MAX(EJ100+EB100+EK100, 0.1)*$Q$9))/($B$11+$C$11+$F$11)</f>
        <v>0</v>
      </c>
      <c r="CQ100">
        <v>6</v>
      </c>
      <c r="CR100">
        <v>0.5</v>
      </c>
      <c r="CS100" t="s">
        <v>414</v>
      </c>
      <c r="CT100">
        <v>2</v>
      </c>
      <c r="CU100">
        <v>1687538651.349999</v>
      </c>
      <c r="CV100">
        <v>798.5074333333337</v>
      </c>
      <c r="CW100">
        <v>823.9020999999998</v>
      </c>
      <c r="CX100">
        <v>16.52601333333333</v>
      </c>
      <c r="CY100">
        <v>14.57114</v>
      </c>
      <c r="CZ100">
        <v>797.7474333333337</v>
      </c>
      <c r="DA100">
        <v>16.39711333333333</v>
      </c>
      <c r="DB100">
        <v>600.2116333333332</v>
      </c>
      <c r="DC100">
        <v>101.0186333333333</v>
      </c>
      <c r="DD100">
        <v>0.1002860966666667</v>
      </c>
      <c r="DE100">
        <v>25.03018666666667</v>
      </c>
      <c r="DF100">
        <v>24.91996666666666</v>
      </c>
      <c r="DG100">
        <v>999.9000000000002</v>
      </c>
      <c r="DH100">
        <v>0</v>
      </c>
      <c r="DI100">
        <v>0</v>
      </c>
      <c r="DJ100">
        <v>9981.209999999999</v>
      </c>
      <c r="DK100">
        <v>0</v>
      </c>
      <c r="DL100">
        <v>1732.259333333334</v>
      </c>
      <c r="DM100">
        <v>-25.36802</v>
      </c>
      <c r="DN100">
        <v>811.9524</v>
      </c>
      <c r="DO100">
        <v>836.0846999999999</v>
      </c>
      <c r="DP100">
        <v>1.954861</v>
      </c>
      <c r="DQ100">
        <v>823.9020999999998</v>
      </c>
      <c r="DR100">
        <v>14.57114</v>
      </c>
      <c r="DS100">
        <v>1.669435</v>
      </c>
      <c r="DT100">
        <v>1.471957666666667</v>
      </c>
      <c r="DU100">
        <v>14.61509</v>
      </c>
      <c r="DV100">
        <v>12.67993333333333</v>
      </c>
      <c r="DW100">
        <v>1499.985</v>
      </c>
      <c r="DX100">
        <v>0.9730003333333335</v>
      </c>
      <c r="DY100">
        <v>0.02699947333333333</v>
      </c>
      <c r="DZ100">
        <v>0</v>
      </c>
      <c r="EA100">
        <v>669.4336999999999</v>
      </c>
      <c r="EB100">
        <v>4.99931</v>
      </c>
      <c r="EC100">
        <v>13381.04666666667</v>
      </c>
      <c r="ED100">
        <v>13259.10333333333</v>
      </c>
      <c r="EE100">
        <v>36.84139999999999</v>
      </c>
      <c r="EF100">
        <v>39.10393333333333</v>
      </c>
      <c r="EG100">
        <v>37.71219999999999</v>
      </c>
      <c r="EH100">
        <v>36.16213333333333</v>
      </c>
      <c r="EI100">
        <v>38.25386666666666</v>
      </c>
      <c r="EJ100">
        <v>1454.620666666667</v>
      </c>
      <c r="EK100">
        <v>40.36433333333333</v>
      </c>
      <c r="EL100">
        <v>0</v>
      </c>
      <c r="EM100">
        <v>116.2000000476837</v>
      </c>
      <c r="EN100">
        <v>0</v>
      </c>
      <c r="EO100">
        <v>669.46564</v>
      </c>
      <c r="EP100">
        <v>-0.8143077098032221</v>
      </c>
      <c r="EQ100">
        <v>-1594.607695524518</v>
      </c>
      <c r="ER100">
        <v>13371.584</v>
      </c>
      <c r="ES100">
        <v>15</v>
      </c>
      <c r="ET100">
        <v>1687538685.6</v>
      </c>
      <c r="EU100" t="s">
        <v>839</v>
      </c>
      <c r="EV100">
        <v>1687538685.6</v>
      </c>
      <c r="EW100">
        <v>1687538402.1</v>
      </c>
      <c r="EX100">
        <v>84</v>
      </c>
      <c r="EY100">
        <v>-0.026</v>
      </c>
      <c r="EZ100">
        <v>-0.003</v>
      </c>
      <c r="FA100">
        <v>0.76</v>
      </c>
      <c r="FB100">
        <v>0.129</v>
      </c>
      <c r="FC100">
        <v>824</v>
      </c>
      <c r="FD100">
        <v>15</v>
      </c>
      <c r="FE100">
        <v>0.19</v>
      </c>
      <c r="FF100">
        <v>0.07000000000000001</v>
      </c>
      <c r="FG100">
        <v>-25.427865</v>
      </c>
      <c r="FH100">
        <v>1.290371482176409</v>
      </c>
      <c r="FI100">
        <v>0.1438613213306479</v>
      </c>
      <c r="FJ100">
        <v>1</v>
      </c>
      <c r="FK100">
        <v>798.4963333333333</v>
      </c>
      <c r="FL100">
        <v>4.988636262514229</v>
      </c>
      <c r="FM100">
        <v>0.3609231989711437</v>
      </c>
      <c r="FN100">
        <v>1</v>
      </c>
      <c r="FO100">
        <v>1.966422</v>
      </c>
      <c r="FP100">
        <v>-0.1197433395872498</v>
      </c>
      <c r="FQ100">
        <v>0.02559252959361382</v>
      </c>
      <c r="FR100">
        <v>1</v>
      </c>
      <c r="FS100">
        <v>16.52308666666667</v>
      </c>
      <c r="FT100">
        <v>0.3680569521690935</v>
      </c>
      <c r="FU100">
        <v>0.0267014822726296</v>
      </c>
      <c r="FV100">
        <v>1</v>
      </c>
      <c r="FW100">
        <v>4</v>
      </c>
      <c r="FX100">
        <v>4</v>
      </c>
      <c r="FY100" t="s">
        <v>416</v>
      </c>
      <c r="FZ100">
        <v>3.18004</v>
      </c>
      <c r="GA100">
        <v>2.79688</v>
      </c>
      <c r="GB100">
        <v>0.165929</v>
      </c>
      <c r="GC100">
        <v>0.170236</v>
      </c>
      <c r="GD100">
        <v>0.0928233</v>
      </c>
      <c r="GE100">
        <v>0.0854502</v>
      </c>
      <c r="GF100">
        <v>26201.7</v>
      </c>
      <c r="GG100">
        <v>20697</v>
      </c>
      <c r="GH100">
        <v>29350.3</v>
      </c>
      <c r="GI100">
        <v>24427.1</v>
      </c>
      <c r="GJ100">
        <v>33868.9</v>
      </c>
      <c r="GK100">
        <v>32613.6</v>
      </c>
      <c r="GL100">
        <v>40480</v>
      </c>
      <c r="GM100">
        <v>39856.6</v>
      </c>
      <c r="GN100">
        <v>2.19662</v>
      </c>
      <c r="GO100">
        <v>1.86187</v>
      </c>
      <c r="GP100">
        <v>0.052698</v>
      </c>
      <c r="GQ100">
        <v>0</v>
      </c>
      <c r="GR100">
        <v>24.0535</v>
      </c>
      <c r="GS100">
        <v>999.9</v>
      </c>
      <c r="GT100">
        <v>33.9</v>
      </c>
      <c r="GU100">
        <v>33.7</v>
      </c>
      <c r="GV100">
        <v>17.6338</v>
      </c>
      <c r="GW100">
        <v>61.8909</v>
      </c>
      <c r="GX100">
        <v>34.1426</v>
      </c>
      <c r="GY100">
        <v>1</v>
      </c>
      <c r="GZ100">
        <v>-0.115744</v>
      </c>
      <c r="HA100">
        <v>0.09697169999999999</v>
      </c>
      <c r="HB100">
        <v>20.2687</v>
      </c>
      <c r="HC100">
        <v>5.22613</v>
      </c>
      <c r="HD100">
        <v>11.9077</v>
      </c>
      <c r="HE100">
        <v>4.9635</v>
      </c>
      <c r="HF100">
        <v>3.2917</v>
      </c>
      <c r="HG100">
        <v>9999</v>
      </c>
      <c r="HH100">
        <v>9999</v>
      </c>
      <c r="HI100">
        <v>9999</v>
      </c>
      <c r="HJ100">
        <v>999.9</v>
      </c>
      <c r="HK100">
        <v>4.97019</v>
      </c>
      <c r="HL100">
        <v>1.87515</v>
      </c>
      <c r="HM100">
        <v>1.87391</v>
      </c>
      <c r="HN100">
        <v>1.873</v>
      </c>
      <c r="HO100">
        <v>1.87454</v>
      </c>
      <c r="HP100">
        <v>1.8695</v>
      </c>
      <c r="HQ100">
        <v>1.87363</v>
      </c>
      <c r="HR100">
        <v>1.87871</v>
      </c>
      <c r="HS100">
        <v>0</v>
      </c>
      <c r="HT100">
        <v>0</v>
      </c>
      <c r="HU100">
        <v>0</v>
      </c>
      <c r="HV100">
        <v>0</v>
      </c>
      <c r="HW100" t="s">
        <v>417</v>
      </c>
      <c r="HX100" t="s">
        <v>418</v>
      </c>
      <c r="HY100" t="s">
        <v>419</v>
      </c>
      <c r="HZ100" t="s">
        <v>419</v>
      </c>
      <c r="IA100" t="s">
        <v>419</v>
      </c>
      <c r="IB100" t="s">
        <v>419</v>
      </c>
      <c r="IC100">
        <v>0</v>
      </c>
      <c r="ID100">
        <v>100</v>
      </c>
      <c r="IE100">
        <v>100</v>
      </c>
      <c r="IF100">
        <v>0.76</v>
      </c>
      <c r="IG100">
        <v>0.1289</v>
      </c>
      <c r="IH100">
        <v>0.7866999999999962</v>
      </c>
      <c r="II100">
        <v>0</v>
      </c>
      <c r="IJ100">
        <v>0</v>
      </c>
      <c r="IK100">
        <v>0</v>
      </c>
      <c r="IL100">
        <v>0.1288952380952395</v>
      </c>
      <c r="IM100">
        <v>0</v>
      </c>
      <c r="IN100">
        <v>0</v>
      </c>
      <c r="IO100">
        <v>0</v>
      </c>
      <c r="IP100">
        <v>-1</v>
      </c>
      <c r="IQ100">
        <v>-1</v>
      </c>
      <c r="IR100">
        <v>-1</v>
      </c>
      <c r="IS100">
        <v>-1</v>
      </c>
      <c r="IT100">
        <v>1.5</v>
      </c>
      <c r="IU100">
        <v>4.3</v>
      </c>
      <c r="IV100">
        <v>1.89087</v>
      </c>
      <c r="IW100">
        <v>2.42188</v>
      </c>
      <c r="IX100">
        <v>1.42578</v>
      </c>
      <c r="IY100">
        <v>2.26807</v>
      </c>
      <c r="IZ100">
        <v>1.54785</v>
      </c>
      <c r="JA100">
        <v>2.45117</v>
      </c>
      <c r="JB100">
        <v>35.6845</v>
      </c>
      <c r="JC100">
        <v>14.0707</v>
      </c>
      <c r="JD100">
        <v>18</v>
      </c>
      <c r="JE100">
        <v>632.944</v>
      </c>
      <c r="JF100">
        <v>406.523</v>
      </c>
      <c r="JG100">
        <v>23.1332</v>
      </c>
      <c r="JH100">
        <v>25.7178</v>
      </c>
      <c r="JI100">
        <v>30.0003</v>
      </c>
      <c r="JJ100">
        <v>25.6865</v>
      </c>
      <c r="JK100">
        <v>25.6395</v>
      </c>
      <c r="JL100">
        <v>37.8815</v>
      </c>
      <c r="JM100">
        <v>13.7461</v>
      </c>
      <c r="JN100">
        <v>12.4465</v>
      </c>
      <c r="JO100">
        <v>23.1738</v>
      </c>
      <c r="JP100">
        <v>824.421</v>
      </c>
      <c r="JQ100">
        <v>14.5712</v>
      </c>
      <c r="JR100">
        <v>95.6232</v>
      </c>
      <c r="JS100">
        <v>101.4</v>
      </c>
    </row>
    <row r="101" spans="1:279">
      <c r="A101">
        <v>85</v>
      </c>
      <c r="B101">
        <v>1687538775.1</v>
      </c>
      <c r="C101">
        <v>12385.59999990463</v>
      </c>
      <c r="D101" t="s">
        <v>840</v>
      </c>
      <c r="E101" t="s">
        <v>841</v>
      </c>
      <c r="F101">
        <v>15</v>
      </c>
      <c r="G101" t="s">
        <v>227</v>
      </c>
      <c r="N101" t="s">
        <v>751</v>
      </c>
      <c r="O101" t="s">
        <v>752</v>
      </c>
      <c r="P101">
        <v>1687538767.349999</v>
      </c>
      <c r="Q101">
        <f>(R101)/1000</f>
        <v>0</v>
      </c>
      <c r="R101">
        <f>1000*DB101*AP101*(CX101-CY101)/(100*CQ101*(1000-AP101*CX101))</f>
        <v>0</v>
      </c>
      <c r="S101">
        <f>DB101*AP101*(CW101-CV101*(1000-AP101*CY101)/(1000-AP101*CX101))/(100*CQ101)</f>
        <v>0</v>
      </c>
      <c r="T101">
        <f>CV101 - IF(AP101&gt;1, S101*CQ101*100.0/(AR101*DJ101), 0)</f>
        <v>0</v>
      </c>
      <c r="U101">
        <f>((AA101-Q101/2)*T101-S101)/(AA101+Q101/2)</f>
        <v>0</v>
      </c>
      <c r="V101">
        <f>U101*(DC101+DD101)/1000.0</f>
        <v>0</v>
      </c>
      <c r="W101">
        <f>(CV101 - IF(AP101&gt;1, S101*CQ101*100.0/(AR101*DJ101), 0))*(DC101+DD101)/1000.0</f>
        <v>0</v>
      </c>
      <c r="X101">
        <f>2.0/((1/Z101-1/Y101)+SIGN(Z101)*SQRT((1/Z101-1/Y101)*(1/Z101-1/Y101) + 4*CR101/((CR101+1)*(CR101+1))*(2*1/Z101*1/Y101-1/Y101*1/Y101)))</f>
        <v>0</v>
      </c>
      <c r="Y101">
        <f>IF(LEFT(CS101,1)&lt;&gt;"0",IF(LEFT(CS101,1)="1",3.0,CT101),$D$5+$E$5*(DJ101*DC101/($K$5*1000))+$F$5*(DJ101*DC101/($K$5*1000))*MAX(MIN(CQ101,$J$5),$I$5)*MAX(MIN(CQ101,$J$5),$I$5)+$G$5*MAX(MIN(CQ101,$J$5),$I$5)*(DJ101*DC101/($K$5*1000))+$H$5*(DJ101*DC101/($K$5*1000))*(DJ101*DC101/($K$5*1000)))</f>
        <v>0</v>
      </c>
      <c r="Z101">
        <f>Q101*(1000-(1000*0.61365*exp(17.502*AD101/(240.97+AD101))/(DC101+DD101)+CX101)/2)/(1000*0.61365*exp(17.502*AD101/(240.97+AD101))/(DC101+DD101)-CX101)</f>
        <v>0</v>
      </c>
      <c r="AA101">
        <f>1/((CR101+1)/(X101/1.6)+1/(Y101/1.37)) + CR101/((CR101+1)/(X101/1.6) + CR101/(Y101/1.37))</f>
        <v>0</v>
      </c>
      <c r="AB101">
        <f>(CM101*CP101)</f>
        <v>0</v>
      </c>
      <c r="AC101">
        <f>(DE101+(AB101+2*0.95*5.67E-8*(((DE101+$B$7)+273)^4-(DE101+273)^4)-44100*Q101)/(1.84*29.3*Y101+8*0.95*5.67E-8*(DE101+273)^3))</f>
        <v>0</v>
      </c>
      <c r="AD101">
        <f>($C$7*DF101+$D$7*DG101+$E$7*AC101)</f>
        <v>0</v>
      </c>
      <c r="AE101">
        <f>0.61365*exp(17.502*AD101/(240.97+AD101))</f>
        <v>0</v>
      </c>
      <c r="AF101">
        <f>(AG101/AH101*100)</f>
        <v>0</v>
      </c>
      <c r="AG101">
        <f>CX101*(DC101+DD101)/1000</f>
        <v>0</v>
      </c>
      <c r="AH101">
        <f>0.61365*exp(17.502*DE101/(240.97+DE101))</f>
        <v>0</v>
      </c>
      <c r="AI101">
        <f>(AE101-CX101*(DC101+DD101)/1000)</f>
        <v>0</v>
      </c>
      <c r="AJ101">
        <f>(-Q101*44100)</f>
        <v>0</v>
      </c>
      <c r="AK101">
        <f>2*29.3*Y101*0.92*(DE101-AD101)</f>
        <v>0</v>
      </c>
      <c r="AL101">
        <f>2*0.95*5.67E-8*(((DE101+$B$7)+273)^4-(AD101+273)^4)</f>
        <v>0</v>
      </c>
      <c r="AM101">
        <f>AB101+AL101+AJ101+AK101</f>
        <v>0</v>
      </c>
      <c r="AN101">
        <v>0</v>
      </c>
      <c r="AO101">
        <v>0</v>
      </c>
      <c r="AP101">
        <f>IF(AN101*$H$13&gt;=AR101,1.0,(AR101/(AR101-AN101*$H$13)))</f>
        <v>0</v>
      </c>
      <c r="AQ101">
        <f>(AP101-1)*100</f>
        <v>0</v>
      </c>
      <c r="AR101">
        <f>MAX(0,($B$13+$C$13*DJ101)/(1+$D$13*DJ101)*DC101/(DE101+273)*$E$13)</f>
        <v>0</v>
      </c>
      <c r="AS101" t="s">
        <v>788</v>
      </c>
      <c r="AT101">
        <v>12501.9</v>
      </c>
      <c r="AU101">
        <v>646.7515384615385</v>
      </c>
      <c r="AV101">
        <v>2575.47</v>
      </c>
      <c r="AW101">
        <f>1-AU101/AV101</f>
        <v>0</v>
      </c>
      <c r="AX101">
        <v>-1.242991638256745</v>
      </c>
      <c r="AY101" t="s">
        <v>842</v>
      </c>
      <c r="AZ101">
        <v>12504.5</v>
      </c>
      <c r="BA101">
        <v>678.2638076923078</v>
      </c>
      <c r="BB101">
        <v>914.051</v>
      </c>
      <c r="BC101">
        <f>1-BA101/BB101</f>
        <v>0</v>
      </c>
      <c r="BD101">
        <v>0.5</v>
      </c>
      <c r="BE101">
        <f>CN101</f>
        <v>0</v>
      </c>
      <c r="BF101">
        <f>S101</f>
        <v>0</v>
      </c>
      <c r="BG101">
        <f>BC101*BD101*BE101</f>
        <v>0</v>
      </c>
      <c r="BH101">
        <f>(BF101-AX101)/BE101</f>
        <v>0</v>
      </c>
      <c r="BI101">
        <f>(AV101-BB101)/BB101</f>
        <v>0</v>
      </c>
      <c r="BJ101">
        <f>AU101/(AW101+AU101/BB101)</f>
        <v>0</v>
      </c>
      <c r="BK101" t="s">
        <v>843</v>
      </c>
      <c r="BL101">
        <v>480.96</v>
      </c>
      <c r="BM101">
        <f>IF(BL101&lt;&gt;0, BL101, BJ101)</f>
        <v>0</v>
      </c>
      <c r="BN101">
        <f>1-BM101/BB101</f>
        <v>0</v>
      </c>
      <c r="BO101">
        <f>(BB101-BA101)/(BB101-BM101)</f>
        <v>0</v>
      </c>
      <c r="BP101">
        <f>(AV101-BB101)/(AV101-BM101)</f>
        <v>0</v>
      </c>
      <c r="BQ101">
        <f>(BB101-BA101)/(BB101-AU101)</f>
        <v>0</v>
      </c>
      <c r="BR101">
        <f>(AV101-BB101)/(AV101-AU101)</f>
        <v>0</v>
      </c>
      <c r="BS101">
        <f>(BO101*BM101/BA101)</f>
        <v>0</v>
      </c>
      <c r="BT101">
        <f>(1-BS101)</f>
        <v>0</v>
      </c>
      <c r="BU101">
        <v>1837</v>
      </c>
      <c r="BV101">
        <v>300</v>
      </c>
      <c r="BW101">
        <v>300</v>
      </c>
      <c r="BX101">
        <v>300</v>
      </c>
      <c r="BY101">
        <v>12504.5</v>
      </c>
      <c r="BZ101">
        <v>873.39</v>
      </c>
      <c r="CA101">
        <v>-0.00905982</v>
      </c>
      <c r="CB101">
        <v>-2.56</v>
      </c>
      <c r="CC101" t="s">
        <v>413</v>
      </c>
      <c r="CD101" t="s">
        <v>413</v>
      </c>
      <c r="CE101" t="s">
        <v>413</v>
      </c>
      <c r="CF101" t="s">
        <v>413</v>
      </c>
      <c r="CG101" t="s">
        <v>413</v>
      </c>
      <c r="CH101" t="s">
        <v>413</v>
      </c>
      <c r="CI101" t="s">
        <v>413</v>
      </c>
      <c r="CJ101" t="s">
        <v>413</v>
      </c>
      <c r="CK101" t="s">
        <v>413</v>
      </c>
      <c r="CL101" t="s">
        <v>413</v>
      </c>
      <c r="CM101">
        <f>$B$11*DK101+$C$11*DL101+$F$11*DW101*(1-DZ101)</f>
        <v>0</v>
      </c>
      <c r="CN101">
        <f>CM101*CO101</f>
        <v>0</v>
      </c>
      <c r="CO101">
        <f>($B$11*$D$9+$C$11*$D$9+$F$11*((EJ101+EB101)/MAX(EJ101+EB101+EK101, 0.1)*$I$9+EK101/MAX(EJ101+EB101+EK101, 0.1)*$J$9))/($B$11+$C$11+$F$11)</f>
        <v>0</v>
      </c>
      <c r="CP101">
        <f>($B$11*$K$9+$C$11*$K$9+$F$11*((EJ101+EB101)/MAX(EJ101+EB101+EK101, 0.1)*$P$9+EK101/MAX(EJ101+EB101+EK101, 0.1)*$Q$9))/($B$11+$C$11+$F$11)</f>
        <v>0</v>
      </c>
      <c r="CQ101">
        <v>6</v>
      </c>
      <c r="CR101">
        <v>0.5</v>
      </c>
      <c r="CS101" t="s">
        <v>414</v>
      </c>
      <c r="CT101">
        <v>2</v>
      </c>
      <c r="CU101">
        <v>1687538767.349999</v>
      </c>
      <c r="CV101">
        <v>997.7549</v>
      </c>
      <c r="CW101">
        <v>1025.6</v>
      </c>
      <c r="CX101">
        <v>16.70968333333333</v>
      </c>
      <c r="CY101">
        <v>14.69608333333334</v>
      </c>
      <c r="CZ101">
        <v>997.6239</v>
      </c>
      <c r="DA101">
        <v>16.58078333333334</v>
      </c>
      <c r="DB101">
        <v>600.2139333333332</v>
      </c>
      <c r="DC101">
        <v>101.0219</v>
      </c>
      <c r="DD101">
        <v>0.10027895</v>
      </c>
      <c r="DE101">
        <v>25.14561333333334</v>
      </c>
      <c r="DF101">
        <v>24.99440333333333</v>
      </c>
      <c r="DG101">
        <v>999.9000000000002</v>
      </c>
      <c r="DH101">
        <v>0</v>
      </c>
      <c r="DI101">
        <v>0</v>
      </c>
      <c r="DJ101">
        <v>9987.292333333333</v>
      </c>
      <c r="DK101">
        <v>0</v>
      </c>
      <c r="DL101">
        <v>1741.158333333334</v>
      </c>
      <c r="DM101">
        <v>-27.21536</v>
      </c>
      <c r="DN101">
        <v>1015.351333333333</v>
      </c>
      <c r="DO101">
        <v>1040.897</v>
      </c>
      <c r="DP101">
        <v>2.013599666666666</v>
      </c>
      <c r="DQ101">
        <v>1025.6</v>
      </c>
      <c r="DR101">
        <v>14.69608333333334</v>
      </c>
      <c r="DS101">
        <v>1.688043666666667</v>
      </c>
      <c r="DT101">
        <v>1.484626</v>
      </c>
      <c r="DU101">
        <v>14.78690333333334</v>
      </c>
      <c r="DV101">
        <v>12.81072333333333</v>
      </c>
      <c r="DW101">
        <v>1499.991666666667</v>
      </c>
      <c r="DX101">
        <v>0.9730053333333337</v>
      </c>
      <c r="DY101">
        <v>0.02699438</v>
      </c>
      <c r="DZ101">
        <v>0</v>
      </c>
      <c r="EA101">
        <v>678.2956</v>
      </c>
      <c r="EB101">
        <v>4.99931</v>
      </c>
      <c r="EC101">
        <v>13668.21</v>
      </c>
      <c r="ED101">
        <v>13259.18666666667</v>
      </c>
      <c r="EE101">
        <v>38.71016666666665</v>
      </c>
      <c r="EF101">
        <v>41.13299999999999</v>
      </c>
      <c r="EG101">
        <v>39.43313333333333</v>
      </c>
      <c r="EH101">
        <v>37.87879999999999</v>
      </c>
      <c r="EI101">
        <v>39.96023333333333</v>
      </c>
      <c r="EJ101">
        <v>1454.633</v>
      </c>
      <c r="EK101">
        <v>40.35866666666665</v>
      </c>
      <c r="EL101">
        <v>0</v>
      </c>
      <c r="EM101">
        <v>115.5</v>
      </c>
      <c r="EN101">
        <v>0</v>
      </c>
      <c r="EO101">
        <v>678.2638076923078</v>
      </c>
      <c r="EP101">
        <v>-8.16044444263769</v>
      </c>
      <c r="EQ101">
        <v>57.80512896908664</v>
      </c>
      <c r="ER101">
        <v>13668.09230769231</v>
      </c>
      <c r="ES101">
        <v>15</v>
      </c>
      <c r="ET101">
        <v>1687538800.1</v>
      </c>
      <c r="EU101" t="s">
        <v>844</v>
      </c>
      <c r="EV101">
        <v>1687538800.1</v>
      </c>
      <c r="EW101">
        <v>1687538402.1</v>
      </c>
      <c r="EX101">
        <v>85</v>
      </c>
      <c r="EY101">
        <v>-0.629</v>
      </c>
      <c r="EZ101">
        <v>-0.003</v>
      </c>
      <c r="FA101">
        <v>0.131</v>
      </c>
      <c r="FB101">
        <v>0.129</v>
      </c>
      <c r="FC101">
        <v>1026</v>
      </c>
      <c r="FD101">
        <v>15</v>
      </c>
      <c r="FE101">
        <v>0.27</v>
      </c>
      <c r="FF101">
        <v>0.07000000000000001</v>
      </c>
      <c r="FG101">
        <v>-27.3264225</v>
      </c>
      <c r="FH101">
        <v>2.303625140712931</v>
      </c>
      <c r="FI101">
        <v>0.2265329440583641</v>
      </c>
      <c r="FJ101">
        <v>1</v>
      </c>
      <c r="FK101">
        <v>998.3454666666665</v>
      </c>
      <c r="FL101">
        <v>4.954518353726474</v>
      </c>
      <c r="FM101">
        <v>0.3650643535353979</v>
      </c>
      <c r="FN101">
        <v>1</v>
      </c>
      <c r="FO101">
        <v>2.002713</v>
      </c>
      <c r="FP101">
        <v>0.2235142964352687</v>
      </c>
      <c r="FQ101">
        <v>0.02224954327621135</v>
      </c>
      <c r="FR101">
        <v>1</v>
      </c>
      <c r="FS101">
        <v>16.71113</v>
      </c>
      <c r="FT101">
        <v>-0.1759581757508474</v>
      </c>
      <c r="FU101">
        <v>0.01401720728247973</v>
      </c>
      <c r="FV101">
        <v>1</v>
      </c>
      <c r="FW101">
        <v>4</v>
      </c>
      <c r="FX101">
        <v>4</v>
      </c>
      <c r="FY101" t="s">
        <v>416</v>
      </c>
      <c r="FZ101">
        <v>3.17949</v>
      </c>
      <c r="GA101">
        <v>2.79577</v>
      </c>
      <c r="GB101">
        <v>0.192019</v>
      </c>
      <c r="GC101">
        <v>0.196272</v>
      </c>
      <c r="GD101">
        <v>0.0932692</v>
      </c>
      <c r="GE101">
        <v>0.0857472</v>
      </c>
      <c r="GF101">
        <v>25376.1</v>
      </c>
      <c r="GG101">
        <v>20043.1</v>
      </c>
      <c r="GH101">
        <v>29343.3</v>
      </c>
      <c r="GI101">
        <v>24421.4</v>
      </c>
      <c r="GJ101">
        <v>33845.1</v>
      </c>
      <c r="GK101">
        <v>32596.5</v>
      </c>
      <c r="GL101">
        <v>40470.6</v>
      </c>
      <c r="GM101">
        <v>39847.7</v>
      </c>
      <c r="GN101">
        <v>2.1953</v>
      </c>
      <c r="GO101">
        <v>1.8605</v>
      </c>
      <c r="GP101">
        <v>0.0527129</v>
      </c>
      <c r="GQ101">
        <v>0</v>
      </c>
      <c r="GR101">
        <v>24.1251</v>
      </c>
      <c r="GS101">
        <v>999.9</v>
      </c>
      <c r="GT101">
        <v>33.9</v>
      </c>
      <c r="GU101">
        <v>33.7</v>
      </c>
      <c r="GV101">
        <v>17.6308</v>
      </c>
      <c r="GW101">
        <v>62.2309</v>
      </c>
      <c r="GX101">
        <v>34.6194</v>
      </c>
      <c r="GY101">
        <v>1</v>
      </c>
      <c r="GZ101">
        <v>-0.104563</v>
      </c>
      <c r="HA101">
        <v>0.62326</v>
      </c>
      <c r="HB101">
        <v>20.2678</v>
      </c>
      <c r="HC101">
        <v>5.22343</v>
      </c>
      <c r="HD101">
        <v>11.9081</v>
      </c>
      <c r="HE101">
        <v>4.9637</v>
      </c>
      <c r="HF101">
        <v>3.292</v>
      </c>
      <c r="HG101">
        <v>9999</v>
      </c>
      <c r="HH101">
        <v>9999</v>
      </c>
      <c r="HI101">
        <v>9999</v>
      </c>
      <c r="HJ101">
        <v>999.9</v>
      </c>
      <c r="HK101">
        <v>4.97021</v>
      </c>
      <c r="HL101">
        <v>1.87515</v>
      </c>
      <c r="HM101">
        <v>1.87393</v>
      </c>
      <c r="HN101">
        <v>1.87302</v>
      </c>
      <c r="HO101">
        <v>1.87454</v>
      </c>
      <c r="HP101">
        <v>1.86951</v>
      </c>
      <c r="HQ101">
        <v>1.87364</v>
      </c>
      <c r="HR101">
        <v>1.87867</v>
      </c>
      <c r="HS101">
        <v>0</v>
      </c>
      <c r="HT101">
        <v>0</v>
      </c>
      <c r="HU101">
        <v>0</v>
      </c>
      <c r="HV101">
        <v>0</v>
      </c>
      <c r="HW101" t="s">
        <v>417</v>
      </c>
      <c r="HX101" t="s">
        <v>418</v>
      </c>
      <c r="HY101" t="s">
        <v>419</v>
      </c>
      <c r="HZ101" t="s">
        <v>419</v>
      </c>
      <c r="IA101" t="s">
        <v>419</v>
      </c>
      <c r="IB101" t="s">
        <v>419</v>
      </c>
      <c r="IC101">
        <v>0</v>
      </c>
      <c r="ID101">
        <v>100</v>
      </c>
      <c r="IE101">
        <v>100</v>
      </c>
      <c r="IF101">
        <v>0.131</v>
      </c>
      <c r="IG101">
        <v>0.1289</v>
      </c>
      <c r="IH101">
        <v>0.7604761904760835</v>
      </c>
      <c r="II101">
        <v>0</v>
      </c>
      <c r="IJ101">
        <v>0</v>
      </c>
      <c r="IK101">
        <v>0</v>
      </c>
      <c r="IL101">
        <v>0.1288952380952395</v>
      </c>
      <c r="IM101">
        <v>0</v>
      </c>
      <c r="IN101">
        <v>0</v>
      </c>
      <c r="IO101">
        <v>0</v>
      </c>
      <c r="IP101">
        <v>-1</v>
      </c>
      <c r="IQ101">
        <v>-1</v>
      </c>
      <c r="IR101">
        <v>-1</v>
      </c>
      <c r="IS101">
        <v>-1</v>
      </c>
      <c r="IT101">
        <v>1.5</v>
      </c>
      <c r="IU101">
        <v>6.2</v>
      </c>
      <c r="IV101">
        <v>2.26562</v>
      </c>
      <c r="IW101">
        <v>2.40234</v>
      </c>
      <c r="IX101">
        <v>1.42578</v>
      </c>
      <c r="IY101">
        <v>2.26807</v>
      </c>
      <c r="IZ101">
        <v>1.54785</v>
      </c>
      <c r="JA101">
        <v>2.46216</v>
      </c>
      <c r="JB101">
        <v>35.801</v>
      </c>
      <c r="JC101">
        <v>14.0532</v>
      </c>
      <c r="JD101">
        <v>18</v>
      </c>
      <c r="JE101">
        <v>632.838</v>
      </c>
      <c r="JF101">
        <v>406.347</v>
      </c>
      <c r="JG101">
        <v>22.9477</v>
      </c>
      <c r="JH101">
        <v>25.8213</v>
      </c>
      <c r="JI101">
        <v>30.0005</v>
      </c>
      <c r="JJ101">
        <v>25.7654</v>
      </c>
      <c r="JK101">
        <v>25.7184</v>
      </c>
      <c r="JL101">
        <v>45.369</v>
      </c>
      <c r="JM101">
        <v>14.065</v>
      </c>
      <c r="JN101">
        <v>12.5663</v>
      </c>
      <c r="JO101">
        <v>22.9448</v>
      </c>
      <c r="JP101">
        <v>1026.28</v>
      </c>
      <c r="JQ101">
        <v>14.5971</v>
      </c>
      <c r="JR101">
        <v>95.6007</v>
      </c>
      <c r="JS101">
        <v>101.377</v>
      </c>
    </row>
    <row r="102" spans="1:279">
      <c r="A102">
        <v>86</v>
      </c>
      <c r="B102">
        <v>1687538892.5</v>
      </c>
      <c r="C102">
        <v>12503</v>
      </c>
      <c r="D102" t="s">
        <v>845</v>
      </c>
      <c r="E102" t="s">
        <v>846</v>
      </c>
      <c r="F102">
        <v>15</v>
      </c>
      <c r="G102" t="s">
        <v>227</v>
      </c>
      <c r="N102" t="s">
        <v>751</v>
      </c>
      <c r="O102" t="s">
        <v>752</v>
      </c>
      <c r="P102">
        <v>1687538884.75</v>
      </c>
      <c r="Q102">
        <f>(R102)/1000</f>
        <v>0</v>
      </c>
      <c r="R102">
        <f>1000*DB102*AP102*(CX102-CY102)/(100*CQ102*(1000-AP102*CX102))</f>
        <v>0</v>
      </c>
      <c r="S102">
        <f>DB102*AP102*(CW102-CV102*(1000-AP102*CY102)/(1000-AP102*CX102))/(100*CQ102)</f>
        <v>0</v>
      </c>
      <c r="T102">
        <f>CV102 - IF(AP102&gt;1, S102*CQ102*100.0/(AR102*DJ102), 0)</f>
        <v>0</v>
      </c>
      <c r="U102">
        <f>((AA102-Q102/2)*T102-S102)/(AA102+Q102/2)</f>
        <v>0</v>
      </c>
      <c r="V102">
        <f>U102*(DC102+DD102)/1000.0</f>
        <v>0</v>
      </c>
      <c r="W102">
        <f>(CV102 - IF(AP102&gt;1, S102*CQ102*100.0/(AR102*DJ102), 0))*(DC102+DD102)/1000.0</f>
        <v>0</v>
      </c>
      <c r="X102">
        <f>2.0/((1/Z102-1/Y102)+SIGN(Z102)*SQRT((1/Z102-1/Y102)*(1/Z102-1/Y102) + 4*CR102/((CR102+1)*(CR102+1))*(2*1/Z102*1/Y102-1/Y102*1/Y102)))</f>
        <v>0</v>
      </c>
      <c r="Y102">
        <f>IF(LEFT(CS102,1)&lt;&gt;"0",IF(LEFT(CS102,1)="1",3.0,CT102),$D$5+$E$5*(DJ102*DC102/($K$5*1000))+$F$5*(DJ102*DC102/($K$5*1000))*MAX(MIN(CQ102,$J$5),$I$5)*MAX(MIN(CQ102,$J$5),$I$5)+$G$5*MAX(MIN(CQ102,$J$5),$I$5)*(DJ102*DC102/($K$5*1000))+$H$5*(DJ102*DC102/($K$5*1000))*(DJ102*DC102/($K$5*1000)))</f>
        <v>0</v>
      </c>
      <c r="Z102">
        <f>Q102*(1000-(1000*0.61365*exp(17.502*AD102/(240.97+AD102))/(DC102+DD102)+CX102)/2)/(1000*0.61365*exp(17.502*AD102/(240.97+AD102))/(DC102+DD102)-CX102)</f>
        <v>0</v>
      </c>
      <c r="AA102">
        <f>1/((CR102+1)/(X102/1.6)+1/(Y102/1.37)) + CR102/((CR102+1)/(X102/1.6) + CR102/(Y102/1.37))</f>
        <v>0</v>
      </c>
      <c r="AB102">
        <f>(CM102*CP102)</f>
        <v>0</v>
      </c>
      <c r="AC102">
        <f>(DE102+(AB102+2*0.95*5.67E-8*(((DE102+$B$7)+273)^4-(DE102+273)^4)-44100*Q102)/(1.84*29.3*Y102+8*0.95*5.67E-8*(DE102+273)^3))</f>
        <v>0</v>
      </c>
      <c r="AD102">
        <f>($C$7*DF102+$D$7*DG102+$E$7*AC102)</f>
        <v>0</v>
      </c>
      <c r="AE102">
        <f>0.61365*exp(17.502*AD102/(240.97+AD102))</f>
        <v>0</v>
      </c>
      <c r="AF102">
        <f>(AG102/AH102*100)</f>
        <v>0</v>
      </c>
      <c r="AG102">
        <f>CX102*(DC102+DD102)/1000</f>
        <v>0</v>
      </c>
      <c r="AH102">
        <f>0.61365*exp(17.502*DE102/(240.97+DE102))</f>
        <v>0</v>
      </c>
      <c r="AI102">
        <f>(AE102-CX102*(DC102+DD102)/1000)</f>
        <v>0</v>
      </c>
      <c r="AJ102">
        <f>(-Q102*44100)</f>
        <v>0</v>
      </c>
      <c r="AK102">
        <f>2*29.3*Y102*0.92*(DE102-AD102)</f>
        <v>0</v>
      </c>
      <c r="AL102">
        <f>2*0.95*5.67E-8*(((DE102+$B$7)+273)^4-(AD102+273)^4)</f>
        <v>0</v>
      </c>
      <c r="AM102">
        <f>AB102+AL102+AJ102+AK102</f>
        <v>0</v>
      </c>
      <c r="AN102">
        <v>0</v>
      </c>
      <c r="AO102">
        <v>0</v>
      </c>
      <c r="AP102">
        <f>IF(AN102*$H$13&gt;=AR102,1.0,(AR102/(AR102-AN102*$H$13)))</f>
        <v>0</v>
      </c>
      <c r="AQ102">
        <f>(AP102-1)*100</f>
        <v>0</v>
      </c>
      <c r="AR102">
        <f>MAX(0,($B$13+$C$13*DJ102)/(1+$D$13*DJ102)*DC102/(DE102+273)*$E$13)</f>
        <v>0</v>
      </c>
      <c r="AS102" t="s">
        <v>788</v>
      </c>
      <c r="AT102">
        <v>12501.9</v>
      </c>
      <c r="AU102">
        <v>646.7515384615385</v>
      </c>
      <c r="AV102">
        <v>2575.47</v>
      </c>
      <c r="AW102">
        <f>1-AU102/AV102</f>
        <v>0</v>
      </c>
      <c r="AX102">
        <v>-1.242991638256745</v>
      </c>
      <c r="AY102" t="s">
        <v>847</v>
      </c>
      <c r="AZ102">
        <v>12506.5</v>
      </c>
      <c r="BA102">
        <v>675.5715</v>
      </c>
      <c r="BB102">
        <v>908.058</v>
      </c>
      <c r="BC102">
        <f>1-BA102/BB102</f>
        <v>0</v>
      </c>
      <c r="BD102">
        <v>0.5</v>
      </c>
      <c r="BE102">
        <f>CN102</f>
        <v>0</v>
      </c>
      <c r="BF102">
        <f>S102</f>
        <v>0</v>
      </c>
      <c r="BG102">
        <f>BC102*BD102*BE102</f>
        <v>0</v>
      </c>
      <c r="BH102">
        <f>(BF102-AX102)/BE102</f>
        <v>0</v>
      </c>
      <c r="BI102">
        <f>(AV102-BB102)/BB102</f>
        <v>0</v>
      </c>
      <c r="BJ102">
        <f>AU102/(AW102+AU102/BB102)</f>
        <v>0</v>
      </c>
      <c r="BK102" t="s">
        <v>848</v>
      </c>
      <c r="BL102">
        <v>480.63</v>
      </c>
      <c r="BM102">
        <f>IF(BL102&lt;&gt;0, BL102, BJ102)</f>
        <v>0</v>
      </c>
      <c r="BN102">
        <f>1-BM102/BB102</f>
        <v>0</v>
      </c>
      <c r="BO102">
        <f>(BB102-BA102)/(BB102-BM102)</f>
        <v>0</v>
      </c>
      <c r="BP102">
        <f>(AV102-BB102)/(AV102-BM102)</f>
        <v>0</v>
      </c>
      <c r="BQ102">
        <f>(BB102-BA102)/(BB102-AU102)</f>
        <v>0</v>
      </c>
      <c r="BR102">
        <f>(AV102-BB102)/(AV102-AU102)</f>
        <v>0</v>
      </c>
      <c r="BS102">
        <f>(BO102*BM102/BA102)</f>
        <v>0</v>
      </c>
      <c r="BT102">
        <f>(1-BS102)</f>
        <v>0</v>
      </c>
      <c r="BU102">
        <v>1839</v>
      </c>
      <c r="BV102">
        <v>300</v>
      </c>
      <c r="BW102">
        <v>300</v>
      </c>
      <c r="BX102">
        <v>300</v>
      </c>
      <c r="BY102">
        <v>12506.5</v>
      </c>
      <c r="BZ102">
        <v>867.73</v>
      </c>
      <c r="CA102">
        <v>-0.009058170000000001</v>
      </c>
      <c r="CB102">
        <v>-2.62</v>
      </c>
      <c r="CC102" t="s">
        <v>413</v>
      </c>
      <c r="CD102" t="s">
        <v>413</v>
      </c>
      <c r="CE102" t="s">
        <v>413</v>
      </c>
      <c r="CF102" t="s">
        <v>413</v>
      </c>
      <c r="CG102" t="s">
        <v>413</v>
      </c>
      <c r="CH102" t="s">
        <v>413</v>
      </c>
      <c r="CI102" t="s">
        <v>413</v>
      </c>
      <c r="CJ102" t="s">
        <v>413</v>
      </c>
      <c r="CK102" t="s">
        <v>413</v>
      </c>
      <c r="CL102" t="s">
        <v>413</v>
      </c>
      <c r="CM102">
        <f>$B$11*DK102+$C$11*DL102+$F$11*DW102*(1-DZ102)</f>
        <v>0</v>
      </c>
      <c r="CN102">
        <f>CM102*CO102</f>
        <v>0</v>
      </c>
      <c r="CO102">
        <f>($B$11*$D$9+$C$11*$D$9+$F$11*((EJ102+EB102)/MAX(EJ102+EB102+EK102, 0.1)*$I$9+EK102/MAX(EJ102+EB102+EK102, 0.1)*$J$9))/($B$11+$C$11+$F$11)</f>
        <v>0</v>
      </c>
      <c r="CP102">
        <f>($B$11*$K$9+$C$11*$K$9+$F$11*((EJ102+EB102)/MAX(EJ102+EB102+EK102, 0.1)*$P$9+EK102/MAX(EJ102+EB102+EK102, 0.1)*$Q$9))/($B$11+$C$11+$F$11)</f>
        <v>0</v>
      </c>
      <c r="CQ102">
        <v>6</v>
      </c>
      <c r="CR102">
        <v>0.5</v>
      </c>
      <c r="CS102" t="s">
        <v>414</v>
      </c>
      <c r="CT102">
        <v>2</v>
      </c>
      <c r="CU102">
        <v>1687538884.75</v>
      </c>
      <c r="CV102">
        <v>1198.488</v>
      </c>
      <c r="CW102">
        <v>1227.271</v>
      </c>
      <c r="CX102">
        <v>16.55821666666667</v>
      </c>
      <c r="CY102">
        <v>14.54566666666667</v>
      </c>
      <c r="CZ102">
        <v>1198.55</v>
      </c>
      <c r="DA102">
        <v>16.42932666666666</v>
      </c>
      <c r="DB102">
        <v>600.2754666666666</v>
      </c>
      <c r="DC102">
        <v>101.0151666666667</v>
      </c>
      <c r="DD102">
        <v>0.10075392</v>
      </c>
      <c r="DE102">
        <v>25.19725333333333</v>
      </c>
      <c r="DF102">
        <v>24.98563333333333</v>
      </c>
      <c r="DG102">
        <v>999.9000000000002</v>
      </c>
      <c r="DH102">
        <v>0</v>
      </c>
      <c r="DI102">
        <v>0</v>
      </c>
      <c r="DJ102">
        <v>9992.649000000001</v>
      </c>
      <c r="DK102">
        <v>0</v>
      </c>
      <c r="DL102">
        <v>1748.182666666667</v>
      </c>
      <c r="DM102">
        <v>-28.59035666666666</v>
      </c>
      <c r="DN102">
        <v>1218.863666666667</v>
      </c>
      <c r="DO102">
        <v>1245.386</v>
      </c>
      <c r="DP102">
        <v>2.012561666666667</v>
      </c>
      <c r="DQ102">
        <v>1227.271</v>
      </c>
      <c r="DR102">
        <v>14.54566666666667</v>
      </c>
      <c r="DS102">
        <v>1.672631333333333</v>
      </c>
      <c r="DT102">
        <v>1.469332</v>
      </c>
      <c r="DU102">
        <v>14.64473333333333</v>
      </c>
      <c r="DV102">
        <v>12.65270333333333</v>
      </c>
      <c r="DW102">
        <v>1500.001333333333</v>
      </c>
      <c r="DX102">
        <v>0.9730036666666668</v>
      </c>
      <c r="DY102">
        <v>0.02699603333333334</v>
      </c>
      <c r="DZ102">
        <v>0</v>
      </c>
      <c r="EA102">
        <v>675.6164333333331</v>
      </c>
      <c r="EB102">
        <v>4.99931</v>
      </c>
      <c r="EC102">
        <v>13682.57666666667</v>
      </c>
      <c r="ED102">
        <v>13259.27</v>
      </c>
      <c r="EE102">
        <v>38.83306666666665</v>
      </c>
      <c r="EF102">
        <v>40.53306666666666</v>
      </c>
      <c r="EG102">
        <v>39.55806666666665</v>
      </c>
      <c r="EH102">
        <v>38.46639999999999</v>
      </c>
      <c r="EI102">
        <v>39.94559999999999</v>
      </c>
      <c r="EJ102">
        <v>1454.640666666667</v>
      </c>
      <c r="EK102">
        <v>40.36066666666665</v>
      </c>
      <c r="EL102">
        <v>0</v>
      </c>
      <c r="EM102">
        <v>117.2000000476837</v>
      </c>
      <c r="EN102">
        <v>0</v>
      </c>
      <c r="EO102">
        <v>675.5715</v>
      </c>
      <c r="EP102">
        <v>-9.295418811818282</v>
      </c>
      <c r="EQ102">
        <v>-372.2427373760096</v>
      </c>
      <c r="ER102">
        <v>13682.99615384615</v>
      </c>
      <c r="ES102">
        <v>15</v>
      </c>
      <c r="ET102">
        <v>1687538922</v>
      </c>
      <c r="EU102" t="s">
        <v>849</v>
      </c>
      <c r="EV102">
        <v>1687538922</v>
      </c>
      <c r="EW102">
        <v>1687538402.1</v>
      </c>
      <c r="EX102">
        <v>86</v>
      </c>
      <c r="EY102">
        <v>-0.193</v>
      </c>
      <c r="EZ102">
        <v>-0.003</v>
      </c>
      <c r="FA102">
        <v>-0.062</v>
      </c>
      <c r="FB102">
        <v>0.129</v>
      </c>
      <c r="FC102">
        <v>1227</v>
      </c>
      <c r="FD102">
        <v>15</v>
      </c>
      <c r="FE102">
        <v>0.13</v>
      </c>
      <c r="FF102">
        <v>0.07000000000000001</v>
      </c>
      <c r="FG102">
        <v>-28.75566829268292</v>
      </c>
      <c r="FH102">
        <v>2.480174216027854</v>
      </c>
      <c r="FI102">
        <v>0.2860963716524463</v>
      </c>
      <c r="FJ102">
        <v>1</v>
      </c>
      <c r="FK102">
        <v>1198.624516129033</v>
      </c>
      <c r="FL102">
        <v>3.857903225801813</v>
      </c>
      <c r="FM102">
        <v>0.3003743761855989</v>
      </c>
      <c r="FN102">
        <v>1</v>
      </c>
      <c r="FO102">
        <v>2.019400975609756</v>
      </c>
      <c r="FP102">
        <v>-0.1298069686411142</v>
      </c>
      <c r="FQ102">
        <v>0.01290692285499421</v>
      </c>
      <c r="FR102">
        <v>1</v>
      </c>
      <c r="FS102">
        <v>16.55993870967742</v>
      </c>
      <c r="FT102">
        <v>-0.1408016129032795</v>
      </c>
      <c r="FU102">
        <v>0.0106261296149224</v>
      </c>
      <c r="FV102">
        <v>1</v>
      </c>
      <c r="FW102">
        <v>4</v>
      </c>
      <c r="FX102">
        <v>4</v>
      </c>
      <c r="FY102" t="s">
        <v>416</v>
      </c>
      <c r="FZ102">
        <v>3.17904</v>
      </c>
      <c r="GA102">
        <v>2.79654</v>
      </c>
      <c r="GB102">
        <v>0.215674</v>
      </c>
      <c r="GC102">
        <v>0.219776</v>
      </c>
      <c r="GD102">
        <v>0.0926863</v>
      </c>
      <c r="GE102">
        <v>0.0852479</v>
      </c>
      <c r="GF102">
        <v>24632.4</v>
      </c>
      <c r="GG102">
        <v>19457.3</v>
      </c>
      <c r="GH102">
        <v>29341.8</v>
      </c>
      <c r="GI102">
        <v>24421.3</v>
      </c>
      <c r="GJ102">
        <v>33866.9</v>
      </c>
      <c r="GK102">
        <v>32615.3</v>
      </c>
      <c r="GL102">
        <v>40468.9</v>
      </c>
      <c r="GM102">
        <v>39847.5</v>
      </c>
      <c r="GN102">
        <v>2.1945</v>
      </c>
      <c r="GO102">
        <v>1.8603</v>
      </c>
      <c r="GP102">
        <v>0.0543892</v>
      </c>
      <c r="GQ102">
        <v>0</v>
      </c>
      <c r="GR102">
        <v>24.0255</v>
      </c>
      <c r="GS102">
        <v>999.9</v>
      </c>
      <c r="GT102">
        <v>33.8</v>
      </c>
      <c r="GU102">
        <v>33.8</v>
      </c>
      <c r="GV102">
        <v>17.6775</v>
      </c>
      <c r="GW102">
        <v>62.0809</v>
      </c>
      <c r="GX102">
        <v>35.0561</v>
      </c>
      <c r="GY102">
        <v>1</v>
      </c>
      <c r="GZ102">
        <v>-0.102591</v>
      </c>
      <c r="HA102">
        <v>0.532285</v>
      </c>
      <c r="HB102">
        <v>20.2663</v>
      </c>
      <c r="HC102">
        <v>5.22717</v>
      </c>
      <c r="HD102">
        <v>11.9081</v>
      </c>
      <c r="HE102">
        <v>4.96375</v>
      </c>
      <c r="HF102">
        <v>3.292</v>
      </c>
      <c r="HG102">
        <v>9999</v>
      </c>
      <c r="HH102">
        <v>9999</v>
      </c>
      <c r="HI102">
        <v>9999</v>
      </c>
      <c r="HJ102">
        <v>999.9</v>
      </c>
      <c r="HK102">
        <v>4.97021</v>
      </c>
      <c r="HL102">
        <v>1.87514</v>
      </c>
      <c r="HM102">
        <v>1.87393</v>
      </c>
      <c r="HN102">
        <v>1.87302</v>
      </c>
      <c r="HO102">
        <v>1.87454</v>
      </c>
      <c r="HP102">
        <v>1.8695</v>
      </c>
      <c r="HQ102">
        <v>1.87367</v>
      </c>
      <c r="HR102">
        <v>1.87875</v>
      </c>
      <c r="HS102">
        <v>0</v>
      </c>
      <c r="HT102">
        <v>0</v>
      </c>
      <c r="HU102">
        <v>0</v>
      </c>
      <c r="HV102">
        <v>0</v>
      </c>
      <c r="HW102" t="s">
        <v>417</v>
      </c>
      <c r="HX102" t="s">
        <v>418</v>
      </c>
      <c r="HY102" t="s">
        <v>419</v>
      </c>
      <c r="HZ102" t="s">
        <v>419</v>
      </c>
      <c r="IA102" t="s">
        <v>419</v>
      </c>
      <c r="IB102" t="s">
        <v>419</v>
      </c>
      <c r="IC102">
        <v>0</v>
      </c>
      <c r="ID102">
        <v>100</v>
      </c>
      <c r="IE102">
        <v>100</v>
      </c>
      <c r="IF102">
        <v>-0.062</v>
      </c>
      <c r="IG102">
        <v>0.1289</v>
      </c>
      <c r="IH102">
        <v>0.1310000000000855</v>
      </c>
      <c r="II102">
        <v>0</v>
      </c>
      <c r="IJ102">
        <v>0</v>
      </c>
      <c r="IK102">
        <v>0</v>
      </c>
      <c r="IL102">
        <v>0.1288952380952395</v>
      </c>
      <c r="IM102">
        <v>0</v>
      </c>
      <c r="IN102">
        <v>0</v>
      </c>
      <c r="IO102">
        <v>0</v>
      </c>
      <c r="IP102">
        <v>-1</v>
      </c>
      <c r="IQ102">
        <v>-1</v>
      </c>
      <c r="IR102">
        <v>-1</v>
      </c>
      <c r="IS102">
        <v>-1</v>
      </c>
      <c r="IT102">
        <v>1.5</v>
      </c>
      <c r="IU102">
        <v>8.199999999999999</v>
      </c>
      <c r="IV102">
        <v>2.62695</v>
      </c>
      <c r="IW102">
        <v>2.3999</v>
      </c>
      <c r="IX102">
        <v>1.42578</v>
      </c>
      <c r="IY102">
        <v>2.26807</v>
      </c>
      <c r="IZ102">
        <v>1.54785</v>
      </c>
      <c r="JA102">
        <v>2.35718</v>
      </c>
      <c r="JB102">
        <v>35.8711</v>
      </c>
      <c r="JC102">
        <v>14.0357</v>
      </c>
      <c r="JD102">
        <v>18</v>
      </c>
      <c r="JE102">
        <v>632.669</v>
      </c>
      <c r="JF102">
        <v>406.493</v>
      </c>
      <c r="JG102">
        <v>22.9033</v>
      </c>
      <c r="JH102">
        <v>25.8621</v>
      </c>
      <c r="JI102">
        <v>30.0002</v>
      </c>
      <c r="JJ102">
        <v>25.8035</v>
      </c>
      <c r="JK102">
        <v>25.7534</v>
      </c>
      <c r="JL102">
        <v>52.603</v>
      </c>
      <c r="JM102">
        <v>15.4878</v>
      </c>
      <c r="JN102">
        <v>12.595</v>
      </c>
      <c r="JO102">
        <v>22.9259</v>
      </c>
      <c r="JP102">
        <v>1227.78</v>
      </c>
      <c r="JQ102">
        <v>14.6389</v>
      </c>
      <c r="JR102">
        <v>95.5962</v>
      </c>
      <c r="JS102">
        <v>101.376</v>
      </c>
    </row>
    <row r="103" spans="1:279">
      <c r="A103">
        <v>87</v>
      </c>
      <c r="B103">
        <v>1687539016</v>
      </c>
      <c r="C103">
        <v>12626.5</v>
      </c>
      <c r="D103" t="s">
        <v>850</v>
      </c>
      <c r="E103" t="s">
        <v>851</v>
      </c>
      <c r="F103">
        <v>15</v>
      </c>
      <c r="G103" t="s">
        <v>227</v>
      </c>
      <c r="N103" t="s">
        <v>751</v>
      </c>
      <c r="O103" t="s">
        <v>752</v>
      </c>
      <c r="P103">
        <v>1687539008</v>
      </c>
      <c r="Q103">
        <f>(R103)/1000</f>
        <v>0</v>
      </c>
      <c r="R103">
        <f>1000*DB103*AP103*(CX103-CY103)/(100*CQ103*(1000-AP103*CX103))</f>
        <v>0</v>
      </c>
      <c r="S103">
        <f>DB103*AP103*(CW103-CV103*(1000-AP103*CY103)/(1000-AP103*CX103))/(100*CQ103)</f>
        <v>0</v>
      </c>
      <c r="T103">
        <f>CV103 - IF(AP103&gt;1, S103*CQ103*100.0/(AR103*DJ103), 0)</f>
        <v>0</v>
      </c>
      <c r="U103">
        <f>((AA103-Q103/2)*T103-S103)/(AA103+Q103/2)</f>
        <v>0</v>
      </c>
      <c r="V103">
        <f>U103*(DC103+DD103)/1000.0</f>
        <v>0</v>
      </c>
      <c r="W103">
        <f>(CV103 - IF(AP103&gt;1, S103*CQ103*100.0/(AR103*DJ103), 0))*(DC103+DD103)/1000.0</f>
        <v>0</v>
      </c>
      <c r="X103">
        <f>2.0/((1/Z103-1/Y103)+SIGN(Z103)*SQRT((1/Z103-1/Y103)*(1/Z103-1/Y103) + 4*CR103/((CR103+1)*(CR103+1))*(2*1/Z103*1/Y103-1/Y103*1/Y103)))</f>
        <v>0</v>
      </c>
      <c r="Y103">
        <f>IF(LEFT(CS103,1)&lt;&gt;"0",IF(LEFT(CS103,1)="1",3.0,CT103),$D$5+$E$5*(DJ103*DC103/($K$5*1000))+$F$5*(DJ103*DC103/($K$5*1000))*MAX(MIN(CQ103,$J$5),$I$5)*MAX(MIN(CQ103,$J$5),$I$5)+$G$5*MAX(MIN(CQ103,$J$5),$I$5)*(DJ103*DC103/($K$5*1000))+$H$5*(DJ103*DC103/($K$5*1000))*(DJ103*DC103/($K$5*1000)))</f>
        <v>0</v>
      </c>
      <c r="Z103">
        <f>Q103*(1000-(1000*0.61365*exp(17.502*AD103/(240.97+AD103))/(DC103+DD103)+CX103)/2)/(1000*0.61365*exp(17.502*AD103/(240.97+AD103))/(DC103+DD103)-CX103)</f>
        <v>0</v>
      </c>
      <c r="AA103">
        <f>1/((CR103+1)/(X103/1.6)+1/(Y103/1.37)) + CR103/((CR103+1)/(X103/1.6) + CR103/(Y103/1.37))</f>
        <v>0</v>
      </c>
      <c r="AB103">
        <f>(CM103*CP103)</f>
        <v>0</v>
      </c>
      <c r="AC103">
        <f>(DE103+(AB103+2*0.95*5.67E-8*(((DE103+$B$7)+273)^4-(DE103+273)^4)-44100*Q103)/(1.84*29.3*Y103+8*0.95*5.67E-8*(DE103+273)^3))</f>
        <v>0</v>
      </c>
      <c r="AD103">
        <f>($C$7*DF103+$D$7*DG103+$E$7*AC103)</f>
        <v>0</v>
      </c>
      <c r="AE103">
        <f>0.61365*exp(17.502*AD103/(240.97+AD103))</f>
        <v>0</v>
      </c>
      <c r="AF103">
        <f>(AG103/AH103*100)</f>
        <v>0</v>
      </c>
      <c r="AG103">
        <f>CX103*(DC103+DD103)/1000</f>
        <v>0</v>
      </c>
      <c r="AH103">
        <f>0.61365*exp(17.502*DE103/(240.97+DE103))</f>
        <v>0</v>
      </c>
      <c r="AI103">
        <f>(AE103-CX103*(DC103+DD103)/1000)</f>
        <v>0</v>
      </c>
      <c r="AJ103">
        <f>(-Q103*44100)</f>
        <v>0</v>
      </c>
      <c r="AK103">
        <f>2*29.3*Y103*0.92*(DE103-AD103)</f>
        <v>0</v>
      </c>
      <c r="AL103">
        <f>2*0.95*5.67E-8*(((DE103+$B$7)+273)^4-(AD103+273)^4)</f>
        <v>0</v>
      </c>
      <c r="AM103">
        <f>AB103+AL103+AJ103+AK103</f>
        <v>0</v>
      </c>
      <c r="AN103">
        <v>0</v>
      </c>
      <c r="AO103">
        <v>0</v>
      </c>
      <c r="AP103">
        <f>IF(AN103*$H$13&gt;=AR103,1.0,(AR103/(AR103-AN103*$H$13)))</f>
        <v>0</v>
      </c>
      <c r="AQ103">
        <f>(AP103-1)*100</f>
        <v>0</v>
      </c>
      <c r="AR103">
        <f>MAX(0,($B$13+$C$13*DJ103)/(1+$D$13*DJ103)*DC103/(DE103+273)*$E$13)</f>
        <v>0</v>
      </c>
      <c r="AS103" t="s">
        <v>788</v>
      </c>
      <c r="AT103">
        <v>12501.9</v>
      </c>
      <c r="AU103">
        <v>646.7515384615385</v>
      </c>
      <c r="AV103">
        <v>2575.47</v>
      </c>
      <c r="AW103">
        <f>1-AU103/AV103</f>
        <v>0</v>
      </c>
      <c r="AX103">
        <v>-1.242991638256745</v>
      </c>
      <c r="AY103" t="s">
        <v>852</v>
      </c>
      <c r="AZ103">
        <v>12516.8</v>
      </c>
      <c r="BA103">
        <v>674.2196153846154</v>
      </c>
      <c r="BB103">
        <v>887.323</v>
      </c>
      <c r="BC103">
        <f>1-BA103/BB103</f>
        <v>0</v>
      </c>
      <c r="BD103">
        <v>0.5</v>
      </c>
      <c r="BE103">
        <f>CN103</f>
        <v>0</v>
      </c>
      <c r="BF103">
        <f>S103</f>
        <v>0</v>
      </c>
      <c r="BG103">
        <f>BC103*BD103*BE103</f>
        <v>0</v>
      </c>
      <c r="BH103">
        <f>(BF103-AX103)/BE103</f>
        <v>0</v>
      </c>
      <c r="BI103">
        <f>(AV103-BB103)/BB103</f>
        <v>0</v>
      </c>
      <c r="BJ103">
        <f>AU103/(AW103+AU103/BB103)</f>
        <v>0</v>
      </c>
      <c r="BK103" t="s">
        <v>853</v>
      </c>
      <c r="BL103">
        <v>481.31</v>
      </c>
      <c r="BM103">
        <f>IF(BL103&lt;&gt;0, BL103, BJ103)</f>
        <v>0</v>
      </c>
      <c r="BN103">
        <f>1-BM103/BB103</f>
        <v>0</v>
      </c>
      <c r="BO103">
        <f>(BB103-BA103)/(BB103-BM103)</f>
        <v>0</v>
      </c>
      <c r="BP103">
        <f>(AV103-BB103)/(AV103-BM103)</f>
        <v>0</v>
      </c>
      <c r="BQ103">
        <f>(BB103-BA103)/(BB103-AU103)</f>
        <v>0</v>
      </c>
      <c r="BR103">
        <f>(AV103-BB103)/(AV103-AU103)</f>
        <v>0</v>
      </c>
      <c r="BS103">
        <f>(BO103*BM103/BA103)</f>
        <v>0</v>
      </c>
      <c r="BT103">
        <f>(1-BS103)</f>
        <v>0</v>
      </c>
      <c r="BU103">
        <v>1841</v>
      </c>
      <c r="BV103">
        <v>300</v>
      </c>
      <c r="BW103">
        <v>300</v>
      </c>
      <c r="BX103">
        <v>300</v>
      </c>
      <c r="BY103">
        <v>12516.8</v>
      </c>
      <c r="BZ103">
        <v>853.3099999999999</v>
      </c>
      <c r="CA103">
        <v>-0.00906969</v>
      </c>
      <c r="CB103">
        <v>-1.41</v>
      </c>
      <c r="CC103" t="s">
        <v>413</v>
      </c>
      <c r="CD103" t="s">
        <v>413</v>
      </c>
      <c r="CE103" t="s">
        <v>413</v>
      </c>
      <c r="CF103" t="s">
        <v>413</v>
      </c>
      <c r="CG103" t="s">
        <v>413</v>
      </c>
      <c r="CH103" t="s">
        <v>413</v>
      </c>
      <c r="CI103" t="s">
        <v>413</v>
      </c>
      <c r="CJ103" t="s">
        <v>413</v>
      </c>
      <c r="CK103" t="s">
        <v>413</v>
      </c>
      <c r="CL103" t="s">
        <v>413</v>
      </c>
      <c r="CM103">
        <f>$B$11*DK103+$C$11*DL103+$F$11*DW103*(1-DZ103)</f>
        <v>0</v>
      </c>
      <c r="CN103">
        <f>CM103*CO103</f>
        <v>0</v>
      </c>
      <c r="CO103">
        <f>($B$11*$D$9+$C$11*$D$9+$F$11*((EJ103+EB103)/MAX(EJ103+EB103+EK103, 0.1)*$I$9+EK103/MAX(EJ103+EB103+EK103, 0.1)*$J$9))/($B$11+$C$11+$F$11)</f>
        <v>0</v>
      </c>
      <c r="CP103">
        <f>($B$11*$K$9+$C$11*$K$9+$F$11*((EJ103+EB103)/MAX(EJ103+EB103+EK103, 0.1)*$P$9+EK103/MAX(EJ103+EB103+EK103, 0.1)*$Q$9))/($B$11+$C$11+$F$11)</f>
        <v>0</v>
      </c>
      <c r="CQ103">
        <v>6</v>
      </c>
      <c r="CR103">
        <v>0.5</v>
      </c>
      <c r="CS103" t="s">
        <v>414</v>
      </c>
      <c r="CT103">
        <v>2</v>
      </c>
      <c r="CU103">
        <v>1687539008</v>
      </c>
      <c r="CV103">
        <v>1497.935838709677</v>
      </c>
      <c r="CW103">
        <v>1527.248064516129</v>
      </c>
      <c r="CX103">
        <v>16.59653548387097</v>
      </c>
      <c r="CY103">
        <v>14.64157741935484</v>
      </c>
      <c r="CZ103">
        <v>1498.174838709677</v>
      </c>
      <c r="DA103">
        <v>16.46763870967742</v>
      </c>
      <c r="DB103">
        <v>600.1956774193548</v>
      </c>
      <c r="DC103">
        <v>101.0156129032258</v>
      </c>
      <c r="DD103">
        <v>0.1001167741935484</v>
      </c>
      <c r="DE103">
        <v>25.11704193548387</v>
      </c>
      <c r="DF103">
        <v>24.9177935483871</v>
      </c>
      <c r="DG103">
        <v>999.9000000000003</v>
      </c>
      <c r="DH103">
        <v>0</v>
      </c>
      <c r="DI103">
        <v>0</v>
      </c>
      <c r="DJ103">
        <v>9996.835483870967</v>
      </c>
      <c r="DK103">
        <v>0</v>
      </c>
      <c r="DL103">
        <v>1754.713870967742</v>
      </c>
      <c r="DM103">
        <v>-29.13447419354839</v>
      </c>
      <c r="DN103">
        <v>1523.397096774194</v>
      </c>
      <c r="DO103">
        <v>1549.941290322581</v>
      </c>
      <c r="DP103">
        <v>1.954948064516129</v>
      </c>
      <c r="DQ103">
        <v>1527.248064516129</v>
      </c>
      <c r="DR103">
        <v>14.64157741935484</v>
      </c>
      <c r="DS103">
        <v>1.67651</v>
      </c>
      <c r="DT103">
        <v>1.479029032258064</v>
      </c>
      <c r="DU103">
        <v>14.68062258064516</v>
      </c>
      <c r="DV103">
        <v>12.75307741935484</v>
      </c>
      <c r="DW103">
        <v>1500.010967741936</v>
      </c>
      <c r="DX103">
        <v>0.9729918064516131</v>
      </c>
      <c r="DY103">
        <v>0.02700807741935484</v>
      </c>
      <c r="DZ103">
        <v>0</v>
      </c>
      <c r="EA103">
        <v>674.528322580645</v>
      </c>
      <c r="EB103">
        <v>4.999310000000001</v>
      </c>
      <c r="EC103">
        <v>13603.9870967742</v>
      </c>
      <c r="ED103">
        <v>13259.30967741935</v>
      </c>
      <c r="EE103">
        <v>36.95141935483871</v>
      </c>
      <c r="EF103">
        <v>38.66109677419354</v>
      </c>
      <c r="EG103">
        <v>37.7860322580645</v>
      </c>
      <c r="EH103">
        <v>36.55406451612902</v>
      </c>
      <c r="EI103">
        <v>38.12483870967741</v>
      </c>
      <c r="EJ103">
        <v>1454.633225806451</v>
      </c>
      <c r="EK103">
        <v>40.37838709677422</v>
      </c>
      <c r="EL103">
        <v>0</v>
      </c>
      <c r="EM103">
        <v>123.2000000476837</v>
      </c>
      <c r="EN103">
        <v>0</v>
      </c>
      <c r="EO103">
        <v>674.2196153846154</v>
      </c>
      <c r="EP103">
        <v>-27.99152138513537</v>
      </c>
      <c r="EQ103">
        <v>142.5128214871002</v>
      </c>
      <c r="ER103">
        <v>13601.57307692308</v>
      </c>
      <c r="ES103">
        <v>15</v>
      </c>
      <c r="ET103">
        <v>1687539056.5</v>
      </c>
      <c r="EU103" t="s">
        <v>854</v>
      </c>
      <c r="EV103">
        <v>1687539056.5</v>
      </c>
      <c r="EW103">
        <v>1687538402.1</v>
      </c>
      <c r="EX103">
        <v>87</v>
      </c>
      <c r="EY103">
        <v>-0.175</v>
      </c>
      <c r="EZ103">
        <v>-0.003</v>
      </c>
      <c r="FA103">
        <v>-0.239</v>
      </c>
      <c r="FB103">
        <v>0.129</v>
      </c>
      <c r="FC103">
        <v>1527</v>
      </c>
      <c r="FD103">
        <v>15</v>
      </c>
      <c r="FE103">
        <v>0.13</v>
      </c>
      <c r="FF103">
        <v>0.07000000000000001</v>
      </c>
      <c r="FG103">
        <v>-29.22471</v>
      </c>
      <c r="FH103">
        <v>1.296648405253332</v>
      </c>
      <c r="FI103">
        <v>0.2114674298798755</v>
      </c>
      <c r="FJ103">
        <v>1</v>
      </c>
      <c r="FK103">
        <v>1498.102666666667</v>
      </c>
      <c r="FL103">
        <v>4.201468298110139</v>
      </c>
      <c r="FM103">
        <v>0.3191022128131195</v>
      </c>
      <c r="FN103">
        <v>1</v>
      </c>
      <c r="FO103">
        <v>1.94785125</v>
      </c>
      <c r="FP103">
        <v>0.1585120075046908</v>
      </c>
      <c r="FQ103">
        <v>0.01547801249959114</v>
      </c>
      <c r="FR103">
        <v>1</v>
      </c>
      <c r="FS103">
        <v>16.59628666666667</v>
      </c>
      <c r="FT103">
        <v>0.135280978865379</v>
      </c>
      <c r="FU103">
        <v>0.01001321571169265</v>
      </c>
      <c r="FV103">
        <v>1</v>
      </c>
      <c r="FW103">
        <v>4</v>
      </c>
      <c r="FX103">
        <v>4</v>
      </c>
      <c r="FY103" t="s">
        <v>416</v>
      </c>
      <c r="FZ103">
        <v>3.18005</v>
      </c>
      <c r="GA103">
        <v>2.79747</v>
      </c>
      <c r="GB103">
        <v>0.247437</v>
      </c>
      <c r="GC103">
        <v>0.251324</v>
      </c>
      <c r="GD103">
        <v>0.0929416</v>
      </c>
      <c r="GE103">
        <v>0.08552949999999999</v>
      </c>
      <c r="GF103">
        <v>23635.8</v>
      </c>
      <c r="GG103">
        <v>18670.7</v>
      </c>
      <c r="GH103">
        <v>29341.3</v>
      </c>
      <c r="GI103">
        <v>24420.1</v>
      </c>
      <c r="GJ103">
        <v>33858.8</v>
      </c>
      <c r="GK103">
        <v>32604.5</v>
      </c>
      <c r="GL103">
        <v>40469.4</v>
      </c>
      <c r="GM103">
        <v>39845.5</v>
      </c>
      <c r="GN103">
        <v>2.1948</v>
      </c>
      <c r="GO103">
        <v>1.8605</v>
      </c>
      <c r="GP103">
        <v>0.0609718</v>
      </c>
      <c r="GQ103">
        <v>0</v>
      </c>
      <c r="GR103">
        <v>23.9224</v>
      </c>
      <c r="GS103">
        <v>999.9</v>
      </c>
      <c r="GT103">
        <v>33.6</v>
      </c>
      <c r="GU103">
        <v>33.9</v>
      </c>
      <c r="GV103">
        <v>17.6728</v>
      </c>
      <c r="GW103">
        <v>62.1909</v>
      </c>
      <c r="GX103">
        <v>33.9343</v>
      </c>
      <c r="GY103">
        <v>1</v>
      </c>
      <c r="GZ103">
        <v>-0.102337</v>
      </c>
      <c r="HA103">
        <v>-0.165245</v>
      </c>
      <c r="HB103">
        <v>20.2677</v>
      </c>
      <c r="HC103">
        <v>5.22717</v>
      </c>
      <c r="HD103">
        <v>11.9081</v>
      </c>
      <c r="HE103">
        <v>4.9638</v>
      </c>
      <c r="HF103">
        <v>3.292</v>
      </c>
      <c r="HG103">
        <v>9999</v>
      </c>
      <c r="HH103">
        <v>9999</v>
      </c>
      <c r="HI103">
        <v>9999</v>
      </c>
      <c r="HJ103">
        <v>999.9</v>
      </c>
      <c r="HK103">
        <v>4.97026</v>
      </c>
      <c r="HL103">
        <v>1.87515</v>
      </c>
      <c r="HM103">
        <v>1.87393</v>
      </c>
      <c r="HN103">
        <v>1.87302</v>
      </c>
      <c r="HO103">
        <v>1.87454</v>
      </c>
      <c r="HP103">
        <v>1.86951</v>
      </c>
      <c r="HQ103">
        <v>1.87367</v>
      </c>
      <c r="HR103">
        <v>1.87878</v>
      </c>
      <c r="HS103">
        <v>0</v>
      </c>
      <c r="HT103">
        <v>0</v>
      </c>
      <c r="HU103">
        <v>0</v>
      </c>
      <c r="HV103">
        <v>0</v>
      </c>
      <c r="HW103" t="s">
        <v>417</v>
      </c>
      <c r="HX103" t="s">
        <v>418</v>
      </c>
      <c r="HY103" t="s">
        <v>419</v>
      </c>
      <c r="HZ103" t="s">
        <v>419</v>
      </c>
      <c r="IA103" t="s">
        <v>419</v>
      </c>
      <c r="IB103" t="s">
        <v>419</v>
      </c>
      <c r="IC103">
        <v>0</v>
      </c>
      <c r="ID103">
        <v>100</v>
      </c>
      <c r="IE103">
        <v>100</v>
      </c>
      <c r="IF103">
        <v>-0.239</v>
      </c>
      <c r="IG103">
        <v>0.1289</v>
      </c>
      <c r="IH103">
        <v>-0.06238095238086316</v>
      </c>
      <c r="II103">
        <v>0</v>
      </c>
      <c r="IJ103">
        <v>0</v>
      </c>
      <c r="IK103">
        <v>0</v>
      </c>
      <c r="IL103">
        <v>0.1288952380952395</v>
      </c>
      <c r="IM103">
        <v>0</v>
      </c>
      <c r="IN103">
        <v>0</v>
      </c>
      <c r="IO103">
        <v>0</v>
      </c>
      <c r="IP103">
        <v>-1</v>
      </c>
      <c r="IQ103">
        <v>-1</v>
      </c>
      <c r="IR103">
        <v>-1</v>
      </c>
      <c r="IS103">
        <v>-1</v>
      </c>
      <c r="IT103">
        <v>1.6</v>
      </c>
      <c r="IU103">
        <v>10.2</v>
      </c>
      <c r="IV103">
        <v>3.14575</v>
      </c>
      <c r="IW103">
        <v>2.37671</v>
      </c>
      <c r="IX103">
        <v>1.42578</v>
      </c>
      <c r="IY103">
        <v>2.26807</v>
      </c>
      <c r="IZ103">
        <v>1.54785</v>
      </c>
      <c r="JA103">
        <v>2.46948</v>
      </c>
      <c r="JB103">
        <v>35.8944</v>
      </c>
      <c r="JC103">
        <v>14.027</v>
      </c>
      <c r="JD103">
        <v>18</v>
      </c>
      <c r="JE103">
        <v>633.096</v>
      </c>
      <c r="JF103">
        <v>406.742</v>
      </c>
      <c r="JG103">
        <v>23.4896</v>
      </c>
      <c r="JH103">
        <v>25.8578</v>
      </c>
      <c r="JI103">
        <v>30</v>
      </c>
      <c r="JJ103">
        <v>25.8222</v>
      </c>
      <c r="JK103">
        <v>25.7729</v>
      </c>
      <c r="JL103">
        <v>62.9903</v>
      </c>
      <c r="JM103">
        <v>14.4396</v>
      </c>
      <c r="JN103">
        <v>12.6181</v>
      </c>
      <c r="JO103">
        <v>23.5086</v>
      </c>
      <c r="JP103">
        <v>1528.41</v>
      </c>
      <c r="JQ103">
        <v>14.5101</v>
      </c>
      <c r="JR103">
        <v>95.5964</v>
      </c>
      <c r="JS103">
        <v>101.371</v>
      </c>
    </row>
    <row r="104" spans="1:279">
      <c r="A104">
        <v>88</v>
      </c>
      <c r="B104">
        <v>1687539177.5</v>
      </c>
      <c r="C104">
        <v>12788</v>
      </c>
      <c r="D104" t="s">
        <v>855</v>
      </c>
      <c r="E104" t="s">
        <v>856</v>
      </c>
      <c r="F104">
        <v>15</v>
      </c>
      <c r="G104" t="s">
        <v>227</v>
      </c>
      <c r="N104" t="s">
        <v>751</v>
      </c>
      <c r="O104" t="s">
        <v>752</v>
      </c>
      <c r="P104">
        <v>1687539169.75</v>
      </c>
      <c r="Q104">
        <f>(R104)/1000</f>
        <v>0</v>
      </c>
      <c r="R104">
        <f>1000*DB104*AP104*(CX104-CY104)/(100*CQ104*(1000-AP104*CX104))</f>
        <v>0</v>
      </c>
      <c r="S104">
        <f>DB104*AP104*(CW104-CV104*(1000-AP104*CY104)/(1000-AP104*CX104))/(100*CQ104)</f>
        <v>0</v>
      </c>
      <c r="T104">
        <f>CV104 - IF(AP104&gt;1, S104*CQ104*100.0/(AR104*DJ104), 0)</f>
        <v>0</v>
      </c>
      <c r="U104">
        <f>((AA104-Q104/2)*T104-S104)/(AA104+Q104/2)</f>
        <v>0</v>
      </c>
      <c r="V104">
        <f>U104*(DC104+DD104)/1000.0</f>
        <v>0</v>
      </c>
      <c r="W104">
        <f>(CV104 - IF(AP104&gt;1, S104*CQ104*100.0/(AR104*DJ104), 0))*(DC104+DD104)/1000.0</f>
        <v>0</v>
      </c>
      <c r="X104">
        <f>2.0/((1/Z104-1/Y104)+SIGN(Z104)*SQRT((1/Z104-1/Y104)*(1/Z104-1/Y104) + 4*CR104/((CR104+1)*(CR104+1))*(2*1/Z104*1/Y104-1/Y104*1/Y104)))</f>
        <v>0</v>
      </c>
      <c r="Y104">
        <f>IF(LEFT(CS104,1)&lt;&gt;"0",IF(LEFT(CS104,1)="1",3.0,CT104),$D$5+$E$5*(DJ104*DC104/($K$5*1000))+$F$5*(DJ104*DC104/($K$5*1000))*MAX(MIN(CQ104,$J$5),$I$5)*MAX(MIN(CQ104,$J$5),$I$5)+$G$5*MAX(MIN(CQ104,$J$5),$I$5)*(DJ104*DC104/($K$5*1000))+$H$5*(DJ104*DC104/($K$5*1000))*(DJ104*DC104/($K$5*1000)))</f>
        <v>0</v>
      </c>
      <c r="Z104">
        <f>Q104*(1000-(1000*0.61365*exp(17.502*AD104/(240.97+AD104))/(DC104+DD104)+CX104)/2)/(1000*0.61365*exp(17.502*AD104/(240.97+AD104))/(DC104+DD104)-CX104)</f>
        <v>0</v>
      </c>
      <c r="AA104">
        <f>1/((CR104+1)/(X104/1.6)+1/(Y104/1.37)) + CR104/((CR104+1)/(X104/1.6) + CR104/(Y104/1.37))</f>
        <v>0</v>
      </c>
      <c r="AB104">
        <f>(CM104*CP104)</f>
        <v>0</v>
      </c>
      <c r="AC104">
        <f>(DE104+(AB104+2*0.95*5.67E-8*(((DE104+$B$7)+273)^4-(DE104+273)^4)-44100*Q104)/(1.84*29.3*Y104+8*0.95*5.67E-8*(DE104+273)^3))</f>
        <v>0</v>
      </c>
      <c r="AD104">
        <f>($C$7*DF104+$D$7*DG104+$E$7*AC104)</f>
        <v>0</v>
      </c>
      <c r="AE104">
        <f>0.61365*exp(17.502*AD104/(240.97+AD104))</f>
        <v>0</v>
      </c>
      <c r="AF104">
        <f>(AG104/AH104*100)</f>
        <v>0</v>
      </c>
      <c r="AG104">
        <f>CX104*(DC104+DD104)/1000</f>
        <v>0</v>
      </c>
      <c r="AH104">
        <f>0.61365*exp(17.502*DE104/(240.97+DE104))</f>
        <v>0</v>
      </c>
      <c r="AI104">
        <f>(AE104-CX104*(DC104+DD104)/1000)</f>
        <v>0</v>
      </c>
      <c r="AJ104">
        <f>(-Q104*44100)</f>
        <v>0</v>
      </c>
      <c r="AK104">
        <f>2*29.3*Y104*0.92*(DE104-AD104)</f>
        <v>0</v>
      </c>
      <c r="AL104">
        <f>2*0.95*5.67E-8*(((DE104+$B$7)+273)^4-(AD104+273)^4)</f>
        <v>0</v>
      </c>
      <c r="AM104">
        <f>AB104+AL104+AJ104+AK104</f>
        <v>0</v>
      </c>
      <c r="AN104">
        <v>0</v>
      </c>
      <c r="AO104">
        <v>0</v>
      </c>
      <c r="AP104">
        <f>IF(AN104*$H$13&gt;=AR104,1.0,(AR104/(AR104-AN104*$H$13)))</f>
        <v>0</v>
      </c>
      <c r="AQ104">
        <f>(AP104-1)*100</f>
        <v>0</v>
      </c>
      <c r="AR104">
        <f>MAX(0,($B$13+$C$13*DJ104)/(1+$D$13*DJ104)*DC104/(DE104+273)*$E$13)</f>
        <v>0</v>
      </c>
      <c r="AS104" t="s">
        <v>788</v>
      </c>
      <c r="AT104">
        <v>12501.9</v>
      </c>
      <c r="AU104">
        <v>646.7515384615385</v>
      </c>
      <c r="AV104">
        <v>2575.47</v>
      </c>
      <c r="AW104">
        <f>1-AU104/AV104</f>
        <v>0</v>
      </c>
      <c r="AX104">
        <v>-1.242991638256745</v>
      </c>
      <c r="AY104" t="s">
        <v>857</v>
      </c>
      <c r="AZ104">
        <v>12511.4</v>
      </c>
      <c r="BA104">
        <v>668.1736153846153</v>
      </c>
      <c r="BB104">
        <v>866.888</v>
      </c>
      <c r="BC104">
        <f>1-BA104/BB104</f>
        <v>0</v>
      </c>
      <c r="BD104">
        <v>0.5</v>
      </c>
      <c r="BE104">
        <f>CN104</f>
        <v>0</v>
      </c>
      <c r="BF104">
        <f>S104</f>
        <v>0</v>
      </c>
      <c r="BG104">
        <f>BC104*BD104*BE104</f>
        <v>0</v>
      </c>
      <c r="BH104">
        <f>(BF104-AX104)/BE104</f>
        <v>0</v>
      </c>
      <c r="BI104">
        <f>(AV104-BB104)/BB104</f>
        <v>0</v>
      </c>
      <c r="BJ104">
        <f>AU104/(AW104+AU104/BB104)</f>
        <v>0</v>
      </c>
      <c r="BK104" t="s">
        <v>858</v>
      </c>
      <c r="BL104">
        <v>481.49</v>
      </c>
      <c r="BM104">
        <f>IF(BL104&lt;&gt;0, BL104, BJ104)</f>
        <v>0</v>
      </c>
      <c r="BN104">
        <f>1-BM104/BB104</f>
        <v>0</v>
      </c>
      <c r="BO104">
        <f>(BB104-BA104)/(BB104-BM104)</f>
        <v>0</v>
      </c>
      <c r="BP104">
        <f>(AV104-BB104)/(AV104-BM104)</f>
        <v>0</v>
      </c>
      <c r="BQ104">
        <f>(BB104-BA104)/(BB104-AU104)</f>
        <v>0</v>
      </c>
      <c r="BR104">
        <f>(AV104-BB104)/(AV104-AU104)</f>
        <v>0</v>
      </c>
      <c r="BS104">
        <f>(BO104*BM104/BA104)</f>
        <v>0</v>
      </c>
      <c r="BT104">
        <f>(1-BS104)</f>
        <v>0</v>
      </c>
      <c r="BU104">
        <v>1843</v>
      </c>
      <c r="BV104">
        <v>300</v>
      </c>
      <c r="BW104">
        <v>300</v>
      </c>
      <c r="BX104">
        <v>300</v>
      </c>
      <c r="BY104">
        <v>12511.4</v>
      </c>
      <c r="BZ104">
        <v>836.35</v>
      </c>
      <c r="CA104">
        <v>-0.00906536</v>
      </c>
      <c r="CB104">
        <v>-1.34</v>
      </c>
      <c r="CC104" t="s">
        <v>413</v>
      </c>
      <c r="CD104" t="s">
        <v>413</v>
      </c>
      <c r="CE104" t="s">
        <v>413</v>
      </c>
      <c r="CF104" t="s">
        <v>413</v>
      </c>
      <c r="CG104" t="s">
        <v>413</v>
      </c>
      <c r="CH104" t="s">
        <v>413</v>
      </c>
      <c r="CI104" t="s">
        <v>413</v>
      </c>
      <c r="CJ104" t="s">
        <v>413</v>
      </c>
      <c r="CK104" t="s">
        <v>413</v>
      </c>
      <c r="CL104" t="s">
        <v>413</v>
      </c>
      <c r="CM104">
        <f>$B$11*DK104+$C$11*DL104+$F$11*DW104*(1-DZ104)</f>
        <v>0</v>
      </c>
      <c r="CN104">
        <f>CM104*CO104</f>
        <v>0</v>
      </c>
      <c r="CO104">
        <f>($B$11*$D$9+$C$11*$D$9+$F$11*((EJ104+EB104)/MAX(EJ104+EB104+EK104, 0.1)*$I$9+EK104/MAX(EJ104+EB104+EK104, 0.1)*$J$9))/($B$11+$C$11+$F$11)</f>
        <v>0</v>
      </c>
      <c r="CP104">
        <f>($B$11*$K$9+$C$11*$K$9+$F$11*((EJ104+EB104)/MAX(EJ104+EB104+EK104, 0.1)*$P$9+EK104/MAX(EJ104+EB104+EK104, 0.1)*$Q$9))/($B$11+$C$11+$F$11)</f>
        <v>0</v>
      </c>
      <c r="CQ104">
        <v>6</v>
      </c>
      <c r="CR104">
        <v>0.5</v>
      </c>
      <c r="CS104" t="s">
        <v>414</v>
      </c>
      <c r="CT104">
        <v>2</v>
      </c>
      <c r="CU104">
        <v>1687539169.75</v>
      </c>
      <c r="CV104">
        <v>1996.045</v>
      </c>
      <c r="CW104">
        <v>2027.920333333333</v>
      </c>
      <c r="CX104">
        <v>16.67952333333334</v>
      </c>
      <c r="CY104">
        <v>14.70018</v>
      </c>
      <c r="CZ104">
        <v>1997.244</v>
      </c>
      <c r="DA104">
        <v>16.55983666666667</v>
      </c>
      <c r="DB104">
        <v>600.1898666666667</v>
      </c>
      <c r="DC104">
        <v>101.0145666666667</v>
      </c>
      <c r="DD104">
        <v>0.09987890333333334</v>
      </c>
      <c r="DE104">
        <v>25.17761</v>
      </c>
      <c r="DF104">
        <v>25.01965666666666</v>
      </c>
      <c r="DG104">
        <v>999.9000000000002</v>
      </c>
      <c r="DH104">
        <v>0</v>
      </c>
      <c r="DI104">
        <v>0</v>
      </c>
      <c r="DJ104">
        <v>10003.20666666667</v>
      </c>
      <c r="DK104">
        <v>0</v>
      </c>
      <c r="DL104">
        <v>1762.670666666667</v>
      </c>
      <c r="DM104">
        <v>-31.87496666666667</v>
      </c>
      <c r="DN104">
        <v>2029.903666666667</v>
      </c>
      <c r="DO104">
        <v>2058.177666666667</v>
      </c>
      <c r="DP104">
        <v>1.979341333333334</v>
      </c>
      <c r="DQ104">
        <v>2027.920333333333</v>
      </c>
      <c r="DR104">
        <v>14.70018</v>
      </c>
      <c r="DS104">
        <v>1.684877</v>
      </c>
      <c r="DT104">
        <v>1.484935333333333</v>
      </c>
      <c r="DU104">
        <v>14.75778666666667</v>
      </c>
      <c r="DV104">
        <v>12.81389333333334</v>
      </c>
      <c r="DW104">
        <v>1499.987</v>
      </c>
      <c r="DX104">
        <v>0.972993</v>
      </c>
      <c r="DY104">
        <v>0.02700686</v>
      </c>
      <c r="DZ104">
        <v>0</v>
      </c>
      <c r="EA104">
        <v>668.3048333333334</v>
      </c>
      <c r="EB104">
        <v>4.99931</v>
      </c>
      <c r="EC104">
        <v>13547.58</v>
      </c>
      <c r="ED104">
        <v>13259.09333333333</v>
      </c>
      <c r="EE104">
        <v>37.43726666666667</v>
      </c>
      <c r="EF104">
        <v>39.95386666666665</v>
      </c>
      <c r="EG104">
        <v>38.30186666666667</v>
      </c>
      <c r="EH104">
        <v>36.56643333333333</v>
      </c>
      <c r="EI104">
        <v>38.79346666666667</v>
      </c>
      <c r="EJ104">
        <v>1454.615666666667</v>
      </c>
      <c r="EK104">
        <v>40.37366666666666</v>
      </c>
      <c r="EL104">
        <v>0</v>
      </c>
      <c r="EM104">
        <v>161.1000001430511</v>
      </c>
      <c r="EN104">
        <v>0</v>
      </c>
      <c r="EO104">
        <v>668.1736153846153</v>
      </c>
      <c r="EP104">
        <v>-16.67288891685121</v>
      </c>
      <c r="EQ104">
        <v>279.4803424611123</v>
      </c>
      <c r="ER104">
        <v>13550.09230769231</v>
      </c>
      <c r="ES104">
        <v>15</v>
      </c>
      <c r="ET104">
        <v>1687539132.5</v>
      </c>
      <c r="EU104" t="s">
        <v>859</v>
      </c>
      <c r="EV104">
        <v>1687539132.5</v>
      </c>
      <c r="EW104">
        <v>1687539130.5</v>
      </c>
      <c r="EX104">
        <v>88</v>
      </c>
      <c r="EY104">
        <v>-0.96</v>
      </c>
      <c r="EZ104">
        <v>-0.008999999999999999</v>
      </c>
      <c r="FA104">
        <v>-1.199</v>
      </c>
      <c r="FB104">
        <v>0.12</v>
      </c>
      <c r="FC104">
        <v>2019</v>
      </c>
      <c r="FD104">
        <v>15</v>
      </c>
      <c r="FE104">
        <v>0.11</v>
      </c>
      <c r="FF104">
        <v>0.05</v>
      </c>
      <c r="FG104">
        <v>-31.84856585365853</v>
      </c>
      <c r="FH104">
        <v>1.259770034843176</v>
      </c>
      <c r="FI104">
        <v>0.3595363386836267</v>
      </c>
      <c r="FJ104">
        <v>1</v>
      </c>
      <c r="FK104">
        <v>1995.87935483871</v>
      </c>
      <c r="FL104">
        <v>13.48596774193554</v>
      </c>
      <c r="FM104">
        <v>1.015248056400484</v>
      </c>
      <c r="FN104">
        <v>0</v>
      </c>
      <c r="FO104">
        <v>1.970899512195122</v>
      </c>
      <c r="FP104">
        <v>0.167816864111497</v>
      </c>
      <c r="FQ104">
        <v>0.01736042049496631</v>
      </c>
      <c r="FR104">
        <v>1</v>
      </c>
      <c r="FS104">
        <v>16.68205483870967</v>
      </c>
      <c r="FT104">
        <v>-0.2188548387096847</v>
      </c>
      <c r="FU104">
        <v>0.01682486329733413</v>
      </c>
      <c r="FV104">
        <v>1</v>
      </c>
      <c r="FW104">
        <v>3</v>
      </c>
      <c r="FX104">
        <v>4</v>
      </c>
      <c r="FY104" t="s">
        <v>520</v>
      </c>
      <c r="FZ104">
        <v>3.17931</v>
      </c>
      <c r="GA104">
        <v>2.79635</v>
      </c>
      <c r="GB104">
        <v>0.292971</v>
      </c>
      <c r="GC104">
        <v>0.296529</v>
      </c>
      <c r="GD104">
        <v>0.09314020000000001</v>
      </c>
      <c r="GE104">
        <v>0.0857453</v>
      </c>
      <c r="GF104">
        <v>22205.5</v>
      </c>
      <c r="GG104">
        <v>17543.4</v>
      </c>
      <c r="GH104">
        <v>29338.5</v>
      </c>
      <c r="GI104">
        <v>24418.1</v>
      </c>
      <c r="GJ104">
        <v>33849.6</v>
      </c>
      <c r="GK104">
        <v>32596.2</v>
      </c>
      <c r="GL104">
        <v>40465.4</v>
      </c>
      <c r="GM104">
        <v>39842.9</v>
      </c>
      <c r="GN104">
        <v>2.19362</v>
      </c>
      <c r="GO104">
        <v>1.86215</v>
      </c>
      <c r="GP104">
        <v>0.0629015</v>
      </c>
      <c r="GQ104">
        <v>0</v>
      </c>
      <c r="GR104">
        <v>23.9872</v>
      </c>
      <c r="GS104">
        <v>999.9</v>
      </c>
      <c r="GT104">
        <v>33.5</v>
      </c>
      <c r="GU104">
        <v>34</v>
      </c>
      <c r="GV104">
        <v>17.7199</v>
      </c>
      <c r="GW104">
        <v>62.0209</v>
      </c>
      <c r="GX104">
        <v>34.8998</v>
      </c>
      <c r="GY104">
        <v>1</v>
      </c>
      <c r="GZ104">
        <v>-0.09861789999999999</v>
      </c>
      <c r="HA104">
        <v>0.307451</v>
      </c>
      <c r="HB104">
        <v>20.2693</v>
      </c>
      <c r="HC104">
        <v>5.22732</v>
      </c>
      <c r="HD104">
        <v>11.9081</v>
      </c>
      <c r="HE104">
        <v>4.96385</v>
      </c>
      <c r="HF104">
        <v>3.292</v>
      </c>
      <c r="HG104">
        <v>9999</v>
      </c>
      <c r="HH104">
        <v>9999</v>
      </c>
      <c r="HI104">
        <v>9999</v>
      </c>
      <c r="HJ104">
        <v>999.9</v>
      </c>
      <c r="HK104">
        <v>4.97019</v>
      </c>
      <c r="HL104">
        <v>1.87515</v>
      </c>
      <c r="HM104">
        <v>1.87392</v>
      </c>
      <c r="HN104">
        <v>1.87302</v>
      </c>
      <c r="HO104">
        <v>1.87454</v>
      </c>
      <c r="HP104">
        <v>1.86951</v>
      </c>
      <c r="HQ104">
        <v>1.87365</v>
      </c>
      <c r="HR104">
        <v>1.87875</v>
      </c>
      <c r="HS104">
        <v>0</v>
      </c>
      <c r="HT104">
        <v>0</v>
      </c>
      <c r="HU104">
        <v>0</v>
      </c>
      <c r="HV104">
        <v>0</v>
      </c>
      <c r="HW104" t="s">
        <v>417</v>
      </c>
      <c r="HX104" t="s">
        <v>418</v>
      </c>
      <c r="HY104" t="s">
        <v>419</v>
      </c>
      <c r="HZ104" t="s">
        <v>419</v>
      </c>
      <c r="IA104" t="s">
        <v>419</v>
      </c>
      <c r="IB104" t="s">
        <v>419</v>
      </c>
      <c r="IC104">
        <v>0</v>
      </c>
      <c r="ID104">
        <v>100</v>
      </c>
      <c r="IE104">
        <v>100</v>
      </c>
      <c r="IF104">
        <v>-1.2</v>
      </c>
      <c r="IG104">
        <v>0.1196</v>
      </c>
      <c r="IH104">
        <v>-1.1985</v>
      </c>
      <c r="II104">
        <v>0</v>
      </c>
      <c r="IJ104">
        <v>0</v>
      </c>
      <c r="IK104">
        <v>0</v>
      </c>
      <c r="IL104">
        <v>0.1196900000000003</v>
      </c>
      <c r="IM104">
        <v>0</v>
      </c>
      <c r="IN104">
        <v>0</v>
      </c>
      <c r="IO104">
        <v>0</v>
      </c>
      <c r="IP104">
        <v>-1</v>
      </c>
      <c r="IQ104">
        <v>-1</v>
      </c>
      <c r="IR104">
        <v>-1</v>
      </c>
      <c r="IS104">
        <v>-1</v>
      </c>
      <c r="IT104">
        <v>0.8</v>
      </c>
      <c r="IU104">
        <v>0.8</v>
      </c>
      <c r="IV104">
        <v>3.95142</v>
      </c>
      <c r="IW104">
        <v>2.36938</v>
      </c>
      <c r="IX104">
        <v>1.42578</v>
      </c>
      <c r="IY104">
        <v>2.26807</v>
      </c>
      <c r="IZ104">
        <v>1.54785</v>
      </c>
      <c r="JA104">
        <v>2.39014</v>
      </c>
      <c r="JB104">
        <v>35.9412</v>
      </c>
      <c r="JC104">
        <v>14.0095</v>
      </c>
      <c r="JD104">
        <v>18</v>
      </c>
      <c r="JE104">
        <v>632.612</v>
      </c>
      <c r="JF104">
        <v>407.876</v>
      </c>
      <c r="JG104">
        <v>23.4492</v>
      </c>
      <c r="JH104">
        <v>25.8861</v>
      </c>
      <c r="JI104">
        <v>30.0001</v>
      </c>
      <c r="JJ104">
        <v>25.8569</v>
      </c>
      <c r="JK104">
        <v>25.8054</v>
      </c>
      <c r="JL104">
        <v>79.1221</v>
      </c>
      <c r="JM104">
        <v>14.1158</v>
      </c>
      <c r="JN104">
        <v>12.8523</v>
      </c>
      <c r="JO104">
        <v>23.4333</v>
      </c>
      <c r="JP104">
        <v>2029.29</v>
      </c>
      <c r="JQ104">
        <v>14.6186</v>
      </c>
      <c r="JR104">
        <v>95.587</v>
      </c>
      <c r="JS104">
        <v>101.364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2023-06-23T17:13:44Z</dcterms:created>
  <dcterms:modified xsi:type="dcterms:W3CDTF">2023-06-23T17:13:44Z</dcterms:modified>
</cp:coreProperties>
</file>