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<sst xmlns="http://schemas.openxmlformats.org/spreadsheetml/2006/main" count="7090" uniqueCount="1391">
  <si>
    <t>File opened</t>
  </si>
  <si>
    <t>2023-06-27 07:54:52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</si>
  <si>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</si>
  <si>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</si>
  <si>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</si>
  <si>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</si>
  <si>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</si>
  <si>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</si>
  <si>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</si>
  <si>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</si>
  <si>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</si>
  <si>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</si>
  <si>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</si>
  <si>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</si>
  <si>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</si>
  <si>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</si>
  <si>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</si>
  <si>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</si>
  <si>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</si>
  <si>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</si>
  <si>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</si>
  <si>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</si>
  <si>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</si>
  <si>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</si>
  <si>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</si>
  <si>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</si>
  <si>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</si>
  <si>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07:54:52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</si>
  <si>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</si>
  <si>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</si>
  <si>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</si>
  <si>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</si>
  <si>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</si>
  <si>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</si>
  <si>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</si>
  <si>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</si>
  <si>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</si>
  <si>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</si>
  <si>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</si>
  <si>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</si>
  <si>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</si>
  <si>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</si>
  <si>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</si>
  <si>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</si>
  <si>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</si>
  <si>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</si>
  <si>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</si>
  <si>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</si>
  <si>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</si>
  <si>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</si>
  <si>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</si>
  <si>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</si>
  <si>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</si>
  <si>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</si>
  <si>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</si>
  <si>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</si>
  <si>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</si>
  <si>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</si>
  <si>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</si>
  <si>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</si>
  <si>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</si>
  <si>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</si>
  <si>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</si>
  <si>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</si>
  <si>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</si>
  <si>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</si>
  <si>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</si>
  <si>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</si>
  <si>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</si>
  <si>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</si>
  <si>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</si>
  <si>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</si>
  <si>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</si>
  <si>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</si>
  <si>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</si>
  <si>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</si>
  <si>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</si>
  <si>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</si>
  <si>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</si>
  <si>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</si>
  <si>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</si>
  <si>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5.24925 82.3885 375.441 617.267 863.75 1074.54 1244.7 1382.82</t>
  </si>
  <si>
    <t>Fs_true</t>
  </si>
  <si>
    <t>0.0287259 99.678 401.337 601.463 801.726 1001.12 1202.97 1401.3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</si>
  <si>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</si>
  <si>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</si>
  <si>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</si>
  <si>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</si>
  <si>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</si>
  <si>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</si>
  <si>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</si>
  <si>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</si>
  <si>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</si>
  <si>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</si>
  <si>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</si>
  <si>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</si>
  <si>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</si>
  <si>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</si>
  <si>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</si>
  <si>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</si>
  <si>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</si>
  <si>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</si>
  <si>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</si>
  <si>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</si>
  <si>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</si>
  <si>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</si>
  <si>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</si>
  <si>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</si>
  <si>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</si>
  <si>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</si>
  <si>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</si>
  <si>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</si>
  <si>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</si>
  <si>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</si>
  <si>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</si>
  <si>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</si>
  <si>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</si>
  <si>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</si>
  <si>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</si>
  <si>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</si>
  <si>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</si>
  <si>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</si>
  <si>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</si>
  <si>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</si>
  <si>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</si>
  <si>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</si>
  <si>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</si>
  <si>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</si>
  <si>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</si>
  <si>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</si>
  <si>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</si>
  <si>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</si>
  <si>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</si>
  <si>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</si>
  <si>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</si>
  <si>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</si>
  <si>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</si>
  <si>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</si>
  <si>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</si>
  <si>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</si>
  <si>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</si>
  <si>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</si>
  <si>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</si>
  <si>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</si>
  <si>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</si>
  <si>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</si>
  <si>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</si>
  <si>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</si>
  <si>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</si>
  <si>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</si>
  <si>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</si>
  <si>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</si>
  <si>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</si>
  <si>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</si>
  <si>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</si>
  <si>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</si>
  <si>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</si>
  <si>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</si>
  <si>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</si>
  <si>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</si>
  <si>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</si>
  <si>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</si>
  <si>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</si>
  <si>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</si>
  <si>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</si>
  <si>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</si>
  <si>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</si>
  <si>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</si>
  <si>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</si>
  <si>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</si>
  <si>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</si>
  <si>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</si>
  <si>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</si>
  <si>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</si>
  <si>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</si>
  <si>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</si>
  <si>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</si>
  <si>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</si>
  <si>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</si>
  <si>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</si>
  <si>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</si>
  <si>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</si>
  <si>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</si>
  <si>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</si>
  <si>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</si>
  <si>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</si>
  <si>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</si>
  <si>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</si>
  <si>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</si>
  <si>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</si>
  <si>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</si>
  <si>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</si>
  <si>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</si>
  <si>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</si>
  <si>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</si>
  <si>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</si>
  <si>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</si>
  <si>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</si>
  <si>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</si>
  <si>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</si>
  <si>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</si>
  <si>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</si>
  <si>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</si>
  <si>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</si>
  <si>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</si>
  <si>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</si>
  <si>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</si>
  <si>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</si>
  <si>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</si>
  <si>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</si>
  <si>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</si>
  <si>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</si>
  <si>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</si>
  <si>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</si>
  <si>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</si>
  <si>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</si>
  <si>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</si>
  <si>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</si>
  <si>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</si>
  <si>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</si>
  <si>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</si>
  <si>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</si>
  <si>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</si>
  <si>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</si>
  <si>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</si>
  <si>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</si>
  <si>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</si>
  <si>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</si>
  <si>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</si>
  <si>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</si>
  <si>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</si>
  <si>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</si>
  <si>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</si>
  <si>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</si>
  <si>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</si>
  <si>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</si>
  <si>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</si>
  <si>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</si>
  <si>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</si>
  <si>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</si>
  <si>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</si>
  <si>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</si>
  <si>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</si>
  <si>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</si>
  <si>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</si>
  <si>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</si>
  <si>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</si>
  <si>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</si>
  <si>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</si>
  <si>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</si>
  <si>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</si>
  <si>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</si>
  <si>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</si>
  <si>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</si>
  <si>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</si>
  <si>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</si>
  <si>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</si>
  <si>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</si>
  <si>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</si>
  <si>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</si>
  <si>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</si>
  <si>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</si>
  <si>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</si>
  <si>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</si>
  <si>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</si>
  <si>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</si>
  <si>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</si>
  <si>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</si>
  <si>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</si>
  <si>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</si>
  <si>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</si>
  <si>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</si>
  <si>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</si>
  <si>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</si>
  <si>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</si>
  <si>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</si>
  <si>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</si>
  <si>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</si>
  <si>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</si>
  <si>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</si>
  <si>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</si>
  <si>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</si>
  <si>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</si>
  <si>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</si>
  <si>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</si>
  <si>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</si>
  <si>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</si>
  <si>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</si>
  <si>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</si>
  <si>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</si>
  <si>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</si>
  <si>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</si>
  <si>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</si>
  <si>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</si>
  <si>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</si>
  <si>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</si>
  <si>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</si>
  <si>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</si>
  <si>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</si>
  <si>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</si>
  <si>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</si>
  <si>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</si>
  <si>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</si>
  <si>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</si>
  <si>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</si>
  <si>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</si>
  <si>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</si>
  <si>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</si>
  <si>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</si>
  <si>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</si>
  <si>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</si>
  <si>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</si>
  <si>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</si>
  <si>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</si>
  <si>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</si>
  <si>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</si>
  <si>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</si>
  <si>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</si>
  <si>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</si>
  <si>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</si>
  <si>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</si>
  <si>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</si>
  <si>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</si>
  <si>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</si>
  <si>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</si>
  <si>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</si>
  <si>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</si>
  <si>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</si>
  <si>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</si>
  <si>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</si>
  <si>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</si>
  <si>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</si>
  <si>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</si>
  <si>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</si>
  <si>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</si>
  <si>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</si>
  <si>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</si>
  <si>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</si>
  <si>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</si>
  <si>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</si>
  <si>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</si>
  <si>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</si>
  <si>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</si>
  <si>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</si>
  <si>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</si>
  <si>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</si>
  <si>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</si>
  <si>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</si>
  <si>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</si>
  <si>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</si>
  <si>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</si>
  <si>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</si>
  <si>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</si>
  <si>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</si>
  <si>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</si>
  <si>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</si>
  <si>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</si>
  <si>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</si>
  <si>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</si>
  <si>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</si>
  <si>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</si>
  <si>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</si>
  <si>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</si>
  <si>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</si>
  <si>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</si>
  <si>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</si>
  <si>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</si>
  <si>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</si>
  <si>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</si>
  <si>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</si>
  <si>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</si>
  <si>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</si>
  <si>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</si>
  <si>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</si>
  <si>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</si>
  <si>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</si>
  <si>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</si>
  <si>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</si>
  <si>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</si>
  <si>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</si>
  <si>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</si>
  <si>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</si>
  <si>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</si>
  <si>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</si>
  <si>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</si>
  <si>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</si>
  <si>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</si>
  <si>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</si>
  <si>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</si>
  <si>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</si>
  <si>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</si>
  <si>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</si>
  <si>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</si>
  <si>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</si>
  <si>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</si>
  <si>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</si>
  <si>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</si>
  <si>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</si>
  <si>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</si>
  <si>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</si>
  <si>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</si>
  <si>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</si>
  <si>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</si>
  <si>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</si>
  <si>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</si>
  <si>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</si>
  <si>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</si>
  <si>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20230627 08:28:51</t>
  </si>
  <si>
    <t>08:28:51</t>
  </si>
  <si>
    <t>MPF-1816-20230623-11_22_22</t>
  </si>
  <si>
    <t>MPF-1845-20230627-08_28_37</t>
  </si>
  <si>
    <t>DARK-1846-20230627-08_28_44</t>
  </si>
  <si>
    <t>-</t>
  </si>
  <si>
    <t>0: Broadleaf</t>
  </si>
  <si>
    <t>08:29:16</t>
  </si>
  <si>
    <t>4/4</t>
  </si>
  <si>
    <t>11111111</t>
  </si>
  <si>
    <t>oooooooo</t>
  </si>
  <si>
    <t>on</t>
  </si>
  <si>
    <t>20230627 08:32:34</t>
  </si>
  <si>
    <t>08:32:34</t>
  </si>
  <si>
    <t>MPF-1847-20230627-08_32_20</t>
  </si>
  <si>
    <t>DARK-1848-20230627-08_32_27</t>
  </si>
  <si>
    <t>08:32:57</t>
  </si>
  <si>
    <t>20230627 08:35:30</t>
  </si>
  <si>
    <t>08:35:30</t>
  </si>
  <si>
    <t>MPF-1849-20230627-08_35_15</t>
  </si>
  <si>
    <t>DARK-1850-20230627-08_35_23</t>
  </si>
  <si>
    <t>08:35:53</t>
  </si>
  <si>
    <t>20230627 08:38:42</t>
  </si>
  <si>
    <t>08:38:42</t>
  </si>
  <si>
    <t>MPF-1851-20230627-08_38_27</t>
  </si>
  <si>
    <t>DARK-1852-20230627-08_38_35</t>
  </si>
  <si>
    <t>08:39:06</t>
  </si>
  <si>
    <t>20230627 08:42:12</t>
  </si>
  <si>
    <t>08:42:12</t>
  </si>
  <si>
    <t>MPF-1853-20230627-08_41_57</t>
  </si>
  <si>
    <t>DARK-1854-20230627-08_42_05</t>
  </si>
  <si>
    <t>08:42:34</t>
  </si>
  <si>
    <t>20230627 08:48:03</t>
  </si>
  <si>
    <t>08:48:03</t>
  </si>
  <si>
    <t>MPF-1855-20230627-08_47_49</t>
  </si>
  <si>
    <t>DARK-1856-20230627-08_47_56</t>
  </si>
  <si>
    <t>08:48:25</t>
  </si>
  <si>
    <t>20230627 08:51:12</t>
  </si>
  <si>
    <t>08:51:12</t>
  </si>
  <si>
    <t>MPF-1857-20230627-08_50_58</t>
  </si>
  <si>
    <t>DARK-1858-20230627-08_51_05</t>
  </si>
  <si>
    <t>08:51:45</t>
  </si>
  <si>
    <t>20230627 08:55:08</t>
  </si>
  <si>
    <t>08:55:08</t>
  </si>
  <si>
    <t>MPF-1859-20230627-08_54_53</t>
  </si>
  <si>
    <t>DARK-1860-20230627-08_55_01</t>
  </si>
  <si>
    <t>08:55:34</t>
  </si>
  <si>
    <t>20230627 08:58:00</t>
  </si>
  <si>
    <t>08:58:00</t>
  </si>
  <si>
    <t>MPF-1861-20230627-08_57_45</t>
  </si>
  <si>
    <t>DARK-1862-20230627-08_57_53</t>
  </si>
  <si>
    <t>08:58:23</t>
  </si>
  <si>
    <t>20230627 09:00:14</t>
  </si>
  <si>
    <t>09:00:14</t>
  </si>
  <si>
    <t>MPF-1863-20230627-09_00_00</t>
  </si>
  <si>
    <t>DARK-1864-20230627-09_00_07</t>
  </si>
  <si>
    <t>09:00:39</t>
  </si>
  <si>
    <t>20230627 09:03:10</t>
  </si>
  <si>
    <t>09:03:10</t>
  </si>
  <si>
    <t>MPF-1865-20230627-09_02_56</t>
  </si>
  <si>
    <t>DARK-1866-20230627-09_03_03</t>
  </si>
  <si>
    <t>09:03:30</t>
  </si>
  <si>
    <t>20230627 09:05:58</t>
  </si>
  <si>
    <t>09:05:58</t>
  </si>
  <si>
    <t>MPF-1867-20230627-09_05_44</t>
  </si>
  <si>
    <t>DARK-1868-20230627-09_05_51</t>
  </si>
  <si>
    <t>09:06:25</t>
  </si>
  <si>
    <t>20230627 09:09:21</t>
  </si>
  <si>
    <t>09:09:21</t>
  </si>
  <si>
    <t>MPF-1869-20230627-09_09_06</t>
  </si>
  <si>
    <t>DARK-1870-20230627-09_09_14</t>
  </si>
  <si>
    <t>09:09:39</t>
  </si>
  <si>
    <t>20230627 09:13:58</t>
  </si>
  <si>
    <t>09:13:58</t>
  </si>
  <si>
    <t>MPF-1871-20230627-09_13_43</t>
  </si>
  <si>
    <t>DARK-1872-20230627-09_13_51</t>
  </si>
  <si>
    <t>09:14:18</t>
  </si>
  <si>
    <t>20230627 09:16:08</t>
  </si>
  <si>
    <t>09:16:08</t>
  </si>
  <si>
    <t>MPF-1873-20230627-09_15_54</t>
  </si>
  <si>
    <t>DARK-1874-20230627-09_16_01</t>
  </si>
  <si>
    <t>09:16:33</t>
  </si>
  <si>
    <t>20230627 09:22:28</t>
  </si>
  <si>
    <t>09:22:28</t>
  </si>
  <si>
    <t>MPF-1875-20230627-09_22_14</t>
  </si>
  <si>
    <t>DARK-1876-20230627-09_22_21</t>
  </si>
  <si>
    <t>09:22:54</t>
  </si>
  <si>
    <t>20230627 09:26:47</t>
  </si>
  <si>
    <t>09:26:47</t>
  </si>
  <si>
    <t>MPF-1877-20230627-09_26_32</t>
  </si>
  <si>
    <t>DARK-1878-20230627-09_26_40</t>
  </si>
  <si>
    <t>09:27:14</t>
  </si>
  <si>
    <t>20230627 09:29:37</t>
  </si>
  <si>
    <t>09:29:37</t>
  </si>
  <si>
    <t>MPF-1879-20230627-09_29_22</t>
  </si>
  <si>
    <t>DARK-1880-20230627-09_29_30</t>
  </si>
  <si>
    <t>09:29:59</t>
  </si>
  <si>
    <t>20230627 09:32:27</t>
  </si>
  <si>
    <t>09:32:27</t>
  </si>
  <si>
    <t>MPF-1881-20230627-09_32_12</t>
  </si>
  <si>
    <t>DARK-1882-20230627-09_32_20</t>
  </si>
  <si>
    <t>09:32:46</t>
  </si>
  <si>
    <t>20230627 09:36:18</t>
  </si>
  <si>
    <t>09:36:18</t>
  </si>
  <si>
    <t>MPF-1883-20230627-09_36_04</t>
  </si>
  <si>
    <t>DARK-1884-20230627-09_36_11</t>
  </si>
  <si>
    <t>09:36:43</t>
  </si>
  <si>
    <t>20230627 09:40:41</t>
  </si>
  <si>
    <t>09:40:41</t>
  </si>
  <si>
    <t>MPF-1885-20230627-09_40_27</t>
  </si>
  <si>
    <t>DARK-1886-20230627-09_40_34</t>
  </si>
  <si>
    <t>09:41:00</t>
  </si>
  <si>
    <t>3/4</t>
  </si>
  <si>
    <t>20230627 09:45:13</t>
  </si>
  <si>
    <t>09:45:13</t>
  </si>
  <si>
    <t>MPF-1887-20230627-09_44_58</t>
  </si>
  <si>
    <t>DARK-1888-20230627-09_45_06</t>
  </si>
  <si>
    <t>09:45:32</t>
  </si>
  <si>
    <t>20230627 09:48:13</t>
  </si>
  <si>
    <t>09:48:13</t>
  </si>
  <si>
    <t>MPF-1889-20230627-09_47_59</t>
  </si>
  <si>
    <t>DARK-1890-20230627-09_48_06</t>
  </si>
  <si>
    <t>09:48:40</t>
  </si>
  <si>
    <t>20230627 09:50:45</t>
  </si>
  <si>
    <t>09:50:45</t>
  </si>
  <si>
    <t>MPF-1891-20230627-09_50_30</t>
  </si>
  <si>
    <t>DARK-1892-20230627-09_50_38</t>
  </si>
  <si>
    <t>09:51:12</t>
  </si>
  <si>
    <t>20230627 09:55:58</t>
  </si>
  <si>
    <t>09:55:58</t>
  </si>
  <si>
    <t>MPF-1893-20230627-09_55_44</t>
  </si>
  <si>
    <t>DARK-1894-20230627-09_55_51</t>
  </si>
  <si>
    <t>09:56:24</t>
  </si>
  <si>
    <t>20230627 09:58:45</t>
  </si>
  <si>
    <t>09:58:45</t>
  </si>
  <si>
    <t>MPF-1895-20230627-09_58_30</t>
  </si>
  <si>
    <t>DARK-1896-20230627-09_58_38</t>
  </si>
  <si>
    <t>09:59:05</t>
  </si>
  <si>
    <t>20230627 10:00:27</t>
  </si>
  <si>
    <t>10:00:27</t>
  </si>
  <si>
    <t>MPF-1897-20230627-10_00_12</t>
  </si>
  <si>
    <t>DARK-1898-20230627-10_00_20</t>
  </si>
  <si>
    <t>10:00:55</t>
  </si>
  <si>
    <t>20230627 10:22:25</t>
  </si>
  <si>
    <t>10:22:25</t>
  </si>
  <si>
    <t>MPF-1899-20230627-10_22_11</t>
  </si>
  <si>
    <t>DARK-1900-20230627-10_22_18</t>
  </si>
  <si>
    <t>10:22:56</t>
  </si>
  <si>
    <t>20230627 10:24:29</t>
  </si>
  <si>
    <t>10:24:29</t>
  </si>
  <si>
    <t>MPF-1901-20230627-10_24_15</t>
  </si>
  <si>
    <t>DARK-1902-20230627-10_24_22</t>
  </si>
  <si>
    <t>10:25:03</t>
  </si>
  <si>
    <t>20230627 10:26:42</t>
  </si>
  <si>
    <t>10:26:42</t>
  </si>
  <si>
    <t>MPF-1903-20230627-10_26_28</t>
  </si>
  <si>
    <t>DARK-1904-20230627-10_26_35</t>
  </si>
  <si>
    <t>10:27:03</t>
  </si>
  <si>
    <t>20230627 10:29:13</t>
  </si>
  <si>
    <t>10:29:13</t>
  </si>
  <si>
    <t>MPF-1905-20230627-10_28_58</t>
  </si>
  <si>
    <t>DARK-1906-20230627-10_29_06</t>
  </si>
  <si>
    <t>10:29:37</t>
  </si>
  <si>
    <t>20230627 10:30:56</t>
  </si>
  <si>
    <t>10:30:56</t>
  </si>
  <si>
    <t>MPF-1907-20230627-10_30_42</t>
  </si>
  <si>
    <t>DARK-1908-20230627-10_30_49</t>
  </si>
  <si>
    <t>10:31:25</t>
  </si>
  <si>
    <t>20230627 10:32:54</t>
  </si>
  <si>
    <t>10:32:54</t>
  </si>
  <si>
    <t>MPF-1909-20230627-10_32_39</t>
  </si>
  <si>
    <t>DARK-1910-20230627-10_32_47</t>
  </si>
  <si>
    <t>10:33:14</t>
  </si>
  <si>
    <t>20230627 10:34:28</t>
  </si>
  <si>
    <t>10:34:28</t>
  </si>
  <si>
    <t>MPF-1911-20230627-10_34_13</t>
  </si>
  <si>
    <t>DARK-1912-20230627-10_34_21</t>
  </si>
  <si>
    <t>10:34:57</t>
  </si>
  <si>
    <t>20230627 10:36:38</t>
  </si>
  <si>
    <t>10:36:38</t>
  </si>
  <si>
    <t>MPF-1913-20230627-10_36_23</t>
  </si>
  <si>
    <t>DARK-1914-20230627-10_36_31</t>
  </si>
  <si>
    <t>10:37:02</t>
  </si>
  <si>
    <t>20230627 10:41:32</t>
  </si>
  <si>
    <t>10:41:32</t>
  </si>
  <si>
    <t>MPF-1915-20230627-10_41_18</t>
  </si>
  <si>
    <t>DARK-1916-20230627-10_41_25</t>
  </si>
  <si>
    <t>10:41:52</t>
  </si>
  <si>
    <t>20230627 10:44:01</t>
  </si>
  <si>
    <t>10:44:01</t>
  </si>
  <si>
    <t>MPF-1917-20230627-10_43_47</t>
  </si>
  <si>
    <t>DARK-1918-20230627-10_43_54</t>
  </si>
  <si>
    <t>10:44:31</t>
  </si>
  <si>
    <t>20230627 10:45:56</t>
  </si>
  <si>
    <t>10:45:56</t>
  </si>
  <si>
    <t>MPF-1919-20230627-10_45_41</t>
  </si>
  <si>
    <t>DARK-1920-20230627-10_45_49</t>
  </si>
  <si>
    <t>10:46:17</t>
  </si>
  <si>
    <t>20230627 10:48:52</t>
  </si>
  <si>
    <t>10:48:52</t>
  </si>
  <si>
    <t>MPF-1921-20230627-10_48_37</t>
  </si>
  <si>
    <t>DARK-1922-20230627-10_48_45</t>
  </si>
  <si>
    <t>10:49:17</t>
  </si>
  <si>
    <t>20230627 10:51:08</t>
  </si>
  <si>
    <t>10:51:08</t>
  </si>
  <si>
    <t>MPF-1923-20230627-10_50_53</t>
  </si>
  <si>
    <t>DARK-1924-20230627-10_51_01</t>
  </si>
  <si>
    <t>10:51:27</t>
  </si>
  <si>
    <t>20230627 10:53:29</t>
  </si>
  <si>
    <t>10:53:29</t>
  </si>
  <si>
    <t>MPF-1925-20230627-10_53_14</t>
  </si>
  <si>
    <t>DARK-1926-20230627-10_53_22</t>
  </si>
  <si>
    <t>10:53:52</t>
  </si>
  <si>
    <t>20230627 10:55:49</t>
  </si>
  <si>
    <t>10:55:49</t>
  </si>
  <si>
    <t>MPF-1927-20230627-10_55_35</t>
  </si>
  <si>
    <t>DARK-1928-20230627-10_55_42</t>
  </si>
  <si>
    <t>10:56:15</t>
  </si>
  <si>
    <t>20230627 10:57:49</t>
  </si>
  <si>
    <t>10:57:49</t>
  </si>
  <si>
    <t>MPF-1929-20230627-10_57_34</t>
  </si>
  <si>
    <t>DARK-1930-20230627-10_57_42</t>
  </si>
  <si>
    <t>10:58:08</t>
  </si>
  <si>
    <t>20230627 11:00:31</t>
  </si>
  <si>
    <t>11:00:31</t>
  </si>
  <si>
    <t>MPF-1931-20230627-11_00_16</t>
  </si>
  <si>
    <t>DARK-1932-20230627-11_00_24</t>
  </si>
  <si>
    <t>11:00:50</t>
  </si>
  <si>
    <t>20230627 11:03:48</t>
  </si>
  <si>
    <t>11:03:48</t>
  </si>
  <si>
    <t>MPF-1933-20230627-11_03_34</t>
  </si>
  <si>
    <t>DARK-1934-20230627-11_03_41</t>
  </si>
  <si>
    <t>11:04:08</t>
  </si>
  <si>
    <t>20230627 11:06:39</t>
  </si>
  <si>
    <t>11:06:39</t>
  </si>
  <si>
    <t>MPF-1935-20230627-11_06_25</t>
  </si>
  <si>
    <t>DARK-1936-20230627-11_06_32</t>
  </si>
  <si>
    <t>11:06:59</t>
  </si>
  <si>
    <t>20230627 11:09:35</t>
  </si>
  <si>
    <t>11:09:35</t>
  </si>
  <si>
    <t>MPF-1937-20230627-11_09_20</t>
  </si>
  <si>
    <t>DARK-1938-20230627-11_09_28</t>
  </si>
  <si>
    <t>11:09:55</t>
  </si>
  <si>
    <t>20230627 11:12:30</t>
  </si>
  <si>
    <t>11:12:30</t>
  </si>
  <si>
    <t>MPF-1939-20230627-11_12_16</t>
  </si>
  <si>
    <t>DARK-1940-20230627-11_12_23</t>
  </si>
  <si>
    <t>11:13:01</t>
  </si>
  <si>
    <t>20230627 11:14:44</t>
  </si>
  <si>
    <t>11:14:44</t>
  </si>
  <si>
    <t>MPF-1941-20230627-11_14_29</t>
  </si>
  <si>
    <t>DARK-1942-20230627-11_14_37</t>
  </si>
  <si>
    <t>11:15:07</t>
  </si>
  <si>
    <t>20230627 11:17:48</t>
  </si>
  <si>
    <t>11:17:48</t>
  </si>
  <si>
    <t>MPF-1943-20230627-11_17_33</t>
  </si>
  <si>
    <t>DARK-1944-20230627-11_17_41</t>
  </si>
  <si>
    <t>11:18:06</t>
  </si>
  <si>
    <t>20230627 11:19:36</t>
  </si>
  <si>
    <t>11:19:36</t>
  </si>
  <si>
    <t>MPF-1945-20230627-11_19_21</t>
  </si>
  <si>
    <t>DARK-1946-20230627-11_19_29</t>
  </si>
  <si>
    <t>11:19:56</t>
  </si>
  <si>
    <t>20230627 11:21:51</t>
  </si>
  <si>
    <t>11:21:51</t>
  </si>
  <si>
    <t>MPF-1947-20230627-11_21_37</t>
  </si>
  <si>
    <t>DARK-1948-20230627-11_21_44</t>
  </si>
  <si>
    <t>11:22:09</t>
  </si>
  <si>
    <t>20230627 11:25:37</t>
  </si>
  <si>
    <t>11:25:37</t>
  </si>
  <si>
    <t>MPF-1949-20230627-11_25_23</t>
  </si>
  <si>
    <t>DARK-1950-20230627-11_25_30</t>
  </si>
  <si>
    <t>11:25:55</t>
  </si>
  <si>
    <t>20230627 11:30:39</t>
  </si>
  <si>
    <t>11:30:39</t>
  </si>
  <si>
    <t>MPF-1951-20230627-11_30_24</t>
  </si>
  <si>
    <t>DARK-1952-20230627-11_30_32</t>
  </si>
  <si>
    <t>11:31:06</t>
  </si>
  <si>
    <t>20230627 11:32:49</t>
  </si>
  <si>
    <t>11:32:49</t>
  </si>
  <si>
    <t>MPF-1953-20230627-11_32_35</t>
  </si>
  <si>
    <t>DARK-1954-20230627-11_32_42</t>
  </si>
  <si>
    <t>11:33:09</t>
  </si>
  <si>
    <t>20230627 11:34:52</t>
  </si>
  <si>
    <t>11:34:52</t>
  </si>
  <si>
    <t>MPF-1955-20230627-11_34_37</t>
  </si>
  <si>
    <t>DARK-1956-20230627-11_34_45</t>
  </si>
  <si>
    <t>11:35:10</t>
  </si>
  <si>
    <t>20230627 11:37:15</t>
  </si>
  <si>
    <t>11:37:15</t>
  </si>
  <si>
    <t>MPF-1957-20230627-11_37_00</t>
  </si>
  <si>
    <t>DARK-1958-20230627-11_37_08</t>
  </si>
  <si>
    <t>11:37:42</t>
  </si>
  <si>
    <t>20230627 11:39:06</t>
  </si>
  <si>
    <t>11:39:06</t>
  </si>
  <si>
    <t>MPF-1959-20230627-11_38_51</t>
  </si>
  <si>
    <t>DARK-1960-20230627-11_38_59</t>
  </si>
  <si>
    <t>11:39:28</t>
  </si>
  <si>
    <t>20230627 12:05:52</t>
  </si>
  <si>
    <t>12:05:52</t>
  </si>
  <si>
    <t>MPF-1961-20230627-12_05_38</t>
  </si>
  <si>
    <t>DARK-1962-20230627-12_05_45</t>
  </si>
  <si>
    <t>12:06:10</t>
  </si>
  <si>
    <t>20230627 12:08:11</t>
  </si>
  <si>
    <t>12:08:11</t>
  </si>
  <si>
    <t>MPF-1963-20230627-12_07_57</t>
  </si>
  <si>
    <t>DARK-1964-20230627-12_08_04</t>
  </si>
  <si>
    <t>12:08:37</t>
  </si>
  <si>
    <t>20230627 12:10:37</t>
  </si>
  <si>
    <t>12:10:37</t>
  </si>
  <si>
    <t>MPF-1965-20230627-12_10_23</t>
  </si>
  <si>
    <t>DARK-1966-20230627-12_10_30</t>
  </si>
  <si>
    <t>12:11:03</t>
  </si>
  <si>
    <t>20230627 12:12:52</t>
  </si>
  <si>
    <t>12:12:52</t>
  </si>
  <si>
    <t>MPF-1967-20230627-12_12_38</t>
  </si>
  <si>
    <t>DARK-1968-20230627-12_12_45</t>
  </si>
  <si>
    <t>12:13:15</t>
  </si>
  <si>
    <t>20230627 12:15:22</t>
  </si>
  <si>
    <t>12:15:22</t>
  </si>
  <si>
    <t>MPF-1969-20230627-12_15_07</t>
  </si>
  <si>
    <t>DARK-1970-20230627-12_15_15</t>
  </si>
  <si>
    <t>12:15:45</t>
  </si>
  <si>
    <t>20230627 12:17:30</t>
  </si>
  <si>
    <t>12:17:30</t>
  </si>
  <si>
    <t>MPF-1971-20230627-12_17_16</t>
  </si>
  <si>
    <t>DARK-1972-20230627-12_17_23</t>
  </si>
  <si>
    <t>12:17:56</t>
  </si>
  <si>
    <t>20230627 12:19:40</t>
  </si>
  <si>
    <t>12:19:40</t>
  </si>
  <si>
    <t>MPF-1973-20230627-12_19_26</t>
  </si>
  <si>
    <t>DARK-1974-20230627-12_19_33</t>
  </si>
  <si>
    <t>12:20:01</t>
  </si>
  <si>
    <t>20230627 12:22:02</t>
  </si>
  <si>
    <t>12:22:02</t>
  </si>
  <si>
    <t>MPF-1975-20230627-12_21_48</t>
  </si>
  <si>
    <t>DARK-1976-20230627-12_21_55</t>
  </si>
  <si>
    <t>12:22:21</t>
  </si>
  <si>
    <t>20230627 12:27:35</t>
  </si>
  <si>
    <t>12:27:35</t>
  </si>
  <si>
    <t>MPF-1977-20230627-12_27_21</t>
  </si>
  <si>
    <t>DARK-1978-20230627-12_27_28</t>
  </si>
  <si>
    <t>12:27:56</t>
  </si>
  <si>
    <t>20230627 12:29:52</t>
  </si>
  <si>
    <t>12:29:52</t>
  </si>
  <si>
    <t>MPF-1979-20230627-12_29_38</t>
  </si>
  <si>
    <t>DARK-1980-20230627-12_29_45</t>
  </si>
  <si>
    <t>12:30:16</t>
  </si>
  <si>
    <t>20230627 12:33:12</t>
  </si>
  <si>
    <t>12:33:12</t>
  </si>
  <si>
    <t>MPF-1981-20230627-12_32_58</t>
  </si>
  <si>
    <t>DARK-1982-20230627-12_33_05</t>
  </si>
  <si>
    <t>12:33:45</t>
  </si>
  <si>
    <t>20230627 12:37:31</t>
  </si>
  <si>
    <t>12:37:31</t>
  </si>
  <si>
    <t>MPF-1983-20230627-12_37_17</t>
  </si>
  <si>
    <t>DARK-1984-20230627-12_37_24</t>
  </si>
  <si>
    <t>12:37:54</t>
  </si>
  <si>
    <t>20230627 12:39:45</t>
  </si>
  <si>
    <t>12:39:45</t>
  </si>
  <si>
    <t>MPF-1985-20230627-12_39_31</t>
  </si>
  <si>
    <t>DARK-1986-20230627-12_39_38</t>
  </si>
  <si>
    <t>12:40:04</t>
  </si>
  <si>
    <t>20230627 12:42:37</t>
  </si>
  <si>
    <t>12:42:37</t>
  </si>
  <si>
    <t>MPF-1987-20230627-12_42_23</t>
  </si>
  <si>
    <t>DARK-1988-20230627-12_42_30</t>
  </si>
  <si>
    <t>12:43:05</t>
  </si>
  <si>
    <t>20230627 12:44:25</t>
  </si>
  <si>
    <t>12:44:25</t>
  </si>
  <si>
    <t>MPF-1989-20230627-12_44_10</t>
  </si>
  <si>
    <t>DARK-1990-20230627-12_44_18</t>
  </si>
  <si>
    <t>12:44:52</t>
  </si>
  <si>
    <t>20230627 12:46:22</t>
  </si>
  <si>
    <t>12:46:22</t>
  </si>
  <si>
    <t>MPF-1991-20230627-12_46_08</t>
  </si>
  <si>
    <t>DARK-1992-20230627-12_46_15</t>
  </si>
  <si>
    <t>12:46:40</t>
  </si>
  <si>
    <t>20230627 12:50:45</t>
  </si>
  <si>
    <t>12:50:45</t>
  </si>
  <si>
    <t>MPF-1993-20230627-12_50_30</t>
  </si>
  <si>
    <t>DARK-1994-20230627-12_50_38</t>
  </si>
  <si>
    <t>12:51:04</t>
  </si>
  <si>
    <t>20230627 12:53:18</t>
  </si>
  <si>
    <t>12:53:18</t>
  </si>
  <si>
    <t>MPF-1995-20230627-12_53_04</t>
  </si>
  <si>
    <t>DARK-1996-20230627-12_53_11</t>
  </si>
  <si>
    <t>12:53:39</t>
  </si>
  <si>
    <t>20230627 12:55:54</t>
  </si>
  <si>
    <t>12:55:54</t>
  </si>
  <si>
    <t>MPF-1997-20230627-12_55_40</t>
  </si>
  <si>
    <t>DARK-1998-20230627-12_55_47</t>
  </si>
  <si>
    <t>12:56:19</t>
  </si>
  <si>
    <t>20230627 12:59:13</t>
  </si>
  <si>
    <t>12:59:13</t>
  </si>
  <si>
    <t>MPF-1999-20230627-12_58_58</t>
  </si>
  <si>
    <t>DARK-2000-20230627-12_59_06</t>
  </si>
  <si>
    <t>12:59:35</t>
  </si>
  <si>
    <t>20230627 13:01:11</t>
  </si>
  <si>
    <t>13:01:11</t>
  </si>
  <si>
    <t>MPF-2001-20230627-13_00_57</t>
  </si>
  <si>
    <t>DARK-2002-20230627-13_01_04</t>
  </si>
  <si>
    <t>13:01:30</t>
  </si>
  <si>
    <t>20230627 13:03:39</t>
  </si>
  <si>
    <t>13:03:39</t>
  </si>
  <si>
    <t>MPF-2003-20230627-13_03_25</t>
  </si>
  <si>
    <t>DARK-2004-20230627-13_03_32</t>
  </si>
  <si>
    <t>13:03:58</t>
  </si>
  <si>
    <t>20230627 13:06:21</t>
  </si>
  <si>
    <t>13:06:21</t>
  </si>
  <si>
    <t>MPF-2005-20230627-13_06_07</t>
  </si>
  <si>
    <t>DARK-2006-20230627-13_06_14</t>
  </si>
  <si>
    <t>13:06:41</t>
  </si>
  <si>
    <t>20230627 13:08:28</t>
  </si>
  <si>
    <t>13:08:28</t>
  </si>
  <si>
    <t>MPF-2007-20230627-13_08_14</t>
  </si>
  <si>
    <t>DARK-2008-20230627-13_08_22</t>
  </si>
  <si>
    <t>13:08:49</t>
  </si>
  <si>
    <t>20230627 13:11:07</t>
  </si>
  <si>
    <t>13:11:07</t>
  </si>
  <si>
    <t>MPF-2009-20230627-13_10_53</t>
  </si>
  <si>
    <t>DARK-2010-20230627-13_11_00</t>
  </si>
  <si>
    <t>13:11:33</t>
  </si>
  <si>
    <t>20230627 13:13:30</t>
  </si>
  <si>
    <t>13:13:30</t>
  </si>
  <si>
    <t>MPF-2011-20230627-13_13_16</t>
  </si>
  <si>
    <t>DARK-2012-20230627-13_13_23</t>
  </si>
  <si>
    <t>13:13:58</t>
  </si>
  <si>
    <t>20230627 13:15:29</t>
  </si>
  <si>
    <t>13:15:29</t>
  </si>
  <si>
    <t>MPF-2013-20230627-13_15_15</t>
  </si>
  <si>
    <t>DARK-2014-20230627-13_15_23</t>
  </si>
  <si>
    <t>13:15:47</t>
  </si>
  <si>
    <t>20230627 13:17:38</t>
  </si>
  <si>
    <t>13:17:38</t>
  </si>
  <si>
    <t>MPF-2015-20230627-13_17_24</t>
  </si>
  <si>
    <t>DARK-2016-20230627-13_17_32</t>
  </si>
  <si>
    <t>13:18:03</t>
  </si>
  <si>
    <t>20230627 13:19:26</t>
  </si>
  <si>
    <t>13:19:26</t>
  </si>
  <si>
    <t>MPF-2017-20230627-13_19_12</t>
  </si>
  <si>
    <t>DARK-2018-20230627-13_19_20</t>
  </si>
  <si>
    <t>13:19:43</t>
  </si>
  <si>
    <t>20230627 13:21:49</t>
  </si>
  <si>
    <t>13:21:49</t>
  </si>
  <si>
    <t>MPF-2019-20230627-13_21_35</t>
  </si>
  <si>
    <t>DARK-2020-20230627-13_21_42</t>
  </si>
  <si>
    <t>13:22:10</t>
  </si>
  <si>
    <t>20230627 13:23:47</t>
  </si>
  <si>
    <t>13:23:47</t>
  </si>
  <si>
    <t>MPF-2021-20230627-13_23_33</t>
  </si>
  <si>
    <t>DARK-2022-20230627-13_23_41</t>
  </si>
  <si>
    <t>13:24:11</t>
  </si>
  <si>
    <t>20230627 13:26:12</t>
  </si>
  <si>
    <t>13:26:12</t>
  </si>
  <si>
    <t>MPF-2023-20230627-13_25_58</t>
  </si>
  <si>
    <t>DARK-2024-20230627-13_26_05</t>
  </si>
  <si>
    <t>13:26:31</t>
  </si>
  <si>
    <t>20230627 14:13:07</t>
  </si>
  <si>
    <t>14:13:07</t>
  </si>
  <si>
    <t>MPF-2025-20230627-14_12_53</t>
  </si>
  <si>
    <t>DARK-2026-20230627-14_13_00</t>
  </si>
  <si>
    <t>14:13:27</t>
  </si>
  <si>
    <t>20230627 14:15:18</t>
  </si>
  <si>
    <t>14:15:18</t>
  </si>
  <si>
    <t>MPF-2027-20230627-14_15_04</t>
  </si>
  <si>
    <t>DARK-2028-20230627-14_15_11</t>
  </si>
  <si>
    <t>14:15:43</t>
  </si>
  <si>
    <t>20230627 14:17:34</t>
  </si>
  <si>
    <t>14:17:34</t>
  </si>
  <si>
    <t>MPF-2029-20230627-14_17_20</t>
  </si>
  <si>
    <t>DARK-2030-20230627-14_17_28</t>
  </si>
  <si>
    <t>14:17:57</t>
  </si>
  <si>
    <t>20230627 14:19:17</t>
  </si>
  <si>
    <t>14:19:17</t>
  </si>
  <si>
    <t>MPF-2031-20230627-14_19_03</t>
  </si>
  <si>
    <t>DARK-2032-20230627-14_19_10</t>
  </si>
  <si>
    <t>14:19:40</t>
  </si>
  <si>
    <t>20230627 14:21:12</t>
  </si>
  <si>
    <t>14:21:12</t>
  </si>
  <si>
    <t>MPF-2033-20230627-14_20_58</t>
  </si>
  <si>
    <t>DARK-2034-20230627-14_21_05</t>
  </si>
  <si>
    <t>14:21:38</t>
  </si>
  <si>
    <t>20230627 14:23:21</t>
  </si>
  <si>
    <t>14:23:21</t>
  </si>
  <si>
    <t>MPF-2035-20230627-14_23_07</t>
  </si>
  <si>
    <t>DARK-2036-20230627-14_23_15</t>
  </si>
  <si>
    <t>14:23:48</t>
  </si>
  <si>
    <t>20230627 14:25:59</t>
  </si>
  <si>
    <t>14:25:59</t>
  </si>
  <si>
    <t>MPF-2037-20230627-14_25_45</t>
  </si>
  <si>
    <t>DARK-2038-20230627-14_25_53</t>
  </si>
  <si>
    <t>14:26:24</t>
  </si>
  <si>
    <t>20230627 14:28:34</t>
  </si>
  <si>
    <t>14:28:34</t>
  </si>
  <si>
    <t>MPF-2039-20230627-14_28_20</t>
  </si>
  <si>
    <t>DARK-2040-20230627-14_28_27</t>
  </si>
  <si>
    <t>14:28:56</t>
  </si>
  <si>
    <t>20230627 14:30:49</t>
  </si>
  <si>
    <t>14:30:49</t>
  </si>
  <si>
    <t>MPF-2041-20230627-14_30_35</t>
  </si>
  <si>
    <t>DARK-2042-20230627-14_30_43</t>
  </si>
  <si>
    <t>14:31:08</t>
  </si>
  <si>
    <t>20230627 14:32:37</t>
  </si>
  <si>
    <t>14:32:37</t>
  </si>
  <si>
    <t>MPF-2043-20230627-14_32_23</t>
  </si>
  <si>
    <t>DARK-2044-20230627-14_32_31</t>
  </si>
  <si>
    <t>14:33:05</t>
  </si>
  <si>
    <t>20230627 14:34:31</t>
  </si>
  <si>
    <t>14:34:31</t>
  </si>
  <si>
    <t>MPF-2045-20230627-14_34_17</t>
  </si>
  <si>
    <t>DARK-2046-20230627-14_34_25</t>
  </si>
  <si>
    <t>14:34:52</t>
  </si>
  <si>
    <t>20230627 14:36:22</t>
  </si>
  <si>
    <t>14:36:22</t>
  </si>
  <si>
    <t>MPF-2047-20230627-14_36_08</t>
  </si>
  <si>
    <t>DARK-2048-20230627-14_36_16</t>
  </si>
  <si>
    <t>14:36:44</t>
  </si>
  <si>
    <t>20230627 14:38:23</t>
  </si>
  <si>
    <t>14:38:23</t>
  </si>
  <si>
    <t>MPF-2049-20230627-14_38_09</t>
  </si>
  <si>
    <t>DARK-2050-20230627-14_38_17</t>
  </si>
  <si>
    <t>14:38:44</t>
  </si>
  <si>
    <t>20230627 14:42:16</t>
  </si>
  <si>
    <t>14:42:16</t>
  </si>
  <si>
    <t>MPF-2051-20230627-14_42_02</t>
  </si>
  <si>
    <t>DARK-2052-20230627-14_42_10</t>
  </si>
  <si>
    <t>14:42:41</t>
  </si>
  <si>
    <t>20230627 14:44:48</t>
  </si>
  <si>
    <t>14:44:48</t>
  </si>
  <si>
    <t>MPF-2053-20230627-14_44_34</t>
  </si>
  <si>
    <t>DARK-2054-20230627-14_44_41</t>
  </si>
  <si>
    <t>14:45:06</t>
  </si>
  <si>
    <t>20230627 14:46:53</t>
  </si>
  <si>
    <t>14:46:53</t>
  </si>
  <si>
    <t>MPF-2055-20230627-14_46_39</t>
  </si>
  <si>
    <t>DARK-2056-20230627-14_46_46</t>
  </si>
  <si>
    <t>14:47:12</t>
  </si>
  <si>
    <t>20230627 14:49:21</t>
  </si>
  <si>
    <t>14:49:21</t>
  </si>
  <si>
    <t>MPF-2057-20230627-14_49_07</t>
  </si>
  <si>
    <t>DARK-2058-20230627-14_49_14</t>
  </si>
  <si>
    <t>14:49:42</t>
  </si>
  <si>
    <t>20230627 14:51:35</t>
  </si>
  <si>
    <t>14:51:35</t>
  </si>
  <si>
    <t>MPF-2059-20230627-14_51_21</t>
  </si>
  <si>
    <t>DARK-2060-20230627-14_51_29</t>
  </si>
  <si>
    <t>14:51:52</t>
  </si>
  <si>
    <t>20230627 14:54:07</t>
  </si>
  <si>
    <t>14:54:07</t>
  </si>
  <si>
    <t>MPF-2061-20230627-14_53_53</t>
  </si>
  <si>
    <t>DARK-2062-20230627-14_54_00</t>
  </si>
  <si>
    <t>14:54:31</t>
  </si>
  <si>
    <t>20230627 14:55:44</t>
  </si>
  <si>
    <t>14:55:44</t>
  </si>
  <si>
    <t>MPF-2063-20230627-14_55_30</t>
  </si>
  <si>
    <t>DARK-2064-20230627-14_55_37</t>
  </si>
  <si>
    <t>14:56:08</t>
  </si>
  <si>
    <t>20230627 14:57:54</t>
  </si>
  <si>
    <t>14:57:54</t>
  </si>
  <si>
    <t>MPF-2065-20230627-14_57_40</t>
  </si>
  <si>
    <t>DARK-2066-20230627-14_57_48</t>
  </si>
  <si>
    <t>14:58:19</t>
  </si>
  <si>
    <t>20230627 15:01:45</t>
  </si>
  <si>
    <t>15:01:45</t>
  </si>
  <si>
    <t>MPF-2067-20230627-15_01_31</t>
  </si>
  <si>
    <t>DARK-2068-20230627-15_01_39</t>
  </si>
  <si>
    <t>15:02:04</t>
  </si>
  <si>
    <t>20230627 15:04:16</t>
  </si>
  <si>
    <t>15:04:16</t>
  </si>
  <si>
    <t>MPF-2069-20230627-15_04_02</t>
  </si>
  <si>
    <t>DARK-2070-20230627-15_04_09</t>
  </si>
  <si>
    <t>15:04:40</t>
  </si>
  <si>
    <t>20230627 15:08:27</t>
  </si>
  <si>
    <t>15:08:27</t>
  </si>
  <si>
    <t>MPF-2071-20230627-15_08_13</t>
  </si>
  <si>
    <t>DARK-2072-20230627-15_08_21</t>
  </si>
  <si>
    <t>15:08:54</t>
  </si>
  <si>
    <t>20230627 15:10:41</t>
  </si>
  <si>
    <t>15:10:41</t>
  </si>
  <si>
    <t>MPF-2073-20230627-15_10_27</t>
  </si>
  <si>
    <t>DARK-2074-20230627-15_10_35</t>
  </si>
  <si>
    <t>15:10:59</t>
  </si>
  <si>
    <t>20230627 15:13:00</t>
  </si>
  <si>
    <t>15:13:00</t>
  </si>
  <si>
    <t>MPF-2075-20230627-15_12_46</t>
  </si>
  <si>
    <t>DARK-2076-20230627-15_12_54</t>
  </si>
  <si>
    <t>15:13:25</t>
  </si>
  <si>
    <t>20230627 15:15:59</t>
  </si>
  <si>
    <t>15:15:59</t>
  </si>
  <si>
    <t>MPF-2077-20230627-15_15_45</t>
  </si>
  <si>
    <t>DARK-2078-20230627-15_15_53</t>
  </si>
  <si>
    <t>15:16:21</t>
  </si>
  <si>
    <t>20230627 15:17:45</t>
  </si>
  <si>
    <t>15:17:45</t>
  </si>
  <si>
    <t>MPF-2079-20230627-15_17_31</t>
  </si>
  <si>
    <t>DARK-2080-20230627-15_17_39</t>
  </si>
  <si>
    <t>15:18:06</t>
  </si>
  <si>
    <t>20230627 15:20:43</t>
  </si>
  <si>
    <t>15:20:43</t>
  </si>
  <si>
    <t>MPF-2081-20230627-15_20_29</t>
  </si>
  <si>
    <t>DARK-2082-20230627-15_20_37</t>
  </si>
  <si>
    <t>15:21:07</t>
  </si>
  <si>
    <t>20230627 15:22:35</t>
  </si>
  <si>
    <t>15:22:35</t>
  </si>
  <si>
    <t>MPF-2083-20230627-15_22_21</t>
  </si>
  <si>
    <t>DARK-2084-20230627-15_22_29</t>
  </si>
  <si>
    <t>15:23:03</t>
  </si>
  <si>
    <t>20230627 15:25:03</t>
  </si>
  <si>
    <t>15:25:03</t>
  </si>
  <si>
    <t>MPF-2085-20230627-15_24_49</t>
  </si>
  <si>
    <t>DARK-2086-20230627-15_24_56</t>
  </si>
  <si>
    <t>15:25:25</t>
  </si>
  <si>
    <t>20230627 16:05:12</t>
  </si>
  <si>
    <t>16:05:12</t>
  </si>
  <si>
    <t>MPF-2087-20230627-16_04_58</t>
  </si>
  <si>
    <t>DARK-2088-20230627-16_05_06</t>
  </si>
  <si>
    <t>16:05:30</t>
  </si>
  <si>
    <t>20230627 16:11:30</t>
  </si>
  <si>
    <t>16:11:30</t>
  </si>
  <si>
    <t>MPF-2089-20230627-16_11_16</t>
  </si>
  <si>
    <t>DARK-2090-20230627-16_11_23</t>
  </si>
  <si>
    <t>16:11:52</t>
  </si>
  <si>
    <t>20230627 16:13:26</t>
  </si>
  <si>
    <t>16:13:26</t>
  </si>
  <si>
    <t>MPF-2091-20230627-16_13_12</t>
  </si>
  <si>
    <t>DARK-2092-20230627-16_13_20</t>
  </si>
  <si>
    <t>16:13:52</t>
  </si>
  <si>
    <t>20230627 16:16:06</t>
  </si>
  <si>
    <t>16:16:06</t>
  </si>
  <si>
    <t>MPF-2093-20230627-16_15_52</t>
  </si>
  <si>
    <t>DARK-2094-20230627-16_16_00</t>
  </si>
  <si>
    <t>16:16:26</t>
  </si>
  <si>
    <t>20230627 16:18:20</t>
  </si>
  <si>
    <t>16:18:20</t>
  </si>
  <si>
    <t>MPF-2095-20230627-16_18_06</t>
  </si>
  <si>
    <t>DARK-2096-20230627-16_18_14</t>
  </si>
  <si>
    <t>16:18:44</t>
  </si>
  <si>
    <t>20230627 16:20:44</t>
  </si>
  <si>
    <t>16:20:44</t>
  </si>
  <si>
    <t>MPF-2097-20230627-16_20_30</t>
  </si>
  <si>
    <t>DARK-2098-20230627-16_20_38</t>
  </si>
  <si>
    <t>16:21:04</t>
  </si>
  <si>
    <t>20230627 16:23:53</t>
  </si>
  <si>
    <t>16:23:53</t>
  </si>
  <si>
    <t>MPF-2099-20230627-16_23_39</t>
  </si>
  <si>
    <t>DARK-2100-20230627-16_23_46</t>
  </si>
  <si>
    <t>16:24:12</t>
  </si>
  <si>
    <t>20230627 16:27:15</t>
  </si>
  <si>
    <t>16:27:15</t>
  </si>
  <si>
    <t>MPF-2101-20230627-16_27_01</t>
  </si>
  <si>
    <t>DARK-2102-20230627-16_27_09</t>
  </si>
  <si>
    <t>16:27:41</t>
  </si>
  <si>
    <t>20230627 16:29:45</t>
  </si>
  <si>
    <t>16:29:45</t>
  </si>
  <si>
    <t>MPF-2103-20230627-16_29_31</t>
  </si>
  <si>
    <t>DARK-2104-20230627-16_29_38</t>
  </si>
  <si>
    <t>16:30:05</t>
  </si>
  <si>
    <t>20230627 16:31:51</t>
  </si>
  <si>
    <t>16:31:51</t>
  </si>
  <si>
    <t>MPF-2105-20230627-16_31_37</t>
  </si>
  <si>
    <t>DARK-2106-20230627-16_31_45</t>
  </si>
  <si>
    <t>16:32:14</t>
  </si>
  <si>
    <t>20230627 16:35:52</t>
  </si>
  <si>
    <t>16:35:52</t>
  </si>
  <si>
    <t>MPF-2107-20230627-16_35_38</t>
  </si>
  <si>
    <t>DARK-2108-20230627-16_35_46</t>
  </si>
  <si>
    <t>16:36:11</t>
  </si>
  <si>
    <t>20230627 16:38:22</t>
  </si>
  <si>
    <t>16:38:22</t>
  </si>
  <si>
    <t>MPF-2109-20230627-16_38_08</t>
  </si>
  <si>
    <t>DARK-2110-20230627-16_38_16</t>
  </si>
  <si>
    <t>16:38:45</t>
  </si>
  <si>
    <t>20230627 16:40:17</t>
  </si>
  <si>
    <t>16:40:17</t>
  </si>
  <si>
    <t>MPF-2111-20230627-16_40_03</t>
  </si>
  <si>
    <t>DARK-2112-20230627-16_40_11</t>
  </si>
  <si>
    <t>16:40:38</t>
  </si>
  <si>
    <t>20230627 16:42:33</t>
  </si>
  <si>
    <t>16:42:33</t>
  </si>
  <si>
    <t>MPF-2113-20230627-16_42_19</t>
  </si>
  <si>
    <t>DARK-2114-20230627-16_42_27</t>
  </si>
  <si>
    <t>16:42:51</t>
  </si>
  <si>
    <t>20230627 16:44:31</t>
  </si>
  <si>
    <t>16:44:31</t>
  </si>
  <si>
    <t>MPF-2115-20230627-16_44_17</t>
  </si>
  <si>
    <t>DARK-2116-20230627-16_44_25</t>
  </si>
  <si>
    <t>16:45:01</t>
  </si>
  <si>
    <t>20230627 16:46:46</t>
  </si>
  <si>
    <t>16:46:46</t>
  </si>
  <si>
    <t>MPF-2117-20230627-16_46_32</t>
  </si>
  <si>
    <t>DARK-2118-20230627-16_46_39</t>
  </si>
  <si>
    <t>16:47:08</t>
  </si>
  <si>
    <t>20230627 16:57:45</t>
  </si>
  <si>
    <t>16:57:45</t>
  </si>
  <si>
    <t>MPF-2119-20230627-16_57_31</t>
  </si>
  <si>
    <t>DARK-2120-20230627-16_57_39</t>
  </si>
  <si>
    <t>16:58:03</t>
  </si>
  <si>
    <t>20230627 17:00:24</t>
  </si>
  <si>
    <t>17:00:24</t>
  </si>
  <si>
    <t>MPF-2121-20230627-17_00_10</t>
  </si>
  <si>
    <t>DARK-2122-20230627-17_00_17</t>
  </si>
  <si>
    <t>17:00:43</t>
  </si>
  <si>
    <t>20230627 17:03:12</t>
  </si>
  <si>
    <t>17:03:12</t>
  </si>
  <si>
    <t>MPF-2123-20230627-17_02_58</t>
  </si>
  <si>
    <t>DARK-2124-20230627-17_03_06</t>
  </si>
  <si>
    <t>17:03:36</t>
  </si>
  <si>
    <t>20230627 17:05:39</t>
  </si>
  <si>
    <t>17:05:39</t>
  </si>
  <si>
    <t>MPF-2125-20230627-17_05_25</t>
  </si>
  <si>
    <t>DARK-2126-20230627-17_05_33</t>
  </si>
  <si>
    <t>17:06:00</t>
  </si>
  <si>
    <t>20230627 17:08:19</t>
  </si>
  <si>
    <t>17:08:19</t>
  </si>
  <si>
    <t>MPF-2127-20230627-17_08_05</t>
  </si>
  <si>
    <t>DARK-2128-20230627-17_08_13</t>
  </si>
  <si>
    <t>17:08:47</t>
  </si>
  <si>
    <t>20230627 17:10:38</t>
  </si>
  <si>
    <t>17:10:38</t>
  </si>
  <si>
    <t>MPF-2129-20230627-17_10_24</t>
  </si>
  <si>
    <t>DARK-2130-20230627-17_10_32</t>
  </si>
  <si>
    <t>17:11:00</t>
  </si>
  <si>
    <t>20230627 17:12:51</t>
  </si>
  <si>
    <t>17:12:51</t>
  </si>
  <si>
    <t>MPF-2131-20230627-17_12_37</t>
  </si>
  <si>
    <t>DARK-2132-20230627-17_12_44</t>
  </si>
  <si>
    <t>17:13:11</t>
  </si>
  <si>
    <t>2/4</t>
  </si>
  <si>
    <t>20230627 17:15:36</t>
  </si>
  <si>
    <t>17:15:36</t>
  </si>
  <si>
    <t>MPF-2133-20230627-17_15_22</t>
  </si>
  <si>
    <t>DARK-2134-20230627-17_15_30</t>
  </si>
  <si>
    <t>17:15:57</t>
  </si>
  <si>
    <t>20230627 17:18:17</t>
  </si>
  <si>
    <t>17:18:17</t>
  </si>
  <si>
    <t>MPF-2135-20230627-17_18_03</t>
  </si>
  <si>
    <t>DARK-2136-20230627-17_18_10</t>
  </si>
  <si>
    <t>17:18:37</t>
  </si>
  <si>
    <t>20230627 17:20:25</t>
  </si>
  <si>
    <t>17:20:25</t>
  </si>
  <si>
    <t>MPF-2137-20230627-17_20_11</t>
  </si>
  <si>
    <t>DARK-2138-20230627-17_20_19</t>
  </si>
  <si>
    <t>17:20:45</t>
  </si>
  <si>
    <t>20230627 17:23:14</t>
  </si>
  <si>
    <t>17:23:14</t>
  </si>
  <si>
    <t>MPF-2139-20230627-17_23_00</t>
  </si>
  <si>
    <t>DARK-2140-20230627-17_23_07</t>
  </si>
  <si>
    <t>17:23:31</t>
  </si>
  <si>
    <t>20230627 17:25:41</t>
  </si>
  <si>
    <t>17:25:41</t>
  </si>
  <si>
    <t>MPF-2141-20230627-17_25_27</t>
  </si>
  <si>
    <t>DARK-2142-20230627-17_25_34</t>
  </si>
  <si>
    <t>17:26:08</t>
  </si>
  <si>
    <t>20230627 17:27:39</t>
  </si>
  <si>
    <t>17:27:39</t>
  </si>
  <si>
    <t>MPF-2143-20230627-17_27_25</t>
  </si>
  <si>
    <t>DARK-2144-20230627-17_27_32</t>
  </si>
  <si>
    <t>17:27:58</t>
  </si>
  <si>
    <t>20230627 17:30:56</t>
  </si>
  <si>
    <t>17:30:56</t>
  </si>
  <si>
    <t>MPF-2145-20230627-17_30_42</t>
  </si>
  <si>
    <t>DARK-2146-20230627-17_30_50</t>
  </si>
  <si>
    <t>17:31:17</t>
  </si>
  <si>
    <t>20230627 17:32:54</t>
  </si>
  <si>
    <t>17:32:54</t>
  </si>
  <si>
    <t>MPF-2147-20230627-17_32_40</t>
  </si>
  <si>
    <t>DARK-2148-20230627-17_32_47</t>
  </si>
  <si>
    <t>17:33:11</t>
  </si>
  <si>
    <t>20230627 18:04:11</t>
  </si>
  <si>
    <t>18:04:11</t>
  </si>
  <si>
    <t>MPF-2149-20230627-18_03_58</t>
  </si>
  <si>
    <t>DARK-2150-20230627-18_04_05</t>
  </si>
  <si>
    <t>18:04:29</t>
  </si>
  <si>
    <t>20230627 18:06:21</t>
  </si>
  <si>
    <t>18:06:21</t>
  </si>
  <si>
    <t>MPF-2151-20230627-18_06_08</t>
  </si>
  <si>
    <t>DARK-2152-20230627-18_06_15</t>
  </si>
  <si>
    <t>18:06:40</t>
  </si>
  <si>
    <t>20230627 18:08:41</t>
  </si>
  <si>
    <t>18:08:41</t>
  </si>
  <si>
    <t>MPF-2153-20230627-18_08_27</t>
  </si>
  <si>
    <t>DARK-2154-20230627-18_08_34</t>
  </si>
  <si>
    <t>18:09:02</t>
  </si>
  <si>
    <t>20230627 18:10:39</t>
  </si>
  <si>
    <t>18:10:39</t>
  </si>
  <si>
    <t>MPF-2155-20230627-18_10_26</t>
  </si>
  <si>
    <t>DARK-2156-20230627-18_10_33</t>
  </si>
  <si>
    <t>18:10:57</t>
  </si>
  <si>
    <t>20230627 18:13:59</t>
  </si>
  <si>
    <t>18:13:59</t>
  </si>
  <si>
    <t>MPF-2157-20230627-18_13_45</t>
  </si>
  <si>
    <t>DARK-2158-20230627-18_13_52</t>
  </si>
  <si>
    <t>18:14:23</t>
  </si>
  <si>
    <t>20230627 18:16:26</t>
  </si>
  <si>
    <t>18:16:26</t>
  </si>
  <si>
    <t>MPF-2159-20230627-18_16_12</t>
  </si>
  <si>
    <t>DARK-2160-20230627-18_16_19</t>
  </si>
  <si>
    <t>18:16:50</t>
  </si>
  <si>
    <t>20230627 18:18:53</t>
  </si>
  <si>
    <t>18:18:53</t>
  </si>
  <si>
    <t>MPF-2161-20230627-18_18_40</t>
  </si>
  <si>
    <t>DARK-2162-20230627-18_18_47</t>
  </si>
  <si>
    <t>18:19:13</t>
  </si>
  <si>
    <t>20230627 18:24:07</t>
  </si>
  <si>
    <t>18:24:07</t>
  </si>
  <si>
    <t>MPF-2163-20230627-18_23_53</t>
  </si>
  <si>
    <t>DARK-2164-20230627-18_24_00</t>
  </si>
  <si>
    <t>18:24:28</t>
  </si>
  <si>
    <t>20230627 18:26:29</t>
  </si>
  <si>
    <t>18:26:29</t>
  </si>
  <si>
    <t>MPF-2165-20230627-18_26_16</t>
  </si>
  <si>
    <t>DARK-2166-20230627-18_26_23</t>
  </si>
  <si>
    <t>18:26:47</t>
  </si>
  <si>
    <t>20230627 18:29:35</t>
  </si>
  <si>
    <t>18:29:35</t>
  </si>
  <si>
    <t>MPF-2167-20230627-18_29_21</t>
  </si>
  <si>
    <t>DARK-2168-20230627-18_29_28</t>
  </si>
  <si>
    <t>18:29:54</t>
  </si>
  <si>
    <t>20230627 18:31:49</t>
  </si>
  <si>
    <t>18:31:49</t>
  </si>
  <si>
    <t>MPF-2169-20230627-18_31_36</t>
  </si>
  <si>
    <t>DARK-2170-20230627-18_31_43</t>
  </si>
  <si>
    <t>18:32:09</t>
  </si>
  <si>
    <t>20230627 18:33:42</t>
  </si>
  <si>
    <t>18:33:42</t>
  </si>
  <si>
    <t>MPF-2171-20230627-18_33_29</t>
  </si>
  <si>
    <t>DARK-2172-20230627-18_33_36</t>
  </si>
  <si>
    <t>18:34:02</t>
  </si>
  <si>
    <t>20230627 18:36:29</t>
  </si>
  <si>
    <t>18:36:29</t>
  </si>
  <si>
    <t>MPF-2173-20230627-18_36_16</t>
  </si>
  <si>
    <t>DARK-2174-20230627-18_36_23</t>
  </si>
  <si>
    <t>18:36:48</t>
  </si>
  <si>
    <t>20230627 18:38:32</t>
  </si>
  <si>
    <t>18:38:32</t>
  </si>
  <si>
    <t>MPF-2175-20230627-18_38_19</t>
  </si>
  <si>
    <t>DARK-2176-20230627-18_38_26</t>
  </si>
  <si>
    <t>18:38:55</t>
  </si>
  <si>
    <t>20230627 18:41:26</t>
  </si>
  <si>
    <t>18:41:26</t>
  </si>
  <si>
    <t>MPF-2177-20230627-18_41_12</t>
  </si>
  <si>
    <t>DARK-2178-20230627-18_41_19</t>
  </si>
  <si>
    <t>18:41:47</t>
  </si>
  <si>
    <t>20230627 18:43:44</t>
  </si>
  <si>
    <t>18:43:44</t>
  </si>
  <si>
    <t>MPF-2179-20230627-18_43_31</t>
  </si>
  <si>
    <t>DARK-2180-20230627-18_43_38</t>
  </si>
  <si>
    <t>18:44:02</t>
  </si>
  <si>
    <t>20230627 18:45:32</t>
  </si>
  <si>
    <t>18:45:32</t>
  </si>
  <si>
    <t>MPF-2181-20230627-18_45_18</t>
  </si>
  <si>
    <t>DARK-2182-20230627-18_45_25</t>
  </si>
  <si>
    <t>18:45:50</t>
  </si>
  <si>
    <t>20230627 18:47:33</t>
  </si>
  <si>
    <t>18:47:33</t>
  </si>
  <si>
    <t>MPF-2183-20230627-18_47_19</t>
  </si>
  <si>
    <t>DARK-2184-20230627-18_47_26</t>
  </si>
  <si>
    <t>18:47:50</t>
  </si>
  <si>
    <t>20230627 18:50:14</t>
  </si>
  <si>
    <t>18:50:14</t>
  </si>
  <si>
    <t>MPF-2185-20230627-18_50_01</t>
  </si>
  <si>
    <t>DARK-2186-20230627-18_50_08</t>
  </si>
  <si>
    <t>18:50:38</t>
  </si>
  <si>
    <t>20230627 18:52:40</t>
  </si>
  <si>
    <t>18:52:40</t>
  </si>
  <si>
    <t>MPF-2187-20230627-18_52_26</t>
  </si>
  <si>
    <t>DARK-2188-20230627-18_52_33</t>
  </si>
  <si>
    <t>18:52:57</t>
  </si>
  <si>
    <t>20230627 18:55:05</t>
  </si>
  <si>
    <t>18:55:05</t>
  </si>
  <si>
    <t>MPF-2189-20230627-18_54_51</t>
  </si>
  <si>
    <t>DARK-2190-20230627-18_54_59</t>
  </si>
  <si>
    <t>18:55:29</t>
  </si>
  <si>
    <t>20230627 18:57:19</t>
  </si>
  <si>
    <t>18:57:19</t>
  </si>
  <si>
    <t>MPF-2191-20230627-18_57_06</t>
  </si>
  <si>
    <t>DARK-2192-20230627-18_57_13</t>
  </si>
  <si>
    <t>18:57:41</t>
  </si>
  <si>
    <t>20230627 18:59:25</t>
  </si>
  <si>
    <t>18:59:25</t>
  </si>
  <si>
    <t>MPF-2193-20230627-18_59_11</t>
  </si>
  <si>
    <t>DARK-2194-20230627-18_59_19</t>
  </si>
  <si>
    <t>18:59:48</t>
  </si>
  <si>
    <t>20230627 19:58:46</t>
  </si>
  <si>
    <t>19:58:46</t>
  </si>
  <si>
    <t>MPF-2195-20230627-19_58_32</t>
  </si>
  <si>
    <t>19:59:03</t>
  </si>
  <si>
    <t>20230627 20:01:05</t>
  </si>
  <si>
    <t>20:01:05</t>
  </si>
  <si>
    <t>MPF-2196-20230627-20_00_52</t>
  </si>
  <si>
    <t>20:01:25</t>
  </si>
  <si>
    <t>20230627 20:03:11</t>
  </si>
  <si>
    <t>20:03:11</t>
  </si>
  <si>
    <t>MPF-2197-20230627-20_02_58</t>
  </si>
  <si>
    <t>20:03:29</t>
  </si>
  <si>
    <t>20230627 20:06:20</t>
  </si>
  <si>
    <t>20:06:20</t>
  </si>
  <si>
    <t>MPF-2198-20230627-20_06_07</t>
  </si>
  <si>
    <t>20:06:41</t>
  </si>
  <si>
    <t>20230627 20:08:53</t>
  </si>
  <si>
    <t>20:08:53</t>
  </si>
  <si>
    <t>MPF-2199-20230627-20_08_39</t>
  </si>
  <si>
    <t>20:09:21</t>
  </si>
  <si>
    <t>20230627 20:11:29</t>
  </si>
  <si>
    <t>20:11:29</t>
  </si>
  <si>
    <t>MPF-2200-20230627-20_11_16</t>
  </si>
  <si>
    <t>20:11:50</t>
  </si>
  <si>
    <t>20230627 20:13:46</t>
  </si>
  <si>
    <t>20:13:46</t>
  </si>
  <si>
    <t>MPF-2201-20230627-20_13_33</t>
  </si>
  <si>
    <t>20:14:03</t>
  </si>
  <si>
    <t>20230627 20:17:04</t>
  </si>
  <si>
    <t>20:17:04</t>
  </si>
  <si>
    <t>MPF-2202-20230627-20_16_51</t>
  </si>
  <si>
    <t>20:17:22</t>
  </si>
  <si>
    <t>20230627 20:19:41</t>
  </si>
  <si>
    <t>20:19:41</t>
  </si>
  <si>
    <t>MPF-2203-20230627-20_19_28</t>
  </si>
  <si>
    <t>20:20:10</t>
  </si>
  <si>
    <t>20230627 20:22:23</t>
  </si>
  <si>
    <t>20:22:23</t>
  </si>
  <si>
    <t>MPF-2204-20230627-20_22_09</t>
  </si>
  <si>
    <t>20:22:53</t>
  </si>
  <si>
    <t>20230627 20:25:05</t>
  </si>
  <si>
    <t>20:25:05</t>
  </si>
  <si>
    <t>MPF-2205-20230627-20_24_52</t>
  </si>
  <si>
    <t>20:25:27</t>
  </si>
  <si>
    <t>20230627 20:27:09</t>
  </si>
  <si>
    <t>20:27:09</t>
  </si>
  <si>
    <t>MPF-2206-20230627-20_26_55</t>
  </si>
  <si>
    <t>20:27:34</t>
  </si>
  <si>
    <t>20230627 20:31:19</t>
  </si>
  <si>
    <t>20:31:19</t>
  </si>
  <si>
    <t>MPF-2207-20230627-20_31_06</t>
  </si>
  <si>
    <t>20:31:41</t>
  </si>
  <si>
    <t>20230627 20:34:32</t>
  </si>
  <si>
    <t>20:34:32</t>
  </si>
  <si>
    <t>MPF-2208-20230627-20_34_19</t>
  </si>
  <si>
    <t>20:34:54</t>
  </si>
  <si>
    <t>20230627 20:37:32</t>
  </si>
  <si>
    <t>20:37:32</t>
  </si>
  <si>
    <t>MPF-2209-20230627-20_37_18</t>
  </si>
  <si>
    <t>20:37:51</t>
  </si>
  <si>
    <t>20230627 20:40:13</t>
  </si>
  <si>
    <t>20:40:13</t>
  </si>
  <si>
    <t>MPF-2210-20230627-20_39_59</t>
  </si>
  <si>
    <t>20:40:36</t>
  </si>
  <si>
    <t>20230627 20:43:44</t>
  </si>
  <si>
    <t>20:43:44</t>
  </si>
  <si>
    <t>MPF-2211-20230627-20_43_30</t>
  </si>
  <si>
    <t>20:44:05</t>
  </si>
  <si>
    <t>20230627 20:46:16</t>
  </si>
  <si>
    <t>20:46:16</t>
  </si>
  <si>
    <t>MPF-2212-20230627-20_46_03</t>
  </si>
  <si>
    <t>20:46:35</t>
  </si>
  <si>
    <t>20230627 20:48:56</t>
  </si>
  <si>
    <t>20:48:56</t>
  </si>
  <si>
    <t>MPF-2213-20230627-20_48_43</t>
  </si>
  <si>
    <t>20:49:14</t>
  </si>
  <si>
    <t>20230627 20:51:39</t>
  </si>
  <si>
    <t>20:51:39</t>
  </si>
  <si>
    <t>MPF-2214-20230627-20_51_26</t>
  </si>
  <si>
    <t>20:51:57</t>
  </si>
  <si>
    <t>20230627 20:53:59</t>
  </si>
  <si>
    <t>20:53:59</t>
  </si>
  <si>
    <t>MPF-2215-20230627-20_53_46</t>
  </si>
  <si>
    <t>20:54:26</t>
  </si>
  <si>
    <t>20230627 20:56:36</t>
  </si>
  <si>
    <t>20:56:36</t>
  </si>
  <si>
    <t>MPF-2216-20230627-20_56_23</t>
  </si>
  <si>
    <t>20:56:57</t>
  </si>
  <si>
    <t>20230627 20:59:13</t>
  </si>
  <si>
    <t>20:59:13</t>
  </si>
  <si>
    <t>MPF-2217-20230627-20_59_00</t>
  </si>
  <si>
    <t>20:59:34</t>
  </si>
  <si>
    <t>20230627 21:01:41</t>
  </si>
  <si>
    <t>21:01:41</t>
  </si>
  <si>
    <t>MPF-2218-20230627-21_01_28</t>
  </si>
  <si>
    <t>21:01:59</t>
  </si>
  <si>
    <t>20230627 21:03:51</t>
  </si>
  <si>
    <t>21:03:51</t>
  </si>
  <si>
    <t>MPF-2219-20230627-21_03_38</t>
  </si>
  <si>
    <t>21:04:11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</si>
</sst>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S236"/>
  <sheetViews>
    <sheetView tabSelected="1" workbookViewId="0"/>
  </sheetViews>
  <sheetFormatPr defaultRowHeight="15"/>
  <sheetData>
    <row r="2" spans="1:279">
      <c r="A2" t="s">
        <v>29</v>
      </c>
      <c r="B2" t="s">
        <v>30</v>
      </c>
      <c r="C2" t="s">
        <v>32</v>
      </c>
    </row>
    <row r="3" spans="1:279">
      <c r="B3" t="s">
        <v>31</v>
      </c>
      <c r="C3">
        <v>21</v>
      </c>
    </row>
    <row r="4" spans="1:279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9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>
      <c r="B7">
        <v>0</v>
      </c>
      <c r="C7">
        <v>1</v>
      </c>
      <c r="D7">
        <v>0</v>
      </c>
      <c r="E7">
        <v>0</v>
      </c>
    </row>
    <row r="8" spans="1:279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9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9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>
      <c r="B11">
        <v>0</v>
      </c>
      <c r="C11">
        <v>0</v>
      </c>
      <c r="D11">
        <v>0</v>
      </c>
      <c r="E11">
        <v>0</v>
      </c>
      <c r="F11">
        <v>1</v>
      </c>
    </row>
    <row r="12" spans="1:279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79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</row>
    <row r="15" spans="1:27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88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177</v>
      </c>
      <c r="CD15" t="s">
        <v>185</v>
      </c>
      <c r="CE15" t="s">
        <v>151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121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107</v>
      </c>
      <c r="EU15" t="s">
        <v>110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</row>
    <row r="16" spans="1:279">
      <c r="B16" t="s">
        <v>379</v>
      </c>
      <c r="C16" t="s">
        <v>379</v>
      </c>
      <c r="F16" t="s">
        <v>379</v>
      </c>
      <c r="P16" t="s">
        <v>379</v>
      </c>
      <c r="Q16" t="s">
        <v>380</v>
      </c>
      <c r="R16" t="s">
        <v>381</v>
      </c>
      <c r="S16" t="s">
        <v>382</v>
      </c>
      <c r="T16" t="s">
        <v>383</v>
      </c>
      <c r="U16" t="s">
        <v>383</v>
      </c>
      <c r="V16" t="s">
        <v>208</v>
      </c>
      <c r="W16" t="s">
        <v>208</v>
      </c>
      <c r="X16" t="s">
        <v>380</v>
      </c>
      <c r="Y16" t="s">
        <v>380</v>
      </c>
      <c r="Z16" t="s">
        <v>380</v>
      </c>
      <c r="AA16" t="s">
        <v>380</v>
      </c>
      <c r="AB16" t="s">
        <v>384</v>
      </c>
      <c r="AC16" t="s">
        <v>385</v>
      </c>
      <c r="AD16" t="s">
        <v>385</v>
      </c>
      <c r="AE16" t="s">
        <v>386</v>
      </c>
      <c r="AF16" t="s">
        <v>387</v>
      </c>
      <c r="AG16" t="s">
        <v>386</v>
      </c>
      <c r="AH16" t="s">
        <v>386</v>
      </c>
      <c r="AI16" t="s">
        <v>386</v>
      </c>
      <c r="AJ16" t="s">
        <v>384</v>
      </c>
      <c r="AK16" t="s">
        <v>384</v>
      </c>
      <c r="AL16" t="s">
        <v>384</v>
      </c>
      <c r="AM16" t="s">
        <v>384</v>
      </c>
      <c r="AN16" t="s">
        <v>388</v>
      </c>
      <c r="AO16" t="s">
        <v>387</v>
      </c>
      <c r="AQ16" t="s">
        <v>387</v>
      </c>
      <c r="AR16" t="s">
        <v>388</v>
      </c>
      <c r="AX16" t="s">
        <v>382</v>
      </c>
      <c r="BE16" t="s">
        <v>382</v>
      </c>
      <c r="BF16" t="s">
        <v>382</v>
      </c>
      <c r="BG16" t="s">
        <v>382</v>
      </c>
      <c r="BH16" t="s">
        <v>389</v>
      </c>
      <c r="BV16" t="s">
        <v>390</v>
      </c>
      <c r="BW16" t="s">
        <v>390</v>
      </c>
      <c r="BX16" t="s">
        <v>390</v>
      </c>
      <c r="BY16" t="s">
        <v>382</v>
      </c>
      <c r="CA16" t="s">
        <v>391</v>
      </c>
      <c r="CD16" t="s">
        <v>390</v>
      </c>
      <c r="CI16" t="s">
        <v>379</v>
      </c>
      <c r="CJ16" t="s">
        <v>379</v>
      </c>
      <c r="CK16" t="s">
        <v>379</v>
      </c>
      <c r="CL16" t="s">
        <v>379</v>
      </c>
      <c r="CM16" t="s">
        <v>382</v>
      </c>
      <c r="CN16" t="s">
        <v>382</v>
      </c>
      <c r="CP16" t="s">
        <v>392</v>
      </c>
      <c r="CQ16" t="s">
        <v>393</v>
      </c>
      <c r="CT16" t="s">
        <v>380</v>
      </c>
      <c r="CU16" t="s">
        <v>379</v>
      </c>
      <c r="CV16" t="s">
        <v>383</v>
      </c>
      <c r="CW16" t="s">
        <v>383</v>
      </c>
      <c r="CX16" t="s">
        <v>394</v>
      </c>
      <c r="CY16" t="s">
        <v>394</v>
      </c>
      <c r="CZ16" t="s">
        <v>383</v>
      </c>
      <c r="DA16" t="s">
        <v>394</v>
      </c>
      <c r="DB16" t="s">
        <v>388</v>
      </c>
      <c r="DC16" t="s">
        <v>386</v>
      </c>
      <c r="DD16" t="s">
        <v>386</v>
      </c>
      <c r="DE16" t="s">
        <v>385</v>
      </c>
      <c r="DF16" t="s">
        <v>385</v>
      </c>
      <c r="DG16" t="s">
        <v>385</v>
      </c>
      <c r="DH16" t="s">
        <v>385</v>
      </c>
      <c r="DI16" t="s">
        <v>385</v>
      </c>
      <c r="DJ16" t="s">
        <v>395</v>
      </c>
      <c r="DK16" t="s">
        <v>382</v>
      </c>
      <c r="DL16" t="s">
        <v>382</v>
      </c>
      <c r="DM16" t="s">
        <v>383</v>
      </c>
      <c r="DN16" t="s">
        <v>383</v>
      </c>
      <c r="DO16" t="s">
        <v>383</v>
      </c>
      <c r="DP16" t="s">
        <v>394</v>
      </c>
      <c r="DQ16" t="s">
        <v>383</v>
      </c>
      <c r="DR16" t="s">
        <v>394</v>
      </c>
      <c r="DS16" t="s">
        <v>386</v>
      </c>
      <c r="DT16" t="s">
        <v>386</v>
      </c>
      <c r="DU16" t="s">
        <v>385</v>
      </c>
      <c r="DV16" t="s">
        <v>385</v>
      </c>
      <c r="DW16" t="s">
        <v>382</v>
      </c>
      <c r="EB16" t="s">
        <v>382</v>
      </c>
      <c r="EE16" t="s">
        <v>385</v>
      </c>
      <c r="EF16" t="s">
        <v>385</v>
      </c>
      <c r="EG16" t="s">
        <v>385</v>
      </c>
      <c r="EH16" t="s">
        <v>385</v>
      </c>
      <c r="EI16" t="s">
        <v>385</v>
      </c>
      <c r="EJ16" t="s">
        <v>382</v>
      </c>
      <c r="EK16" t="s">
        <v>382</v>
      </c>
      <c r="EL16" t="s">
        <v>382</v>
      </c>
      <c r="EM16" t="s">
        <v>379</v>
      </c>
      <c r="EP16" t="s">
        <v>396</v>
      </c>
      <c r="EQ16" t="s">
        <v>396</v>
      </c>
      <c r="ES16" t="s">
        <v>379</v>
      </c>
      <c r="ET16" t="s">
        <v>397</v>
      </c>
      <c r="EV16" t="s">
        <v>379</v>
      </c>
      <c r="EW16" t="s">
        <v>379</v>
      </c>
      <c r="EY16" t="s">
        <v>398</v>
      </c>
      <c r="EZ16" t="s">
        <v>399</v>
      </c>
      <c r="FA16" t="s">
        <v>398</v>
      </c>
      <c r="FB16" t="s">
        <v>399</v>
      </c>
      <c r="FC16" t="s">
        <v>398</v>
      </c>
      <c r="FD16" t="s">
        <v>399</v>
      </c>
      <c r="FE16" t="s">
        <v>387</v>
      </c>
      <c r="FF16" t="s">
        <v>387</v>
      </c>
      <c r="FG16" t="s">
        <v>383</v>
      </c>
      <c r="FH16" t="s">
        <v>400</v>
      </c>
      <c r="FI16" t="s">
        <v>383</v>
      </c>
      <c r="FK16" t="s">
        <v>383</v>
      </c>
      <c r="FL16" t="s">
        <v>400</v>
      </c>
      <c r="FM16" t="s">
        <v>383</v>
      </c>
      <c r="FO16" t="s">
        <v>394</v>
      </c>
      <c r="FP16" t="s">
        <v>401</v>
      </c>
      <c r="FQ16" t="s">
        <v>394</v>
      </c>
      <c r="FS16" t="s">
        <v>394</v>
      </c>
      <c r="FT16" t="s">
        <v>401</v>
      </c>
      <c r="FU16" t="s">
        <v>394</v>
      </c>
      <c r="FZ16" t="s">
        <v>402</v>
      </c>
      <c r="GA16" t="s">
        <v>402</v>
      </c>
      <c r="GN16" t="s">
        <v>402</v>
      </c>
      <c r="GO16" t="s">
        <v>402</v>
      </c>
      <c r="GP16" t="s">
        <v>403</v>
      </c>
      <c r="GQ16" t="s">
        <v>403</v>
      </c>
      <c r="GR16" t="s">
        <v>385</v>
      </c>
      <c r="GS16" t="s">
        <v>385</v>
      </c>
      <c r="GT16" t="s">
        <v>387</v>
      </c>
      <c r="GU16" t="s">
        <v>385</v>
      </c>
      <c r="GV16" t="s">
        <v>394</v>
      </c>
      <c r="GW16" t="s">
        <v>387</v>
      </c>
      <c r="GX16" t="s">
        <v>387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402</v>
      </c>
      <c r="HG16" t="s">
        <v>404</v>
      </c>
      <c r="HH16" t="s">
        <v>404</v>
      </c>
      <c r="HI16" t="s">
        <v>404</v>
      </c>
      <c r="HJ16" t="s">
        <v>405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HV16" t="s">
        <v>402</v>
      </c>
      <c r="IC16" t="s">
        <v>402</v>
      </c>
      <c r="ID16" t="s">
        <v>387</v>
      </c>
      <c r="IE16" t="s">
        <v>387</v>
      </c>
      <c r="IF16" t="s">
        <v>398</v>
      </c>
      <c r="IG16" t="s">
        <v>399</v>
      </c>
      <c r="IH16" t="s">
        <v>399</v>
      </c>
      <c r="IL16" t="s">
        <v>399</v>
      </c>
      <c r="IP16" t="s">
        <v>383</v>
      </c>
      <c r="IQ16" t="s">
        <v>383</v>
      </c>
      <c r="IR16" t="s">
        <v>394</v>
      </c>
      <c r="IS16" t="s">
        <v>394</v>
      </c>
      <c r="IT16" t="s">
        <v>406</v>
      </c>
      <c r="IU16" t="s">
        <v>406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402</v>
      </c>
      <c r="JB16" t="s">
        <v>385</v>
      </c>
      <c r="JC16" t="s">
        <v>402</v>
      </c>
      <c r="JE16" t="s">
        <v>388</v>
      </c>
      <c r="JF16" t="s">
        <v>388</v>
      </c>
      <c r="JG16" t="s">
        <v>385</v>
      </c>
      <c r="JH16" t="s">
        <v>385</v>
      </c>
      <c r="JI16" t="s">
        <v>385</v>
      </c>
      <c r="JJ16" t="s">
        <v>385</v>
      </c>
      <c r="JK16" t="s">
        <v>385</v>
      </c>
      <c r="JL16" t="s">
        <v>387</v>
      </c>
      <c r="JM16" t="s">
        <v>387</v>
      </c>
      <c r="JN16" t="s">
        <v>387</v>
      </c>
      <c r="JO16" t="s">
        <v>385</v>
      </c>
      <c r="JP16" t="s">
        <v>383</v>
      </c>
      <c r="JQ16" t="s">
        <v>394</v>
      </c>
      <c r="JR16" t="s">
        <v>387</v>
      </c>
      <c r="JS16" t="s">
        <v>387</v>
      </c>
    </row>
    <row r="17" spans="1:279">
      <c r="A17">
        <v>1</v>
      </c>
      <c r="B17">
        <v>1687872531.6</v>
      </c>
      <c r="C17">
        <v>0</v>
      </c>
      <c r="D17" t="s">
        <v>407</v>
      </c>
      <c r="E17" t="s">
        <v>408</v>
      </c>
      <c r="F17">
        <v>15</v>
      </c>
      <c r="P17">
        <v>1687872523.849999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409</v>
      </c>
      <c r="AT17">
        <v>12501.9</v>
      </c>
      <c r="AU17">
        <v>646.7515384615385</v>
      </c>
      <c r="AV17">
        <v>2575.47</v>
      </c>
      <c r="AW17">
        <f>1-AU17/AV17</f>
        <v>0</v>
      </c>
      <c r="AX17">
        <v>-1.242991638256745</v>
      </c>
      <c r="AY17" t="s">
        <v>410</v>
      </c>
      <c r="AZ17">
        <v>12514.7</v>
      </c>
      <c r="BA17">
        <v>720.8206153846152</v>
      </c>
      <c r="BB17">
        <v>1421.8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411</v>
      </c>
      <c r="BL17">
        <v>-6.59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1845</v>
      </c>
      <c r="BV17">
        <v>300</v>
      </c>
      <c r="BW17">
        <v>300</v>
      </c>
      <c r="BX17">
        <v>300</v>
      </c>
      <c r="BY17">
        <v>12514.7</v>
      </c>
      <c r="BZ17">
        <v>1332.14</v>
      </c>
      <c r="CA17">
        <v>-0.009666889999999999</v>
      </c>
      <c r="CB17">
        <v>-10.48</v>
      </c>
      <c r="CC17" t="s">
        <v>412</v>
      </c>
      <c r="CD17" t="s">
        <v>412</v>
      </c>
      <c r="CE17" t="s">
        <v>412</v>
      </c>
      <c r="CF17" t="s">
        <v>412</v>
      </c>
      <c r="CG17" t="s">
        <v>412</v>
      </c>
      <c r="CH17" t="s">
        <v>412</v>
      </c>
      <c r="CI17" t="s">
        <v>412</v>
      </c>
      <c r="CJ17" t="s">
        <v>412</v>
      </c>
      <c r="CK17" t="s">
        <v>412</v>
      </c>
      <c r="CL17" t="s">
        <v>412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413</v>
      </c>
      <c r="CT17">
        <v>2</v>
      </c>
      <c r="CU17">
        <v>1687872523.849999</v>
      </c>
      <c r="CV17">
        <v>414.5021666666666</v>
      </c>
      <c r="CW17">
        <v>435.2636333333333</v>
      </c>
      <c r="CX17">
        <v>18.94851666666667</v>
      </c>
      <c r="CY17">
        <v>17.05147</v>
      </c>
      <c r="CZ17">
        <v>413.8101666666666</v>
      </c>
      <c r="DA17">
        <v>18.82851666666667</v>
      </c>
      <c r="DB17">
        <v>600.2667</v>
      </c>
      <c r="DC17">
        <v>101.1000666666667</v>
      </c>
      <c r="DD17">
        <v>0.09997130333333334</v>
      </c>
      <c r="DE17">
        <v>23.85237333333333</v>
      </c>
      <c r="DF17">
        <v>23.00008000000001</v>
      </c>
      <c r="DG17">
        <v>999.9000000000002</v>
      </c>
      <c r="DH17">
        <v>0</v>
      </c>
      <c r="DI17">
        <v>0</v>
      </c>
      <c r="DJ17">
        <v>10002.80766666667</v>
      </c>
      <c r="DK17">
        <v>0</v>
      </c>
      <c r="DL17">
        <v>479.1603333333334</v>
      </c>
      <c r="DM17">
        <v>-22.65249666666666</v>
      </c>
      <c r="DN17">
        <v>420.5805666666668</v>
      </c>
      <c r="DO17">
        <v>442.8143000000001</v>
      </c>
      <c r="DP17">
        <v>1.897050333333334</v>
      </c>
      <c r="DQ17">
        <v>435.2636333333333</v>
      </c>
      <c r="DR17">
        <v>17.05147</v>
      </c>
      <c r="DS17">
        <v>1.915694666666667</v>
      </c>
      <c r="DT17">
        <v>1.723903666666667</v>
      </c>
      <c r="DU17">
        <v>16.76422666666666</v>
      </c>
      <c r="DV17">
        <v>15.11337</v>
      </c>
      <c r="DW17">
        <v>800.0679</v>
      </c>
      <c r="DX17">
        <v>0.9500019666666667</v>
      </c>
      <c r="DY17">
        <v>0.04999793666666665</v>
      </c>
      <c r="DZ17">
        <v>0</v>
      </c>
      <c r="EA17">
        <v>721.0122666666667</v>
      </c>
      <c r="EB17">
        <v>4.99931</v>
      </c>
      <c r="EC17">
        <v>8370.935333333335</v>
      </c>
      <c r="ED17">
        <v>6995.172333333334</v>
      </c>
      <c r="EE17">
        <v>38.35603333333334</v>
      </c>
      <c r="EF17">
        <v>40.09349999999999</v>
      </c>
      <c r="EG17">
        <v>39.41846666666665</v>
      </c>
      <c r="EH17">
        <v>40.87886666666665</v>
      </c>
      <c r="EI17">
        <v>39.86846666666666</v>
      </c>
      <c r="EJ17">
        <v>755.3163333333334</v>
      </c>
      <c r="EK17">
        <v>39.75166666666667</v>
      </c>
      <c r="EL17">
        <v>0</v>
      </c>
      <c r="EM17">
        <v>1687872541.9</v>
      </c>
      <c r="EN17">
        <v>0</v>
      </c>
      <c r="EO17">
        <v>720.8206153846152</v>
      </c>
      <c r="EP17">
        <v>-23.87842735925928</v>
      </c>
      <c r="EQ17">
        <v>-221.878632694985</v>
      </c>
      <c r="ER17">
        <v>8363.862692307694</v>
      </c>
      <c r="ES17">
        <v>15</v>
      </c>
      <c r="ET17">
        <v>1687872556.1</v>
      </c>
      <c r="EU17" t="s">
        <v>414</v>
      </c>
      <c r="EV17">
        <v>1687872556.1</v>
      </c>
      <c r="EW17">
        <v>1687539130.5</v>
      </c>
      <c r="EX17">
        <v>1</v>
      </c>
      <c r="EY17">
        <v>1.891</v>
      </c>
      <c r="EZ17">
        <v>-0.008999999999999999</v>
      </c>
      <c r="FA17">
        <v>0.6919999999999999</v>
      </c>
      <c r="FB17">
        <v>0.12</v>
      </c>
      <c r="FC17">
        <v>434</v>
      </c>
      <c r="FD17">
        <v>15</v>
      </c>
      <c r="FE17">
        <v>0.06</v>
      </c>
      <c r="FF17">
        <v>0.05</v>
      </c>
      <c r="FG17">
        <v>-22.7407825</v>
      </c>
      <c r="FH17">
        <v>1.516942964352727</v>
      </c>
      <c r="FI17">
        <v>0.3458843498103812</v>
      </c>
      <c r="FJ17">
        <v>1</v>
      </c>
      <c r="FK17">
        <v>412.6599333333334</v>
      </c>
      <c r="FL17">
        <v>-3.63849610678503</v>
      </c>
      <c r="FM17">
        <v>0.2818835378110804</v>
      </c>
      <c r="FN17">
        <v>1</v>
      </c>
      <c r="FO17">
        <v>1.88613625</v>
      </c>
      <c r="FP17">
        <v>0.1340419136960563</v>
      </c>
      <c r="FQ17">
        <v>0.02125645709984379</v>
      </c>
      <c r="FR17">
        <v>1</v>
      </c>
      <c r="FS17">
        <v>18.94879333333333</v>
      </c>
      <c r="FT17">
        <v>-0.04034883203563151</v>
      </c>
      <c r="FU17">
        <v>0.003206029042635731</v>
      </c>
      <c r="FV17">
        <v>1</v>
      </c>
      <c r="FW17">
        <v>4</v>
      </c>
      <c r="FX17">
        <v>4</v>
      </c>
      <c r="FY17" t="s">
        <v>415</v>
      </c>
      <c r="FZ17">
        <v>3.1835</v>
      </c>
      <c r="GA17">
        <v>2.79671</v>
      </c>
      <c r="GB17">
        <v>0.104957</v>
      </c>
      <c r="GC17">
        <v>0.109594</v>
      </c>
      <c r="GD17">
        <v>0.103225</v>
      </c>
      <c r="GE17">
        <v>0.0964816</v>
      </c>
      <c r="GF17">
        <v>28358.7</v>
      </c>
      <c r="GG17">
        <v>22374.3</v>
      </c>
      <c r="GH17">
        <v>29587.2</v>
      </c>
      <c r="GI17">
        <v>24595.8</v>
      </c>
      <c r="GJ17">
        <v>33711.8</v>
      </c>
      <c r="GK17">
        <v>32415.1</v>
      </c>
      <c r="GL17">
        <v>40779.6</v>
      </c>
      <c r="GM17">
        <v>40110.5</v>
      </c>
      <c r="GN17">
        <v>2.22745</v>
      </c>
      <c r="GO17">
        <v>1.98573</v>
      </c>
      <c r="GP17">
        <v>0.117</v>
      </c>
      <c r="GQ17">
        <v>0</v>
      </c>
      <c r="GR17">
        <v>21.039</v>
      </c>
      <c r="GS17">
        <v>999.9</v>
      </c>
      <c r="GT17">
        <v>60.6</v>
      </c>
      <c r="GU17">
        <v>24.8</v>
      </c>
      <c r="GV17">
        <v>18.832</v>
      </c>
      <c r="GW17">
        <v>62.5055</v>
      </c>
      <c r="GX17">
        <v>32.2436</v>
      </c>
      <c r="GY17">
        <v>1</v>
      </c>
      <c r="GZ17">
        <v>-0.368958</v>
      </c>
      <c r="HA17">
        <v>0</v>
      </c>
      <c r="HB17">
        <v>20.2825</v>
      </c>
      <c r="HC17">
        <v>5.22762</v>
      </c>
      <c r="HD17">
        <v>11.9021</v>
      </c>
      <c r="HE17">
        <v>4.9645</v>
      </c>
      <c r="HF17">
        <v>3.292</v>
      </c>
      <c r="HG17">
        <v>9999</v>
      </c>
      <c r="HH17">
        <v>9999</v>
      </c>
      <c r="HI17">
        <v>9999</v>
      </c>
      <c r="HJ17">
        <v>999.9</v>
      </c>
      <c r="HK17">
        <v>4.97014</v>
      </c>
      <c r="HL17">
        <v>1.8746</v>
      </c>
      <c r="HM17">
        <v>1.87332</v>
      </c>
      <c r="HN17">
        <v>1.87239</v>
      </c>
      <c r="HO17">
        <v>1.87402</v>
      </c>
      <c r="HP17">
        <v>1.86905</v>
      </c>
      <c r="HQ17">
        <v>1.87324</v>
      </c>
      <c r="HR17">
        <v>1.87823</v>
      </c>
      <c r="HS17">
        <v>0</v>
      </c>
      <c r="HT17">
        <v>0</v>
      </c>
      <c r="HU17">
        <v>0</v>
      </c>
      <c r="HV17">
        <v>0</v>
      </c>
      <c r="HW17" t="s">
        <v>416</v>
      </c>
      <c r="HX17" t="s">
        <v>417</v>
      </c>
      <c r="HY17" t="s">
        <v>418</v>
      </c>
      <c r="HZ17" t="s">
        <v>418</v>
      </c>
      <c r="IA17" t="s">
        <v>418</v>
      </c>
      <c r="IB17" t="s">
        <v>418</v>
      </c>
      <c r="IC17">
        <v>0</v>
      </c>
      <c r="ID17">
        <v>100</v>
      </c>
      <c r="IE17">
        <v>100</v>
      </c>
      <c r="IF17">
        <v>0.6919999999999999</v>
      </c>
      <c r="IG17">
        <v>0.12</v>
      </c>
      <c r="IH17">
        <v>-1.199</v>
      </c>
      <c r="II17">
        <v>0</v>
      </c>
      <c r="IJ17">
        <v>0</v>
      </c>
      <c r="IK17">
        <v>0</v>
      </c>
      <c r="IL17">
        <v>0.12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5556.7</v>
      </c>
      <c r="IU17">
        <v>5556.7</v>
      </c>
      <c r="IV17">
        <v>0.960693</v>
      </c>
      <c r="IW17">
        <v>2.36572</v>
      </c>
      <c r="IX17">
        <v>1.42578</v>
      </c>
      <c r="IY17">
        <v>2.28149</v>
      </c>
      <c r="IZ17">
        <v>1.54785</v>
      </c>
      <c r="JA17">
        <v>2.42676</v>
      </c>
      <c r="JB17">
        <v>28.2692</v>
      </c>
      <c r="JC17">
        <v>15.7694</v>
      </c>
      <c r="JD17">
        <v>18</v>
      </c>
      <c r="JE17">
        <v>619.296</v>
      </c>
      <c r="JF17">
        <v>450.592</v>
      </c>
      <c r="JG17">
        <v>23.289</v>
      </c>
      <c r="JH17">
        <v>22.5718</v>
      </c>
      <c r="JI17">
        <v>29.9997</v>
      </c>
      <c r="JJ17">
        <v>22.4869</v>
      </c>
      <c r="JK17">
        <v>22.4314</v>
      </c>
      <c r="JL17">
        <v>19.2596</v>
      </c>
      <c r="JM17">
        <v>21.3563</v>
      </c>
      <c r="JN17">
        <v>87.0665</v>
      </c>
      <c r="JO17">
        <v>-999.9</v>
      </c>
      <c r="JP17">
        <v>435</v>
      </c>
      <c r="JQ17">
        <v>17</v>
      </c>
      <c r="JR17">
        <v>96.35769999999999</v>
      </c>
      <c r="JS17">
        <v>102.066</v>
      </c>
    </row>
    <row r="18" spans="1:279">
      <c r="A18">
        <v>2</v>
      </c>
      <c r="B18">
        <v>1687872754.6</v>
      </c>
      <c r="C18">
        <v>223</v>
      </c>
      <c r="D18" t="s">
        <v>419</v>
      </c>
      <c r="E18" t="s">
        <v>420</v>
      </c>
      <c r="F18">
        <v>15</v>
      </c>
      <c r="P18">
        <v>1687872746.849999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409</v>
      </c>
      <c r="AT18">
        <v>12501.9</v>
      </c>
      <c r="AU18">
        <v>646.7515384615385</v>
      </c>
      <c r="AV18">
        <v>2575.47</v>
      </c>
      <c r="AW18">
        <f>1-AU18/AV18</f>
        <v>0</v>
      </c>
      <c r="AX18">
        <v>-1.242991638256745</v>
      </c>
      <c r="AY18" t="s">
        <v>421</v>
      </c>
      <c r="AZ18">
        <v>12512.5</v>
      </c>
      <c r="BA18">
        <v>702.8823846153847</v>
      </c>
      <c r="BB18">
        <v>1084.26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422</v>
      </c>
      <c r="BL18">
        <v>-304.74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1847</v>
      </c>
      <c r="BV18">
        <v>300</v>
      </c>
      <c r="BW18">
        <v>300</v>
      </c>
      <c r="BX18">
        <v>300</v>
      </c>
      <c r="BY18">
        <v>12512.5</v>
      </c>
      <c r="BZ18">
        <v>1038.44</v>
      </c>
      <c r="CA18">
        <v>-0.009666259999999999</v>
      </c>
      <c r="CB18">
        <v>-4.38</v>
      </c>
      <c r="CC18" t="s">
        <v>412</v>
      </c>
      <c r="CD18" t="s">
        <v>412</v>
      </c>
      <c r="CE18" t="s">
        <v>412</v>
      </c>
      <c r="CF18" t="s">
        <v>412</v>
      </c>
      <c r="CG18" t="s">
        <v>412</v>
      </c>
      <c r="CH18" t="s">
        <v>412</v>
      </c>
      <c r="CI18" t="s">
        <v>412</v>
      </c>
      <c r="CJ18" t="s">
        <v>412</v>
      </c>
      <c r="CK18" t="s">
        <v>412</v>
      </c>
      <c r="CL18" t="s">
        <v>412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413</v>
      </c>
      <c r="CT18">
        <v>2</v>
      </c>
      <c r="CU18">
        <v>1687872746.849999</v>
      </c>
      <c r="CV18">
        <v>418.1568666666668</v>
      </c>
      <c r="CW18">
        <v>434.3029</v>
      </c>
      <c r="CX18">
        <v>18.59998</v>
      </c>
      <c r="CY18">
        <v>17.04561666666667</v>
      </c>
      <c r="CZ18">
        <v>417.4558666666667</v>
      </c>
      <c r="DA18">
        <v>18.47997666666667</v>
      </c>
      <c r="DB18">
        <v>600.2476999999999</v>
      </c>
      <c r="DC18">
        <v>101.1081666666667</v>
      </c>
      <c r="DD18">
        <v>0.09995906666666668</v>
      </c>
      <c r="DE18">
        <v>23.79380999999999</v>
      </c>
      <c r="DF18">
        <v>23.30996333333333</v>
      </c>
      <c r="DG18">
        <v>999.9000000000002</v>
      </c>
      <c r="DH18">
        <v>0</v>
      </c>
      <c r="DI18">
        <v>0</v>
      </c>
      <c r="DJ18">
        <v>9999.873666666665</v>
      </c>
      <c r="DK18">
        <v>0</v>
      </c>
      <c r="DL18">
        <v>312.9921333333333</v>
      </c>
      <c r="DM18">
        <v>-16.15466333333334</v>
      </c>
      <c r="DN18">
        <v>426.0731333333333</v>
      </c>
      <c r="DO18">
        <v>441.8341666666667</v>
      </c>
      <c r="DP18">
        <v>1.554363666666667</v>
      </c>
      <c r="DQ18">
        <v>434.3029</v>
      </c>
      <c r="DR18">
        <v>17.04561666666667</v>
      </c>
      <c r="DS18">
        <v>1.880611666666667</v>
      </c>
      <c r="DT18">
        <v>1.723452</v>
      </c>
      <c r="DU18">
        <v>16.47342</v>
      </c>
      <c r="DV18">
        <v>15.10929333333334</v>
      </c>
      <c r="DW18">
        <v>799.9648666666666</v>
      </c>
      <c r="DX18">
        <v>0.9499957000000002</v>
      </c>
      <c r="DY18">
        <v>0.05000429666666666</v>
      </c>
      <c r="DZ18">
        <v>0</v>
      </c>
      <c r="EA18">
        <v>702.9707</v>
      </c>
      <c r="EB18">
        <v>4.99931</v>
      </c>
      <c r="EC18">
        <v>6805.725666666667</v>
      </c>
      <c r="ED18">
        <v>6994.249333333335</v>
      </c>
      <c r="EE18">
        <v>38.09349999999999</v>
      </c>
      <c r="EF18">
        <v>40.1831</v>
      </c>
      <c r="EG18">
        <v>39.10183333333332</v>
      </c>
      <c r="EH18">
        <v>41.04973333333332</v>
      </c>
      <c r="EI18">
        <v>39.93723333333333</v>
      </c>
      <c r="EJ18">
        <v>755.2143333333333</v>
      </c>
      <c r="EK18">
        <v>39.75033333333333</v>
      </c>
      <c r="EL18">
        <v>0</v>
      </c>
      <c r="EM18">
        <v>222.3999998569489</v>
      </c>
      <c r="EN18">
        <v>0</v>
      </c>
      <c r="EO18">
        <v>702.8823846153847</v>
      </c>
      <c r="EP18">
        <v>-36.68013675488277</v>
      </c>
      <c r="EQ18">
        <v>-390.6112826647809</v>
      </c>
      <c r="ER18">
        <v>6804.571538461539</v>
      </c>
      <c r="ES18">
        <v>15</v>
      </c>
      <c r="ET18">
        <v>1687872777.6</v>
      </c>
      <c r="EU18" t="s">
        <v>423</v>
      </c>
      <c r="EV18">
        <v>1687872777.6</v>
      </c>
      <c r="EW18">
        <v>1687539130.5</v>
      </c>
      <c r="EX18">
        <v>2</v>
      </c>
      <c r="EY18">
        <v>0.008999999999999999</v>
      </c>
      <c r="EZ18">
        <v>-0.008999999999999999</v>
      </c>
      <c r="FA18">
        <v>0.701</v>
      </c>
      <c r="FB18">
        <v>0.12</v>
      </c>
      <c r="FC18">
        <v>432</v>
      </c>
      <c r="FD18">
        <v>15</v>
      </c>
      <c r="FE18">
        <v>0.12</v>
      </c>
      <c r="FF18">
        <v>0.05</v>
      </c>
      <c r="FG18">
        <v>-16.1305325</v>
      </c>
      <c r="FH18">
        <v>-0.4169639774858838</v>
      </c>
      <c r="FI18">
        <v>0.05039711493478532</v>
      </c>
      <c r="FJ18">
        <v>1</v>
      </c>
      <c r="FK18">
        <v>418.1481</v>
      </c>
      <c r="FL18">
        <v>-0.09816240266892562</v>
      </c>
      <c r="FM18">
        <v>0.01218291152940113</v>
      </c>
      <c r="FN18">
        <v>1</v>
      </c>
      <c r="FO18">
        <v>1.549862</v>
      </c>
      <c r="FP18">
        <v>0.09857606003752023</v>
      </c>
      <c r="FQ18">
        <v>0.009659672665261482</v>
      </c>
      <c r="FR18">
        <v>1</v>
      </c>
      <c r="FS18">
        <v>18.59998</v>
      </c>
      <c r="FT18">
        <v>0.1290981090099945</v>
      </c>
      <c r="FU18">
        <v>0.009535526554242618</v>
      </c>
      <c r="FV18">
        <v>1</v>
      </c>
      <c r="FW18">
        <v>4</v>
      </c>
      <c r="FX18">
        <v>4</v>
      </c>
      <c r="FY18" t="s">
        <v>415</v>
      </c>
      <c r="FZ18">
        <v>3.18373</v>
      </c>
      <c r="GA18">
        <v>2.79704</v>
      </c>
      <c r="GB18">
        <v>0.105786</v>
      </c>
      <c r="GC18">
        <v>0.10951</v>
      </c>
      <c r="GD18">
        <v>0.10193</v>
      </c>
      <c r="GE18">
        <v>0.09641660000000001</v>
      </c>
      <c r="GF18">
        <v>28330.6</v>
      </c>
      <c r="GG18">
        <v>22375.7</v>
      </c>
      <c r="GH18">
        <v>29584.9</v>
      </c>
      <c r="GI18">
        <v>24594.7</v>
      </c>
      <c r="GJ18">
        <v>33759.8</v>
      </c>
      <c r="GK18">
        <v>32416.2</v>
      </c>
      <c r="GL18">
        <v>40776.9</v>
      </c>
      <c r="GM18">
        <v>40109</v>
      </c>
      <c r="GN18">
        <v>2.22885</v>
      </c>
      <c r="GO18">
        <v>1.98517</v>
      </c>
      <c r="GP18">
        <v>0.117727</v>
      </c>
      <c r="GQ18">
        <v>0</v>
      </c>
      <c r="GR18">
        <v>21.3134</v>
      </c>
      <c r="GS18">
        <v>999.9</v>
      </c>
      <c r="GT18">
        <v>63.7</v>
      </c>
      <c r="GU18">
        <v>24.7</v>
      </c>
      <c r="GV18">
        <v>19.6768</v>
      </c>
      <c r="GW18">
        <v>61.7755</v>
      </c>
      <c r="GX18">
        <v>33.3173</v>
      </c>
      <c r="GY18">
        <v>1</v>
      </c>
      <c r="GZ18">
        <v>-0.371143</v>
      </c>
      <c r="HA18">
        <v>0</v>
      </c>
      <c r="HB18">
        <v>20.2837</v>
      </c>
      <c r="HC18">
        <v>5.22792</v>
      </c>
      <c r="HD18">
        <v>11.9021</v>
      </c>
      <c r="HE18">
        <v>4.96385</v>
      </c>
      <c r="HF18">
        <v>3.292</v>
      </c>
      <c r="HG18">
        <v>9999</v>
      </c>
      <c r="HH18">
        <v>9999</v>
      </c>
      <c r="HI18">
        <v>9999</v>
      </c>
      <c r="HJ18">
        <v>999.9</v>
      </c>
      <c r="HK18">
        <v>4.97013</v>
      </c>
      <c r="HL18">
        <v>1.87464</v>
      </c>
      <c r="HM18">
        <v>1.87332</v>
      </c>
      <c r="HN18">
        <v>1.87241</v>
      </c>
      <c r="HO18">
        <v>1.87404</v>
      </c>
      <c r="HP18">
        <v>1.86903</v>
      </c>
      <c r="HQ18">
        <v>1.87325</v>
      </c>
      <c r="HR18">
        <v>1.87821</v>
      </c>
      <c r="HS18">
        <v>0</v>
      </c>
      <c r="HT18">
        <v>0</v>
      </c>
      <c r="HU18">
        <v>0</v>
      </c>
      <c r="HV18">
        <v>0</v>
      </c>
      <c r="HW18" t="s">
        <v>416</v>
      </c>
      <c r="HX18" t="s">
        <v>417</v>
      </c>
      <c r="HY18" t="s">
        <v>418</v>
      </c>
      <c r="HZ18" t="s">
        <v>418</v>
      </c>
      <c r="IA18" t="s">
        <v>418</v>
      </c>
      <c r="IB18" t="s">
        <v>418</v>
      </c>
      <c r="IC18">
        <v>0</v>
      </c>
      <c r="ID18">
        <v>100</v>
      </c>
      <c r="IE18">
        <v>100</v>
      </c>
      <c r="IF18">
        <v>0.701</v>
      </c>
      <c r="IG18">
        <v>0.12</v>
      </c>
      <c r="IH18">
        <v>0.6923333333334085</v>
      </c>
      <c r="II18">
        <v>0</v>
      </c>
      <c r="IJ18">
        <v>0</v>
      </c>
      <c r="IK18">
        <v>0</v>
      </c>
      <c r="IL18">
        <v>0.12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3.3</v>
      </c>
      <c r="IU18">
        <v>5560.4</v>
      </c>
      <c r="IV18">
        <v>0.992432</v>
      </c>
      <c r="IW18">
        <v>2.38525</v>
      </c>
      <c r="IX18">
        <v>1.42578</v>
      </c>
      <c r="IY18">
        <v>2.28271</v>
      </c>
      <c r="IZ18">
        <v>1.54785</v>
      </c>
      <c r="JA18">
        <v>2.25952</v>
      </c>
      <c r="JB18">
        <v>28.3532</v>
      </c>
      <c r="JC18">
        <v>15.7256</v>
      </c>
      <c r="JD18">
        <v>18</v>
      </c>
      <c r="JE18">
        <v>619.636</v>
      </c>
      <c r="JF18">
        <v>449.851</v>
      </c>
      <c r="JG18">
        <v>23.1021</v>
      </c>
      <c r="JH18">
        <v>22.5103</v>
      </c>
      <c r="JI18">
        <v>30.0001</v>
      </c>
      <c r="JJ18">
        <v>22.4296</v>
      </c>
      <c r="JK18">
        <v>22.3827</v>
      </c>
      <c r="JL18">
        <v>19.9031</v>
      </c>
      <c r="JM18">
        <v>23.3504</v>
      </c>
      <c r="JN18">
        <v>92.6519</v>
      </c>
      <c r="JO18">
        <v>-999.9</v>
      </c>
      <c r="JP18">
        <v>435</v>
      </c>
      <c r="JQ18">
        <v>17</v>
      </c>
      <c r="JR18">
        <v>96.351</v>
      </c>
      <c r="JS18">
        <v>102.062</v>
      </c>
    </row>
    <row r="19" spans="1:279">
      <c r="A19">
        <v>3</v>
      </c>
      <c r="B19">
        <v>1687872930.1</v>
      </c>
      <c r="C19">
        <v>398.5</v>
      </c>
      <c r="D19" t="s">
        <v>424</v>
      </c>
      <c r="E19" t="s">
        <v>425</v>
      </c>
      <c r="F19">
        <v>15</v>
      </c>
      <c r="P19">
        <v>1687872922.349999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409</v>
      </c>
      <c r="AT19">
        <v>12501.9</v>
      </c>
      <c r="AU19">
        <v>646.7515384615385</v>
      </c>
      <c r="AV19">
        <v>2575.47</v>
      </c>
      <c r="AW19">
        <f>1-AU19/AV19</f>
        <v>0</v>
      </c>
      <c r="AX19">
        <v>-1.242991638256745</v>
      </c>
      <c r="AY19" t="s">
        <v>426</v>
      </c>
      <c r="AZ19">
        <v>12518.8</v>
      </c>
      <c r="BA19">
        <v>882.6421923076924</v>
      </c>
      <c r="BB19">
        <v>1271.51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427</v>
      </c>
      <c r="BL19">
        <v>-164.49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1849</v>
      </c>
      <c r="BV19">
        <v>300</v>
      </c>
      <c r="BW19">
        <v>300</v>
      </c>
      <c r="BX19">
        <v>300</v>
      </c>
      <c r="BY19">
        <v>12518.8</v>
      </c>
      <c r="BZ19">
        <v>1236.15</v>
      </c>
      <c r="CA19">
        <v>-0.009672719999999999</v>
      </c>
      <c r="CB19">
        <v>-1.31</v>
      </c>
      <c r="CC19" t="s">
        <v>412</v>
      </c>
      <c r="CD19" t="s">
        <v>412</v>
      </c>
      <c r="CE19" t="s">
        <v>412</v>
      </c>
      <c r="CF19" t="s">
        <v>412</v>
      </c>
      <c r="CG19" t="s">
        <v>412</v>
      </c>
      <c r="CH19" t="s">
        <v>412</v>
      </c>
      <c r="CI19" t="s">
        <v>412</v>
      </c>
      <c r="CJ19" t="s">
        <v>412</v>
      </c>
      <c r="CK19" t="s">
        <v>412</v>
      </c>
      <c r="CL19" t="s">
        <v>412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413</v>
      </c>
      <c r="CT19">
        <v>2</v>
      </c>
      <c r="CU19">
        <v>1687872922.349999</v>
      </c>
      <c r="CV19">
        <v>420.7812666666667</v>
      </c>
      <c r="CW19">
        <v>434.4442333333334</v>
      </c>
      <c r="CX19">
        <v>18.01872666666667</v>
      </c>
      <c r="CY19">
        <v>17.01633</v>
      </c>
      <c r="CZ19">
        <v>420.1162666666667</v>
      </c>
      <c r="DA19">
        <v>17.89872666666667</v>
      </c>
      <c r="DB19">
        <v>600.2105333333333</v>
      </c>
      <c r="DC19">
        <v>101.0980333333334</v>
      </c>
      <c r="DD19">
        <v>0.09998241333333334</v>
      </c>
      <c r="DE19">
        <v>23.08276</v>
      </c>
      <c r="DF19">
        <v>22.40474666666666</v>
      </c>
      <c r="DG19">
        <v>999.9000000000002</v>
      </c>
      <c r="DH19">
        <v>0</v>
      </c>
      <c r="DI19">
        <v>0</v>
      </c>
      <c r="DJ19">
        <v>9997.751666666667</v>
      </c>
      <c r="DK19">
        <v>0</v>
      </c>
      <c r="DL19">
        <v>284.6030333333334</v>
      </c>
      <c r="DM19">
        <v>-13.62694</v>
      </c>
      <c r="DN19">
        <v>428.5391666666666</v>
      </c>
      <c r="DO19">
        <v>441.9648666666666</v>
      </c>
      <c r="DP19">
        <v>1.0023866</v>
      </c>
      <c r="DQ19">
        <v>434.4442333333334</v>
      </c>
      <c r="DR19">
        <v>17.01633</v>
      </c>
      <c r="DS19">
        <v>1.821656666666667</v>
      </c>
      <c r="DT19">
        <v>1.720317666666667</v>
      </c>
      <c r="DU19">
        <v>15.97386666666667</v>
      </c>
      <c r="DV19">
        <v>15.08098</v>
      </c>
      <c r="DW19">
        <v>799.9666333333334</v>
      </c>
      <c r="DX19">
        <v>0.9499925333333332</v>
      </c>
      <c r="DY19">
        <v>0.05000722333333332</v>
      </c>
      <c r="DZ19">
        <v>0</v>
      </c>
      <c r="EA19">
        <v>882.8737666666665</v>
      </c>
      <c r="EB19">
        <v>4.99931</v>
      </c>
      <c r="EC19">
        <v>8111.290333333334</v>
      </c>
      <c r="ED19">
        <v>6994.258666666666</v>
      </c>
      <c r="EE19">
        <v>36.64969999999999</v>
      </c>
      <c r="EF19">
        <v>38.29346666666665</v>
      </c>
      <c r="EG19">
        <v>37.75589999999999</v>
      </c>
      <c r="EH19">
        <v>38.08933333333333</v>
      </c>
      <c r="EI19">
        <v>38.32899999999999</v>
      </c>
      <c r="EJ19">
        <v>755.2133333333331</v>
      </c>
      <c r="EK19">
        <v>39.75333333333333</v>
      </c>
      <c r="EL19">
        <v>0</v>
      </c>
      <c r="EM19">
        <v>174.7999999523163</v>
      </c>
      <c r="EN19">
        <v>0</v>
      </c>
      <c r="EO19">
        <v>882.6421923076924</v>
      </c>
      <c r="EP19">
        <v>-176.2096749753746</v>
      </c>
      <c r="EQ19">
        <v>-1382.221878614646</v>
      </c>
      <c r="ER19">
        <v>8109.619615384616</v>
      </c>
      <c r="ES19">
        <v>15</v>
      </c>
      <c r="ET19">
        <v>1687872953.6</v>
      </c>
      <c r="EU19" t="s">
        <v>428</v>
      </c>
      <c r="EV19">
        <v>1687872953.6</v>
      </c>
      <c r="EW19">
        <v>1687539130.5</v>
      </c>
      <c r="EX19">
        <v>3</v>
      </c>
      <c r="EY19">
        <v>-0.036</v>
      </c>
      <c r="EZ19">
        <v>-0.008999999999999999</v>
      </c>
      <c r="FA19">
        <v>0.665</v>
      </c>
      <c r="FB19">
        <v>0.12</v>
      </c>
      <c r="FC19">
        <v>432</v>
      </c>
      <c r="FD19">
        <v>15</v>
      </c>
      <c r="FE19">
        <v>0.12</v>
      </c>
      <c r="FF19">
        <v>0.05</v>
      </c>
      <c r="FG19">
        <v>-13.5767625</v>
      </c>
      <c r="FH19">
        <v>-0.9091598499061666</v>
      </c>
      <c r="FI19">
        <v>0.09746545974728686</v>
      </c>
      <c r="FJ19">
        <v>1</v>
      </c>
      <c r="FK19">
        <v>420.8214666666667</v>
      </c>
      <c r="FL19">
        <v>-0.6254949944389141</v>
      </c>
      <c r="FM19">
        <v>0.04785933091420587</v>
      </c>
      <c r="FN19">
        <v>1</v>
      </c>
      <c r="FO19">
        <v>0.98405065</v>
      </c>
      <c r="FP19">
        <v>0.3447192495309562</v>
      </c>
      <c r="FQ19">
        <v>0.03354308429732574</v>
      </c>
      <c r="FR19">
        <v>1</v>
      </c>
      <c r="FS19">
        <v>18.01611666666667</v>
      </c>
      <c r="FT19">
        <v>0.3125899888765331</v>
      </c>
      <c r="FU19">
        <v>0.02259439581449811</v>
      </c>
      <c r="FV19">
        <v>1</v>
      </c>
      <c r="FW19">
        <v>4</v>
      </c>
      <c r="FX19">
        <v>4</v>
      </c>
      <c r="FY19" t="s">
        <v>415</v>
      </c>
      <c r="FZ19">
        <v>3.18371</v>
      </c>
      <c r="GA19">
        <v>2.79709</v>
      </c>
      <c r="GB19">
        <v>0.106277</v>
      </c>
      <c r="GC19">
        <v>0.10954</v>
      </c>
      <c r="GD19">
        <v>0.09972</v>
      </c>
      <c r="GE19">
        <v>0.09628879999999999</v>
      </c>
      <c r="GF19">
        <v>28319.3</v>
      </c>
      <c r="GG19">
        <v>22377.7</v>
      </c>
      <c r="GH19">
        <v>29589</v>
      </c>
      <c r="GI19">
        <v>24597.7</v>
      </c>
      <c r="GJ19">
        <v>33851.5</v>
      </c>
      <c r="GK19">
        <v>32425.1</v>
      </c>
      <c r="GL19">
        <v>40784.1</v>
      </c>
      <c r="GM19">
        <v>40114.3</v>
      </c>
      <c r="GN19">
        <v>2.2281</v>
      </c>
      <c r="GO19">
        <v>1.98487</v>
      </c>
      <c r="GP19">
        <v>0.139341</v>
      </c>
      <c r="GQ19">
        <v>0</v>
      </c>
      <c r="GR19">
        <v>20.071</v>
      </c>
      <c r="GS19">
        <v>999.9</v>
      </c>
      <c r="GT19">
        <v>64.3</v>
      </c>
      <c r="GU19">
        <v>24.7</v>
      </c>
      <c r="GV19">
        <v>19.8665</v>
      </c>
      <c r="GW19">
        <v>61.7855</v>
      </c>
      <c r="GX19">
        <v>32.8085</v>
      </c>
      <c r="GY19">
        <v>1</v>
      </c>
      <c r="GZ19">
        <v>-0.375752</v>
      </c>
      <c r="HA19">
        <v>0</v>
      </c>
      <c r="HB19">
        <v>20.2843</v>
      </c>
      <c r="HC19">
        <v>5.22478</v>
      </c>
      <c r="HD19">
        <v>11.9021</v>
      </c>
      <c r="HE19">
        <v>4.9646</v>
      </c>
      <c r="HF19">
        <v>3.292</v>
      </c>
      <c r="HG19">
        <v>9999</v>
      </c>
      <c r="HH19">
        <v>9999</v>
      </c>
      <c r="HI19">
        <v>9999</v>
      </c>
      <c r="HJ19">
        <v>999.9</v>
      </c>
      <c r="HK19">
        <v>4.97016</v>
      </c>
      <c r="HL19">
        <v>1.87467</v>
      </c>
      <c r="HM19">
        <v>1.87335</v>
      </c>
      <c r="HN19">
        <v>1.8724</v>
      </c>
      <c r="HO19">
        <v>1.87407</v>
      </c>
      <c r="HP19">
        <v>1.86904</v>
      </c>
      <c r="HQ19">
        <v>1.87328</v>
      </c>
      <c r="HR19">
        <v>1.8783</v>
      </c>
      <c r="HS19">
        <v>0</v>
      </c>
      <c r="HT19">
        <v>0</v>
      </c>
      <c r="HU19">
        <v>0</v>
      </c>
      <c r="HV19">
        <v>0</v>
      </c>
      <c r="HW19" t="s">
        <v>416</v>
      </c>
      <c r="HX19" t="s">
        <v>417</v>
      </c>
      <c r="HY19" t="s">
        <v>418</v>
      </c>
      <c r="HZ19" t="s">
        <v>418</v>
      </c>
      <c r="IA19" t="s">
        <v>418</v>
      </c>
      <c r="IB19" t="s">
        <v>418</v>
      </c>
      <c r="IC19">
        <v>0</v>
      </c>
      <c r="ID19">
        <v>100</v>
      </c>
      <c r="IE19">
        <v>100</v>
      </c>
      <c r="IF19">
        <v>0.665</v>
      </c>
      <c r="IG19">
        <v>0.12</v>
      </c>
      <c r="IH19">
        <v>0.7010500000000661</v>
      </c>
      <c r="II19">
        <v>0</v>
      </c>
      <c r="IJ19">
        <v>0</v>
      </c>
      <c r="IK19">
        <v>0</v>
      </c>
      <c r="IL19">
        <v>0.12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2.5</v>
      </c>
      <c r="IU19">
        <v>5563.3</v>
      </c>
      <c r="IV19">
        <v>1.04004</v>
      </c>
      <c r="IW19">
        <v>2.37305</v>
      </c>
      <c r="IX19">
        <v>1.42578</v>
      </c>
      <c r="IY19">
        <v>2.28271</v>
      </c>
      <c r="IZ19">
        <v>1.54785</v>
      </c>
      <c r="JA19">
        <v>2.41699</v>
      </c>
      <c r="JB19">
        <v>28.3322</v>
      </c>
      <c r="JC19">
        <v>15.7169</v>
      </c>
      <c r="JD19">
        <v>18</v>
      </c>
      <c r="JE19">
        <v>618.651</v>
      </c>
      <c r="JF19">
        <v>449.345</v>
      </c>
      <c r="JG19">
        <v>22.7252</v>
      </c>
      <c r="JH19">
        <v>22.4592</v>
      </c>
      <c r="JI19">
        <v>30.0004</v>
      </c>
      <c r="JJ19">
        <v>22.3904</v>
      </c>
      <c r="JK19">
        <v>22.3443</v>
      </c>
      <c r="JL19">
        <v>20.8495</v>
      </c>
      <c r="JM19">
        <v>21.9646</v>
      </c>
      <c r="JN19">
        <v>94.9019</v>
      </c>
      <c r="JO19">
        <v>-999.9</v>
      </c>
      <c r="JP19">
        <v>435</v>
      </c>
      <c r="JQ19">
        <v>17</v>
      </c>
      <c r="JR19">
        <v>96.3663</v>
      </c>
      <c r="JS19">
        <v>102.075</v>
      </c>
    </row>
    <row r="20" spans="1:279">
      <c r="A20">
        <v>4</v>
      </c>
      <c r="B20">
        <v>1687873122.1</v>
      </c>
      <c r="C20">
        <v>590.5</v>
      </c>
      <c r="D20" t="s">
        <v>429</v>
      </c>
      <c r="E20" t="s">
        <v>430</v>
      </c>
      <c r="F20">
        <v>15</v>
      </c>
      <c r="P20">
        <v>1687873114.349999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409</v>
      </c>
      <c r="AT20">
        <v>12501.9</v>
      </c>
      <c r="AU20">
        <v>646.7515384615385</v>
      </c>
      <c r="AV20">
        <v>2575.47</v>
      </c>
      <c r="AW20">
        <f>1-AU20/AV20</f>
        <v>0</v>
      </c>
      <c r="AX20">
        <v>-1.242991638256745</v>
      </c>
      <c r="AY20" t="s">
        <v>431</v>
      </c>
      <c r="AZ20">
        <v>12560.4</v>
      </c>
      <c r="BA20">
        <v>558.6225599999999</v>
      </c>
      <c r="BB20">
        <v>780.027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432</v>
      </c>
      <c r="BL20">
        <v>-331.11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1851</v>
      </c>
      <c r="BV20">
        <v>300</v>
      </c>
      <c r="BW20">
        <v>300</v>
      </c>
      <c r="BX20">
        <v>300</v>
      </c>
      <c r="BY20">
        <v>12560.4</v>
      </c>
      <c r="BZ20">
        <v>755.33</v>
      </c>
      <c r="CA20">
        <v>-0.00970275</v>
      </c>
      <c r="CB20">
        <v>-3.07</v>
      </c>
      <c r="CC20" t="s">
        <v>412</v>
      </c>
      <c r="CD20" t="s">
        <v>412</v>
      </c>
      <c r="CE20" t="s">
        <v>412</v>
      </c>
      <c r="CF20" t="s">
        <v>412</v>
      </c>
      <c r="CG20" t="s">
        <v>412</v>
      </c>
      <c r="CH20" t="s">
        <v>412</v>
      </c>
      <c r="CI20" t="s">
        <v>412</v>
      </c>
      <c r="CJ20" t="s">
        <v>412</v>
      </c>
      <c r="CK20" t="s">
        <v>412</v>
      </c>
      <c r="CL20" t="s">
        <v>412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413</v>
      </c>
      <c r="CT20">
        <v>2</v>
      </c>
      <c r="CU20">
        <v>1687873114.349999</v>
      </c>
      <c r="CV20">
        <v>423.6068</v>
      </c>
      <c r="CW20">
        <v>434.6458333333333</v>
      </c>
      <c r="CX20">
        <v>17.67146333333334</v>
      </c>
      <c r="CY20">
        <v>17.04218333333333</v>
      </c>
      <c r="CZ20">
        <v>422.9528</v>
      </c>
      <c r="DA20">
        <v>17.55146333333333</v>
      </c>
      <c r="DB20">
        <v>600.2475666666668</v>
      </c>
      <c r="DC20">
        <v>101.0978</v>
      </c>
      <c r="DD20">
        <v>0.10000964</v>
      </c>
      <c r="DE20">
        <v>23.05104333333333</v>
      </c>
      <c r="DF20">
        <v>22.52891333333334</v>
      </c>
      <c r="DG20">
        <v>999.9000000000002</v>
      </c>
      <c r="DH20">
        <v>0</v>
      </c>
      <c r="DI20">
        <v>0</v>
      </c>
      <c r="DJ20">
        <v>10003.334</v>
      </c>
      <c r="DK20">
        <v>0</v>
      </c>
      <c r="DL20">
        <v>354.4728666666667</v>
      </c>
      <c r="DM20">
        <v>-11.02780333333333</v>
      </c>
      <c r="DN20">
        <v>431.2385666666667</v>
      </c>
      <c r="DO20">
        <v>442.1816</v>
      </c>
      <c r="DP20">
        <v>0.6292713333333333</v>
      </c>
      <c r="DQ20">
        <v>434.6458333333333</v>
      </c>
      <c r="DR20">
        <v>17.04218333333333</v>
      </c>
      <c r="DS20">
        <v>1.786545333333333</v>
      </c>
      <c r="DT20">
        <v>1.722926666666667</v>
      </c>
      <c r="DU20">
        <v>15.66953666666666</v>
      </c>
      <c r="DV20">
        <v>15.10455</v>
      </c>
      <c r="DW20">
        <v>800.0051666666666</v>
      </c>
      <c r="DX20">
        <v>0.9500209999999999</v>
      </c>
      <c r="DY20">
        <v>0.049979</v>
      </c>
      <c r="DZ20">
        <v>0</v>
      </c>
      <c r="EA20">
        <v>558.9162333333333</v>
      </c>
      <c r="EB20">
        <v>4.99931</v>
      </c>
      <c r="EC20">
        <v>6308.403</v>
      </c>
      <c r="ED20">
        <v>6994.666999999999</v>
      </c>
      <c r="EE20">
        <v>38.19133333333333</v>
      </c>
      <c r="EF20">
        <v>40.2164</v>
      </c>
      <c r="EG20">
        <v>39.19133333333333</v>
      </c>
      <c r="EH20">
        <v>41.52473333333332</v>
      </c>
      <c r="EI20">
        <v>40.00806666666665</v>
      </c>
      <c r="EJ20">
        <v>755.2716666666664</v>
      </c>
      <c r="EK20">
        <v>39.73</v>
      </c>
      <c r="EL20">
        <v>0</v>
      </c>
      <c r="EM20">
        <v>191.7999999523163</v>
      </c>
      <c r="EN20">
        <v>0</v>
      </c>
      <c r="EO20">
        <v>558.6225599999999</v>
      </c>
      <c r="EP20">
        <v>-20.01746151239906</v>
      </c>
      <c r="EQ20">
        <v>-129.2992304978929</v>
      </c>
      <c r="ER20">
        <v>6309.483600000001</v>
      </c>
      <c r="ES20">
        <v>15</v>
      </c>
      <c r="ET20">
        <v>1687873146.1</v>
      </c>
      <c r="EU20" t="s">
        <v>433</v>
      </c>
      <c r="EV20">
        <v>1687873146.1</v>
      </c>
      <c r="EW20">
        <v>1687539130.5</v>
      </c>
      <c r="EX20">
        <v>4</v>
      </c>
      <c r="EY20">
        <v>-0.011</v>
      </c>
      <c r="EZ20">
        <v>-0.008999999999999999</v>
      </c>
      <c r="FA20">
        <v>0.654</v>
      </c>
      <c r="FB20">
        <v>0.12</v>
      </c>
      <c r="FC20">
        <v>433</v>
      </c>
      <c r="FD20">
        <v>15</v>
      </c>
      <c r="FE20">
        <v>0.11</v>
      </c>
      <c r="FF20">
        <v>0.05</v>
      </c>
      <c r="FG20">
        <v>-10.96480243902439</v>
      </c>
      <c r="FH20">
        <v>-1.139924738675998</v>
      </c>
      <c r="FI20">
        <v>0.1184575883510785</v>
      </c>
      <c r="FJ20">
        <v>1</v>
      </c>
      <c r="FK20">
        <v>423.6222580645162</v>
      </c>
      <c r="FL20">
        <v>-0.6950322580658482</v>
      </c>
      <c r="FM20">
        <v>0.05322379272827844</v>
      </c>
      <c r="FN20">
        <v>1</v>
      </c>
      <c r="FO20">
        <v>0.606790487804878</v>
      </c>
      <c r="FP20">
        <v>0.4431654355400697</v>
      </c>
      <c r="FQ20">
        <v>0.04447434177257164</v>
      </c>
      <c r="FR20">
        <v>1</v>
      </c>
      <c r="FS20">
        <v>17.66947419354839</v>
      </c>
      <c r="FT20">
        <v>0.4058806451612671</v>
      </c>
      <c r="FU20">
        <v>0.03068401882815261</v>
      </c>
      <c r="FV20">
        <v>1</v>
      </c>
      <c r="FW20">
        <v>4</v>
      </c>
      <c r="FX20">
        <v>4</v>
      </c>
      <c r="FY20" t="s">
        <v>415</v>
      </c>
      <c r="FZ20">
        <v>3.18379</v>
      </c>
      <c r="GA20">
        <v>2.79696</v>
      </c>
      <c r="GB20">
        <v>0.106822</v>
      </c>
      <c r="GC20">
        <v>0.1096</v>
      </c>
      <c r="GD20">
        <v>0.09835629999999999</v>
      </c>
      <c r="GE20">
        <v>0.0964222</v>
      </c>
      <c r="GF20">
        <v>28302.6</v>
      </c>
      <c r="GG20">
        <v>22375.2</v>
      </c>
      <c r="GH20">
        <v>29589.2</v>
      </c>
      <c r="GI20">
        <v>24596.2</v>
      </c>
      <c r="GJ20">
        <v>33904.8</v>
      </c>
      <c r="GK20">
        <v>32417.6</v>
      </c>
      <c r="GL20">
        <v>40784.7</v>
      </c>
      <c r="GM20">
        <v>40111.1</v>
      </c>
      <c r="GN20">
        <v>2.23012</v>
      </c>
      <c r="GO20">
        <v>1.9849</v>
      </c>
      <c r="GP20">
        <v>0.137284</v>
      </c>
      <c r="GQ20">
        <v>0</v>
      </c>
      <c r="GR20">
        <v>20.2511</v>
      </c>
      <c r="GS20">
        <v>999.9</v>
      </c>
      <c r="GT20">
        <v>65</v>
      </c>
      <c r="GU20">
        <v>24.6</v>
      </c>
      <c r="GV20">
        <v>19.9613</v>
      </c>
      <c r="GW20">
        <v>62.6855</v>
      </c>
      <c r="GX20">
        <v>33.8782</v>
      </c>
      <c r="GY20">
        <v>1</v>
      </c>
      <c r="GZ20">
        <v>-0.378077</v>
      </c>
      <c r="HA20">
        <v>0</v>
      </c>
      <c r="HB20">
        <v>20.284</v>
      </c>
      <c r="HC20">
        <v>5.22852</v>
      </c>
      <c r="HD20">
        <v>11.9021</v>
      </c>
      <c r="HE20">
        <v>4.96495</v>
      </c>
      <c r="HF20">
        <v>3.292</v>
      </c>
      <c r="HG20">
        <v>9999</v>
      </c>
      <c r="HH20">
        <v>9999</v>
      </c>
      <c r="HI20">
        <v>9999</v>
      </c>
      <c r="HJ20">
        <v>999.9</v>
      </c>
      <c r="HK20">
        <v>4.97015</v>
      </c>
      <c r="HL20">
        <v>1.87463</v>
      </c>
      <c r="HM20">
        <v>1.87332</v>
      </c>
      <c r="HN20">
        <v>1.87241</v>
      </c>
      <c r="HO20">
        <v>1.87407</v>
      </c>
      <c r="HP20">
        <v>1.86904</v>
      </c>
      <c r="HQ20">
        <v>1.87323</v>
      </c>
      <c r="HR20">
        <v>1.8783</v>
      </c>
      <c r="HS20">
        <v>0</v>
      </c>
      <c r="HT20">
        <v>0</v>
      </c>
      <c r="HU20">
        <v>0</v>
      </c>
      <c r="HV20">
        <v>0</v>
      </c>
      <c r="HW20" t="s">
        <v>416</v>
      </c>
      <c r="HX20" t="s">
        <v>417</v>
      </c>
      <c r="HY20" t="s">
        <v>418</v>
      </c>
      <c r="HZ20" t="s">
        <v>418</v>
      </c>
      <c r="IA20" t="s">
        <v>418</v>
      </c>
      <c r="IB20" t="s">
        <v>418</v>
      </c>
      <c r="IC20">
        <v>0</v>
      </c>
      <c r="ID20">
        <v>100</v>
      </c>
      <c r="IE20">
        <v>100</v>
      </c>
      <c r="IF20">
        <v>0.654</v>
      </c>
      <c r="IG20">
        <v>0.12</v>
      </c>
      <c r="IH20">
        <v>0.6651904761906167</v>
      </c>
      <c r="II20">
        <v>0</v>
      </c>
      <c r="IJ20">
        <v>0</v>
      </c>
      <c r="IK20">
        <v>0</v>
      </c>
      <c r="IL20">
        <v>0.12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2.8</v>
      </c>
      <c r="IU20">
        <v>5566.5</v>
      </c>
      <c r="IV20">
        <v>1.07544</v>
      </c>
      <c r="IW20">
        <v>2.37671</v>
      </c>
      <c r="IX20">
        <v>1.42578</v>
      </c>
      <c r="IY20">
        <v>2.28271</v>
      </c>
      <c r="IZ20">
        <v>1.54785</v>
      </c>
      <c r="JA20">
        <v>2.39624</v>
      </c>
      <c r="JB20">
        <v>28.3322</v>
      </c>
      <c r="JC20">
        <v>15.6731</v>
      </c>
      <c r="JD20">
        <v>18</v>
      </c>
      <c r="JE20">
        <v>619.522</v>
      </c>
      <c r="JF20">
        <v>448.907</v>
      </c>
      <c r="JG20">
        <v>22.42</v>
      </c>
      <c r="JH20">
        <v>22.3998</v>
      </c>
      <c r="JI20">
        <v>29.9999</v>
      </c>
      <c r="JJ20">
        <v>22.3404</v>
      </c>
      <c r="JK20">
        <v>22.2919</v>
      </c>
      <c r="JL20">
        <v>21.5439</v>
      </c>
      <c r="JM20">
        <v>21.6308</v>
      </c>
      <c r="JN20">
        <v>96.4051</v>
      </c>
      <c r="JO20">
        <v>-999.9</v>
      </c>
      <c r="JP20">
        <v>435</v>
      </c>
      <c r="JQ20">
        <v>17</v>
      </c>
      <c r="JR20">
        <v>96.36750000000001</v>
      </c>
      <c r="JS20">
        <v>102.068</v>
      </c>
    </row>
    <row r="21" spans="1:279">
      <c r="A21">
        <v>5</v>
      </c>
      <c r="B21">
        <v>1687873332.1</v>
      </c>
      <c r="C21">
        <v>800.5</v>
      </c>
      <c r="D21" t="s">
        <v>434</v>
      </c>
      <c r="E21" t="s">
        <v>435</v>
      </c>
      <c r="F21">
        <v>15</v>
      </c>
      <c r="P21">
        <v>1687873324.099999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409</v>
      </c>
      <c r="AT21">
        <v>12501.9</v>
      </c>
      <c r="AU21">
        <v>646.7515384615385</v>
      </c>
      <c r="AV21">
        <v>2575.47</v>
      </c>
      <c r="AW21">
        <f>1-AU21/AV21</f>
        <v>0</v>
      </c>
      <c r="AX21">
        <v>-1.242991638256745</v>
      </c>
      <c r="AY21" t="s">
        <v>436</v>
      </c>
      <c r="AZ21">
        <v>12519.3</v>
      </c>
      <c r="BA21">
        <v>946.68704</v>
      </c>
      <c r="BB21">
        <v>1469.28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437</v>
      </c>
      <c r="BL21">
        <v>31.67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1853</v>
      </c>
      <c r="BV21">
        <v>300</v>
      </c>
      <c r="BW21">
        <v>300</v>
      </c>
      <c r="BX21">
        <v>300</v>
      </c>
      <c r="BY21">
        <v>12519.3</v>
      </c>
      <c r="BZ21">
        <v>1425.76</v>
      </c>
      <c r="CA21">
        <v>-0.009672979999999999</v>
      </c>
      <c r="CB21">
        <v>-2.79</v>
      </c>
      <c r="CC21" t="s">
        <v>412</v>
      </c>
      <c r="CD21" t="s">
        <v>412</v>
      </c>
      <c r="CE21" t="s">
        <v>412</v>
      </c>
      <c r="CF21" t="s">
        <v>412</v>
      </c>
      <c r="CG21" t="s">
        <v>412</v>
      </c>
      <c r="CH21" t="s">
        <v>412</v>
      </c>
      <c r="CI21" t="s">
        <v>412</v>
      </c>
      <c r="CJ21" t="s">
        <v>412</v>
      </c>
      <c r="CK21" t="s">
        <v>412</v>
      </c>
      <c r="CL21" t="s">
        <v>412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413</v>
      </c>
      <c r="CT21">
        <v>2</v>
      </c>
      <c r="CU21">
        <v>1687873324.099999</v>
      </c>
      <c r="CV21">
        <v>417.1134193548387</v>
      </c>
      <c r="CW21">
        <v>434.8064193548387</v>
      </c>
      <c r="CX21">
        <v>18.78562258064516</v>
      </c>
      <c r="CY21">
        <v>16.93105483870968</v>
      </c>
      <c r="CZ21">
        <v>416.4514193548387</v>
      </c>
      <c r="DA21">
        <v>18.66562258064516</v>
      </c>
      <c r="DB21">
        <v>600.2597096774193</v>
      </c>
      <c r="DC21">
        <v>101.0996129032258</v>
      </c>
      <c r="DD21">
        <v>0.1000082419354839</v>
      </c>
      <c r="DE21">
        <v>23.3395</v>
      </c>
      <c r="DF21">
        <v>22.69830322580645</v>
      </c>
      <c r="DG21">
        <v>999.9000000000003</v>
      </c>
      <c r="DH21">
        <v>0</v>
      </c>
      <c r="DI21">
        <v>0</v>
      </c>
      <c r="DJ21">
        <v>10001.12516129032</v>
      </c>
      <c r="DK21">
        <v>0</v>
      </c>
      <c r="DL21">
        <v>246.0721935483871</v>
      </c>
      <c r="DM21">
        <v>-17.70126774193549</v>
      </c>
      <c r="DN21">
        <v>425.0906774193547</v>
      </c>
      <c r="DO21">
        <v>442.2950322580644</v>
      </c>
      <c r="DP21">
        <v>1.85456935483871</v>
      </c>
      <c r="DQ21">
        <v>434.8064193548387</v>
      </c>
      <c r="DR21">
        <v>16.93105483870968</v>
      </c>
      <c r="DS21">
        <v>1.899217419354839</v>
      </c>
      <c r="DT21">
        <v>1.711723548387097</v>
      </c>
      <c r="DU21">
        <v>16.62823870967742</v>
      </c>
      <c r="DV21">
        <v>15.00314193548387</v>
      </c>
      <c r="DW21">
        <v>799.9907096774195</v>
      </c>
      <c r="DX21">
        <v>0.9500005483870967</v>
      </c>
      <c r="DY21">
        <v>0.04999927741935483</v>
      </c>
      <c r="DZ21">
        <v>0</v>
      </c>
      <c r="EA21">
        <v>950.0060967741936</v>
      </c>
      <c r="EB21">
        <v>4.999310000000001</v>
      </c>
      <c r="EC21">
        <v>8565.02193548387</v>
      </c>
      <c r="ED21">
        <v>6994.49</v>
      </c>
      <c r="EE21">
        <v>37.41103225806451</v>
      </c>
      <c r="EF21">
        <v>39.33241935483869</v>
      </c>
      <c r="EG21">
        <v>38.43522580645161</v>
      </c>
      <c r="EH21">
        <v>39.85058064516129</v>
      </c>
      <c r="EI21">
        <v>39.20329032258064</v>
      </c>
      <c r="EJ21">
        <v>755.2422580645162</v>
      </c>
      <c r="EK21">
        <v>39.75129032258064</v>
      </c>
      <c r="EL21">
        <v>0</v>
      </c>
      <c r="EM21">
        <v>209.7999999523163</v>
      </c>
      <c r="EN21">
        <v>0</v>
      </c>
      <c r="EO21">
        <v>946.68704</v>
      </c>
      <c r="EP21">
        <v>-186.9301535630026</v>
      </c>
      <c r="EQ21">
        <v>-1355.029997812865</v>
      </c>
      <c r="ER21">
        <v>8541.672799999998</v>
      </c>
      <c r="ES21">
        <v>15</v>
      </c>
      <c r="ET21">
        <v>1687873354</v>
      </c>
      <c r="EU21" t="s">
        <v>438</v>
      </c>
      <c r="EV21">
        <v>1687873354</v>
      </c>
      <c r="EW21">
        <v>1687539130.5</v>
      </c>
      <c r="EX21">
        <v>5</v>
      </c>
      <c r="EY21">
        <v>0.008</v>
      </c>
      <c r="EZ21">
        <v>-0.008999999999999999</v>
      </c>
      <c r="FA21">
        <v>0.662</v>
      </c>
      <c r="FB21">
        <v>0.12</v>
      </c>
      <c r="FC21">
        <v>434</v>
      </c>
      <c r="FD21">
        <v>15</v>
      </c>
      <c r="FE21">
        <v>0.13</v>
      </c>
      <c r="FF21">
        <v>0.05</v>
      </c>
      <c r="FG21">
        <v>-17.6325125</v>
      </c>
      <c r="FH21">
        <v>-1.255622138836746</v>
      </c>
      <c r="FI21">
        <v>0.1311216194750128</v>
      </c>
      <c r="FJ21">
        <v>1</v>
      </c>
      <c r="FK21">
        <v>417.1095666666668</v>
      </c>
      <c r="FL21">
        <v>-1.167884315907479</v>
      </c>
      <c r="FM21">
        <v>0.08876023258694657</v>
      </c>
      <c r="FN21">
        <v>1</v>
      </c>
      <c r="FO21">
        <v>1.83363025</v>
      </c>
      <c r="FP21">
        <v>0.4312895684802924</v>
      </c>
      <c r="FQ21">
        <v>0.04203227447376003</v>
      </c>
      <c r="FR21">
        <v>1</v>
      </c>
      <c r="FS21">
        <v>18.78461333333333</v>
      </c>
      <c r="FT21">
        <v>0.3179372636262517</v>
      </c>
      <c r="FU21">
        <v>0.02317178936168322</v>
      </c>
      <c r="FV21">
        <v>1</v>
      </c>
      <c r="FW21">
        <v>4</v>
      </c>
      <c r="FX21">
        <v>4</v>
      </c>
      <c r="FY21" t="s">
        <v>415</v>
      </c>
      <c r="FZ21">
        <v>3.18372</v>
      </c>
      <c r="GA21">
        <v>2.79679</v>
      </c>
      <c r="GB21">
        <v>0.105596</v>
      </c>
      <c r="GC21">
        <v>0.109639</v>
      </c>
      <c r="GD21">
        <v>0.102754</v>
      </c>
      <c r="GE21">
        <v>0.0959358</v>
      </c>
      <c r="GF21">
        <v>28340.1</v>
      </c>
      <c r="GG21">
        <v>22373.1</v>
      </c>
      <c r="GH21">
        <v>29587.7</v>
      </c>
      <c r="GI21">
        <v>24594.9</v>
      </c>
      <c r="GJ21">
        <v>33730.8</v>
      </c>
      <c r="GK21">
        <v>32434.5</v>
      </c>
      <c r="GL21">
        <v>40780.7</v>
      </c>
      <c r="GM21">
        <v>40110</v>
      </c>
      <c r="GN21">
        <v>2.23265</v>
      </c>
      <c r="GO21">
        <v>1.98318</v>
      </c>
      <c r="GP21">
        <v>0.0766218</v>
      </c>
      <c r="GQ21">
        <v>0</v>
      </c>
      <c r="GR21">
        <v>21.3935</v>
      </c>
      <c r="GS21">
        <v>999.9</v>
      </c>
      <c r="GT21">
        <v>65.5</v>
      </c>
      <c r="GU21">
        <v>24.6</v>
      </c>
      <c r="GV21">
        <v>20.1137</v>
      </c>
      <c r="GW21">
        <v>62.2955</v>
      </c>
      <c r="GX21">
        <v>33.8221</v>
      </c>
      <c r="GY21">
        <v>1</v>
      </c>
      <c r="GZ21">
        <v>-0.379184</v>
      </c>
      <c r="HA21">
        <v>0</v>
      </c>
      <c r="HB21">
        <v>20.2841</v>
      </c>
      <c r="HC21">
        <v>5.22897</v>
      </c>
      <c r="HD21">
        <v>11.9021</v>
      </c>
      <c r="HE21">
        <v>4.9646</v>
      </c>
      <c r="HF21">
        <v>3.292</v>
      </c>
      <c r="HG21">
        <v>9999</v>
      </c>
      <c r="HH21">
        <v>9999</v>
      </c>
      <c r="HI21">
        <v>9999</v>
      </c>
      <c r="HJ21">
        <v>999.9</v>
      </c>
      <c r="HK21">
        <v>4.97013</v>
      </c>
      <c r="HL21">
        <v>1.87462</v>
      </c>
      <c r="HM21">
        <v>1.87332</v>
      </c>
      <c r="HN21">
        <v>1.87241</v>
      </c>
      <c r="HO21">
        <v>1.87406</v>
      </c>
      <c r="HP21">
        <v>1.86905</v>
      </c>
      <c r="HQ21">
        <v>1.87323</v>
      </c>
      <c r="HR21">
        <v>1.8783</v>
      </c>
      <c r="HS21">
        <v>0</v>
      </c>
      <c r="HT21">
        <v>0</v>
      </c>
      <c r="HU21">
        <v>0</v>
      </c>
      <c r="HV21">
        <v>0</v>
      </c>
      <c r="HW21" t="s">
        <v>416</v>
      </c>
      <c r="HX21" t="s">
        <v>417</v>
      </c>
      <c r="HY21" t="s">
        <v>418</v>
      </c>
      <c r="HZ21" t="s">
        <v>418</v>
      </c>
      <c r="IA21" t="s">
        <v>418</v>
      </c>
      <c r="IB21" t="s">
        <v>418</v>
      </c>
      <c r="IC21">
        <v>0</v>
      </c>
      <c r="ID21">
        <v>100</v>
      </c>
      <c r="IE21">
        <v>100</v>
      </c>
      <c r="IF21">
        <v>0.662</v>
      </c>
      <c r="IG21">
        <v>0.12</v>
      </c>
      <c r="IH21">
        <v>0.6537500000000591</v>
      </c>
      <c r="II21">
        <v>0</v>
      </c>
      <c r="IJ21">
        <v>0</v>
      </c>
      <c r="IK21">
        <v>0</v>
      </c>
      <c r="IL21">
        <v>0.12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3.1</v>
      </c>
      <c r="IU21">
        <v>5570</v>
      </c>
      <c r="IV21">
        <v>1.09619</v>
      </c>
      <c r="IW21">
        <v>2.3877</v>
      </c>
      <c r="IX21">
        <v>1.42578</v>
      </c>
      <c r="IY21">
        <v>2.28271</v>
      </c>
      <c r="IZ21">
        <v>1.54785</v>
      </c>
      <c r="JA21">
        <v>2.29614</v>
      </c>
      <c r="JB21">
        <v>28.3742</v>
      </c>
      <c r="JC21">
        <v>15.6293</v>
      </c>
      <c r="JD21">
        <v>18</v>
      </c>
      <c r="JE21">
        <v>620.751</v>
      </c>
      <c r="JF21">
        <v>447.459</v>
      </c>
      <c r="JG21">
        <v>22.6055</v>
      </c>
      <c r="JH21">
        <v>22.3686</v>
      </c>
      <c r="JI21">
        <v>30</v>
      </c>
      <c r="JJ21">
        <v>22.2907</v>
      </c>
      <c r="JK21">
        <v>22.2395</v>
      </c>
      <c r="JL21">
        <v>21.9676</v>
      </c>
      <c r="JM21">
        <v>21.6424</v>
      </c>
      <c r="JN21">
        <v>96.7765</v>
      </c>
      <c r="JO21">
        <v>-999.9</v>
      </c>
      <c r="JP21">
        <v>435</v>
      </c>
      <c r="JQ21">
        <v>17</v>
      </c>
      <c r="JR21">
        <v>96.36</v>
      </c>
      <c r="JS21">
        <v>102.064</v>
      </c>
    </row>
    <row r="22" spans="1:279">
      <c r="A22">
        <v>6</v>
      </c>
      <c r="B22">
        <v>1687873683.5</v>
      </c>
      <c r="C22">
        <v>1151.900000095367</v>
      </c>
      <c r="D22" t="s">
        <v>439</v>
      </c>
      <c r="E22" t="s">
        <v>440</v>
      </c>
      <c r="F22">
        <v>15</v>
      </c>
      <c r="P22">
        <v>1687873675.75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409</v>
      </c>
      <c r="AT22">
        <v>12501.9</v>
      </c>
      <c r="AU22">
        <v>646.7515384615385</v>
      </c>
      <c r="AV22">
        <v>2575.47</v>
      </c>
      <c r="AW22">
        <f>1-AU22/AV22</f>
        <v>0</v>
      </c>
      <c r="AX22">
        <v>-1.242991638256745</v>
      </c>
      <c r="AY22" t="s">
        <v>441</v>
      </c>
      <c r="AZ22">
        <v>12509.1</v>
      </c>
      <c r="BA22">
        <v>1099.880769230769</v>
      </c>
      <c r="BB22">
        <v>1812.37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442</v>
      </c>
      <c r="BL22">
        <v>-2.83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1855</v>
      </c>
      <c r="BV22">
        <v>300</v>
      </c>
      <c r="BW22">
        <v>300</v>
      </c>
      <c r="BX22">
        <v>300</v>
      </c>
      <c r="BY22">
        <v>12509.1</v>
      </c>
      <c r="BZ22">
        <v>1751.89</v>
      </c>
      <c r="CA22">
        <v>-0.00966419</v>
      </c>
      <c r="CB22">
        <v>-1.12</v>
      </c>
      <c r="CC22" t="s">
        <v>412</v>
      </c>
      <c r="CD22" t="s">
        <v>412</v>
      </c>
      <c r="CE22" t="s">
        <v>412</v>
      </c>
      <c r="CF22" t="s">
        <v>412</v>
      </c>
      <c r="CG22" t="s">
        <v>412</v>
      </c>
      <c r="CH22" t="s">
        <v>412</v>
      </c>
      <c r="CI22" t="s">
        <v>412</v>
      </c>
      <c r="CJ22" t="s">
        <v>412</v>
      </c>
      <c r="CK22" t="s">
        <v>412</v>
      </c>
      <c r="CL22" t="s">
        <v>412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413</v>
      </c>
      <c r="CT22">
        <v>2</v>
      </c>
      <c r="CU22">
        <v>1687873675.75</v>
      </c>
      <c r="CV22">
        <v>414.3825333333334</v>
      </c>
      <c r="CW22">
        <v>434.9374333333332</v>
      </c>
      <c r="CX22">
        <v>19.70438</v>
      </c>
      <c r="CY22">
        <v>17.06263</v>
      </c>
      <c r="CZ22">
        <v>413.6975333333334</v>
      </c>
      <c r="DA22">
        <v>19.58437666666666</v>
      </c>
      <c r="DB22">
        <v>600.2278666666666</v>
      </c>
      <c r="DC22">
        <v>101.0887</v>
      </c>
      <c r="DD22">
        <v>0.09993057333333333</v>
      </c>
      <c r="DE22">
        <v>23.90919</v>
      </c>
      <c r="DF22">
        <v>23.17482</v>
      </c>
      <c r="DG22">
        <v>999.9000000000002</v>
      </c>
      <c r="DH22">
        <v>0</v>
      </c>
      <c r="DI22">
        <v>0</v>
      </c>
      <c r="DJ22">
        <v>9997.562666666667</v>
      </c>
      <c r="DK22">
        <v>0</v>
      </c>
      <c r="DL22">
        <v>263.1756333333333</v>
      </c>
      <c r="DM22">
        <v>-20.57807333333334</v>
      </c>
      <c r="DN22">
        <v>422.6881999999999</v>
      </c>
      <c r="DO22">
        <v>442.4874333333333</v>
      </c>
      <c r="DP22">
        <v>2.641743333333333</v>
      </c>
      <c r="DQ22">
        <v>434.9374333333332</v>
      </c>
      <c r="DR22">
        <v>17.06263</v>
      </c>
      <c r="DS22">
        <v>1.991889</v>
      </c>
      <c r="DT22">
        <v>1.724839666666667</v>
      </c>
      <c r="DU22">
        <v>17.37999666666667</v>
      </c>
      <c r="DV22">
        <v>15.12179666666667</v>
      </c>
      <c r="DW22">
        <v>799.9878333333334</v>
      </c>
      <c r="DX22">
        <v>0.9499982000000002</v>
      </c>
      <c r="DY22">
        <v>0.05000161999999998</v>
      </c>
      <c r="DZ22">
        <v>0</v>
      </c>
      <c r="EA22">
        <v>1100.292333333334</v>
      </c>
      <c r="EB22">
        <v>4.99931</v>
      </c>
      <c r="EC22">
        <v>10456.82666666667</v>
      </c>
      <c r="ED22">
        <v>6994.458666666666</v>
      </c>
      <c r="EE22">
        <v>37.72056666666666</v>
      </c>
      <c r="EF22">
        <v>40.11843333333331</v>
      </c>
      <c r="EG22">
        <v>38.82476666666666</v>
      </c>
      <c r="EH22">
        <v>40.91846666666665</v>
      </c>
      <c r="EI22">
        <v>39.64136666666665</v>
      </c>
      <c r="EJ22">
        <v>755.2383333333333</v>
      </c>
      <c r="EK22">
        <v>39.75166666666667</v>
      </c>
      <c r="EL22">
        <v>0</v>
      </c>
      <c r="EM22">
        <v>350.7999999523163</v>
      </c>
      <c r="EN22">
        <v>0</v>
      </c>
      <c r="EO22">
        <v>1099.880769230769</v>
      </c>
      <c r="EP22">
        <v>-261.3675209877674</v>
      </c>
      <c r="EQ22">
        <v>-2288.847859616658</v>
      </c>
      <c r="ER22">
        <v>10453.62307692308</v>
      </c>
      <c r="ES22">
        <v>15</v>
      </c>
      <c r="ET22">
        <v>1687873705.5</v>
      </c>
      <c r="EU22" t="s">
        <v>443</v>
      </c>
      <c r="EV22">
        <v>1687873705.5</v>
      </c>
      <c r="EW22">
        <v>1687539130.5</v>
      </c>
      <c r="EX22">
        <v>6</v>
      </c>
      <c r="EY22">
        <v>0.024</v>
      </c>
      <c r="EZ22">
        <v>-0.008999999999999999</v>
      </c>
      <c r="FA22">
        <v>0.6850000000000001</v>
      </c>
      <c r="FB22">
        <v>0.12</v>
      </c>
      <c r="FC22">
        <v>435</v>
      </c>
      <c r="FD22">
        <v>15</v>
      </c>
      <c r="FE22">
        <v>0.08</v>
      </c>
      <c r="FF22">
        <v>0.05</v>
      </c>
      <c r="FG22">
        <v>-20.4328075</v>
      </c>
      <c r="FH22">
        <v>-2.458963227016807</v>
      </c>
      <c r="FI22">
        <v>0.2394604574741936</v>
      </c>
      <c r="FJ22">
        <v>1</v>
      </c>
      <c r="FK22">
        <v>414.3934</v>
      </c>
      <c r="FL22">
        <v>-2.211844271412704</v>
      </c>
      <c r="FM22">
        <v>0.160220597926726</v>
      </c>
      <c r="FN22">
        <v>1</v>
      </c>
      <c r="FO22">
        <v>2.61401275</v>
      </c>
      <c r="FP22">
        <v>0.4629664165103106</v>
      </c>
      <c r="FQ22">
        <v>0.04515184647317871</v>
      </c>
      <c r="FR22">
        <v>1</v>
      </c>
      <c r="FS22">
        <v>19.69603666666667</v>
      </c>
      <c r="FT22">
        <v>0.52207608453841</v>
      </c>
      <c r="FU22">
        <v>0.03787123343940934</v>
      </c>
      <c r="FV22">
        <v>1</v>
      </c>
      <c r="FW22">
        <v>4</v>
      </c>
      <c r="FX22">
        <v>4</v>
      </c>
      <c r="FY22" t="s">
        <v>415</v>
      </c>
      <c r="FZ22">
        <v>3.18385</v>
      </c>
      <c r="GA22">
        <v>2.79671</v>
      </c>
      <c r="GB22">
        <v>0.10504</v>
      </c>
      <c r="GC22">
        <v>0.109648</v>
      </c>
      <c r="GD22">
        <v>0.106387</v>
      </c>
      <c r="GE22">
        <v>0.0965212</v>
      </c>
      <c r="GF22">
        <v>28356.4</v>
      </c>
      <c r="GG22">
        <v>22371.5</v>
      </c>
      <c r="GH22">
        <v>29586.8</v>
      </c>
      <c r="GI22">
        <v>24593.7</v>
      </c>
      <c r="GJ22">
        <v>33588</v>
      </c>
      <c r="GK22">
        <v>32412.2</v>
      </c>
      <c r="GL22">
        <v>40778.7</v>
      </c>
      <c r="GM22">
        <v>40108.9</v>
      </c>
      <c r="GN22">
        <v>2.23255</v>
      </c>
      <c r="GO22">
        <v>1.98097</v>
      </c>
      <c r="GP22">
        <v>0.070367</v>
      </c>
      <c r="GQ22">
        <v>0</v>
      </c>
      <c r="GR22">
        <v>22.0041</v>
      </c>
      <c r="GS22">
        <v>999.9</v>
      </c>
      <c r="GT22">
        <v>66.09999999999999</v>
      </c>
      <c r="GU22">
        <v>24.6</v>
      </c>
      <c r="GV22">
        <v>20.3002</v>
      </c>
      <c r="GW22">
        <v>62.5055</v>
      </c>
      <c r="GX22">
        <v>33.4655</v>
      </c>
      <c r="GY22">
        <v>1</v>
      </c>
      <c r="GZ22">
        <v>-0.377276</v>
      </c>
      <c r="HA22">
        <v>0</v>
      </c>
      <c r="HB22">
        <v>20.2835</v>
      </c>
      <c r="HC22">
        <v>5.22223</v>
      </c>
      <c r="HD22">
        <v>11.9021</v>
      </c>
      <c r="HE22">
        <v>4.96435</v>
      </c>
      <c r="HF22">
        <v>3.29135</v>
      </c>
      <c r="HG22">
        <v>9999</v>
      </c>
      <c r="HH22">
        <v>9999</v>
      </c>
      <c r="HI22">
        <v>9999</v>
      </c>
      <c r="HJ22">
        <v>999.9</v>
      </c>
      <c r="HK22">
        <v>4.97016</v>
      </c>
      <c r="HL22">
        <v>1.87467</v>
      </c>
      <c r="HM22">
        <v>1.87332</v>
      </c>
      <c r="HN22">
        <v>1.87241</v>
      </c>
      <c r="HO22">
        <v>1.87405</v>
      </c>
      <c r="HP22">
        <v>1.86905</v>
      </c>
      <c r="HQ22">
        <v>1.87326</v>
      </c>
      <c r="HR22">
        <v>1.87832</v>
      </c>
      <c r="HS22">
        <v>0</v>
      </c>
      <c r="HT22">
        <v>0</v>
      </c>
      <c r="HU22">
        <v>0</v>
      </c>
      <c r="HV22">
        <v>0</v>
      </c>
      <c r="HW22" t="s">
        <v>416</v>
      </c>
      <c r="HX22" t="s">
        <v>417</v>
      </c>
      <c r="HY22" t="s">
        <v>418</v>
      </c>
      <c r="HZ22" t="s">
        <v>418</v>
      </c>
      <c r="IA22" t="s">
        <v>418</v>
      </c>
      <c r="IB22" t="s">
        <v>418</v>
      </c>
      <c r="IC22">
        <v>0</v>
      </c>
      <c r="ID22">
        <v>100</v>
      </c>
      <c r="IE22">
        <v>100</v>
      </c>
      <c r="IF22">
        <v>0.6850000000000001</v>
      </c>
      <c r="IG22">
        <v>0.12</v>
      </c>
      <c r="IH22">
        <v>0.6618571428571158</v>
      </c>
      <c r="II22">
        <v>0</v>
      </c>
      <c r="IJ22">
        <v>0</v>
      </c>
      <c r="IK22">
        <v>0</v>
      </c>
      <c r="IL22">
        <v>0.12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5.5</v>
      </c>
      <c r="IU22">
        <v>5575.9</v>
      </c>
      <c r="IV22">
        <v>1.11084</v>
      </c>
      <c r="IW22">
        <v>2.37427</v>
      </c>
      <c r="IX22">
        <v>1.42578</v>
      </c>
      <c r="IY22">
        <v>2.28271</v>
      </c>
      <c r="IZ22">
        <v>1.54785</v>
      </c>
      <c r="JA22">
        <v>2.39502</v>
      </c>
      <c r="JB22">
        <v>28.4584</v>
      </c>
      <c r="JC22">
        <v>15.5943</v>
      </c>
      <c r="JD22">
        <v>18</v>
      </c>
      <c r="JE22">
        <v>621.046</v>
      </c>
      <c r="JF22">
        <v>446.459</v>
      </c>
      <c r="JG22">
        <v>23.0158</v>
      </c>
      <c r="JH22">
        <v>22.4357</v>
      </c>
      <c r="JI22">
        <v>30.0001</v>
      </c>
      <c r="JJ22">
        <v>22.3224</v>
      </c>
      <c r="JK22">
        <v>22.2705</v>
      </c>
      <c r="JL22">
        <v>22.2634</v>
      </c>
      <c r="JM22">
        <v>21.6415</v>
      </c>
      <c r="JN22">
        <v>97.14709999999999</v>
      </c>
      <c r="JO22">
        <v>-999.9</v>
      </c>
      <c r="JP22">
        <v>435</v>
      </c>
      <c r="JQ22">
        <v>17</v>
      </c>
      <c r="JR22">
        <v>96.35590000000001</v>
      </c>
      <c r="JS22">
        <v>102.06</v>
      </c>
    </row>
    <row r="23" spans="1:279">
      <c r="A23">
        <v>7</v>
      </c>
      <c r="B23">
        <v>1687873872.5</v>
      </c>
      <c r="C23">
        <v>1340.900000095367</v>
      </c>
      <c r="D23" t="s">
        <v>444</v>
      </c>
      <c r="E23" t="s">
        <v>445</v>
      </c>
      <c r="F23">
        <v>15</v>
      </c>
      <c r="P23">
        <v>1687873864.5</v>
      </c>
      <c r="Q23">
        <f>(R23)/1000</f>
        <v>0</v>
      </c>
      <c r="R23">
        <f>1000*DB23*AP23*(CX23-CY23)/(100*CQ23*(1000-AP23*CX23))</f>
        <v>0</v>
      </c>
      <c r="S23">
        <f>DB23*AP23*(CW23-CV23*(1000-AP23*CY23)/(1000-AP23*CX23))/(100*CQ23)</f>
        <v>0</v>
      </c>
      <c r="T23">
        <f>CV23 - IF(AP23&gt;1, S23*CQ23*100.0/(AR23*DJ23), 0)</f>
        <v>0</v>
      </c>
      <c r="U23">
        <f>((AA23-Q23/2)*T23-S23)/(AA23+Q23/2)</f>
        <v>0</v>
      </c>
      <c r="V23">
        <f>U23*(DC23+DD23)/1000.0</f>
        <v>0</v>
      </c>
      <c r="W23">
        <f>(CV23 - IF(AP23&gt;1, S23*CQ23*100.0/(AR23*DJ23), 0))*(DC23+DD23)/1000.0</f>
        <v>0</v>
      </c>
      <c r="X23">
        <f>2.0/((1/Z23-1/Y23)+SIGN(Z23)*SQRT((1/Z23-1/Y23)*(1/Z23-1/Y23) + 4*CR23/((CR23+1)*(CR23+1))*(2*1/Z23*1/Y23-1/Y23*1/Y23)))</f>
        <v>0</v>
      </c>
      <c r="Y23">
        <f>IF(LEFT(CS23,1)&lt;&gt;"0",IF(LEFT(CS23,1)="1",3.0,CT23),$D$5+$E$5*(DJ23*DC23/($K$5*1000))+$F$5*(DJ23*DC23/($K$5*1000))*MAX(MIN(CQ23,$J$5),$I$5)*MAX(MIN(CQ23,$J$5),$I$5)+$G$5*MAX(MIN(CQ23,$J$5),$I$5)*(DJ23*DC23/($K$5*1000))+$H$5*(DJ23*DC23/($K$5*1000))*(DJ23*DC23/($K$5*1000)))</f>
        <v>0</v>
      </c>
      <c r="Z23">
        <f>Q23*(1000-(1000*0.61365*exp(17.502*AD23/(240.97+AD23))/(DC23+DD23)+CX23)/2)/(1000*0.61365*exp(17.502*AD23/(240.97+AD23))/(DC23+DD23)-CX23)</f>
        <v>0</v>
      </c>
      <c r="AA23">
        <f>1/((CR23+1)/(X23/1.6)+1/(Y23/1.37)) + CR23/((CR23+1)/(X23/1.6) + CR23/(Y23/1.37))</f>
        <v>0</v>
      </c>
      <c r="AB23">
        <f>(CM23*CP23)</f>
        <v>0</v>
      </c>
      <c r="AC23">
        <f>(DE23+(AB23+2*0.95*5.67E-8*(((DE23+$B$7)+273)^4-(DE23+273)^4)-44100*Q23)/(1.84*29.3*Y23+8*0.95*5.67E-8*(DE23+273)^3))</f>
        <v>0</v>
      </c>
      <c r="AD23">
        <f>($C$7*DF23+$D$7*DG23+$E$7*AC23)</f>
        <v>0</v>
      </c>
      <c r="AE23">
        <f>0.61365*exp(17.502*AD23/(240.97+AD23))</f>
        <v>0</v>
      </c>
      <c r="AF23">
        <f>(AG23/AH23*100)</f>
        <v>0</v>
      </c>
      <c r="AG23">
        <f>CX23*(DC23+DD23)/1000</f>
        <v>0</v>
      </c>
      <c r="AH23">
        <f>0.61365*exp(17.502*DE23/(240.97+DE23))</f>
        <v>0</v>
      </c>
      <c r="AI23">
        <f>(AE23-CX23*(DC23+DD23)/1000)</f>
        <v>0</v>
      </c>
      <c r="AJ23">
        <f>(-Q23*44100)</f>
        <v>0</v>
      </c>
      <c r="AK23">
        <f>2*29.3*Y23*0.92*(DE23-AD23)</f>
        <v>0</v>
      </c>
      <c r="AL23">
        <f>2*0.95*5.67E-8*(((DE23+$B$7)+273)^4-(AD23+273)^4)</f>
        <v>0</v>
      </c>
      <c r="AM23">
        <f>AB23+AL23+AJ23+AK23</f>
        <v>0</v>
      </c>
      <c r="AN23">
        <v>0</v>
      </c>
      <c r="AO23">
        <v>0</v>
      </c>
      <c r="AP23">
        <f>IF(AN23*$H$13&gt;=AR23,1.0,(AR23/(AR23-AN23*$H$13)))</f>
        <v>0</v>
      </c>
      <c r="AQ23">
        <f>(AP23-1)*100</f>
        <v>0</v>
      </c>
      <c r="AR23">
        <f>MAX(0,($B$13+$C$13*DJ23)/(1+$D$13*DJ23)*DC23/(DE23+273)*$E$13)</f>
        <v>0</v>
      </c>
      <c r="AS23" t="s">
        <v>409</v>
      </c>
      <c r="AT23">
        <v>12501.9</v>
      </c>
      <c r="AU23">
        <v>646.7515384615385</v>
      </c>
      <c r="AV23">
        <v>2575.47</v>
      </c>
      <c r="AW23">
        <f>1-AU23/AV23</f>
        <v>0</v>
      </c>
      <c r="AX23">
        <v>-1.242991638256745</v>
      </c>
      <c r="AY23" t="s">
        <v>446</v>
      </c>
      <c r="AZ23">
        <v>12519.7</v>
      </c>
      <c r="BA23">
        <v>1100.306538461539</v>
      </c>
      <c r="BB23">
        <v>1884.05</v>
      </c>
      <c r="BC23">
        <f>1-BA23/BB23</f>
        <v>0</v>
      </c>
      <c r="BD23">
        <v>0.5</v>
      </c>
      <c r="BE23">
        <f>CN23</f>
        <v>0</v>
      </c>
      <c r="BF23">
        <f>S23</f>
        <v>0</v>
      </c>
      <c r="BG23">
        <f>BC23*BD23*BE23</f>
        <v>0</v>
      </c>
      <c r="BH23">
        <f>(BF23-AX23)/BE23</f>
        <v>0</v>
      </c>
      <c r="BI23">
        <f>(AV23-BB23)/BB23</f>
        <v>0</v>
      </c>
      <c r="BJ23">
        <f>AU23/(AW23+AU23/BB23)</f>
        <v>0</v>
      </c>
      <c r="BK23" t="s">
        <v>447</v>
      </c>
      <c r="BL23">
        <v>-496.47</v>
      </c>
      <c r="BM23">
        <f>IF(BL23&lt;&gt;0, BL23, BJ23)</f>
        <v>0</v>
      </c>
      <c r="BN23">
        <f>1-BM23/BB23</f>
        <v>0</v>
      </c>
      <c r="BO23">
        <f>(BB23-BA23)/(BB23-BM23)</f>
        <v>0</v>
      </c>
      <c r="BP23">
        <f>(AV23-BB23)/(AV23-BM23)</f>
        <v>0</v>
      </c>
      <c r="BQ23">
        <f>(BB23-BA23)/(BB23-AU23)</f>
        <v>0</v>
      </c>
      <c r="BR23">
        <f>(AV23-BB23)/(AV23-AU23)</f>
        <v>0</v>
      </c>
      <c r="BS23">
        <f>(BO23*BM23/BA23)</f>
        <v>0</v>
      </c>
      <c r="BT23">
        <f>(1-BS23)</f>
        <v>0</v>
      </c>
      <c r="BU23">
        <v>1857</v>
      </c>
      <c r="BV23">
        <v>300</v>
      </c>
      <c r="BW23">
        <v>300</v>
      </c>
      <c r="BX23">
        <v>300</v>
      </c>
      <c r="BY23">
        <v>12519.7</v>
      </c>
      <c r="BZ23">
        <v>1815.14</v>
      </c>
      <c r="CA23">
        <v>-0.009674550000000001</v>
      </c>
      <c r="CB23">
        <v>-6.25</v>
      </c>
      <c r="CC23" t="s">
        <v>412</v>
      </c>
      <c r="CD23" t="s">
        <v>412</v>
      </c>
      <c r="CE23" t="s">
        <v>412</v>
      </c>
      <c r="CF23" t="s">
        <v>412</v>
      </c>
      <c r="CG23" t="s">
        <v>412</v>
      </c>
      <c r="CH23" t="s">
        <v>412</v>
      </c>
      <c r="CI23" t="s">
        <v>412</v>
      </c>
      <c r="CJ23" t="s">
        <v>412</v>
      </c>
      <c r="CK23" t="s">
        <v>412</v>
      </c>
      <c r="CL23" t="s">
        <v>412</v>
      </c>
      <c r="CM23">
        <f>$B$11*DK23+$C$11*DL23+$F$11*DW23*(1-DZ23)</f>
        <v>0</v>
      </c>
      <c r="CN23">
        <f>CM23*CO23</f>
        <v>0</v>
      </c>
      <c r="CO23">
        <f>($B$11*$D$9+$C$11*$D$9+$F$11*((EJ23+EB23)/MAX(EJ23+EB23+EK23, 0.1)*$I$9+EK23/MAX(EJ23+EB23+EK23, 0.1)*$J$9))/($B$11+$C$11+$F$11)</f>
        <v>0</v>
      </c>
      <c r="CP23">
        <f>($B$11*$K$9+$C$11*$K$9+$F$11*((EJ23+EB23)/MAX(EJ23+EB23+EK23, 0.1)*$P$9+EK23/MAX(EJ23+EB23+EK23, 0.1)*$Q$9))/($B$11+$C$11+$F$11)</f>
        <v>0</v>
      </c>
      <c r="CQ23">
        <v>6</v>
      </c>
      <c r="CR23">
        <v>0.5</v>
      </c>
      <c r="CS23" t="s">
        <v>413</v>
      </c>
      <c r="CT23">
        <v>2</v>
      </c>
      <c r="CU23">
        <v>1687873864.5</v>
      </c>
      <c r="CV23">
        <v>414.4395483870967</v>
      </c>
      <c r="CW23">
        <v>434.9947419354838</v>
      </c>
      <c r="CX23">
        <v>20.99197741935484</v>
      </c>
      <c r="CY23">
        <v>16.96997096774194</v>
      </c>
      <c r="CZ23">
        <v>413.7875483870968</v>
      </c>
      <c r="DA23">
        <v>20.87197741935484</v>
      </c>
      <c r="DB23">
        <v>600.2465161290322</v>
      </c>
      <c r="DC23">
        <v>101.0846129032258</v>
      </c>
      <c r="DD23">
        <v>0.09993761935483872</v>
      </c>
      <c r="DE23">
        <v>23.89599677419355</v>
      </c>
      <c r="DF23">
        <v>21.71949354838709</v>
      </c>
      <c r="DG23">
        <v>999.9000000000003</v>
      </c>
      <c r="DH23">
        <v>0</v>
      </c>
      <c r="DI23">
        <v>0</v>
      </c>
      <c r="DJ23">
        <v>9997.182580645162</v>
      </c>
      <c r="DK23">
        <v>0</v>
      </c>
      <c r="DL23">
        <v>355.840935483871</v>
      </c>
      <c r="DM23">
        <v>-20.52172258064516</v>
      </c>
      <c r="DN23">
        <v>423.3601612903226</v>
      </c>
      <c r="DO23">
        <v>442.5040322580645</v>
      </c>
      <c r="DP23">
        <v>4.021999677419355</v>
      </c>
      <c r="DQ23">
        <v>434.9947419354838</v>
      </c>
      <c r="DR23">
        <v>16.96997096774194</v>
      </c>
      <c r="DS23">
        <v>2.121967096774194</v>
      </c>
      <c r="DT23">
        <v>1.715404193548387</v>
      </c>
      <c r="DU23">
        <v>18.38503870967742</v>
      </c>
      <c r="DV23">
        <v>15.03652258064516</v>
      </c>
      <c r="DW23">
        <v>799.988193548387</v>
      </c>
      <c r="DX23">
        <v>0.9499976451612901</v>
      </c>
      <c r="DY23">
        <v>0.05000213225806452</v>
      </c>
      <c r="DZ23">
        <v>0</v>
      </c>
      <c r="EA23">
        <v>1103.278064516129</v>
      </c>
      <c r="EB23">
        <v>4.999310000000001</v>
      </c>
      <c r="EC23">
        <v>10402.6</v>
      </c>
      <c r="ED23">
        <v>6994.460967741934</v>
      </c>
      <c r="EE23">
        <v>36.30022580645161</v>
      </c>
      <c r="EF23">
        <v>38.34048387096774</v>
      </c>
      <c r="EG23">
        <v>37.45341935483869</v>
      </c>
      <c r="EH23">
        <v>37.909</v>
      </c>
      <c r="EI23">
        <v>38.15896774193548</v>
      </c>
      <c r="EJ23">
        <v>755.2374193548387</v>
      </c>
      <c r="EK23">
        <v>39.75193548387097</v>
      </c>
      <c r="EL23">
        <v>0</v>
      </c>
      <c r="EM23">
        <v>188.7999999523163</v>
      </c>
      <c r="EN23">
        <v>0</v>
      </c>
      <c r="EO23">
        <v>1100.306538461539</v>
      </c>
      <c r="EP23">
        <v>-230.9138458308593</v>
      </c>
      <c r="EQ23">
        <v>-1640.598288042645</v>
      </c>
      <c r="ER23">
        <v>10382.57307692308</v>
      </c>
      <c r="ES23">
        <v>15</v>
      </c>
      <c r="ET23">
        <v>1687873905</v>
      </c>
      <c r="EU23" t="s">
        <v>448</v>
      </c>
      <c r="EV23">
        <v>1687873905</v>
      </c>
      <c r="EW23">
        <v>1687539130.5</v>
      </c>
      <c r="EX23">
        <v>7</v>
      </c>
      <c r="EY23">
        <v>-0.033</v>
      </c>
      <c r="EZ23">
        <v>-0.008999999999999999</v>
      </c>
      <c r="FA23">
        <v>0.652</v>
      </c>
      <c r="FB23">
        <v>0.12</v>
      </c>
      <c r="FC23">
        <v>435</v>
      </c>
      <c r="FD23">
        <v>15</v>
      </c>
      <c r="FE23">
        <v>0.15</v>
      </c>
      <c r="FF23">
        <v>0.05</v>
      </c>
      <c r="FG23">
        <v>-20.4510725</v>
      </c>
      <c r="FH23">
        <v>-1.298696060037448</v>
      </c>
      <c r="FI23">
        <v>0.1307921767299177</v>
      </c>
      <c r="FJ23">
        <v>1</v>
      </c>
      <c r="FK23">
        <v>414.4842</v>
      </c>
      <c r="FL23">
        <v>-0.9153637374860126</v>
      </c>
      <c r="FM23">
        <v>0.06793447823699887</v>
      </c>
      <c r="FN23">
        <v>1</v>
      </c>
      <c r="FO23">
        <v>4.03408575</v>
      </c>
      <c r="FP23">
        <v>-0.2181657410881888</v>
      </c>
      <c r="FQ23">
        <v>0.02105125422480807</v>
      </c>
      <c r="FR23">
        <v>1</v>
      </c>
      <c r="FS23">
        <v>20.99432333333333</v>
      </c>
      <c r="FT23">
        <v>-0.1607733036708124</v>
      </c>
      <c r="FU23">
        <v>0.01218279342168925</v>
      </c>
      <c r="FV23">
        <v>1</v>
      </c>
      <c r="FW23">
        <v>4</v>
      </c>
      <c r="FX23">
        <v>4</v>
      </c>
      <c r="FY23" t="s">
        <v>415</v>
      </c>
      <c r="FZ23">
        <v>3.18339</v>
      </c>
      <c r="GA23">
        <v>2.79713</v>
      </c>
      <c r="GB23">
        <v>0.10506</v>
      </c>
      <c r="GC23">
        <v>0.109625</v>
      </c>
      <c r="GD23">
        <v>0.110959</v>
      </c>
      <c r="GE23">
        <v>0.0961125</v>
      </c>
      <c r="GF23">
        <v>28340.6</v>
      </c>
      <c r="GG23">
        <v>22366.1</v>
      </c>
      <c r="GH23">
        <v>29571.6</v>
      </c>
      <c r="GI23">
        <v>24587.6</v>
      </c>
      <c r="GJ23">
        <v>33391.4</v>
      </c>
      <c r="GK23">
        <v>32419.1</v>
      </c>
      <c r="GL23">
        <v>40755.6</v>
      </c>
      <c r="GM23">
        <v>40098.8</v>
      </c>
      <c r="GN23">
        <v>2.2309</v>
      </c>
      <c r="GO23">
        <v>1.98167</v>
      </c>
      <c r="GP23">
        <v>-0.00305474</v>
      </c>
      <c r="GQ23">
        <v>0</v>
      </c>
      <c r="GR23">
        <v>21.7909</v>
      </c>
      <c r="GS23">
        <v>999.9</v>
      </c>
      <c r="GT23">
        <v>66.3</v>
      </c>
      <c r="GU23">
        <v>24.6</v>
      </c>
      <c r="GV23">
        <v>20.3628</v>
      </c>
      <c r="GW23">
        <v>61.9055</v>
      </c>
      <c r="GX23">
        <v>34.2508</v>
      </c>
      <c r="GY23">
        <v>1</v>
      </c>
      <c r="GZ23">
        <v>-0.366918</v>
      </c>
      <c r="HA23">
        <v>0</v>
      </c>
      <c r="HB23">
        <v>20.284</v>
      </c>
      <c r="HC23">
        <v>5.22672</v>
      </c>
      <c r="HD23">
        <v>11.9021</v>
      </c>
      <c r="HE23">
        <v>4.96405</v>
      </c>
      <c r="HF23">
        <v>3.292</v>
      </c>
      <c r="HG23">
        <v>9999</v>
      </c>
      <c r="HH23">
        <v>9999</v>
      </c>
      <c r="HI23">
        <v>9999</v>
      </c>
      <c r="HJ23">
        <v>999.9</v>
      </c>
      <c r="HK23">
        <v>4.97014</v>
      </c>
      <c r="HL23">
        <v>1.87468</v>
      </c>
      <c r="HM23">
        <v>1.87332</v>
      </c>
      <c r="HN23">
        <v>1.87241</v>
      </c>
      <c r="HO23">
        <v>1.87406</v>
      </c>
      <c r="HP23">
        <v>1.86905</v>
      </c>
      <c r="HQ23">
        <v>1.87328</v>
      </c>
      <c r="HR23">
        <v>1.87833</v>
      </c>
      <c r="HS23">
        <v>0</v>
      </c>
      <c r="HT23">
        <v>0</v>
      </c>
      <c r="HU23">
        <v>0</v>
      </c>
      <c r="HV23">
        <v>0</v>
      </c>
      <c r="HW23" t="s">
        <v>416</v>
      </c>
      <c r="HX23" t="s">
        <v>417</v>
      </c>
      <c r="HY23" t="s">
        <v>418</v>
      </c>
      <c r="HZ23" t="s">
        <v>418</v>
      </c>
      <c r="IA23" t="s">
        <v>418</v>
      </c>
      <c r="IB23" t="s">
        <v>418</v>
      </c>
      <c r="IC23">
        <v>0</v>
      </c>
      <c r="ID23">
        <v>100</v>
      </c>
      <c r="IE23">
        <v>100</v>
      </c>
      <c r="IF23">
        <v>0.652</v>
      </c>
      <c r="IG23">
        <v>0.12</v>
      </c>
      <c r="IH23">
        <v>0.685450000000003</v>
      </c>
      <c r="II23">
        <v>0</v>
      </c>
      <c r="IJ23">
        <v>0</v>
      </c>
      <c r="IK23">
        <v>0</v>
      </c>
      <c r="IL23">
        <v>0.12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2.8</v>
      </c>
      <c r="IU23">
        <v>5579</v>
      </c>
      <c r="IV23">
        <v>1.11328</v>
      </c>
      <c r="IW23">
        <v>2.38892</v>
      </c>
      <c r="IX23">
        <v>1.42578</v>
      </c>
      <c r="IY23">
        <v>2.28149</v>
      </c>
      <c r="IZ23">
        <v>1.54785</v>
      </c>
      <c r="JA23">
        <v>2.29004</v>
      </c>
      <c r="JB23">
        <v>28.5847</v>
      </c>
      <c r="JC23">
        <v>15.5505</v>
      </c>
      <c r="JD23">
        <v>18</v>
      </c>
      <c r="JE23">
        <v>620.949</v>
      </c>
      <c r="JF23">
        <v>447.61</v>
      </c>
      <c r="JG23">
        <v>23.1346</v>
      </c>
      <c r="JH23">
        <v>22.5497</v>
      </c>
      <c r="JI23">
        <v>30.0002</v>
      </c>
      <c r="JJ23">
        <v>22.4164</v>
      </c>
      <c r="JK23">
        <v>22.3574</v>
      </c>
      <c r="JL23">
        <v>22.3108</v>
      </c>
      <c r="JM23">
        <v>21.9118</v>
      </c>
      <c r="JN23">
        <v>97.14709999999999</v>
      </c>
      <c r="JO23">
        <v>-999.9</v>
      </c>
      <c r="JP23">
        <v>435</v>
      </c>
      <c r="JQ23">
        <v>17</v>
      </c>
      <c r="JR23">
        <v>96.3035</v>
      </c>
      <c r="JS23">
        <v>102.035</v>
      </c>
    </row>
    <row r="24" spans="1:279">
      <c r="A24">
        <v>8</v>
      </c>
      <c r="B24">
        <v>1687874108</v>
      </c>
      <c r="C24">
        <v>1576.400000095367</v>
      </c>
      <c r="D24" t="s">
        <v>449</v>
      </c>
      <c r="E24" t="s">
        <v>450</v>
      </c>
      <c r="F24">
        <v>15</v>
      </c>
      <c r="P24">
        <v>1687874100</v>
      </c>
      <c r="Q24">
        <f>(R24)/1000</f>
        <v>0</v>
      </c>
      <c r="R24">
        <f>1000*DB24*AP24*(CX24-CY24)/(100*CQ24*(1000-AP24*CX24))</f>
        <v>0</v>
      </c>
      <c r="S24">
        <f>DB24*AP24*(CW24-CV24*(1000-AP24*CY24)/(1000-AP24*CX24))/(100*CQ24)</f>
        <v>0</v>
      </c>
      <c r="T24">
        <f>CV24 - IF(AP24&gt;1, S24*CQ24*100.0/(AR24*DJ24), 0)</f>
        <v>0</v>
      </c>
      <c r="U24">
        <f>((AA24-Q24/2)*T24-S24)/(AA24+Q24/2)</f>
        <v>0</v>
      </c>
      <c r="V24">
        <f>U24*(DC24+DD24)/1000.0</f>
        <v>0</v>
      </c>
      <c r="W24">
        <f>(CV24 - IF(AP24&gt;1, S24*CQ24*100.0/(AR24*DJ24), 0))*(DC24+DD24)/1000.0</f>
        <v>0</v>
      </c>
      <c r="X24">
        <f>2.0/((1/Z24-1/Y24)+SIGN(Z24)*SQRT((1/Z24-1/Y24)*(1/Z24-1/Y24) + 4*CR24/((CR24+1)*(CR24+1))*(2*1/Z24*1/Y24-1/Y24*1/Y24)))</f>
        <v>0</v>
      </c>
      <c r="Y24">
        <f>IF(LEFT(CS24,1)&lt;&gt;"0",IF(LEFT(CS24,1)="1",3.0,CT24),$D$5+$E$5*(DJ24*DC24/($K$5*1000))+$F$5*(DJ24*DC24/($K$5*1000))*MAX(MIN(CQ24,$J$5),$I$5)*MAX(MIN(CQ24,$J$5),$I$5)+$G$5*MAX(MIN(CQ24,$J$5),$I$5)*(DJ24*DC24/($K$5*1000))+$H$5*(DJ24*DC24/($K$5*1000))*(DJ24*DC24/($K$5*1000)))</f>
        <v>0</v>
      </c>
      <c r="Z24">
        <f>Q24*(1000-(1000*0.61365*exp(17.502*AD24/(240.97+AD24))/(DC24+DD24)+CX24)/2)/(1000*0.61365*exp(17.502*AD24/(240.97+AD24))/(DC24+DD24)-CX24)</f>
        <v>0</v>
      </c>
      <c r="AA24">
        <f>1/((CR24+1)/(X24/1.6)+1/(Y24/1.37)) + CR24/((CR24+1)/(X24/1.6) + CR24/(Y24/1.37))</f>
        <v>0</v>
      </c>
      <c r="AB24">
        <f>(CM24*CP24)</f>
        <v>0</v>
      </c>
      <c r="AC24">
        <f>(DE24+(AB24+2*0.95*5.67E-8*(((DE24+$B$7)+273)^4-(DE24+273)^4)-44100*Q24)/(1.84*29.3*Y24+8*0.95*5.67E-8*(DE24+273)^3))</f>
        <v>0</v>
      </c>
      <c r="AD24">
        <f>($C$7*DF24+$D$7*DG24+$E$7*AC24)</f>
        <v>0</v>
      </c>
      <c r="AE24">
        <f>0.61365*exp(17.502*AD24/(240.97+AD24))</f>
        <v>0</v>
      </c>
      <c r="AF24">
        <f>(AG24/AH24*100)</f>
        <v>0</v>
      </c>
      <c r="AG24">
        <f>CX24*(DC24+DD24)/1000</f>
        <v>0</v>
      </c>
      <c r="AH24">
        <f>0.61365*exp(17.502*DE24/(240.97+DE24))</f>
        <v>0</v>
      </c>
      <c r="AI24">
        <f>(AE24-CX24*(DC24+DD24)/1000)</f>
        <v>0</v>
      </c>
      <c r="AJ24">
        <f>(-Q24*44100)</f>
        <v>0</v>
      </c>
      <c r="AK24">
        <f>2*29.3*Y24*0.92*(DE24-AD24)</f>
        <v>0</v>
      </c>
      <c r="AL24">
        <f>2*0.95*5.67E-8*(((DE24+$B$7)+273)^4-(AD24+273)^4)</f>
        <v>0</v>
      </c>
      <c r="AM24">
        <f>AB24+AL24+AJ24+AK24</f>
        <v>0</v>
      </c>
      <c r="AN24">
        <v>0</v>
      </c>
      <c r="AO24">
        <v>0</v>
      </c>
      <c r="AP24">
        <f>IF(AN24*$H$13&gt;=AR24,1.0,(AR24/(AR24-AN24*$H$13)))</f>
        <v>0</v>
      </c>
      <c r="AQ24">
        <f>(AP24-1)*100</f>
        <v>0</v>
      </c>
      <c r="AR24">
        <f>MAX(0,($B$13+$C$13*DJ24)/(1+$D$13*DJ24)*DC24/(DE24+273)*$E$13)</f>
        <v>0</v>
      </c>
      <c r="AS24" t="s">
        <v>409</v>
      </c>
      <c r="AT24">
        <v>12501.9</v>
      </c>
      <c r="AU24">
        <v>646.7515384615385</v>
      </c>
      <c r="AV24">
        <v>2575.47</v>
      </c>
      <c r="AW24">
        <f>1-AU24/AV24</f>
        <v>0</v>
      </c>
      <c r="AX24">
        <v>-1.242991638256745</v>
      </c>
      <c r="AY24" t="s">
        <v>451</v>
      </c>
      <c r="AZ24">
        <v>12517.7</v>
      </c>
      <c r="BA24">
        <v>1067.4052</v>
      </c>
      <c r="BB24">
        <v>1755.56</v>
      </c>
      <c r="BC24">
        <f>1-BA24/BB24</f>
        <v>0</v>
      </c>
      <c r="BD24">
        <v>0.5</v>
      </c>
      <c r="BE24">
        <f>CN24</f>
        <v>0</v>
      </c>
      <c r="BF24">
        <f>S24</f>
        <v>0</v>
      </c>
      <c r="BG24">
        <f>BC24*BD24*BE24</f>
        <v>0</v>
      </c>
      <c r="BH24">
        <f>(BF24-AX24)/BE24</f>
        <v>0</v>
      </c>
      <c r="BI24">
        <f>(AV24-BB24)/BB24</f>
        <v>0</v>
      </c>
      <c r="BJ24">
        <f>AU24/(AW24+AU24/BB24)</f>
        <v>0</v>
      </c>
      <c r="BK24" t="s">
        <v>452</v>
      </c>
      <c r="BL24">
        <v>-3347.8</v>
      </c>
      <c r="BM24">
        <f>IF(BL24&lt;&gt;0, BL24, BJ24)</f>
        <v>0</v>
      </c>
      <c r="BN24">
        <f>1-BM24/BB24</f>
        <v>0</v>
      </c>
      <c r="BO24">
        <f>(BB24-BA24)/(BB24-BM24)</f>
        <v>0</v>
      </c>
      <c r="BP24">
        <f>(AV24-BB24)/(AV24-BM24)</f>
        <v>0</v>
      </c>
      <c r="BQ24">
        <f>(BB24-BA24)/(BB24-AU24)</f>
        <v>0</v>
      </c>
      <c r="BR24">
        <f>(AV24-BB24)/(AV24-AU24)</f>
        <v>0</v>
      </c>
      <c r="BS24">
        <f>(BO24*BM24/BA24)</f>
        <v>0</v>
      </c>
      <c r="BT24">
        <f>(1-BS24)</f>
        <v>0</v>
      </c>
      <c r="BU24">
        <v>1859</v>
      </c>
      <c r="BV24">
        <v>300</v>
      </c>
      <c r="BW24">
        <v>300</v>
      </c>
      <c r="BX24">
        <v>300</v>
      </c>
      <c r="BY24">
        <v>12517.7</v>
      </c>
      <c r="BZ24">
        <v>1695.61</v>
      </c>
      <c r="CA24">
        <v>-0.009669789999999999</v>
      </c>
      <c r="CB24">
        <v>-1.61</v>
      </c>
      <c r="CC24" t="s">
        <v>412</v>
      </c>
      <c r="CD24" t="s">
        <v>412</v>
      </c>
      <c r="CE24" t="s">
        <v>412</v>
      </c>
      <c r="CF24" t="s">
        <v>412</v>
      </c>
      <c r="CG24" t="s">
        <v>412</v>
      </c>
      <c r="CH24" t="s">
        <v>412</v>
      </c>
      <c r="CI24" t="s">
        <v>412</v>
      </c>
      <c r="CJ24" t="s">
        <v>412</v>
      </c>
      <c r="CK24" t="s">
        <v>412</v>
      </c>
      <c r="CL24" t="s">
        <v>412</v>
      </c>
      <c r="CM24">
        <f>$B$11*DK24+$C$11*DL24+$F$11*DW24*(1-DZ24)</f>
        <v>0</v>
      </c>
      <c r="CN24">
        <f>CM24*CO24</f>
        <v>0</v>
      </c>
      <c r="CO24">
        <f>($B$11*$D$9+$C$11*$D$9+$F$11*((EJ24+EB24)/MAX(EJ24+EB24+EK24, 0.1)*$I$9+EK24/MAX(EJ24+EB24+EK24, 0.1)*$J$9))/($B$11+$C$11+$F$11)</f>
        <v>0</v>
      </c>
      <c r="CP24">
        <f>($B$11*$K$9+$C$11*$K$9+$F$11*((EJ24+EB24)/MAX(EJ24+EB24+EK24, 0.1)*$P$9+EK24/MAX(EJ24+EB24+EK24, 0.1)*$Q$9))/($B$11+$C$11+$F$11)</f>
        <v>0</v>
      </c>
      <c r="CQ24">
        <v>6</v>
      </c>
      <c r="CR24">
        <v>0.5</v>
      </c>
      <c r="CS24" t="s">
        <v>413</v>
      </c>
      <c r="CT24">
        <v>2</v>
      </c>
      <c r="CU24">
        <v>1687874100</v>
      </c>
      <c r="CV24">
        <v>416.0364838709678</v>
      </c>
      <c r="CW24">
        <v>434.9697419354839</v>
      </c>
      <c r="CX24">
        <v>19.31818709677419</v>
      </c>
      <c r="CY24">
        <v>17.0723129032258</v>
      </c>
      <c r="CZ24">
        <v>415.4314838709678</v>
      </c>
      <c r="DA24">
        <v>19.19818709677419</v>
      </c>
      <c r="DB24">
        <v>600.2534838709678</v>
      </c>
      <c r="DC24">
        <v>101.0797096774194</v>
      </c>
      <c r="DD24">
        <v>0.09997762580645161</v>
      </c>
      <c r="DE24">
        <v>24.49264516129032</v>
      </c>
      <c r="DF24">
        <v>23.93555483870968</v>
      </c>
      <c r="DG24">
        <v>999.9000000000003</v>
      </c>
      <c r="DH24">
        <v>0</v>
      </c>
      <c r="DI24">
        <v>0</v>
      </c>
      <c r="DJ24">
        <v>9999.016129032259</v>
      </c>
      <c r="DK24">
        <v>0</v>
      </c>
      <c r="DL24">
        <v>423.2845483870968</v>
      </c>
      <c r="DM24">
        <v>-18.88589677419354</v>
      </c>
      <c r="DN24">
        <v>424.280129032258</v>
      </c>
      <c r="DO24">
        <v>442.5246774193548</v>
      </c>
      <c r="DP24">
        <v>2.245878387096774</v>
      </c>
      <c r="DQ24">
        <v>434.9697419354839</v>
      </c>
      <c r="DR24">
        <v>17.0723129032258</v>
      </c>
      <c r="DS24">
        <v>1.952677419354839</v>
      </c>
      <c r="DT24">
        <v>1.725664516129032</v>
      </c>
      <c r="DU24">
        <v>17.06571290322581</v>
      </c>
      <c r="DV24">
        <v>15.12924193548387</v>
      </c>
      <c r="DW24">
        <v>800.0453870967744</v>
      </c>
      <c r="DX24">
        <v>0.9500001612903225</v>
      </c>
      <c r="DY24">
        <v>0.04999960645161292</v>
      </c>
      <c r="DZ24">
        <v>0</v>
      </c>
      <c r="EA24">
        <v>1071.326129032258</v>
      </c>
      <c r="EB24">
        <v>4.999310000000001</v>
      </c>
      <c r="EC24">
        <v>19619.75806451613</v>
      </c>
      <c r="ED24">
        <v>6994.970322580643</v>
      </c>
      <c r="EE24">
        <v>37.49770967741934</v>
      </c>
      <c r="EF24">
        <v>39.55019354838709</v>
      </c>
      <c r="EG24">
        <v>38.64899999999999</v>
      </c>
      <c r="EH24">
        <v>39.66106451612902</v>
      </c>
      <c r="EI24">
        <v>39.01383870967741</v>
      </c>
      <c r="EJ24">
        <v>755.293870967742</v>
      </c>
      <c r="EK24">
        <v>39.75225806451613</v>
      </c>
      <c r="EL24">
        <v>0</v>
      </c>
      <c r="EM24">
        <v>235</v>
      </c>
      <c r="EN24">
        <v>0</v>
      </c>
      <c r="EO24">
        <v>1067.4052</v>
      </c>
      <c r="EP24">
        <v>-269.0769230763136</v>
      </c>
      <c r="EQ24">
        <v>5091.838465112915</v>
      </c>
      <c r="ER24">
        <v>19718.796</v>
      </c>
      <c r="ES24">
        <v>15</v>
      </c>
      <c r="ET24">
        <v>1687874134</v>
      </c>
      <c r="EU24" t="s">
        <v>453</v>
      </c>
      <c r="EV24">
        <v>1687874134</v>
      </c>
      <c r="EW24">
        <v>1687539130.5</v>
      </c>
      <c r="EX24">
        <v>8</v>
      </c>
      <c r="EY24">
        <v>-0.048</v>
      </c>
      <c r="EZ24">
        <v>-0.008999999999999999</v>
      </c>
      <c r="FA24">
        <v>0.605</v>
      </c>
      <c r="FB24">
        <v>0.12</v>
      </c>
      <c r="FC24">
        <v>435</v>
      </c>
      <c r="FD24">
        <v>15</v>
      </c>
      <c r="FE24">
        <v>0.14</v>
      </c>
      <c r="FF24">
        <v>0.05</v>
      </c>
      <c r="FG24">
        <v>-18.7789825</v>
      </c>
      <c r="FH24">
        <v>-2.314438649155727</v>
      </c>
      <c r="FI24">
        <v>0.2247274648184996</v>
      </c>
      <c r="FJ24">
        <v>1</v>
      </c>
      <c r="FK24">
        <v>416.0935666666666</v>
      </c>
      <c r="FL24">
        <v>-2.236324805339092</v>
      </c>
      <c r="FM24">
        <v>0.1638744810992727</v>
      </c>
      <c r="FN24">
        <v>1</v>
      </c>
      <c r="FO24">
        <v>2.228596</v>
      </c>
      <c r="FP24">
        <v>0.3661566979362097</v>
      </c>
      <c r="FQ24">
        <v>0.03529741058491403</v>
      </c>
      <c r="FR24">
        <v>1</v>
      </c>
      <c r="FS24">
        <v>19.31593333333333</v>
      </c>
      <c r="FT24">
        <v>0.5508467185761229</v>
      </c>
      <c r="FU24">
        <v>0.03977812073098588</v>
      </c>
      <c r="FV24">
        <v>1</v>
      </c>
      <c r="FW24">
        <v>4</v>
      </c>
      <c r="FX24">
        <v>4</v>
      </c>
      <c r="FY24" t="s">
        <v>415</v>
      </c>
      <c r="FZ24">
        <v>3.18352</v>
      </c>
      <c r="GA24">
        <v>2.79709</v>
      </c>
      <c r="GB24">
        <v>0.105302</v>
      </c>
      <c r="GC24">
        <v>0.109599</v>
      </c>
      <c r="GD24">
        <v>0.104921</v>
      </c>
      <c r="GE24">
        <v>0.0965329</v>
      </c>
      <c r="GF24">
        <v>28336.9</v>
      </c>
      <c r="GG24">
        <v>22364.1</v>
      </c>
      <c r="GH24">
        <v>29576.2</v>
      </c>
      <c r="GI24">
        <v>24585.1</v>
      </c>
      <c r="GJ24">
        <v>33634.5</v>
      </c>
      <c r="GK24">
        <v>32401.3</v>
      </c>
      <c r="GL24">
        <v>40765.5</v>
      </c>
      <c r="GM24">
        <v>40095.7</v>
      </c>
      <c r="GN24">
        <v>2.2329</v>
      </c>
      <c r="GO24">
        <v>1.97388</v>
      </c>
      <c r="GP24">
        <v>0.08670609999999999</v>
      </c>
      <c r="GQ24">
        <v>0</v>
      </c>
      <c r="GR24">
        <v>22.5678</v>
      </c>
      <c r="GS24">
        <v>999.9</v>
      </c>
      <c r="GT24">
        <v>66.59999999999999</v>
      </c>
      <c r="GU24">
        <v>24.7</v>
      </c>
      <c r="GV24">
        <v>20.579</v>
      </c>
      <c r="GW24">
        <v>62.4256</v>
      </c>
      <c r="GX24">
        <v>33.0729</v>
      </c>
      <c r="GY24">
        <v>1</v>
      </c>
      <c r="GZ24">
        <v>-0.360506</v>
      </c>
      <c r="HA24">
        <v>0</v>
      </c>
      <c r="HB24">
        <v>20.2821</v>
      </c>
      <c r="HC24">
        <v>5.22702</v>
      </c>
      <c r="HD24">
        <v>11.9021</v>
      </c>
      <c r="HE24">
        <v>4.96455</v>
      </c>
      <c r="HF24">
        <v>3.292</v>
      </c>
      <c r="HG24">
        <v>9999</v>
      </c>
      <c r="HH24">
        <v>9999</v>
      </c>
      <c r="HI24">
        <v>9999</v>
      </c>
      <c r="HJ24">
        <v>999.9</v>
      </c>
      <c r="HK24">
        <v>4.97015</v>
      </c>
      <c r="HL24">
        <v>1.87468</v>
      </c>
      <c r="HM24">
        <v>1.87332</v>
      </c>
      <c r="HN24">
        <v>1.87241</v>
      </c>
      <c r="HO24">
        <v>1.87408</v>
      </c>
      <c r="HP24">
        <v>1.86905</v>
      </c>
      <c r="HQ24">
        <v>1.87332</v>
      </c>
      <c r="HR24">
        <v>1.87836</v>
      </c>
      <c r="HS24">
        <v>0</v>
      </c>
      <c r="HT24">
        <v>0</v>
      </c>
      <c r="HU24">
        <v>0</v>
      </c>
      <c r="HV24">
        <v>0</v>
      </c>
      <c r="HW24" t="s">
        <v>416</v>
      </c>
      <c r="HX24" t="s">
        <v>417</v>
      </c>
      <c r="HY24" t="s">
        <v>418</v>
      </c>
      <c r="HZ24" t="s">
        <v>418</v>
      </c>
      <c r="IA24" t="s">
        <v>418</v>
      </c>
      <c r="IB24" t="s">
        <v>418</v>
      </c>
      <c r="IC24">
        <v>0</v>
      </c>
      <c r="ID24">
        <v>100</v>
      </c>
      <c r="IE24">
        <v>100</v>
      </c>
      <c r="IF24">
        <v>0.605</v>
      </c>
      <c r="IG24">
        <v>0.12</v>
      </c>
      <c r="IH24">
        <v>0.6523809523810655</v>
      </c>
      <c r="II24">
        <v>0</v>
      </c>
      <c r="IJ24">
        <v>0</v>
      </c>
      <c r="IK24">
        <v>0</v>
      </c>
      <c r="IL24">
        <v>0.12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3.4</v>
      </c>
      <c r="IU24">
        <v>5583</v>
      </c>
      <c r="IV24">
        <v>1.11572</v>
      </c>
      <c r="IW24">
        <v>2.37427</v>
      </c>
      <c r="IX24">
        <v>1.42578</v>
      </c>
      <c r="IY24">
        <v>2.28149</v>
      </c>
      <c r="IZ24">
        <v>1.54785</v>
      </c>
      <c r="JA24">
        <v>2.43042</v>
      </c>
      <c r="JB24">
        <v>28.8168</v>
      </c>
      <c r="JC24">
        <v>15.5242</v>
      </c>
      <c r="JD24">
        <v>18</v>
      </c>
      <c r="JE24">
        <v>623.289</v>
      </c>
      <c r="JF24">
        <v>443.827</v>
      </c>
      <c r="JG24">
        <v>23.3231</v>
      </c>
      <c r="JH24">
        <v>22.6448</v>
      </c>
      <c r="JI24">
        <v>30.0005</v>
      </c>
      <c r="JJ24">
        <v>22.4953</v>
      </c>
      <c r="JK24">
        <v>22.4392</v>
      </c>
      <c r="JL24">
        <v>22.3427</v>
      </c>
      <c r="JM24">
        <v>23.5819</v>
      </c>
      <c r="JN24">
        <v>97.14709999999999</v>
      </c>
      <c r="JO24">
        <v>-999.9</v>
      </c>
      <c r="JP24">
        <v>435</v>
      </c>
      <c r="JQ24">
        <v>17</v>
      </c>
      <c r="JR24">
        <v>96.32340000000001</v>
      </c>
      <c r="JS24">
        <v>102.026</v>
      </c>
    </row>
    <row r="25" spans="1:279">
      <c r="A25">
        <v>9</v>
      </c>
      <c r="B25">
        <v>1687874280</v>
      </c>
      <c r="C25">
        <v>1748.400000095367</v>
      </c>
      <c r="D25" t="s">
        <v>454</v>
      </c>
      <c r="E25" t="s">
        <v>455</v>
      </c>
      <c r="F25">
        <v>15</v>
      </c>
      <c r="P25">
        <v>1687874272</v>
      </c>
      <c r="Q25">
        <f>(R25)/1000</f>
        <v>0</v>
      </c>
      <c r="R25">
        <f>1000*DB25*AP25*(CX25-CY25)/(100*CQ25*(1000-AP25*CX25))</f>
        <v>0</v>
      </c>
      <c r="S25">
        <f>DB25*AP25*(CW25-CV25*(1000-AP25*CY25)/(1000-AP25*CX25))/(100*CQ25)</f>
        <v>0</v>
      </c>
      <c r="T25">
        <f>CV25 - IF(AP25&gt;1, S25*CQ25*100.0/(AR25*DJ25), 0)</f>
        <v>0</v>
      </c>
      <c r="U25">
        <f>((AA25-Q25/2)*T25-S25)/(AA25+Q25/2)</f>
        <v>0</v>
      </c>
      <c r="V25">
        <f>U25*(DC25+DD25)/1000.0</f>
        <v>0</v>
      </c>
      <c r="W25">
        <f>(CV25 - IF(AP25&gt;1, S25*CQ25*100.0/(AR25*DJ25), 0))*(DC25+DD25)/1000.0</f>
        <v>0</v>
      </c>
      <c r="X25">
        <f>2.0/((1/Z25-1/Y25)+SIGN(Z25)*SQRT((1/Z25-1/Y25)*(1/Z25-1/Y25) + 4*CR25/((CR25+1)*(CR25+1))*(2*1/Z25*1/Y25-1/Y25*1/Y25)))</f>
        <v>0</v>
      </c>
      <c r="Y25">
        <f>IF(LEFT(CS25,1)&lt;&gt;"0",IF(LEFT(CS25,1)="1",3.0,CT25),$D$5+$E$5*(DJ25*DC25/($K$5*1000))+$F$5*(DJ25*DC25/($K$5*1000))*MAX(MIN(CQ25,$J$5),$I$5)*MAX(MIN(CQ25,$J$5),$I$5)+$G$5*MAX(MIN(CQ25,$J$5),$I$5)*(DJ25*DC25/($K$5*1000))+$H$5*(DJ25*DC25/($K$5*1000))*(DJ25*DC25/($K$5*1000)))</f>
        <v>0</v>
      </c>
      <c r="Z25">
        <f>Q25*(1000-(1000*0.61365*exp(17.502*AD25/(240.97+AD25))/(DC25+DD25)+CX25)/2)/(1000*0.61365*exp(17.502*AD25/(240.97+AD25))/(DC25+DD25)-CX25)</f>
        <v>0</v>
      </c>
      <c r="AA25">
        <f>1/((CR25+1)/(X25/1.6)+1/(Y25/1.37)) + CR25/((CR25+1)/(X25/1.6) + CR25/(Y25/1.37))</f>
        <v>0</v>
      </c>
      <c r="AB25">
        <f>(CM25*CP25)</f>
        <v>0</v>
      </c>
      <c r="AC25">
        <f>(DE25+(AB25+2*0.95*5.67E-8*(((DE25+$B$7)+273)^4-(DE25+273)^4)-44100*Q25)/(1.84*29.3*Y25+8*0.95*5.67E-8*(DE25+273)^3))</f>
        <v>0</v>
      </c>
      <c r="AD25">
        <f>($C$7*DF25+$D$7*DG25+$E$7*AC25)</f>
        <v>0</v>
      </c>
      <c r="AE25">
        <f>0.61365*exp(17.502*AD25/(240.97+AD25))</f>
        <v>0</v>
      </c>
      <c r="AF25">
        <f>(AG25/AH25*100)</f>
        <v>0</v>
      </c>
      <c r="AG25">
        <f>CX25*(DC25+DD25)/1000</f>
        <v>0</v>
      </c>
      <c r="AH25">
        <f>0.61365*exp(17.502*DE25/(240.97+DE25))</f>
        <v>0</v>
      </c>
      <c r="AI25">
        <f>(AE25-CX25*(DC25+DD25)/1000)</f>
        <v>0</v>
      </c>
      <c r="AJ25">
        <f>(-Q25*44100)</f>
        <v>0</v>
      </c>
      <c r="AK25">
        <f>2*29.3*Y25*0.92*(DE25-AD25)</f>
        <v>0</v>
      </c>
      <c r="AL25">
        <f>2*0.95*5.67E-8*(((DE25+$B$7)+273)^4-(AD25+273)^4)</f>
        <v>0</v>
      </c>
      <c r="AM25">
        <f>AB25+AL25+AJ25+AK25</f>
        <v>0</v>
      </c>
      <c r="AN25">
        <v>0</v>
      </c>
      <c r="AO25">
        <v>0</v>
      </c>
      <c r="AP25">
        <f>IF(AN25*$H$13&gt;=AR25,1.0,(AR25/(AR25-AN25*$H$13)))</f>
        <v>0</v>
      </c>
      <c r="AQ25">
        <f>(AP25-1)*100</f>
        <v>0</v>
      </c>
      <c r="AR25">
        <f>MAX(0,($B$13+$C$13*DJ25)/(1+$D$13*DJ25)*DC25/(DE25+273)*$E$13)</f>
        <v>0</v>
      </c>
      <c r="AS25" t="s">
        <v>409</v>
      </c>
      <c r="AT25">
        <v>12501.9</v>
      </c>
      <c r="AU25">
        <v>646.7515384615385</v>
      </c>
      <c r="AV25">
        <v>2575.47</v>
      </c>
      <c r="AW25">
        <f>1-AU25/AV25</f>
        <v>0</v>
      </c>
      <c r="AX25">
        <v>-1.242991638256745</v>
      </c>
      <c r="AY25" t="s">
        <v>456</v>
      </c>
      <c r="AZ25">
        <v>12525</v>
      </c>
      <c r="BA25">
        <v>1126.226153846154</v>
      </c>
      <c r="BB25">
        <v>1875.2</v>
      </c>
      <c r="BC25">
        <f>1-BA25/BB25</f>
        <v>0</v>
      </c>
      <c r="BD25">
        <v>0.5</v>
      </c>
      <c r="BE25">
        <f>CN25</f>
        <v>0</v>
      </c>
      <c r="BF25">
        <f>S25</f>
        <v>0</v>
      </c>
      <c r="BG25">
        <f>BC25*BD25*BE25</f>
        <v>0</v>
      </c>
      <c r="BH25">
        <f>(BF25-AX25)/BE25</f>
        <v>0</v>
      </c>
      <c r="BI25">
        <f>(AV25-BB25)/BB25</f>
        <v>0</v>
      </c>
      <c r="BJ25">
        <f>AU25/(AW25+AU25/BB25)</f>
        <v>0</v>
      </c>
      <c r="BK25" t="s">
        <v>457</v>
      </c>
      <c r="BL25">
        <v>-1688.71</v>
      </c>
      <c r="BM25">
        <f>IF(BL25&lt;&gt;0, BL25, BJ25)</f>
        <v>0</v>
      </c>
      <c r="BN25">
        <f>1-BM25/BB25</f>
        <v>0</v>
      </c>
      <c r="BO25">
        <f>(BB25-BA25)/(BB25-BM25)</f>
        <v>0</v>
      </c>
      <c r="BP25">
        <f>(AV25-BB25)/(AV25-BM25)</f>
        <v>0</v>
      </c>
      <c r="BQ25">
        <f>(BB25-BA25)/(BB25-AU25)</f>
        <v>0</v>
      </c>
      <c r="BR25">
        <f>(AV25-BB25)/(AV25-AU25)</f>
        <v>0</v>
      </c>
      <c r="BS25">
        <f>(BO25*BM25/BA25)</f>
        <v>0</v>
      </c>
      <c r="BT25">
        <f>(1-BS25)</f>
        <v>0</v>
      </c>
      <c r="BU25">
        <v>1861</v>
      </c>
      <c r="BV25">
        <v>300</v>
      </c>
      <c r="BW25">
        <v>300</v>
      </c>
      <c r="BX25">
        <v>300</v>
      </c>
      <c r="BY25">
        <v>12525</v>
      </c>
      <c r="BZ25">
        <v>1810.93</v>
      </c>
      <c r="CA25">
        <v>-0.00967763</v>
      </c>
      <c r="CB25">
        <v>-3.76</v>
      </c>
      <c r="CC25" t="s">
        <v>412</v>
      </c>
      <c r="CD25" t="s">
        <v>412</v>
      </c>
      <c r="CE25" t="s">
        <v>412</v>
      </c>
      <c r="CF25" t="s">
        <v>412</v>
      </c>
      <c r="CG25" t="s">
        <v>412</v>
      </c>
      <c r="CH25" t="s">
        <v>412</v>
      </c>
      <c r="CI25" t="s">
        <v>412</v>
      </c>
      <c r="CJ25" t="s">
        <v>412</v>
      </c>
      <c r="CK25" t="s">
        <v>412</v>
      </c>
      <c r="CL25" t="s">
        <v>412</v>
      </c>
      <c r="CM25">
        <f>$B$11*DK25+$C$11*DL25+$F$11*DW25*(1-DZ25)</f>
        <v>0</v>
      </c>
      <c r="CN25">
        <f>CM25*CO25</f>
        <v>0</v>
      </c>
      <c r="CO25">
        <f>($B$11*$D$9+$C$11*$D$9+$F$11*((EJ25+EB25)/MAX(EJ25+EB25+EK25, 0.1)*$I$9+EK25/MAX(EJ25+EB25+EK25, 0.1)*$J$9))/($B$11+$C$11+$F$11)</f>
        <v>0</v>
      </c>
      <c r="CP25">
        <f>($B$11*$K$9+$C$11*$K$9+$F$11*((EJ25+EB25)/MAX(EJ25+EB25+EK25, 0.1)*$P$9+EK25/MAX(EJ25+EB25+EK25, 0.1)*$Q$9))/($B$11+$C$11+$F$11)</f>
        <v>0</v>
      </c>
      <c r="CQ25">
        <v>6</v>
      </c>
      <c r="CR25">
        <v>0.5</v>
      </c>
      <c r="CS25" t="s">
        <v>413</v>
      </c>
      <c r="CT25">
        <v>2</v>
      </c>
      <c r="CU25">
        <v>1687874272</v>
      </c>
      <c r="CV25">
        <v>417.4833548387097</v>
      </c>
      <c r="CW25">
        <v>435.0150322580645</v>
      </c>
      <c r="CX25">
        <v>18.84976774193548</v>
      </c>
      <c r="CY25">
        <v>17.05236774193548</v>
      </c>
      <c r="CZ25">
        <v>416.8303548387096</v>
      </c>
      <c r="DA25">
        <v>18.72976451612903</v>
      </c>
      <c r="DB25">
        <v>600.2342258064516</v>
      </c>
      <c r="DC25">
        <v>101.0826451612903</v>
      </c>
      <c r="DD25">
        <v>0.09995364838709675</v>
      </c>
      <c r="DE25">
        <v>24.96034516129032</v>
      </c>
      <c r="DF25">
        <v>24.75813870967742</v>
      </c>
      <c r="DG25">
        <v>999.9000000000003</v>
      </c>
      <c r="DH25">
        <v>0</v>
      </c>
      <c r="DI25">
        <v>0</v>
      </c>
      <c r="DJ25">
        <v>9993.589032258065</v>
      </c>
      <c r="DK25">
        <v>0</v>
      </c>
      <c r="DL25">
        <v>1324.829032258064</v>
      </c>
      <c r="DM25">
        <v>-17.57993225806452</v>
      </c>
      <c r="DN25">
        <v>425.4549032258065</v>
      </c>
      <c r="DO25">
        <v>442.5618387096773</v>
      </c>
      <c r="DP25">
        <v>1.797394516129032</v>
      </c>
      <c r="DQ25">
        <v>435.0150322580645</v>
      </c>
      <c r="DR25">
        <v>17.05236774193548</v>
      </c>
      <c r="DS25">
        <v>1.905382903225807</v>
      </c>
      <c r="DT25">
        <v>1.723697096774193</v>
      </c>
      <c r="DU25">
        <v>16.67923870967742</v>
      </c>
      <c r="DV25">
        <v>15.1115</v>
      </c>
      <c r="DW25">
        <v>799.9754193548387</v>
      </c>
      <c r="DX25">
        <v>0.9499889677419356</v>
      </c>
      <c r="DY25">
        <v>0.05001101612903223</v>
      </c>
      <c r="DZ25">
        <v>0</v>
      </c>
      <c r="EA25">
        <v>1126.950967741935</v>
      </c>
      <c r="EB25">
        <v>4.999310000000001</v>
      </c>
      <c r="EC25">
        <v>14435.38387096774</v>
      </c>
      <c r="ED25">
        <v>6994.326451612903</v>
      </c>
      <c r="EE25">
        <v>37.59251612903225</v>
      </c>
      <c r="EF25">
        <v>40.25783870967742</v>
      </c>
      <c r="EG25">
        <v>38.77590322580644</v>
      </c>
      <c r="EH25">
        <v>40.45138709677418</v>
      </c>
      <c r="EI25">
        <v>39.60058064516127</v>
      </c>
      <c r="EJ25">
        <v>755.2183870967743</v>
      </c>
      <c r="EK25">
        <v>39.75806451612903</v>
      </c>
      <c r="EL25">
        <v>0</v>
      </c>
      <c r="EM25">
        <v>171.2000000476837</v>
      </c>
      <c r="EN25">
        <v>0</v>
      </c>
      <c r="EO25">
        <v>1126.226153846154</v>
      </c>
      <c r="EP25">
        <v>-219.0215384368772</v>
      </c>
      <c r="EQ25">
        <v>-5886.133333357096</v>
      </c>
      <c r="ER25">
        <v>14410.78461538461</v>
      </c>
      <c r="ES25">
        <v>15</v>
      </c>
      <c r="ET25">
        <v>1687874303.5</v>
      </c>
      <c r="EU25" t="s">
        <v>458</v>
      </c>
      <c r="EV25">
        <v>1687874303.5</v>
      </c>
      <c r="EW25">
        <v>1687539130.5</v>
      </c>
      <c r="EX25">
        <v>9</v>
      </c>
      <c r="EY25">
        <v>0.048</v>
      </c>
      <c r="EZ25">
        <v>-0.008999999999999999</v>
      </c>
      <c r="FA25">
        <v>0.653</v>
      </c>
      <c r="FB25">
        <v>0.12</v>
      </c>
      <c r="FC25">
        <v>435</v>
      </c>
      <c r="FD25">
        <v>15</v>
      </c>
      <c r="FE25">
        <v>0.08</v>
      </c>
      <c r="FF25">
        <v>0.05</v>
      </c>
      <c r="FG25">
        <v>-17.52836</v>
      </c>
      <c r="FH25">
        <v>-1.090095309568468</v>
      </c>
      <c r="FI25">
        <v>0.1067625187038971</v>
      </c>
      <c r="FJ25">
        <v>1</v>
      </c>
      <c r="FK25">
        <v>417.4387666666666</v>
      </c>
      <c r="FL25">
        <v>-0.6924226918797263</v>
      </c>
      <c r="FM25">
        <v>0.05660311141820821</v>
      </c>
      <c r="FN25">
        <v>1</v>
      </c>
      <c r="FO25">
        <v>1.79005575</v>
      </c>
      <c r="FP25">
        <v>0.1399005253283298</v>
      </c>
      <c r="FQ25">
        <v>0.01413550138613767</v>
      </c>
      <c r="FR25">
        <v>1</v>
      </c>
      <c r="FS25">
        <v>18.84880333333333</v>
      </c>
      <c r="FT25">
        <v>0.2606335928810477</v>
      </c>
      <c r="FU25">
        <v>0.01882840909075689</v>
      </c>
      <c r="FV25">
        <v>1</v>
      </c>
      <c r="FW25">
        <v>4</v>
      </c>
      <c r="FX25">
        <v>4</v>
      </c>
      <c r="FY25" t="s">
        <v>415</v>
      </c>
      <c r="FZ25">
        <v>3.18322</v>
      </c>
      <c r="GA25">
        <v>2.79716</v>
      </c>
      <c r="GB25">
        <v>0.10551</v>
      </c>
      <c r="GC25">
        <v>0.109513</v>
      </c>
      <c r="GD25">
        <v>0.102852</v>
      </c>
      <c r="GE25">
        <v>0.0963992</v>
      </c>
      <c r="GF25">
        <v>28304.7</v>
      </c>
      <c r="GG25">
        <v>22348.1</v>
      </c>
      <c r="GH25">
        <v>29551.7</v>
      </c>
      <c r="GI25">
        <v>24566.9</v>
      </c>
      <c r="GJ25">
        <v>33690.1</v>
      </c>
      <c r="GK25">
        <v>32383.4</v>
      </c>
      <c r="GL25">
        <v>40734.8</v>
      </c>
      <c r="GM25">
        <v>40067.2</v>
      </c>
      <c r="GN25">
        <v>2.22452</v>
      </c>
      <c r="GO25">
        <v>1.9667</v>
      </c>
      <c r="GP25">
        <v>0.0791177</v>
      </c>
      <c r="GQ25">
        <v>0</v>
      </c>
      <c r="GR25">
        <v>23.4191</v>
      </c>
      <c r="GS25">
        <v>999.9</v>
      </c>
      <c r="GT25">
        <v>67.90000000000001</v>
      </c>
      <c r="GU25">
        <v>24.9</v>
      </c>
      <c r="GV25">
        <v>21.2309</v>
      </c>
      <c r="GW25">
        <v>61.9655</v>
      </c>
      <c r="GX25">
        <v>32.7804</v>
      </c>
      <c r="GY25">
        <v>1</v>
      </c>
      <c r="GZ25">
        <v>-0.326491</v>
      </c>
      <c r="HA25">
        <v>0</v>
      </c>
      <c r="HB25">
        <v>20.2833</v>
      </c>
      <c r="HC25">
        <v>5.22613</v>
      </c>
      <c r="HD25">
        <v>11.9021</v>
      </c>
      <c r="HE25">
        <v>4.96445</v>
      </c>
      <c r="HF25">
        <v>3.292</v>
      </c>
      <c r="HG25">
        <v>9999</v>
      </c>
      <c r="HH25">
        <v>9999</v>
      </c>
      <c r="HI25">
        <v>9999</v>
      </c>
      <c r="HJ25">
        <v>999.9</v>
      </c>
      <c r="HK25">
        <v>4.97014</v>
      </c>
      <c r="HL25">
        <v>1.87469</v>
      </c>
      <c r="HM25">
        <v>1.87345</v>
      </c>
      <c r="HN25">
        <v>1.87243</v>
      </c>
      <c r="HO25">
        <v>1.87408</v>
      </c>
      <c r="HP25">
        <v>1.86906</v>
      </c>
      <c r="HQ25">
        <v>1.87332</v>
      </c>
      <c r="HR25">
        <v>1.87836</v>
      </c>
      <c r="HS25">
        <v>0</v>
      </c>
      <c r="HT25">
        <v>0</v>
      </c>
      <c r="HU25">
        <v>0</v>
      </c>
      <c r="HV25">
        <v>0</v>
      </c>
      <c r="HW25" t="s">
        <v>416</v>
      </c>
      <c r="HX25" t="s">
        <v>417</v>
      </c>
      <c r="HY25" t="s">
        <v>418</v>
      </c>
      <c r="HZ25" t="s">
        <v>418</v>
      </c>
      <c r="IA25" t="s">
        <v>418</v>
      </c>
      <c r="IB25" t="s">
        <v>418</v>
      </c>
      <c r="IC25">
        <v>0</v>
      </c>
      <c r="ID25">
        <v>100</v>
      </c>
      <c r="IE25">
        <v>100</v>
      </c>
      <c r="IF25">
        <v>0.653</v>
      </c>
      <c r="IG25">
        <v>0.12</v>
      </c>
      <c r="IH25">
        <v>0.6048999999999296</v>
      </c>
      <c r="II25">
        <v>0</v>
      </c>
      <c r="IJ25">
        <v>0</v>
      </c>
      <c r="IK25">
        <v>0</v>
      </c>
      <c r="IL25">
        <v>0.12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2.4</v>
      </c>
      <c r="IU25">
        <v>5585.8</v>
      </c>
      <c r="IV25">
        <v>1.1145</v>
      </c>
      <c r="IW25">
        <v>2.37671</v>
      </c>
      <c r="IX25">
        <v>1.42578</v>
      </c>
      <c r="IY25">
        <v>2.28271</v>
      </c>
      <c r="IZ25">
        <v>1.54785</v>
      </c>
      <c r="JA25">
        <v>2.43408</v>
      </c>
      <c r="JB25">
        <v>29.2402</v>
      </c>
      <c r="JC25">
        <v>15.5067</v>
      </c>
      <c r="JD25">
        <v>18</v>
      </c>
      <c r="JE25">
        <v>621.167</v>
      </c>
      <c r="JF25">
        <v>442.62</v>
      </c>
      <c r="JG25">
        <v>23.7808</v>
      </c>
      <c r="JH25">
        <v>23.0631</v>
      </c>
      <c r="JI25">
        <v>30.0013</v>
      </c>
      <c r="JJ25">
        <v>22.8332</v>
      </c>
      <c r="JK25">
        <v>22.7818</v>
      </c>
      <c r="JL25">
        <v>22.3357</v>
      </c>
      <c r="JM25">
        <v>26.0274</v>
      </c>
      <c r="JN25">
        <v>96.77549999999999</v>
      </c>
      <c r="JO25">
        <v>-999.9</v>
      </c>
      <c r="JP25">
        <v>435</v>
      </c>
      <c r="JQ25">
        <v>17</v>
      </c>
      <c r="JR25">
        <v>96.24769999999999</v>
      </c>
      <c r="JS25">
        <v>101.952</v>
      </c>
    </row>
    <row r="26" spans="1:279">
      <c r="A26">
        <v>10</v>
      </c>
      <c r="B26">
        <v>1687874414.5</v>
      </c>
      <c r="C26">
        <v>1882.900000095367</v>
      </c>
      <c r="D26" t="s">
        <v>459</v>
      </c>
      <c r="E26" t="s">
        <v>460</v>
      </c>
      <c r="F26">
        <v>15</v>
      </c>
      <c r="P26">
        <v>1687874406.5</v>
      </c>
      <c r="Q26">
        <f>(R26)/1000</f>
        <v>0</v>
      </c>
      <c r="R26">
        <f>1000*DB26*AP26*(CX26-CY26)/(100*CQ26*(1000-AP26*CX26))</f>
        <v>0</v>
      </c>
      <c r="S26">
        <f>DB26*AP26*(CW26-CV26*(1000-AP26*CY26)/(1000-AP26*CX26))/(100*CQ26)</f>
        <v>0</v>
      </c>
      <c r="T26">
        <f>CV26 - IF(AP26&gt;1, S26*CQ26*100.0/(AR26*DJ26), 0)</f>
        <v>0</v>
      </c>
      <c r="U26">
        <f>((AA26-Q26/2)*T26-S26)/(AA26+Q26/2)</f>
        <v>0</v>
      </c>
      <c r="V26">
        <f>U26*(DC26+DD26)/1000.0</f>
        <v>0</v>
      </c>
      <c r="W26">
        <f>(CV26 - IF(AP26&gt;1, S26*CQ26*100.0/(AR26*DJ26), 0))*(DC26+DD26)/1000.0</f>
        <v>0</v>
      </c>
      <c r="X26">
        <f>2.0/((1/Z26-1/Y26)+SIGN(Z26)*SQRT((1/Z26-1/Y26)*(1/Z26-1/Y26) + 4*CR26/((CR26+1)*(CR26+1))*(2*1/Z26*1/Y26-1/Y26*1/Y26)))</f>
        <v>0</v>
      </c>
      <c r="Y26">
        <f>IF(LEFT(CS26,1)&lt;&gt;"0",IF(LEFT(CS26,1)="1",3.0,CT26),$D$5+$E$5*(DJ26*DC26/($K$5*1000))+$F$5*(DJ26*DC26/($K$5*1000))*MAX(MIN(CQ26,$J$5),$I$5)*MAX(MIN(CQ26,$J$5),$I$5)+$G$5*MAX(MIN(CQ26,$J$5),$I$5)*(DJ26*DC26/($K$5*1000))+$H$5*(DJ26*DC26/($K$5*1000))*(DJ26*DC26/($K$5*1000)))</f>
        <v>0</v>
      </c>
      <c r="Z26">
        <f>Q26*(1000-(1000*0.61365*exp(17.502*AD26/(240.97+AD26))/(DC26+DD26)+CX26)/2)/(1000*0.61365*exp(17.502*AD26/(240.97+AD26))/(DC26+DD26)-CX26)</f>
        <v>0</v>
      </c>
      <c r="AA26">
        <f>1/((CR26+1)/(X26/1.6)+1/(Y26/1.37)) + CR26/((CR26+1)/(X26/1.6) + CR26/(Y26/1.37))</f>
        <v>0</v>
      </c>
      <c r="AB26">
        <f>(CM26*CP26)</f>
        <v>0</v>
      </c>
      <c r="AC26">
        <f>(DE26+(AB26+2*0.95*5.67E-8*(((DE26+$B$7)+273)^4-(DE26+273)^4)-44100*Q26)/(1.84*29.3*Y26+8*0.95*5.67E-8*(DE26+273)^3))</f>
        <v>0</v>
      </c>
      <c r="AD26">
        <f>($C$7*DF26+$D$7*DG26+$E$7*AC26)</f>
        <v>0</v>
      </c>
      <c r="AE26">
        <f>0.61365*exp(17.502*AD26/(240.97+AD26))</f>
        <v>0</v>
      </c>
      <c r="AF26">
        <f>(AG26/AH26*100)</f>
        <v>0</v>
      </c>
      <c r="AG26">
        <f>CX26*(DC26+DD26)/1000</f>
        <v>0</v>
      </c>
      <c r="AH26">
        <f>0.61365*exp(17.502*DE26/(240.97+DE26))</f>
        <v>0</v>
      </c>
      <c r="AI26">
        <f>(AE26-CX26*(DC26+DD26)/1000)</f>
        <v>0</v>
      </c>
      <c r="AJ26">
        <f>(-Q26*44100)</f>
        <v>0</v>
      </c>
      <c r="AK26">
        <f>2*29.3*Y26*0.92*(DE26-AD26)</f>
        <v>0</v>
      </c>
      <c r="AL26">
        <f>2*0.95*5.67E-8*(((DE26+$B$7)+273)^4-(AD26+273)^4)</f>
        <v>0</v>
      </c>
      <c r="AM26">
        <f>AB26+AL26+AJ26+AK26</f>
        <v>0</v>
      </c>
      <c r="AN26">
        <v>0</v>
      </c>
      <c r="AO26">
        <v>0</v>
      </c>
      <c r="AP26">
        <f>IF(AN26*$H$13&gt;=AR26,1.0,(AR26/(AR26-AN26*$H$13)))</f>
        <v>0</v>
      </c>
      <c r="AQ26">
        <f>(AP26-1)*100</f>
        <v>0</v>
      </c>
      <c r="AR26">
        <f>MAX(0,($B$13+$C$13*DJ26)/(1+$D$13*DJ26)*DC26/(DE26+273)*$E$13)</f>
        <v>0</v>
      </c>
      <c r="AS26" t="s">
        <v>409</v>
      </c>
      <c r="AT26">
        <v>12501.9</v>
      </c>
      <c r="AU26">
        <v>646.7515384615385</v>
      </c>
      <c r="AV26">
        <v>2575.47</v>
      </c>
      <c r="AW26">
        <f>1-AU26/AV26</f>
        <v>0</v>
      </c>
      <c r="AX26">
        <v>-1.242991638256745</v>
      </c>
      <c r="AY26" t="s">
        <v>461</v>
      </c>
      <c r="AZ26">
        <v>12570.3</v>
      </c>
      <c r="BA26">
        <v>577.81348</v>
      </c>
      <c r="BB26">
        <v>879.375</v>
      </c>
      <c r="BC26">
        <f>1-BA26/BB26</f>
        <v>0</v>
      </c>
      <c r="BD26">
        <v>0.5</v>
      </c>
      <c r="BE26">
        <f>CN26</f>
        <v>0</v>
      </c>
      <c r="BF26">
        <f>S26</f>
        <v>0</v>
      </c>
      <c r="BG26">
        <f>BC26*BD26*BE26</f>
        <v>0</v>
      </c>
      <c r="BH26">
        <f>(BF26-AX26)/BE26</f>
        <v>0</v>
      </c>
      <c r="BI26">
        <f>(AV26-BB26)/BB26</f>
        <v>0</v>
      </c>
      <c r="BJ26">
        <f>AU26/(AW26+AU26/BB26)</f>
        <v>0</v>
      </c>
      <c r="BK26" t="s">
        <v>462</v>
      </c>
      <c r="BL26">
        <v>438.33</v>
      </c>
      <c r="BM26">
        <f>IF(BL26&lt;&gt;0, BL26, BJ26)</f>
        <v>0</v>
      </c>
      <c r="BN26">
        <f>1-BM26/BB26</f>
        <v>0</v>
      </c>
      <c r="BO26">
        <f>(BB26-BA26)/(BB26-BM26)</f>
        <v>0</v>
      </c>
      <c r="BP26">
        <f>(AV26-BB26)/(AV26-BM26)</f>
        <v>0</v>
      </c>
      <c r="BQ26">
        <f>(BB26-BA26)/(BB26-AU26)</f>
        <v>0</v>
      </c>
      <c r="BR26">
        <f>(AV26-BB26)/(AV26-AU26)</f>
        <v>0</v>
      </c>
      <c r="BS26">
        <f>(BO26*BM26/BA26)</f>
        <v>0</v>
      </c>
      <c r="BT26">
        <f>(1-BS26)</f>
        <v>0</v>
      </c>
      <c r="BU26">
        <v>1863</v>
      </c>
      <c r="BV26">
        <v>300</v>
      </c>
      <c r="BW26">
        <v>300</v>
      </c>
      <c r="BX26">
        <v>300</v>
      </c>
      <c r="BY26">
        <v>12570.3</v>
      </c>
      <c r="BZ26">
        <v>836.4299999999999</v>
      </c>
      <c r="CA26">
        <v>-0.009710409999999999</v>
      </c>
      <c r="CB26">
        <v>-7.31</v>
      </c>
      <c r="CC26" t="s">
        <v>412</v>
      </c>
      <c r="CD26" t="s">
        <v>412</v>
      </c>
      <c r="CE26" t="s">
        <v>412</v>
      </c>
      <c r="CF26" t="s">
        <v>412</v>
      </c>
      <c r="CG26" t="s">
        <v>412</v>
      </c>
      <c r="CH26" t="s">
        <v>412</v>
      </c>
      <c r="CI26" t="s">
        <v>412</v>
      </c>
      <c r="CJ26" t="s">
        <v>412</v>
      </c>
      <c r="CK26" t="s">
        <v>412</v>
      </c>
      <c r="CL26" t="s">
        <v>412</v>
      </c>
      <c r="CM26">
        <f>$B$11*DK26+$C$11*DL26+$F$11*DW26*(1-DZ26)</f>
        <v>0</v>
      </c>
      <c r="CN26">
        <f>CM26*CO26</f>
        <v>0</v>
      </c>
      <c r="CO26">
        <f>($B$11*$D$9+$C$11*$D$9+$F$11*((EJ26+EB26)/MAX(EJ26+EB26+EK26, 0.1)*$I$9+EK26/MAX(EJ26+EB26+EK26, 0.1)*$J$9))/($B$11+$C$11+$F$11)</f>
        <v>0</v>
      </c>
      <c r="CP26">
        <f>($B$11*$K$9+$C$11*$K$9+$F$11*((EJ26+EB26)/MAX(EJ26+EB26+EK26, 0.1)*$P$9+EK26/MAX(EJ26+EB26+EK26, 0.1)*$Q$9))/($B$11+$C$11+$F$11)</f>
        <v>0</v>
      </c>
      <c r="CQ26">
        <v>6</v>
      </c>
      <c r="CR26">
        <v>0.5</v>
      </c>
      <c r="CS26" t="s">
        <v>413</v>
      </c>
      <c r="CT26">
        <v>2</v>
      </c>
      <c r="CU26">
        <v>1687874406.5</v>
      </c>
      <c r="CV26">
        <v>422.1303870967742</v>
      </c>
      <c r="CW26">
        <v>435.0122580645162</v>
      </c>
      <c r="CX26">
        <v>18.5793064516129</v>
      </c>
      <c r="CY26">
        <v>17.05959677419355</v>
      </c>
      <c r="CZ26">
        <v>421.5063870967742</v>
      </c>
      <c r="DA26">
        <v>18.4593064516129</v>
      </c>
      <c r="DB26">
        <v>600.2523225806451</v>
      </c>
      <c r="DC26">
        <v>101.0816451612903</v>
      </c>
      <c r="DD26">
        <v>0.09988926451612905</v>
      </c>
      <c r="DE26">
        <v>25.12906129032257</v>
      </c>
      <c r="DF26">
        <v>24.96315806451613</v>
      </c>
      <c r="DG26">
        <v>999.9000000000003</v>
      </c>
      <c r="DH26">
        <v>0</v>
      </c>
      <c r="DI26">
        <v>0</v>
      </c>
      <c r="DJ26">
        <v>9997.302258064516</v>
      </c>
      <c r="DK26">
        <v>0</v>
      </c>
      <c r="DL26">
        <v>966.0933225806452</v>
      </c>
      <c r="DM26">
        <v>-12.85315483870968</v>
      </c>
      <c r="DN26">
        <v>430.1510000000001</v>
      </c>
      <c r="DO26">
        <v>442.562129032258</v>
      </c>
      <c r="DP26">
        <v>1.519719032258065</v>
      </c>
      <c r="DQ26">
        <v>435.0122580645162</v>
      </c>
      <c r="DR26">
        <v>17.05959677419355</v>
      </c>
      <c r="DS26">
        <v>1.878029032258065</v>
      </c>
      <c r="DT26">
        <v>1.724411935483871</v>
      </c>
      <c r="DU26">
        <v>16.45181935483871</v>
      </c>
      <c r="DV26">
        <v>15.11796774193548</v>
      </c>
      <c r="DW26">
        <v>800.000129032258</v>
      </c>
      <c r="DX26">
        <v>0.9500087419354837</v>
      </c>
      <c r="DY26">
        <v>0.04999107741935485</v>
      </c>
      <c r="DZ26">
        <v>0</v>
      </c>
      <c r="EA26">
        <v>577.5748387096776</v>
      </c>
      <c r="EB26">
        <v>4.999310000000001</v>
      </c>
      <c r="EC26">
        <v>9228.437741935484</v>
      </c>
      <c r="ED26">
        <v>6994.591612903226</v>
      </c>
      <c r="EE26">
        <v>37.47158064516128</v>
      </c>
      <c r="EF26">
        <v>39.85464516129031</v>
      </c>
      <c r="EG26">
        <v>38.63490322580645</v>
      </c>
      <c r="EH26">
        <v>39.42112903225804</v>
      </c>
      <c r="EI26">
        <v>39.01790322580645</v>
      </c>
      <c r="EJ26">
        <v>755.2570967741935</v>
      </c>
      <c r="EK26">
        <v>39.74193548387098</v>
      </c>
      <c r="EL26">
        <v>0</v>
      </c>
      <c r="EM26">
        <v>134.2000000476837</v>
      </c>
      <c r="EN26">
        <v>0</v>
      </c>
      <c r="EO26">
        <v>577.81348</v>
      </c>
      <c r="EP26">
        <v>14.49161534457031</v>
      </c>
      <c r="EQ26">
        <v>-3121.066921624324</v>
      </c>
      <c r="ER26">
        <v>9170.393599999999</v>
      </c>
      <c r="ES26">
        <v>15</v>
      </c>
      <c r="ET26">
        <v>1687874439.5</v>
      </c>
      <c r="EU26" t="s">
        <v>463</v>
      </c>
      <c r="EV26">
        <v>1687874439.5</v>
      </c>
      <c r="EW26">
        <v>1687539130.5</v>
      </c>
      <c r="EX26">
        <v>10</v>
      </c>
      <c r="EY26">
        <v>-0.029</v>
      </c>
      <c r="EZ26">
        <v>-0.008999999999999999</v>
      </c>
      <c r="FA26">
        <v>0.624</v>
      </c>
      <c r="FB26">
        <v>0.12</v>
      </c>
      <c r="FC26">
        <v>435</v>
      </c>
      <c r="FD26">
        <v>15</v>
      </c>
      <c r="FE26">
        <v>0.09</v>
      </c>
      <c r="FF26">
        <v>0.05</v>
      </c>
      <c r="FG26">
        <v>-12.8314725</v>
      </c>
      <c r="FH26">
        <v>-0.5068941838648756</v>
      </c>
      <c r="FI26">
        <v>0.05313235825511618</v>
      </c>
      <c r="FJ26">
        <v>1</v>
      </c>
      <c r="FK26">
        <v>422.1575666666667</v>
      </c>
      <c r="FL26">
        <v>-0.1629276974411135</v>
      </c>
      <c r="FM26">
        <v>0.0208976606877952</v>
      </c>
      <c r="FN26">
        <v>1</v>
      </c>
      <c r="FO26">
        <v>1.50163725</v>
      </c>
      <c r="FP26">
        <v>0.4384218011257021</v>
      </c>
      <c r="FQ26">
        <v>0.04254854163114759</v>
      </c>
      <c r="FR26">
        <v>1</v>
      </c>
      <c r="FS26">
        <v>18.58142333333333</v>
      </c>
      <c r="FT26">
        <v>0.4448649610679159</v>
      </c>
      <c r="FU26">
        <v>0.03216696735610736</v>
      </c>
      <c r="FV26">
        <v>1</v>
      </c>
      <c r="FW26">
        <v>4</v>
      </c>
      <c r="FX26">
        <v>4</v>
      </c>
      <c r="FY26" t="s">
        <v>415</v>
      </c>
      <c r="FZ26">
        <v>3.18242</v>
      </c>
      <c r="GA26">
        <v>2.7969</v>
      </c>
      <c r="GB26">
        <v>0.106309</v>
      </c>
      <c r="GC26">
        <v>0.10941</v>
      </c>
      <c r="GD26">
        <v>0.101814</v>
      </c>
      <c r="GE26">
        <v>0.0962915</v>
      </c>
      <c r="GF26">
        <v>28251.8</v>
      </c>
      <c r="GG26">
        <v>22335.1</v>
      </c>
      <c r="GH26">
        <v>29525</v>
      </c>
      <c r="GI26">
        <v>24551.5</v>
      </c>
      <c r="GJ26">
        <v>33702.6</v>
      </c>
      <c r="GK26">
        <v>32367.7</v>
      </c>
      <c r="GL26">
        <v>40700.4</v>
      </c>
      <c r="GM26">
        <v>40042.5</v>
      </c>
      <c r="GN26">
        <v>2.21697</v>
      </c>
      <c r="GO26">
        <v>1.96143</v>
      </c>
      <c r="GP26">
        <v>0.10892</v>
      </c>
      <c r="GQ26">
        <v>0</v>
      </c>
      <c r="GR26">
        <v>23.2392</v>
      </c>
      <c r="GS26">
        <v>999.9</v>
      </c>
      <c r="GT26">
        <v>68.3</v>
      </c>
      <c r="GU26">
        <v>25.1</v>
      </c>
      <c r="GV26">
        <v>21.6125</v>
      </c>
      <c r="GW26">
        <v>61.9455</v>
      </c>
      <c r="GX26">
        <v>32.9848</v>
      </c>
      <c r="GY26">
        <v>1</v>
      </c>
      <c r="GZ26">
        <v>-0.293679</v>
      </c>
      <c r="HA26">
        <v>0</v>
      </c>
      <c r="HB26">
        <v>20.2819</v>
      </c>
      <c r="HC26">
        <v>5.22448</v>
      </c>
      <c r="HD26">
        <v>11.9021</v>
      </c>
      <c r="HE26">
        <v>4.9637</v>
      </c>
      <c r="HF26">
        <v>3.292</v>
      </c>
      <c r="HG26">
        <v>9999</v>
      </c>
      <c r="HH26">
        <v>9999</v>
      </c>
      <c r="HI26">
        <v>9999</v>
      </c>
      <c r="HJ26">
        <v>999.9</v>
      </c>
      <c r="HK26">
        <v>4.97017</v>
      </c>
      <c r="HL26">
        <v>1.87471</v>
      </c>
      <c r="HM26">
        <v>1.87347</v>
      </c>
      <c r="HN26">
        <v>1.87252</v>
      </c>
      <c r="HO26">
        <v>1.87408</v>
      </c>
      <c r="HP26">
        <v>1.86909</v>
      </c>
      <c r="HQ26">
        <v>1.87332</v>
      </c>
      <c r="HR26">
        <v>1.87837</v>
      </c>
      <c r="HS26">
        <v>0</v>
      </c>
      <c r="HT26">
        <v>0</v>
      </c>
      <c r="HU26">
        <v>0</v>
      </c>
      <c r="HV26">
        <v>0</v>
      </c>
      <c r="HW26" t="s">
        <v>416</v>
      </c>
      <c r="HX26" t="s">
        <v>417</v>
      </c>
      <c r="HY26" t="s">
        <v>418</v>
      </c>
      <c r="HZ26" t="s">
        <v>418</v>
      </c>
      <c r="IA26" t="s">
        <v>418</v>
      </c>
      <c r="IB26" t="s">
        <v>418</v>
      </c>
      <c r="IC26">
        <v>0</v>
      </c>
      <c r="ID26">
        <v>100</v>
      </c>
      <c r="IE26">
        <v>100</v>
      </c>
      <c r="IF26">
        <v>0.624</v>
      </c>
      <c r="IG26">
        <v>0.12</v>
      </c>
      <c r="IH26">
        <v>0.6527142857143531</v>
      </c>
      <c r="II26">
        <v>0</v>
      </c>
      <c r="IJ26">
        <v>0</v>
      </c>
      <c r="IK26">
        <v>0</v>
      </c>
      <c r="IL26">
        <v>0.12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1.9</v>
      </c>
      <c r="IU26">
        <v>5588.1</v>
      </c>
      <c r="IV26">
        <v>1.1145</v>
      </c>
      <c r="IW26">
        <v>2.37793</v>
      </c>
      <c r="IX26">
        <v>1.42578</v>
      </c>
      <c r="IY26">
        <v>2.28271</v>
      </c>
      <c r="IZ26">
        <v>1.54785</v>
      </c>
      <c r="JA26">
        <v>2.41699</v>
      </c>
      <c r="JB26">
        <v>29.6017</v>
      </c>
      <c r="JC26">
        <v>15.4717</v>
      </c>
      <c r="JD26">
        <v>18</v>
      </c>
      <c r="JE26">
        <v>620.087</v>
      </c>
      <c r="JF26">
        <v>442.728</v>
      </c>
      <c r="JG26">
        <v>24.0178</v>
      </c>
      <c r="JH26">
        <v>23.4929</v>
      </c>
      <c r="JI26">
        <v>30.0012</v>
      </c>
      <c r="JJ26">
        <v>23.214</v>
      </c>
      <c r="JK26">
        <v>23.1547</v>
      </c>
      <c r="JL26">
        <v>22.3182</v>
      </c>
      <c r="JM26">
        <v>26.9689</v>
      </c>
      <c r="JN26">
        <v>96.0326</v>
      </c>
      <c r="JO26">
        <v>-999.9</v>
      </c>
      <c r="JP26">
        <v>435</v>
      </c>
      <c r="JQ26">
        <v>17</v>
      </c>
      <c r="JR26">
        <v>96.1643</v>
      </c>
      <c r="JS26">
        <v>101.889</v>
      </c>
    </row>
    <row r="27" spans="1:279">
      <c r="A27">
        <v>11</v>
      </c>
      <c r="B27">
        <v>1687874590.5</v>
      </c>
      <c r="C27">
        <v>2058.900000095367</v>
      </c>
      <c r="D27" t="s">
        <v>464</v>
      </c>
      <c r="E27" t="s">
        <v>465</v>
      </c>
      <c r="F27">
        <v>15</v>
      </c>
      <c r="P27">
        <v>1687874582.5</v>
      </c>
      <c r="Q27">
        <f>(R27)/1000</f>
        <v>0</v>
      </c>
      <c r="R27">
        <f>1000*DB27*AP27*(CX27-CY27)/(100*CQ27*(1000-AP27*CX27))</f>
        <v>0</v>
      </c>
      <c r="S27">
        <f>DB27*AP27*(CW27-CV27*(1000-AP27*CY27)/(1000-AP27*CX27))/(100*CQ27)</f>
        <v>0</v>
      </c>
      <c r="T27">
        <f>CV27 - IF(AP27&gt;1, S27*CQ27*100.0/(AR27*DJ27), 0)</f>
        <v>0</v>
      </c>
      <c r="U27">
        <f>((AA27-Q27/2)*T27-S27)/(AA27+Q27/2)</f>
        <v>0</v>
      </c>
      <c r="V27">
        <f>U27*(DC27+DD27)/1000.0</f>
        <v>0</v>
      </c>
      <c r="W27">
        <f>(CV27 - IF(AP27&gt;1, S27*CQ27*100.0/(AR27*DJ27), 0))*(DC27+DD27)/1000.0</f>
        <v>0</v>
      </c>
      <c r="X27">
        <f>2.0/((1/Z27-1/Y27)+SIGN(Z27)*SQRT((1/Z27-1/Y27)*(1/Z27-1/Y27) + 4*CR27/((CR27+1)*(CR27+1))*(2*1/Z27*1/Y27-1/Y27*1/Y27)))</f>
        <v>0</v>
      </c>
      <c r="Y27">
        <f>IF(LEFT(CS27,1)&lt;&gt;"0",IF(LEFT(CS27,1)="1",3.0,CT27),$D$5+$E$5*(DJ27*DC27/($K$5*1000))+$F$5*(DJ27*DC27/($K$5*1000))*MAX(MIN(CQ27,$J$5),$I$5)*MAX(MIN(CQ27,$J$5),$I$5)+$G$5*MAX(MIN(CQ27,$J$5),$I$5)*(DJ27*DC27/($K$5*1000))+$H$5*(DJ27*DC27/($K$5*1000))*(DJ27*DC27/($K$5*1000)))</f>
        <v>0</v>
      </c>
      <c r="Z27">
        <f>Q27*(1000-(1000*0.61365*exp(17.502*AD27/(240.97+AD27))/(DC27+DD27)+CX27)/2)/(1000*0.61365*exp(17.502*AD27/(240.97+AD27))/(DC27+DD27)-CX27)</f>
        <v>0</v>
      </c>
      <c r="AA27">
        <f>1/((CR27+1)/(X27/1.6)+1/(Y27/1.37)) + CR27/((CR27+1)/(X27/1.6) + CR27/(Y27/1.37))</f>
        <v>0</v>
      </c>
      <c r="AB27">
        <f>(CM27*CP27)</f>
        <v>0</v>
      </c>
      <c r="AC27">
        <f>(DE27+(AB27+2*0.95*5.67E-8*(((DE27+$B$7)+273)^4-(DE27+273)^4)-44100*Q27)/(1.84*29.3*Y27+8*0.95*5.67E-8*(DE27+273)^3))</f>
        <v>0</v>
      </c>
      <c r="AD27">
        <f>($C$7*DF27+$D$7*DG27+$E$7*AC27)</f>
        <v>0</v>
      </c>
      <c r="AE27">
        <f>0.61365*exp(17.502*AD27/(240.97+AD27))</f>
        <v>0</v>
      </c>
      <c r="AF27">
        <f>(AG27/AH27*100)</f>
        <v>0</v>
      </c>
      <c r="AG27">
        <f>CX27*(DC27+DD27)/1000</f>
        <v>0</v>
      </c>
      <c r="AH27">
        <f>0.61365*exp(17.502*DE27/(240.97+DE27))</f>
        <v>0</v>
      </c>
      <c r="AI27">
        <f>(AE27-CX27*(DC27+DD27)/1000)</f>
        <v>0</v>
      </c>
      <c r="AJ27">
        <f>(-Q27*44100)</f>
        <v>0</v>
      </c>
      <c r="AK27">
        <f>2*29.3*Y27*0.92*(DE27-AD27)</f>
        <v>0</v>
      </c>
      <c r="AL27">
        <f>2*0.95*5.67E-8*(((DE27+$B$7)+273)^4-(AD27+273)^4)</f>
        <v>0</v>
      </c>
      <c r="AM27">
        <f>AB27+AL27+AJ27+AK27</f>
        <v>0</v>
      </c>
      <c r="AN27">
        <v>0</v>
      </c>
      <c r="AO27">
        <v>0</v>
      </c>
      <c r="AP27">
        <f>IF(AN27*$H$13&gt;=AR27,1.0,(AR27/(AR27-AN27*$H$13)))</f>
        <v>0</v>
      </c>
      <c r="AQ27">
        <f>(AP27-1)*100</f>
        <v>0</v>
      </c>
      <c r="AR27">
        <f>MAX(0,($B$13+$C$13*DJ27)/(1+$D$13*DJ27)*DC27/(DE27+273)*$E$13)</f>
        <v>0</v>
      </c>
      <c r="AS27" t="s">
        <v>409</v>
      </c>
      <c r="AT27">
        <v>12501.9</v>
      </c>
      <c r="AU27">
        <v>646.7515384615385</v>
      </c>
      <c r="AV27">
        <v>2575.47</v>
      </c>
      <c r="AW27">
        <f>1-AU27/AV27</f>
        <v>0</v>
      </c>
      <c r="AX27">
        <v>-1.242991638256745</v>
      </c>
      <c r="AY27" t="s">
        <v>466</v>
      </c>
      <c r="AZ27">
        <v>12572</v>
      </c>
      <c r="BA27">
        <v>498.18048</v>
      </c>
      <c r="BB27">
        <v>650.2910000000001</v>
      </c>
      <c r="BC27">
        <f>1-BA27/BB27</f>
        <v>0</v>
      </c>
      <c r="BD27">
        <v>0.5</v>
      </c>
      <c r="BE27">
        <f>CN27</f>
        <v>0</v>
      </c>
      <c r="BF27">
        <f>S27</f>
        <v>0</v>
      </c>
      <c r="BG27">
        <f>BC27*BD27*BE27</f>
        <v>0</v>
      </c>
      <c r="BH27">
        <f>(BF27-AX27)/BE27</f>
        <v>0</v>
      </c>
      <c r="BI27">
        <f>(AV27-BB27)/BB27</f>
        <v>0</v>
      </c>
      <c r="BJ27">
        <f>AU27/(AW27+AU27/BB27)</f>
        <v>0</v>
      </c>
      <c r="BK27" t="s">
        <v>467</v>
      </c>
      <c r="BL27">
        <v>-742.99</v>
      </c>
      <c r="BM27">
        <f>IF(BL27&lt;&gt;0, BL27, BJ27)</f>
        <v>0</v>
      </c>
      <c r="BN27">
        <f>1-BM27/BB27</f>
        <v>0</v>
      </c>
      <c r="BO27">
        <f>(BB27-BA27)/(BB27-BM27)</f>
        <v>0</v>
      </c>
      <c r="BP27">
        <f>(AV27-BB27)/(AV27-BM27)</f>
        <v>0</v>
      </c>
      <c r="BQ27">
        <f>(BB27-BA27)/(BB27-AU27)</f>
        <v>0</v>
      </c>
      <c r="BR27">
        <f>(AV27-BB27)/(AV27-AU27)</f>
        <v>0</v>
      </c>
      <c r="BS27">
        <f>(BO27*BM27/BA27)</f>
        <v>0</v>
      </c>
      <c r="BT27">
        <f>(1-BS27)</f>
        <v>0</v>
      </c>
      <c r="BU27">
        <v>1865</v>
      </c>
      <c r="BV27">
        <v>300</v>
      </c>
      <c r="BW27">
        <v>300</v>
      </c>
      <c r="BX27">
        <v>300</v>
      </c>
      <c r="BY27">
        <v>12572</v>
      </c>
      <c r="BZ27">
        <v>626.35</v>
      </c>
      <c r="CA27">
        <v>-0.00971265</v>
      </c>
      <c r="CB27">
        <v>-5.12</v>
      </c>
      <c r="CC27" t="s">
        <v>412</v>
      </c>
      <c r="CD27" t="s">
        <v>412</v>
      </c>
      <c r="CE27" t="s">
        <v>412</v>
      </c>
      <c r="CF27" t="s">
        <v>412</v>
      </c>
      <c r="CG27" t="s">
        <v>412</v>
      </c>
      <c r="CH27" t="s">
        <v>412</v>
      </c>
      <c r="CI27" t="s">
        <v>412</v>
      </c>
      <c r="CJ27" t="s">
        <v>412</v>
      </c>
      <c r="CK27" t="s">
        <v>412</v>
      </c>
      <c r="CL27" t="s">
        <v>412</v>
      </c>
      <c r="CM27">
        <f>$B$11*DK27+$C$11*DL27+$F$11*DW27*(1-DZ27)</f>
        <v>0</v>
      </c>
      <c r="CN27">
        <f>CM27*CO27</f>
        <v>0</v>
      </c>
      <c r="CO27">
        <f>($B$11*$D$9+$C$11*$D$9+$F$11*((EJ27+EB27)/MAX(EJ27+EB27+EK27, 0.1)*$I$9+EK27/MAX(EJ27+EB27+EK27, 0.1)*$J$9))/($B$11+$C$11+$F$11)</f>
        <v>0</v>
      </c>
      <c r="CP27">
        <f>($B$11*$K$9+$C$11*$K$9+$F$11*((EJ27+EB27)/MAX(EJ27+EB27+EK27, 0.1)*$P$9+EK27/MAX(EJ27+EB27+EK27, 0.1)*$Q$9))/($B$11+$C$11+$F$11)</f>
        <v>0</v>
      </c>
      <c r="CQ27">
        <v>6</v>
      </c>
      <c r="CR27">
        <v>0.5</v>
      </c>
      <c r="CS27" t="s">
        <v>413</v>
      </c>
      <c r="CT27">
        <v>2</v>
      </c>
      <c r="CU27">
        <v>1687874582.5</v>
      </c>
      <c r="CV27">
        <v>429.9091612903226</v>
      </c>
      <c r="CW27">
        <v>435.0038064516129</v>
      </c>
      <c r="CX27">
        <v>17.43223548387097</v>
      </c>
      <c r="CY27">
        <v>17.01886774193548</v>
      </c>
      <c r="CZ27">
        <v>429.2911612903226</v>
      </c>
      <c r="DA27">
        <v>17.31223548387097</v>
      </c>
      <c r="DB27">
        <v>600.2078387096774</v>
      </c>
      <c r="DC27">
        <v>101.0827741935484</v>
      </c>
      <c r="DD27">
        <v>0.09973376129032259</v>
      </c>
      <c r="DE27">
        <v>25.11406451612903</v>
      </c>
      <c r="DF27">
        <v>25.39062580645161</v>
      </c>
      <c r="DG27">
        <v>999.9000000000003</v>
      </c>
      <c r="DH27">
        <v>0</v>
      </c>
      <c r="DI27">
        <v>0</v>
      </c>
      <c r="DJ27">
        <v>9998.845483870966</v>
      </c>
      <c r="DK27">
        <v>0</v>
      </c>
      <c r="DL27">
        <v>520.5169677419354</v>
      </c>
      <c r="DM27">
        <v>-5.088484516129032</v>
      </c>
      <c r="DN27">
        <v>437.5427419354838</v>
      </c>
      <c r="DO27">
        <v>442.5352580645161</v>
      </c>
      <c r="DP27">
        <v>0.4133631290322581</v>
      </c>
      <c r="DQ27">
        <v>435.0038064516129</v>
      </c>
      <c r="DR27">
        <v>17.01886774193548</v>
      </c>
      <c r="DS27">
        <v>1.762098709677419</v>
      </c>
      <c r="DT27">
        <v>1.720314516129033</v>
      </c>
      <c r="DU27">
        <v>15.45455483870968</v>
      </c>
      <c r="DV27">
        <v>15.08095483870968</v>
      </c>
      <c r="DW27">
        <v>799.9992258064517</v>
      </c>
      <c r="DX27">
        <v>0.950002935483871</v>
      </c>
      <c r="DY27">
        <v>0.04999718709677418</v>
      </c>
      <c r="DZ27">
        <v>0</v>
      </c>
      <c r="EA27">
        <v>498.1790645161289</v>
      </c>
      <c r="EB27">
        <v>4.999310000000001</v>
      </c>
      <c r="EC27">
        <v>6504.780645161291</v>
      </c>
      <c r="ED27">
        <v>6994.569677419356</v>
      </c>
      <c r="EE27">
        <v>36.5744193548387</v>
      </c>
      <c r="EF27">
        <v>39.38890322580644</v>
      </c>
      <c r="EG27">
        <v>37.7436129032258</v>
      </c>
      <c r="EH27">
        <v>39.14080645161289</v>
      </c>
      <c r="EI27">
        <v>38.58648387096773</v>
      </c>
      <c r="EJ27">
        <v>755.2529032258064</v>
      </c>
      <c r="EK27">
        <v>39.75032258064516</v>
      </c>
      <c r="EL27">
        <v>0</v>
      </c>
      <c r="EM27">
        <v>175.3999998569489</v>
      </c>
      <c r="EN27">
        <v>0</v>
      </c>
      <c r="EO27">
        <v>498.18048</v>
      </c>
      <c r="EP27">
        <v>-0.1518461647814656</v>
      </c>
      <c r="EQ27">
        <v>234.5446156601029</v>
      </c>
      <c r="ER27">
        <v>6504.81</v>
      </c>
      <c r="ES27">
        <v>15</v>
      </c>
      <c r="ET27">
        <v>1687874610</v>
      </c>
      <c r="EU27" t="s">
        <v>468</v>
      </c>
      <c r="EV27">
        <v>1687874610</v>
      </c>
      <c r="EW27">
        <v>1687539130.5</v>
      </c>
      <c r="EX27">
        <v>11</v>
      </c>
      <c r="EY27">
        <v>-0.007</v>
      </c>
      <c r="EZ27">
        <v>-0.008999999999999999</v>
      </c>
      <c r="FA27">
        <v>0.618</v>
      </c>
      <c r="FB27">
        <v>0.12</v>
      </c>
      <c r="FC27">
        <v>435</v>
      </c>
      <c r="FD27">
        <v>15</v>
      </c>
      <c r="FE27">
        <v>0.26</v>
      </c>
      <c r="FF27">
        <v>0.05</v>
      </c>
      <c r="FG27">
        <v>-5.09002025</v>
      </c>
      <c r="FH27">
        <v>0.03315140712946325</v>
      </c>
      <c r="FI27">
        <v>0.03083310132694257</v>
      </c>
      <c r="FJ27">
        <v>1</v>
      </c>
      <c r="FK27">
        <v>429.9187666666667</v>
      </c>
      <c r="FL27">
        <v>-0.1777708565061336</v>
      </c>
      <c r="FM27">
        <v>0.0346628363268526</v>
      </c>
      <c r="FN27">
        <v>1</v>
      </c>
      <c r="FO27">
        <v>0.39454405</v>
      </c>
      <c r="FP27">
        <v>0.3309605178236382</v>
      </c>
      <c r="FQ27">
        <v>0.03250901959068437</v>
      </c>
      <c r="FR27">
        <v>1</v>
      </c>
      <c r="FS27">
        <v>17.42902666666667</v>
      </c>
      <c r="FT27">
        <v>0.2555265850945126</v>
      </c>
      <c r="FU27">
        <v>0.01850561956691916</v>
      </c>
      <c r="FV27">
        <v>1</v>
      </c>
      <c r="FW27">
        <v>4</v>
      </c>
      <c r="FX27">
        <v>4</v>
      </c>
      <c r="FY27" t="s">
        <v>415</v>
      </c>
      <c r="FZ27">
        <v>3.18173</v>
      </c>
      <c r="GA27">
        <v>2.79663</v>
      </c>
      <c r="GB27">
        <v>0.107654</v>
      </c>
      <c r="GC27">
        <v>0.109288</v>
      </c>
      <c r="GD27">
        <v>0.09704069999999999</v>
      </c>
      <c r="GE27">
        <v>0.0960063</v>
      </c>
      <c r="GF27">
        <v>28190.5</v>
      </c>
      <c r="GG27">
        <v>22322.7</v>
      </c>
      <c r="GH27">
        <v>29507.7</v>
      </c>
      <c r="GI27">
        <v>24536.5</v>
      </c>
      <c r="GJ27">
        <v>33870</v>
      </c>
      <c r="GK27">
        <v>32358.7</v>
      </c>
      <c r="GL27">
        <v>40679.6</v>
      </c>
      <c r="GM27">
        <v>40018.2</v>
      </c>
      <c r="GN27">
        <v>2.2138</v>
      </c>
      <c r="GO27">
        <v>1.951</v>
      </c>
      <c r="GP27">
        <v>0.110984</v>
      </c>
      <c r="GQ27">
        <v>0</v>
      </c>
      <c r="GR27">
        <v>23.5449</v>
      </c>
      <c r="GS27">
        <v>999.9</v>
      </c>
      <c r="GT27">
        <v>68.5</v>
      </c>
      <c r="GU27">
        <v>25.3</v>
      </c>
      <c r="GV27">
        <v>21.9364</v>
      </c>
      <c r="GW27">
        <v>62.1955</v>
      </c>
      <c r="GX27">
        <v>33.3934</v>
      </c>
      <c r="GY27">
        <v>1</v>
      </c>
      <c r="GZ27">
        <v>-0.262187</v>
      </c>
      <c r="HA27">
        <v>0</v>
      </c>
      <c r="HB27">
        <v>20.2833</v>
      </c>
      <c r="HC27">
        <v>5.22163</v>
      </c>
      <c r="HD27">
        <v>11.9021</v>
      </c>
      <c r="HE27">
        <v>4.96375</v>
      </c>
      <c r="HF27">
        <v>3.29133</v>
      </c>
      <c r="HG27">
        <v>9999</v>
      </c>
      <c r="HH27">
        <v>9999</v>
      </c>
      <c r="HI27">
        <v>9999</v>
      </c>
      <c r="HJ27">
        <v>999.9</v>
      </c>
      <c r="HK27">
        <v>4.97016</v>
      </c>
      <c r="HL27">
        <v>1.87471</v>
      </c>
      <c r="HM27">
        <v>1.87347</v>
      </c>
      <c r="HN27">
        <v>1.87255</v>
      </c>
      <c r="HO27">
        <v>1.87409</v>
      </c>
      <c r="HP27">
        <v>1.86913</v>
      </c>
      <c r="HQ27">
        <v>1.87332</v>
      </c>
      <c r="HR27">
        <v>1.87836</v>
      </c>
      <c r="HS27">
        <v>0</v>
      </c>
      <c r="HT27">
        <v>0</v>
      </c>
      <c r="HU27">
        <v>0</v>
      </c>
      <c r="HV27">
        <v>0</v>
      </c>
      <c r="HW27" t="s">
        <v>416</v>
      </c>
      <c r="HX27" t="s">
        <v>417</v>
      </c>
      <c r="HY27" t="s">
        <v>418</v>
      </c>
      <c r="HZ27" t="s">
        <v>418</v>
      </c>
      <c r="IA27" t="s">
        <v>418</v>
      </c>
      <c r="IB27" t="s">
        <v>418</v>
      </c>
      <c r="IC27">
        <v>0</v>
      </c>
      <c r="ID27">
        <v>100</v>
      </c>
      <c r="IE27">
        <v>100</v>
      </c>
      <c r="IF27">
        <v>0.618</v>
      </c>
      <c r="IG27">
        <v>0.12</v>
      </c>
      <c r="IH27">
        <v>0.6242499999999609</v>
      </c>
      <c r="II27">
        <v>0</v>
      </c>
      <c r="IJ27">
        <v>0</v>
      </c>
      <c r="IK27">
        <v>0</v>
      </c>
      <c r="IL27">
        <v>0.12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2.5</v>
      </c>
      <c r="IU27">
        <v>5591</v>
      </c>
      <c r="IV27">
        <v>1.1145</v>
      </c>
      <c r="IW27">
        <v>2.38281</v>
      </c>
      <c r="IX27">
        <v>1.42578</v>
      </c>
      <c r="IY27">
        <v>2.28149</v>
      </c>
      <c r="IZ27">
        <v>1.54785</v>
      </c>
      <c r="JA27">
        <v>2.39868</v>
      </c>
      <c r="JB27">
        <v>29.8792</v>
      </c>
      <c r="JC27">
        <v>15.4542</v>
      </c>
      <c r="JD27">
        <v>18</v>
      </c>
      <c r="JE27">
        <v>622.629</v>
      </c>
      <c r="JF27">
        <v>440.225</v>
      </c>
      <c r="JG27">
        <v>24.3452</v>
      </c>
      <c r="JH27">
        <v>23.9307</v>
      </c>
      <c r="JI27">
        <v>30.0007</v>
      </c>
      <c r="JJ27">
        <v>23.6407</v>
      </c>
      <c r="JK27">
        <v>23.5724</v>
      </c>
      <c r="JL27">
        <v>22.3152</v>
      </c>
      <c r="JM27">
        <v>27.8075</v>
      </c>
      <c r="JN27">
        <v>94.548</v>
      </c>
      <c r="JO27">
        <v>-999.9</v>
      </c>
      <c r="JP27">
        <v>435</v>
      </c>
      <c r="JQ27">
        <v>17</v>
      </c>
      <c r="JR27">
        <v>96.11190000000001</v>
      </c>
      <c r="JS27">
        <v>101.827</v>
      </c>
    </row>
    <row r="28" spans="1:279">
      <c r="A28">
        <v>12</v>
      </c>
      <c r="B28">
        <v>1687874758.5</v>
      </c>
      <c r="C28">
        <v>2226.900000095367</v>
      </c>
      <c r="D28" t="s">
        <v>469</v>
      </c>
      <c r="E28" t="s">
        <v>470</v>
      </c>
      <c r="F28">
        <v>15</v>
      </c>
      <c r="P28">
        <v>1687874750.75</v>
      </c>
      <c r="Q28">
        <f>(R28)/1000</f>
        <v>0</v>
      </c>
      <c r="R28">
        <f>1000*DB28*AP28*(CX28-CY28)/(100*CQ28*(1000-AP28*CX28))</f>
        <v>0</v>
      </c>
      <c r="S28">
        <f>DB28*AP28*(CW28-CV28*(1000-AP28*CY28)/(1000-AP28*CX28))/(100*CQ28)</f>
        <v>0</v>
      </c>
      <c r="T28">
        <f>CV28 - IF(AP28&gt;1, S28*CQ28*100.0/(AR28*DJ28), 0)</f>
        <v>0</v>
      </c>
      <c r="U28">
        <f>((AA28-Q28/2)*T28-S28)/(AA28+Q28/2)</f>
        <v>0</v>
      </c>
      <c r="V28">
        <f>U28*(DC28+DD28)/1000.0</f>
        <v>0</v>
      </c>
      <c r="W28">
        <f>(CV28 - IF(AP28&gt;1, S28*CQ28*100.0/(AR28*DJ28), 0))*(DC28+DD28)/1000.0</f>
        <v>0</v>
      </c>
      <c r="X28">
        <f>2.0/((1/Z28-1/Y28)+SIGN(Z28)*SQRT((1/Z28-1/Y28)*(1/Z28-1/Y28) + 4*CR28/((CR28+1)*(CR28+1))*(2*1/Z28*1/Y28-1/Y28*1/Y28)))</f>
        <v>0</v>
      </c>
      <c r="Y28">
        <f>IF(LEFT(CS28,1)&lt;&gt;"0",IF(LEFT(CS28,1)="1",3.0,CT28),$D$5+$E$5*(DJ28*DC28/($K$5*1000))+$F$5*(DJ28*DC28/($K$5*1000))*MAX(MIN(CQ28,$J$5),$I$5)*MAX(MIN(CQ28,$J$5),$I$5)+$G$5*MAX(MIN(CQ28,$J$5),$I$5)*(DJ28*DC28/($K$5*1000))+$H$5*(DJ28*DC28/($K$5*1000))*(DJ28*DC28/($K$5*1000)))</f>
        <v>0</v>
      </c>
      <c r="Z28">
        <f>Q28*(1000-(1000*0.61365*exp(17.502*AD28/(240.97+AD28))/(DC28+DD28)+CX28)/2)/(1000*0.61365*exp(17.502*AD28/(240.97+AD28))/(DC28+DD28)-CX28)</f>
        <v>0</v>
      </c>
      <c r="AA28">
        <f>1/((CR28+1)/(X28/1.6)+1/(Y28/1.37)) + CR28/((CR28+1)/(X28/1.6) + CR28/(Y28/1.37))</f>
        <v>0</v>
      </c>
      <c r="AB28">
        <f>(CM28*CP28)</f>
        <v>0</v>
      </c>
      <c r="AC28">
        <f>(DE28+(AB28+2*0.95*5.67E-8*(((DE28+$B$7)+273)^4-(DE28+273)^4)-44100*Q28)/(1.84*29.3*Y28+8*0.95*5.67E-8*(DE28+273)^3))</f>
        <v>0</v>
      </c>
      <c r="AD28">
        <f>($C$7*DF28+$D$7*DG28+$E$7*AC28)</f>
        <v>0</v>
      </c>
      <c r="AE28">
        <f>0.61365*exp(17.502*AD28/(240.97+AD28))</f>
        <v>0</v>
      </c>
      <c r="AF28">
        <f>(AG28/AH28*100)</f>
        <v>0</v>
      </c>
      <c r="AG28">
        <f>CX28*(DC28+DD28)/1000</f>
        <v>0</v>
      </c>
      <c r="AH28">
        <f>0.61365*exp(17.502*DE28/(240.97+DE28))</f>
        <v>0</v>
      </c>
      <c r="AI28">
        <f>(AE28-CX28*(DC28+DD28)/1000)</f>
        <v>0</v>
      </c>
      <c r="AJ28">
        <f>(-Q28*44100)</f>
        <v>0</v>
      </c>
      <c r="AK28">
        <f>2*29.3*Y28*0.92*(DE28-AD28)</f>
        <v>0</v>
      </c>
      <c r="AL28">
        <f>2*0.95*5.67E-8*(((DE28+$B$7)+273)^4-(AD28+273)^4)</f>
        <v>0</v>
      </c>
      <c r="AM28">
        <f>AB28+AL28+AJ28+AK28</f>
        <v>0</v>
      </c>
      <c r="AN28">
        <v>0</v>
      </c>
      <c r="AO28">
        <v>0</v>
      </c>
      <c r="AP28">
        <f>IF(AN28*$H$13&gt;=AR28,1.0,(AR28/(AR28-AN28*$H$13)))</f>
        <v>0</v>
      </c>
      <c r="AQ28">
        <f>(AP28-1)*100</f>
        <v>0</v>
      </c>
      <c r="AR28">
        <f>MAX(0,($B$13+$C$13*DJ28)/(1+$D$13*DJ28)*DC28/(DE28+273)*$E$13)</f>
        <v>0</v>
      </c>
      <c r="AS28" t="s">
        <v>409</v>
      </c>
      <c r="AT28">
        <v>12501.9</v>
      </c>
      <c r="AU28">
        <v>646.7515384615385</v>
      </c>
      <c r="AV28">
        <v>2575.47</v>
      </c>
      <c r="AW28">
        <f>1-AU28/AV28</f>
        <v>0</v>
      </c>
      <c r="AX28">
        <v>-1.242991638256745</v>
      </c>
      <c r="AY28" t="s">
        <v>471</v>
      </c>
      <c r="AZ28">
        <v>12532.1</v>
      </c>
      <c r="BA28">
        <v>743.0920000000001</v>
      </c>
      <c r="BB28">
        <v>1412.71</v>
      </c>
      <c r="BC28">
        <f>1-BA28/BB28</f>
        <v>0</v>
      </c>
      <c r="BD28">
        <v>0.5</v>
      </c>
      <c r="BE28">
        <f>CN28</f>
        <v>0</v>
      </c>
      <c r="BF28">
        <f>S28</f>
        <v>0</v>
      </c>
      <c r="BG28">
        <f>BC28*BD28*BE28</f>
        <v>0</v>
      </c>
      <c r="BH28">
        <f>(BF28-AX28)/BE28</f>
        <v>0</v>
      </c>
      <c r="BI28">
        <f>(AV28-BB28)/BB28</f>
        <v>0</v>
      </c>
      <c r="BJ28">
        <f>AU28/(AW28+AU28/BB28)</f>
        <v>0</v>
      </c>
      <c r="BK28" t="s">
        <v>472</v>
      </c>
      <c r="BL28">
        <v>1850.5</v>
      </c>
      <c r="BM28">
        <f>IF(BL28&lt;&gt;0, BL28, BJ28)</f>
        <v>0</v>
      </c>
      <c r="BN28">
        <f>1-BM28/BB28</f>
        <v>0</v>
      </c>
      <c r="BO28">
        <f>(BB28-BA28)/(BB28-BM28)</f>
        <v>0</v>
      </c>
      <c r="BP28">
        <f>(AV28-BB28)/(AV28-BM28)</f>
        <v>0</v>
      </c>
      <c r="BQ28">
        <f>(BB28-BA28)/(BB28-AU28)</f>
        <v>0</v>
      </c>
      <c r="BR28">
        <f>(AV28-BB28)/(AV28-AU28)</f>
        <v>0</v>
      </c>
      <c r="BS28">
        <f>(BO28*BM28/BA28)</f>
        <v>0</v>
      </c>
      <c r="BT28">
        <f>(1-BS28)</f>
        <v>0</v>
      </c>
      <c r="BU28">
        <v>1867</v>
      </c>
      <c r="BV28">
        <v>300</v>
      </c>
      <c r="BW28">
        <v>300</v>
      </c>
      <c r="BX28">
        <v>300</v>
      </c>
      <c r="BY28">
        <v>12532.1</v>
      </c>
      <c r="BZ28">
        <v>1315.41</v>
      </c>
      <c r="CA28">
        <v>-0.00968287</v>
      </c>
      <c r="CB28">
        <v>-11.65</v>
      </c>
      <c r="CC28" t="s">
        <v>412</v>
      </c>
      <c r="CD28" t="s">
        <v>412</v>
      </c>
      <c r="CE28" t="s">
        <v>412</v>
      </c>
      <c r="CF28" t="s">
        <v>412</v>
      </c>
      <c r="CG28" t="s">
        <v>412</v>
      </c>
      <c r="CH28" t="s">
        <v>412</v>
      </c>
      <c r="CI28" t="s">
        <v>412</v>
      </c>
      <c r="CJ28" t="s">
        <v>412</v>
      </c>
      <c r="CK28" t="s">
        <v>412</v>
      </c>
      <c r="CL28" t="s">
        <v>412</v>
      </c>
      <c r="CM28">
        <f>$B$11*DK28+$C$11*DL28+$F$11*DW28*(1-DZ28)</f>
        <v>0</v>
      </c>
      <c r="CN28">
        <f>CM28*CO28</f>
        <v>0</v>
      </c>
      <c r="CO28">
        <f>($B$11*$D$9+$C$11*$D$9+$F$11*((EJ28+EB28)/MAX(EJ28+EB28+EK28, 0.1)*$I$9+EK28/MAX(EJ28+EB28+EK28, 0.1)*$J$9))/($B$11+$C$11+$F$11)</f>
        <v>0</v>
      </c>
      <c r="CP28">
        <f>($B$11*$K$9+$C$11*$K$9+$F$11*((EJ28+EB28)/MAX(EJ28+EB28+EK28, 0.1)*$P$9+EK28/MAX(EJ28+EB28+EK28, 0.1)*$Q$9))/($B$11+$C$11+$F$11)</f>
        <v>0</v>
      </c>
      <c r="CQ28">
        <v>6</v>
      </c>
      <c r="CR28">
        <v>0.5</v>
      </c>
      <c r="CS28" t="s">
        <v>413</v>
      </c>
      <c r="CT28">
        <v>2</v>
      </c>
      <c r="CU28">
        <v>1687874750.75</v>
      </c>
      <c r="CV28">
        <v>415.3299333333333</v>
      </c>
      <c r="CW28">
        <v>435.0006666666667</v>
      </c>
      <c r="CX28">
        <v>19.20837666666667</v>
      </c>
      <c r="CY28">
        <v>16.93812</v>
      </c>
      <c r="CZ28">
        <v>414.7269333333332</v>
      </c>
      <c r="DA28">
        <v>19.08837</v>
      </c>
      <c r="DB28">
        <v>600.2540666666666</v>
      </c>
      <c r="DC28">
        <v>101.0755333333333</v>
      </c>
      <c r="DD28">
        <v>0.09988160333333335</v>
      </c>
      <c r="DE28">
        <v>25.33998</v>
      </c>
      <c r="DF28">
        <v>25.08696</v>
      </c>
      <c r="DG28">
        <v>999.9000000000002</v>
      </c>
      <c r="DH28">
        <v>0</v>
      </c>
      <c r="DI28">
        <v>0</v>
      </c>
      <c r="DJ28">
        <v>9994.744666666667</v>
      </c>
      <c r="DK28">
        <v>0</v>
      </c>
      <c r="DL28">
        <v>878.1034333333333</v>
      </c>
      <c r="DM28">
        <v>-19.65600333333333</v>
      </c>
      <c r="DN28">
        <v>423.4790333333333</v>
      </c>
      <c r="DO28">
        <v>442.4958666666666</v>
      </c>
      <c r="DP28">
        <v>2.270242</v>
      </c>
      <c r="DQ28">
        <v>435.0006666666667</v>
      </c>
      <c r="DR28">
        <v>16.93812</v>
      </c>
      <c r="DS28">
        <v>1.941494333333333</v>
      </c>
      <c r="DT28">
        <v>1.712029</v>
      </c>
      <c r="DU28">
        <v>16.97510666666667</v>
      </c>
      <c r="DV28">
        <v>15.00593666666667</v>
      </c>
      <c r="DW28">
        <v>800.0174333333333</v>
      </c>
      <c r="DX28">
        <v>0.9499838666666666</v>
      </c>
      <c r="DY28">
        <v>0.05001569000000001</v>
      </c>
      <c r="DZ28">
        <v>0</v>
      </c>
      <c r="EA28">
        <v>743.3203333333333</v>
      </c>
      <c r="EB28">
        <v>4.99931</v>
      </c>
      <c r="EC28">
        <v>9325.796666666667</v>
      </c>
      <c r="ED28">
        <v>6994.683333333333</v>
      </c>
      <c r="EE28">
        <v>37.54143333333333</v>
      </c>
      <c r="EF28">
        <v>40.01019999999999</v>
      </c>
      <c r="EG28">
        <v>38.64766666666665</v>
      </c>
      <c r="EH28">
        <v>40.21443333333333</v>
      </c>
      <c r="EI28">
        <v>39.18723333333332</v>
      </c>
      <c r="EJ28">
        <v>755.2546666666668</v>
      </c>
      <c r="EK28">
        <v>39.763</v>
      </c>
      <c r="EL28">
        <v>0</v>
      </c>
      <c r="EM28">
        <v>167.5999999046326</v>
      </c>
      <c r="EN28">
        <v>0</v>
      </c>
      <c r="EO28">
        <v>743.0920000000001</v>
      </c>
      <c r="EP28">
        <v>-32.94461541385783</v>
      </c>
      <c r="EQ28">
        <v>465.9131625463687</v>
      </c>
      <c r="ER28">
        <v>9330.386923076921</v>
      </c>
      <c r="ES28">
        <v>15</v>
      </c>
      <c r="ET28">
        <v>1687874785.5</v>
      </c>
      <c r="EU28" t="s">
        <v>473</v>
      </c>
      <c r="EV28">
        <v>1687874785.5</v>
      </c>
      <c r="EW28">
        <v>1687539130.5</v>
      </c>
      <c r="EX28">
        <v>12</v>
      </c>
      <c r="EY28">
        <v>-0.015</v>
      </c>
      <c r="EZ28">
        <v>-0.008999999999999999</v>
      </c>
      <c r="FA28">
        <v>0.603</v>
      </c>
      <c r="FB28">
        <v>0.12</v>
      </c>
      <c r="FC28">
        <v>435</v>
      </c>
      <c r="FD28">
        <v>15</v>
      </c>
      <c r="FE28">
        <v>0.15</v>
      </c>
      <c r="FF28">
        <v>0.05</v>
      </c>
      <c r="FG28">
        <v>-19.62026097560976</v>
      </c>
      <c r="FH28">
        <v>-0.5853073170731641</v>
      </c>
      <c r="FI28">
        <v>0.07413892653873873</v>
      </c>
      <c r="FJ28">
        <v>1</v>
      </c>
      <c r="FK28">
        <v>415.3503870967742</v>
      </c>
      <c r="FL28">
        <v>-0.4041774193556489</v>
      </c>
      <c r="FM28">
        <v>0.03564672307189815</v>
      </c>
      <c r="FN28">
        <v>1</v>
      </c>
      <c r="FO28">
        <v>2.24531756097561</v>
      </c>
      <c r="FP28">
        <v>0.4402471777003516</v>
      </c>
      <c r="FQ28">
        <v>0.04384207043916408</v>
      </c>
      <c r="FR28">
        <v>1</v>
      </c>
      <c r="FS28">
        <v>19.20476451612903</v>
      </c>
      <c r="FT28">
        <v>0.2790870967742123</v>
      </c>
      <c r="FU28">
        <v>0.02147748330885131</v>
      </c>
      <c r="FV28">
        <v>1</v>
      </c>
      <c r="FW28">
        <v>4</v>
      </c>
      <c r="FX28">
        <v>4</v>
      </c>
      <c r="FY28" t="s">
        <v>415</v>
      </c>
      <c r="FZ28">
        <v>3.18197</v>
      </c>
      <c r="GA28">
        <v>2.79683</v>
      </c>
      <c r="GB28">
        <v>0.104859</v>
      </c>
      <c r="GC28">
        <v>0.109243</v>
      </c>
      <c r="GD28">
        <v>0.103958</v>
      </c>
      <c r="GE28">
        <v>0.0955491</v>
      </c>
      <c r="GF28">
        <v>28265.6</v>
      </c>
      <c r="GG28">
        <v>22321.8</v>
      </c>
      <c r="GH28">
        <v>29494.7</v>
      </c>
      <c r="GI28">
        <v>24534.8</v>
      </c>
      <c r="GJ28">
        <v>33587.9</v>
      </c>
      <c r="GK28">
        <v>32373.9</v>
      </c>
      <c r="GL28">
        <v>40660.9</v>
      </c>
      <c r="GM28">
        <v>40016.2</v>
      </c>
      <c r="GN28">
        <v>2.2095</v>
      </c>
      <c r="GO28">
        <v>1.95123</v>
      </c>
      <c r="GP28">
        <v>0.102855</v>
      </c>
      <c r="GQ28">
        <v>0</v>
      </c>
      <c r="GR28">
        <v>23.4051</v>
      </c>
      <c r="GS28">
        <v>999.9</v>
      </c>
      <c r="GT28">
        <v>68</v>
      </c>
      <c r="GU28">
        <v>25.5</v>
      </c>
      <c r="GV28">
        <v>22.0389</v>
      </c>
      <c r="GW28">
        <v>62.4655</v>
      </c>
      <c r="GX28">
        <v>32.1554</v>
      </c>
      <c r="GY28">
        <v>1</v>
      </c>
      <c r="GZ28">
        <v>-0.255305</v>
      </c>
      <c r="HA28">
        <v>0</v>
      </c>
      <c r="HB28">
        <v>20.2825</v>
      </c>
      <c r="HC28">
        <v>5.22777</v>
      </c>
      <c r="HD28">
        <v>11.9021</v>
      </c>
      <c r="HE28">
        <v>4.9646</v>
      </c>
      <c r="HF28">
        <v>3.292</v>
      </c>
      <c r="HG28">
        <v>9999</v>
      </c>
      <c r="HH28">
        <v>9999</v>
      </c>
      <c r="HI28">
        <v>9999</v>
      </c>
      <c r="HJ28">
        <v>999.9</v>
      </c>
      <c r="HK28">
        <v>4.97018</v>
      </c>
      <c r="HL28">
        <v>1.87474</v>
      </c>
      <c r="HM28">
        <v>1.87347</v>
      </c>
      <c r="HN28">
        <v>1.87256</v>
      </c>
      <c r="HO28">
        <v>1.87411</v>
      </c>
      <c r="HP28">
        <v>1.86918</v>
      </c>
      <c r="HQ28">
        <v>1.87332</v>
      </c>
      <c r="HR28">
        <v>1.87836</v>
      </c>
      <c r="HS28">
        <v>0</v>
      </c>
      <c r="HT28">
        <v>0</v>
      </c>
      <c r="HU28">
        <v>0</v>
      </c>
      <c r="HV28">
        <v>0</v>
      </c>
      <c r="HW28" t="s">
        <v>416</v>
      </c>
      <c r="HX28" t="s">
        <v>417</v>
      </c>
      <c r="HY28" t="s">
        <v>418</v>
      </c>
      <c r="HZ28" t="s">
        <v>418</v>
      </c>
      <c r="IA28" t="s">
        <v>418</v>
      </c>
      <c r="IB28" t="s">
        <v>418</v>
      </c>
      <c r="IC28">
        <v>0</v>
      </c>
      <c r="ID28">
        <v>100</v>
      </c>
      <c r="IE28">
        <v>100</v>
      </c>
      <c r="IF28">
        <v>0.603</v>
      </c>
      <c r="IG28">
        <v>0.12</v>
      </c>
      <c r="IH28">
        <v>0.6178095238095125</v>
      </c>
      <c r="II28">
        <v>0</v>
      </c>
      <c r="IJ28">
        <v>0</v>
      </c>
      <c r="IK28">
        <v>0</v>
      </c>
      <c r="IL28">
        <v>0.12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2.5</v>
      </c>
      <c r="IU28">
        <v>5593.8</v>
      </c>
      <c r="IV28">
        <v>1.11328</v>
      </c>
      <c r="IW28">
        <v>2.38037</v>
      </c>
      <c r="IX28">
        <v>1.42578</v>
      </c>
      <c r="IY28">
        <v>2.28149</v>
      </c>
      <c r="IZ28">
        <v>1.54785</v>
      </c>
      <c r="JA28">
        <v>2.45361</v>
      </c>
      <c r="JB28">
        <v>29.9647</v>
      </c>
      <c r="JC28">
        <v>15.4367</v>
      </c>
      <c r="JD28">
        <v>18</v>
      </c>
      <c r="JE28">
        <v>621.556</v>
      </c>
      <c r="JF28">
        <v>441.822</v>
      </c>
      <c r="JG28">
        <v>24.4901</v>
      </c>
      <c r="JH28">
        <v>24.0489</v>
      </c>
      <c r="JI28">
        <v>30.0004</v>
      </c>
      <c r="JJ28">
        <v>23.8205</v>
      </c>
      <c r="JK28">
        <v>23.7502</v>
      </c>
      <c r="JL28">
        <v>22.3122</v>
      </c>
      <c r="JM28">
        <v>27.8075</v>
      </c>
      <c r="JN28">
        <v>92.6879</v>
      </c>
      <c r="JO28">
        <v>-999.9</v>
      </c>
      <c r="JP28">
        <v>435</v>
      </c>
      <c r="JQ28">
        <v>17</v>
      </c>
      <c r="JR28">
        <v>96.0686</v>
      </c>
      <c r="JS28">
        <v>101.821</v>
      </c>
    </row>
    <row r="29" spans="1:279">
      <c r="A29">
        <v>13</v>
      </c>
      <c r="B29">
        <v>1687874961</v>
      </c>
      <c r="C29">
        <v>2429.400000095367</v>
      </c>
      <c r="D29" t="s">
        <v>474</v>
      </c>
      <c r="E29" t="s">
        <v>475</v>
      </c>
      <c r="F29">
        <v>15</v>
      </c>
      <c r="P29">
        <v>1687874953.25</v>
      </c>
      <c r="Q29">
        <f>(R29)/1000</f>
        <v>0</v>
      </c>
      <c r="R29">
        <f>1000*DB29*AP29*(CX29-CY29)/(100*CQ29*(1000-AP29*CX29))</f>
        <v>0</v>
      </c>
      <c r="S29">
        <f>DB29*AP29*(CW29-CV29*(1000-AP29*CY29)/(1000-AP29*CX29))/(100*CQ29)</f>
        <v>0</v>
      </c>
      <c r="T29">
        <f>CV29 - IF(AP29&gt;1, S29*CQ29*100.0/(AR29*DJ29), 0)</f>
        <v>0</v>
      </c>
      <c r="U29">
        <f>((AA29-Q29/2)*T29-S29)/(AA29+Q29/2)</f>
        <v>0</v>
      </c>
      <c r="V29">
        <f>U29*(DC29+DD29)/1000.0</f>
        <v>0</v>
      </c>
      <c r="W29">
        <f>(CV29 - IF(AP29&gt;1, S29*CQ29*100.0/(AR29*DJ29), 0))*(DC29+DD29)/1000.0</f>
        <v>0</v>
      </c>
      <c r="X29">
        <f>2.0/((1/Z29-1/Y29)+SIGN(Z29)*SQRT((1/Z29-1/Y29)*(1/Z29-1/Y29) + 4*CR29/((CR29+1)*(CR29+1))*(2*1/Z29*1/Y29-1/Y29*1/Y29)))</f>
        <v>0</v>
      </c>
      <c r="Y29">
        <f>IF(LEFT(CS29,1)&lt;&gt;"0",IF(LEFT(CS29,1)="1",3.0,CT29),$D$5+$E$5*(DJ29*DC29/($K$5*1000))+$F$5*(DJ29*DC29/($K$5*1000))*MAX(MIN(CQ29,$J$5),$I$5)*MAX(MIN(CQ29,$J$5),$I$5)+$G$5*MAX(MIN(CQ29,$J$5),$I$5)*(DJ29*DC29/($K$5*1000))+$H$5*(DJ29*DC29/($K$5*1000))*(DJ29*DC29/($K$5*1000)))</f>
        <v>0</v>
      </c>
      <c r="Z29">
        <f>Q29*(1000-(1000*0.61365*exp(17.502*AD29/(240.97+AD29))/(DC29+DD29)+CX29)/2)/(1000*0.61365*exp(17.502*AD29/(240.97+AD29))/(DC29+DD29)-CX29)</f>
        <v>0</v>
      </c>
      <c r="AA29">
        <f>1/((CR29+1)/(X29/1.6)+1/(Y29/1.37)) + CR29/((CR29+1)/(X29/1.6) + CR29/(Y29/1.37))</f>
        <v>0</v>
      </c>
      <c r="AB29">
        <f>(CM29*CP29)</f>
        <v>0</v>
      </c>
      <c r="AC29">
        <f>(DE29+(AB29+2*0.95*5.67E-8*(((DE29+$B$7)+273)^4-(DE29+273)^4)-44100*Q29)/(1.84*29.3*Y29+8*0.95*5.67E-8*(DE29+273)^3))</f>
        <v>0</v>
      </c>
      <c r="AD29">
        <f>($C$7*DF29+$D$7*DG29+$E$7*AC29)</f>
        <v>0</v>
      </c>
      <c r="AE29">
        <f>0.61365*exp(17.502*AD29/(240.97+AD29))</f>
        <v>0</v>
      </c>
      <c r="AF29">
        <f>(AG29/AH29*100)</f>
        <v>0</v>
      </c>
      <c r="AG29">
        <f>CX29*(DC29+DD29)/1000</f>
        <v>0</v>
      </c>
      <c r="AH29">
        <f>0.61365*exp(17.502*DE29/(240.97+DE29))</f>
        <v>0</v>
      </c>
      <c r="AI29">
        <f>(AE29-CX29*(DC29+DD29)/1000)</f>
        <v>0</v>
      </c>
      <c r="AJ29">
        <f>(-Q29*44100)</f>
        <v>0</v>
      </c>
      <c r="AK29">
        <f>2*29.3*Y29*0.92*(DE29-AD29)</f>
        <v>0</v>
      </c>
      <c r="AL29">
        <f>2*0.95*5.67E-8*(((DE29+$B$7)+273)^4-(AD29+273)^4)</f>
        <v>0</v>
      </c>
      <c r="AM29">
        <f>AB29+AL29+AJ29+AK29</f>
        <v>0</v>
      </c>
      <c r="AN29">
        <v>0</v>
      </c>
      <c r="AO29">
        <v>0</v>
      </c>
      <c r="AP29">
        <f>IF(AN29*$H$13&gt;=AR29,1.0,(AR29/(AR29-AN29*$H$13)))</f>
        <v>0</v>
      </c>
      <c r="AQ29">
        <f>(AP29-1)*100</f>
        <v>0</v>
      </c>
      <c r="AR29">
        <f>MAX(0,($B$13+$C$13*DJ29)/(1+$D$13*DJ29)*DC29/(DE29+273)*$E$13)</f>
        <v>0</v>
      </c>
      <c r="AS29" t="s">
        <v>409</v>
      </c>
      <c r="AT29">
        <v>12501.9</v>
      </c>
      <c r="AU29">
        <v>646.7515384615385</v>
      </c>
      <c r="AV29">
        <v>2575.47</v>
      </c>
      <c r="AW29">
        <f>1-AU29/AV29</f>
        <v>0</v>
      </c>
      <c r="AX29">
        <v>-1.242991638256745</v>
      </c>
      <c r="AY29" t="s">
        <v>476</v>
      </c>
      <c r="AZ29">
        <v>12532.4</v>
      </c>
      <c r="BA29">
        <v>794.90616</v>
      </c>
      <c r="BB29">
        <v>1082.03</v>
      </c>
      <c r="BC29">
        <f>1-BA29/BB29</f>
        <v>0</v>
      </c>
      <c r="BD29">
        <v>0.5</v>
      </c>
      <c r="BE29">
        <f>CN29</f>
        <v>0</v>
      </c>
      <c r="BF29">
        <f>S29</f>
        <v>0</v>
      </c>
      <c r="BG29">
        <f>BC29*BD29*BE29</f>
        <v>0</v>
      </c>
      <c r="BH29">
        <f>(BF29-AX29)/BE29</f>
        <v>0</v>
      </c>
      <c r="BI29">
        <f>(AV29-BB29)/BB29</f>
        <v>0</v>
      </c>
      <c r="BJ29">
        <f>AU29/(AW29+AU29/BB29)</f>
        <v>0</v>
      </c>
      <c r="BK29" t="s">
        <v>477</v>
      </c>
      <c r="BL29">
        <v>-999.71</v>
      </c>
      <c r="BM29">
        <f>IF(BL29&lt;&gt;0, BL29, BJ29)</f>
        <v>0</v>
      </c>
      <c r="BN29">
        <f>1-BM29/BB29</f>
        <v>0</v>
      </c>
      <c r="BO29">
        <f>(BB29-BA29)/(BB29-BM29)</f>
        <v>0</v>
      </c>
      <c r="BP29">
        <f>(AV29-BB29)/(AV29-BM29)</f>
        <v>0</v>
      </c>
      <c r="BQ29">
        <f>(BB29-BA29)/(BB29-AU29)</f>
        <v>0</v>
      </c>
      <c r="BR29">
        <f>(AV29-BB29)/(AV29-AU29)</f>
        <v>0</v>
      </c>
      <c r="BS29">
        <f>(BO29*BM29/BA29)</f>
        <v>0</v>
      </c>
      <c r="BT29">
        <f>(1-BS29)</f>
        <v>0</v>
      </c>
      <c r="BU29">
        <v>1869</v>
      </c>
      <c r="BV29">
        <v>300</v>
      </c>
      <c r="BW29">
        <v>300</v>
      </c>
      <c r="BX29">
        <v>300</v>
      </c>
      <c r="BY29">
        <v>12532.4</v>
      </c>
      <c r="BZ29">
        <v>1053.24</v>
      </c>
      <c r="CA29">
        <v>-0.009681439999999999</v>
      </c>
      <c r="CB29">
        <v>-3.05</v>
      </c>
      <c r="CC29" t="s">
        <v>412</v>
      </c>
      <c r="CD29" t="s">
        <v>412</v>
      </c>
      <c r="CE29" t="s">
        <v>412</v>
      </c>
      <c r="CF29" t="s">
        <v>412</v>
      </c>
      <c r="CG29" t="s">
        <v>412</v>
      </c>
      <c r="CH29" t="s">
        <v>412</v>
      </c>
      <c r="CI29" t="s">
        <v>412</v>
      </c>
      <c r="CJ29" t="s">
        <v>412</v>
      </c>
      <c r="CK29" t="s">
        <v>412</v>
      </c>
      <c r="CL29" t="s">
        <v>412</v>
      </c>
      <c r="CM29">
        <f>$B$11*DK29+$C$11*DL29+$F$11*DW29*(1-DZ29)</f>
        <v>0</v>
      </c>
      <c r="CN29">
        <f>CM29*CO29</f>
        <v>0</v>
      </c>
      <c r="CO29">
        <f>($B$11*$D$9+$C$11*$D$9+$F$11*((EJ29+EB29)/MAX(EJ29+EB29+EK29, 0.1)*$I$9+EK29/MAX(EJ29+EB29+EK29, 0.1)*$J$9))/($B$11+$C$11+$F$11)</f>
        <v>0</v>
      </c>
      <c r="CP29">
        <f>($B$11*$K$9+$C$11*$K$9+$F$11*((EJ29+EB29)/MAX(EJ29+EB29+EK29, 0.1)*$P$9+EK29/MAX(EJ29+EB29+EK29, 0.1)*$Q$9))/($B$11+$C$11+$F$11)</f>
        <v>0</v>
      </c>
      <c r="CQ29">
        <v>6</v>
      </c>
      <c r="CR29">
        <v>0.5</v>
      </c>
      <c r="CS29" t="s">
        <v>413</v>
      </c>
      <c r="CT29">
        <v>2</v>
      </c>
      <c r="CU29">
        <v>1687874953.25</v>
      </c>
      <c r="CV29">
        <v>426.0057333333332</v>
      </c>
      <c r="CW29">
        <v>434.9956333333334</v>
      </c>
      <c r="CX29">
        <v>17.72711666666667</v>
      </c>
      <c r="CY29">
        <v>16.97315666666666</v>
      </c>
      <c r="CZ29">
        <v>425.4417333333332</v>
      </c>
      <c r="DA29">
        <v>17.60711666666667</v>
      </c>
      <c r="DB29">
        <v>600.2454</v>
      </c>
      <c r="DC29">
        <v>101.0844</v>
      </c>
      <c r="DD29">
        <v>0.09993444000000001</v>
      </c>
      <c r="DE29">
        <v>25.152</v>
      </c>
      <c r="DF29">
        <v>25.19369333333333</v>
      </c>
      <c r="DG29">
        <v>999.9000000000002</v>
      </c>
      <c r="DH29">
        <v>0</v>
      </c>
      <c r="DI29">
        <v>0</v>
      </c>
      <c r="DJ29">
        <v>9998.336666666666</v>
      </c>
      <c r="DK29">
        <v>0</v>
      </c>
      <c r="DL29">
        <v>543.8102666666666</v>
      </c>
      <c r="DM29">
        <v>-8.951072000000002</v>
      </c>
      <c r="DN29">
        <v>433.7335333333332</v>
      </c>
      <c r="DO29">
        <v>442.5064333333334</v>
      </c>
      <c r="DP29">
        <v>0.7539481999999997</v>
      </c>
      <c r="DQ29">
        <v>434.9956333333334</v>
      </c>
      <c r="DR29">
        <v>16.97315666666666</v>
      </c>
      <c r="DS29">
        <v>1.791936333333333</v>
      </c>
      <c r="DT29">
        <v>1.715722666666667</v>
      </c>
      <c r="DU29">
        <v>15.71661666666667</v>
      </c>
      <c r="DV29">
        <v>15.03942333333333</v>
      </c>
      <c r="DW29">
        <v>799.9957666666668</v>
      </c>
      <c r="DX29">
        <v>0.9500102</v>
      </c>
      <c r="DY29">
        <v>0.04998971999999999</v>
      </c>
      <c r="DZ29">
        <v>0</v>
      </c>
      <c r="EA29">
        <v>795.1990333333332</v>
      </c>
      <c r="EB29">
        <v>4.99931</v>
      </c>
      <c r="EC29">
        <v>9207.063</v>
      </c>
      <c r="ED29">
        <v>6994.557333333332</v>
      </c>
      <c r="EE29">
        <v>37.39133333333333</v>
      </c>
      <c r="EF29">
        <v>40.08943333333333</v>
      </c>
      <c r="EG29">
        <v>38.58933333333333</v>
      </c>
      <c r="EH29">
        <v>40.21229999999999</v>
      </c>
      <c r="EI29">
        <v>39.41643333333332</v>
      </c>
      <c r="EJ29">
        <v>755.2543333333335</v>
      </c>
      <c r="EK29">
        <v>39.74066666666667</v>
      </c>
      <c r="EL29">
        <v>0</v>
      </c>
      <c r="EM29">
        <v>201.7999999523163</v>
      </c>
      <c r="EN29">
        <v>0</v>
      </c>
      <c r="EO29">
        <v>794.90616</v>
      </c>
      <c r="EP29">
        <v>-42.330846097677</v>
      </c>
      <c r="EQ29">
        <v>604.1261515534038</v>
      </c>
      <c r="ER29">
        <v>9212.491600000001</v>
      </c>
      <c r="ES29">
        <v>15</v>
      </c>
      <c r="ET29">
        <v>1687874979</v>
      </c>
      <c r="EU29" t="s">
        <v>478</v>
      </c>
      <c r="EV29">
        <v>1687874979</v>
      </c>
      <c r="EW29">
        <v>1687539130.5</v>
      </c>
      <c r="EX29">
        <v>13</v>
      </c>
      <c r="EY29">
        <v>-0.039</v>
      </c>
      <c r="EZ29">
        <v>-0.008999999999999999</v>
      </c>
      <c r="FA29">
        <v>0.5639999999999999</v>
      </c>
      <c r="FB29">
        <v>0.12</v>
      </c>
      <c r="FC29">
        <v>435</v>
      </c>
      <c r="FD29">
        <v>15</v>
      </c>
      <c r="FE29">
        <v>0.13</v>
      </c>
      <c r="FF29">
        <v>0.05</v>
      </c>
      <c r="FG29">
        <v>-8.904291749999999</v>
      </c>
      <c r="FH29">
        <v>-0.5888648780487531</v>
      </c>
      <c r="FI29">
        <v>0.09575684735013729</v>
      </c>
      <c r="FJ29">
        <v>1</v>
      </c>
      <c r="FK29">
        <v>426.0465333333333</v>
      </c>
      <c r="FL29">
        <v>0.2440578420471634</v>
      </c>
      <c r="FM29">
        <v>0.04392852781002043</v>
      </c>
      <c r="FN29">
        <v>1</v>
      </c>
      <c r="FO29">
        <v>0.7457972749999999</v>
      </c>
      <c r="FP29">
        <v>0.1595878761726065</v>
      </c>
      <c r="FQ29">
        <v>0.01543458849465625</v>
      </c>
      <c r="FR29">
        <v>1</v>
      </c>
      <c r="FS29">
        <v>17.72623</v>
      </c>
      <c r="FT29">
        <v>0.096974416017854</v>
      </c>
      <c r="FU29">
        <v>0.00723169643536924</v>
      </c>
      <c r="FV29">
        <v>1</v>
      </c>
      <c r="FW29">
        <v>4</v>
      </c>
      <c r="FX29">
        <v>4</v>
      </c>
      <c r="FY29" t="s">
        <v>415</v>
      </c>
      <c r="FZ29">
        <v>3.18188</v>
      </c>
      <c r="GA29">
        <v>2.79707</v>
      </c>
      <c r="GB29">
        <v>0.106882</v>
      </c>
      <c r="GC29">
        <v>0.109223</v>
      </c>
      <c r="GD29">
        <v>0.0980847</v>
      </c>
      <c r="GE29">
        <v>0.0957201</v>
      </c>
      <c r="GF29">
        <v>28212.1</v>
      </c>
      <c r="GG29">
        <v>22328.7</v>
      </c>
      <c r="GH29">
        <v>29505.3</v>
      </c>
      <c r="GI29">
        <v>24541.7</v>
      </c>
      <c r="GJ29">
        <v>33828.3</v>
      </c>
      <c r="GK29">
        <v>32376.8</v>
      </c>
      <c r="GL29">
        <v>40677.6</v>
      </c>
      <c r="GM29">
        <v>40027.6</v>
      </c>
      <c r="GN29">
        <v>2.20705</v>
      </c>
      <c r="GO29">
        <v>1.94923</v>
      </c>
      <c r="GP29">
        <v>0.127863</v>
      </c>
      <c r="GQ29">
        <v>0</v>
      </c>
      <c r="GR29">
        <v>23.0364</v>
      </c>
      <c r="GS29">
        <v>999.9</v>
      </c>
      <c r="GT29">
        <v>66.90000000000001</v>
      </c>
      <c r="GU29">
        <v>25.7</v>
      </c>
      <c r="GV29">
        <v>21.9408</v>
      </c>
      <c r="GW29">
        <v>62.2055</v>
      </c>
      <c r="GX29">
        <v>32.7925</v>
      </c>
      <c r="GY29">
        <v>1</v>
      </c>
      <c r="GZ29">
        <v>-0.261082</v>
      </c>
      <c r="HA29">
        <v>0</v>
      </c>
      <c r="HB29">
        <v>20.2851</v>
      </c>
      <c r="HC29">
        <v>5.22822</v>
      </c>
      <c r="HD29">
        <v>11.9021</v>
      </c>
      <c r="HE29">
        <v>4.9639</v>
      </c>
      <c r="HF29">
        <v>3.292</v>
      </c>
      <c r="HG29">
        <v>9999</v>
      </c>
      <c r="HH29">
        <v>9999</v>
      </c>
      <c r="HI29">
        <v>9999</v>
      </c>
      <c r="HJ29">
        <v>999.9</v>
      </c>
      <c r="HK29">
        <v>4.97019</v>
      </c>
      <c r="HL29">
        <v>1.87472</v>
      </c>
      <c r="HM29">
        <v>1.87347</v>
      </c>
      <c r="HN29">
        <v>1.87256</v>
      </c>
      <c r="HO29">
        <v>1.87413</v>
      </c>
      <c r="HP29">
        <v>1.86915</v>
      </c>
      <c r="HQ29">
        <v>1.87334</v>
      </c>
      <c r="HR29">
        <v>1.87836</v>
      </c>
      <c r="HS29">
        <v>0</v>
      </c>
      <c r="HT29">
        <v>0</v>
      </c>
      <c r="HU29">
        <v>0</v>
      </c>
      <c r="HV29">
        <v>0</v>
      </c>
      <c r="HW29" t="s">
        <v>416</v>
      </c>
      <c r="HX29" t="s">
        <v>417</v>
      </c>
      <c r="HY29" t="s">
        <v>418</v>
      </c>
      <c r="HZ29" t="s">
        <v>418</v>
      </c>
      <c r="IA29" t="s">
        <v>418</v>
      </c>
      <c r="IB29" t="s">
        <v>418</v>
      </c>
      <c r="IC29">
        <v>0</v>
      </c>
      <c r="ID29">
        <v>100</v>
      </c>
      <c r="IE29">
        <v>100</v>
      </c>
      <c r="IF29">
        <v>0.5639999999999999</v>
      </c>
      <c r="IG29">
        <v>0.12</v>
      </c>
      <c r="IH29">
        <v>0.6030000000000655</v>
      </c>
      <c r="II29">
        <v>0</v>
      </c>
      <c r="IJ29">
        <v>0</v>
      </c>
      <c r="IK29">
        <v>0</v>
      </c>
      <c r="IL29">
        <v>0.12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2.9</v>
      </c>
      <c r="IU29">
        <v>5597.2</v>
      </c>
      <c r="IV29">
        <v>1.1145</v>
      </c>
      <c r="IW29">
        <v>2.38037</v>
      </c>
      <c r="IX29">
        <v>1.42578</v>
      </c>
      <c r="IY29">
        <v>2.28027</v>
      </c>
      <c r="IZ29">
        <v>1.54785</v>
      </c>
      <c r="JA29">
        <v>2.40356</v>
      </c>
      <c r="JB29">
        <v>29.9647</v>
      </c>
      <c r="JC29">
        <v>15.4104</v>
      </c>
      <c r="JD29">
        <v>18</v>
      </c>
      <c r="JE29">
        <v>620.429</v>
      </c>
      <c r="JF29">
        <v>441.214</v>
      </c>
      <c r="JG29">
        <v>24.4662</v>
      </c>
      <c r="JH29">
        <v>24.0378</v>
      </c>
      <c r="JI29">
        <v>29.9999</v>
      </c>
      <c r="JJ29">
        <v>23.8772</v>
      </c>
      <c r="JK29">
        <v>23.8158</v>
      </c>
      <c r="JL29">
        <v>22.3335</v>
      </c>
      <c r="JM29">
        <v>25.8721</v>
      </c>
      <c r="JN29">
        <v>90.8261</v>
      </c>
      <c r="JO29">
        <v>-999.9</v>
      </c>
      <c r="JP29">
        <v>435</v>
      </c>
      <c r="JQ29">
        <v>17</v>
      </c>
      <c r="JR29">
        <v>96.10599999999999</v>
      </c>
      <c r="JS29">
        <v>101.85</v>
      </c>
    </row>
    <row r="30" spans="1:279">
      <c r="A30">
        <v>14</v>
      </c>
      <c r="B30">
        <v>1687875238.1</v>
      </c>
      <c r="C30">
        <v>2706.5</v>
      </c>
      <c r="D30" t="s">
        <v>479</v>
      </c>
      <c r="E30" t="s">
        <v>480</v>
      </c>
      <c r="F30">
        <v>15</v>
      </c>
      <c r="P30">
        <v>1687875230.099999</v>
      </c>
      <c r="Q30">
        <f>(R30)/1000</f>
        <v>0</v>
      </c>
      <c r="R30">
        <f>1000*DB30*AP30*(CX30-CY30)/(100*CQ30*(1000-AP30*CX30))</f>
        <v>0</v>
      </c>
      <c r="S30">
        <f>DB30*AP30*(CW30-CV30*(1000-AP30*CY30)/(1000-AP30*CX30))/(100*CQ30)</f>
        <v>0</v>
      </c>
      <c r="T30">
        <f>CV30 - IF(AP30&gt;1, S30*CQ30*100.0/(AR30*DJ30), 0)</f>
        <v>0</v>
      </c>
      <c r="U30">
        <f>((AA30-Q30/2)*T30-S30)/(AA30+Q30/2)</f>
        <v>0</v>
      </c>
      <c r="V30">
        <f>U30*(DC30+DD30)/1000.0</f>
        <v>0</v>
      </c>
      <c r="W30">
        <f>(CV30 - IF(AP30&gt;1, S30*CQ30*100.0/(AR30*DJ30), 0))*(DC30+DD30)/1000.0</f>
        <v>0</v>
      </c>
      <c r="X30">
        <f>2.0/((1/Z30-1/Y30)+SIGN(Z30)*SQRT((1/Z30-1/Y30)*(1/Z30-1/Y30) + 4*CR30/((CR30+1)*(CR30+1))*(2*1/Z30*1/Y30-1/Y30*1/Y30)))</f>
        <v>0</v>
      </c>
      <c r="Y30">
        <f>IF(LEFT(CS30,1)&lt;&gt;"0",IF(LEFT(CS30,1)="1",3.0,CT30),$D$5+$E$5*(DJ30*DC30/($K$5*1000))+$F$5*(DJ30*DC30/($K$5*1000))*MAX(MIN(CQ30,$J$5),$I$5)*MAX(MIN(CQ30,$J$5),$I$5)+$G$5*MAX(MIN(CQ30,$J$5),$I$5)*(DJ30*DC30/($K$5*1000))+$H$5*(DJ30*DC30/($K$5*1000))*(DJ30*DC30/($K$5*1000)))</f>
        <v>0</v>
      </c>
      <c r="Z30">
        <f>Q30*(1000-(1000*0.61365*exp(17.502*AD30/(240.97+AD30))/(DC30+DD30)+CX30)/2)/(1000*0.61365*exp(17.502*AD30/(240.97+AD30))/(DC30+DD30)-CX30)</f>
        <v>0</v>
      </c>
      <c r="AA30">
        <f>1/((CR30+1)/(X30/1.6)+1/(Y30/1.37)) + CR30/((CR30+1)/(X30/1.6) + CR30/(Y30/1.37))</f>
        <v>0</v>
      </c>
      <c r="AB30">
        <f>(CM30*CP30)</f>
        <v>0</v>
      </c>
      <c r="AC30">
        <f>(DE30+(AB30+2*0.95*5.67E-8*(((DE30+$B$7)+273)^4-(DE30+273)^4)-44100*Q30)/(1.84*29.3*Y30+8*0.95*5.67E-8*(DE30+273)^3))</f>
        <v>0</v>
      </c>
      <c r="AD30">
        <f>($C$7*DF30+$D$7*DG30+$E$7*AC30)</f>
        <v>0</v>
      </c>
      <c r="AE30">
        <f>0.61365*exp(17.502*AD30/(240.97+AD30))</f>
        <v>0</v>
      </c>
      <c r="AF30">
        <f>(AG30/AH30*100)</f>
        <v>0</v>
      </c>
      <c r="AG30">
        <f>CX30*(DC30+DD30)/1000</f>
        <v>0</v>
      </c>
      <c r="AH30">
        <f>0.61365*exp(17.502*DE30/(240.97+DE30))</f>
        <v>0</v>
      </c>
      <c r="AI30">
        <f>(AE30-CX30*(DC30+DD30)/1000)</f>
        <v>0</v>
      </c>
      <c r="AJ30">
        <f>(-Q30*44100)</f>
        <v>0</v>
      </c>
      <c r="AK30">
        <f>2*29.3*Y30*0.92*(DE30-AD30)</f>
        <v>0</v>
      </c>
      <c r="AL30">
        <f>2*0.95*5.67E-8*(((DE30+$B$7)+273)^4-(AD30+273)^4)</f>
        <v>0</v>
      </c>
      <c r="AM30">
        <f>AB30+AL30+AJ30+AK30</f>
        <v>0</v>
      </c>
      <c r="AN30">
        <v>0</v>
      </c>
      <c r="AO30">
        <v>0</v>
      </c>
      <c r="AP30">
        <f>IF(AN30*$H$13&gt;=AR30,1.0,(AR30/(AR30-AN30*$H$13)))</f>
        <v>0</v>
      </c>
      <c r="AQ30">
        <f>(AP30-1)*100</f>
        <v>0</v>
      </c>
      <c r="AR30">
        <f>MAX(0,($B$13+$C$13*DJ30)/(1+$D$13*DJ30)*DC30/(DE30+273)*$E$13)</f>
        <v>0</v>
      </c>
      <c r="AS30" t="s">
        <v>409</v>
      </c>
      <c r="AT30">
        <v>12501.9</v>
      </c>
      <c r="AU30">
        <v>646.7515384615385</v>
      </c>
      <c r="AV30">
        <v>2575.47</v>
      </c>
      <c r="AW30">
        <f>1-AU30/AV30</f>
        <v>0</v>
      </c>
      <c r="AX30">
        <v>-1.242991638256745</v>
      </c>
      <c r="AY30" t="s">
        <v>481</v>
      </c>
      <c r="AZ30">
        <v>12537.3</v>
      </c>
      <c r="BA30">
        <v>695.7129615384615</v>
      </c>
      <c r="BB30">
        <v>1044.96</v>
      </c>
      <c r="BC30">
        <f>1-BA30/BB30</f>
        <v>0</v>
      </c>
      <c r="BD30">
        <v>0.5</v>
      </c>
      <c r="BE30">
        <f>CN30</f>
        <v>0</v>
      </c>
      <c r="BF30">
        <f>S30</f>
        <v>0</v>
      </c>
      <c r="BG30">
        <f>BC30*BD30*BE30</f>
        <v>0</v>
      </c>
      <c r="BH30">
        <f>(BF30-AX30)/BE30</f>
        <v>0</v>
      </c>
      <c r="BI30">
        <f>(AV30-BB30)/BB30</f>
        <v>0</v>
      </c>
      <c r="BJ30">
        <f>AU30/(AW30+AU30/BB30)</f>
        <v>0</v>
      </c>
      <c r="BK30" t="s">
        <v>482</v>
      </c>
      <c r="BL30">
        <v>-501.2</v>
      </c>
      <c r="BM30">
        <f>IF(BL30&lt;&gt;0, BL30, BJ30)</f>
        <v>0</v>
      </c>
      <c r="BN30">
        <f>1-BM30/BB30</f>
        <v>0</v>
      </c>
      <c r="BO30">
        <f>(BB30-BA30)/(BB30-BM30)</f>
        <v>0</v>
      </c>
      <c r="BP30">
        <f>(AV30-BB30)/(AV30-BM30)</f>
        <v>0</v>
      </c>
      <c r="BQ30">
        <f>(BB30-BA30)/(BB30-AU30)</f>
        <v>0</v>
      </c>
      <c r="BR30">
        <f>(AV30-BB30)/(AV30-AU30)</f>
        <v>0</v>
      </c>
      <c r="BS30">
        <f>(BO30*BM30/BA30)</f>
        <v>0</v>
      </c>
      <c r="BT30">
        <f>(1-BS30)</f>
        <v>0</v>
      </c>
      <c r="BU30">
        <v>1871</v>
      </c>
      <c r="BV30">
        <v>300</v>
      </c>
      <c r="BW30">
        <v>300</v>
      </c>
      <c r="BX30">
        <v>300</v>
      </c>
      <c r="BY30">
        <v>12537.3</v>
      </c>
      <c r="BZ30">
        <v>1001.26</v>
      </c>
      <c r="CA30">
        <v>-0.009686749999999999</v>
      </c>
      <c r="CB30">
        <v>-4.79</v>
      </c>
      <c r="CC30" t="s">
        <v>412</v>
      </c>
      <c r="CD30" t="s">
        <v>412</v>
      </c>
      <c r="CE30" t="s">
        <v>412</v>
      </c>
      <c r="CF30" t="s">
        <v>412</v>
      </c>
      <c r="CG30" t="s">
        <v>412</v>
      </c>
      <c r="CH30" t="s">
        <v>412</v>
      </c>
      <c r="CI30" t="s">
        <v>412</v>
      </c>
      <c r="CJ30" t="s">
        <v>412</v>
      </c>
      <c r="CK30" t="s">
        <v>412</v>
      </c>
      <c r="CL30" t="s">
        <v>412</v>
      </c>
      <c r="CM30">
        <f>$B$11*DK30+$C$11*DL30+$F$11*DW30*(1-DZ30)</f>
        <v>0</v>
      </c>
      <c r="CN30">
        <f>CM30*CO30</f>
        <v>0</v>
      </c>
      <c r="CO30">
        <f>($B$11*$D$9+$C$11*$D$9+$F$11*((EJ30+EB30)/MAX(EJ30+EB30+EK30, 0.1)*$I$9+EK30/MAX(EJ30+EB30+EK30, 0.1)*$J$9))/($B$11+$C$11+$F$11)</f>
        <v>0</v>
      </c>
      <c r="CP30">
        <f>($B$11*$K$9+$C$11*$K$9+$F$11*((EJ30+EB30)/MAX(EJ30+EB30+EK30, 0.1)*$P$9+EK30/MAX(EJ30+EB30+EK30, 0.1)*$Q$9))/($B$11+$C$11+$F$11)</f>
        <v>0</v>
      </c>
      <c r="CQ30">
        <v>6</v>
      </c>
      <c r="CR30">
        <v>0.5</v>
      </c>
      <c r="CS30" t="s">
        <v>413</v>
      </c>
      <c r="CT30">
        <v>2</v>
      </c>
      <c r="CU30">
        <v>1687875230.099999</v>
      </c>
      <c r="CV30">
        <v>421.7789354838709</v>
      </c>
      <c r="CW30">
        <v>435.0265483870968</v>
      </c>
      <c r="CX30">
        <v>18.75214516129033</v>
      </c>
      <c r="CY30">
        <v>17.02438709677419</v>
      </c>
      <c r="CZ30">
        <v>421.2159354838709</v>
      </c>
      <c r="DA30">
        <v>18.63214516129032</v>
      </c>
      <c r="DB30">
        <v>600.2438387096774</v>
      </c>
      <c r="DC30">
        <v>101.0771935483871</v>
      </c>
      <c r="DD30">
        <v>0.1000074258064516</v>
      </c>
      <c r="DE30">
        <v>25.68742580645161</v>
      </c>
      <c r="DF30">
        <v>25.87419354838709</v>
      </c>
      <c r="DG30">
        <v>999.9000000000003</v>
      </c>
      <c r="DH30">
        <v>0</v>
      </c>
      <c r="DI30">
        <v>0</v>
      </c>
      <c r="DJ30">
        <v>9997.759354838709</v>
      </c>
      <c r="DK30">
        <v>0</v>
      </c>
      <c r="DL30">
        <v>294.168129032258</v>
      </c>
      <c r="DM30">
        <v>-13.24615483870968</v>
      </c>
      <c r="DN30">
        <v>429.8408709677419</v>
      </c>
      <c r="DO30">
        <v>442.5608709677419</v>
      </c>
      <c r="DP30">
        <v>1.727756774193549</v>
      </c>
      <c r="DQ30">
        <v>435.0265483870968</v>
      </c>
      <c r="DR30">
        <v>17.02438709677419</v>
      </c>
      <c r="DS30">
        <v>1.895416774193548</v>
      </c>
      <c r="DT30">
        <v>1.720778709677419</v>
      </c>
      <c r="DU30">
        <v>16.5967064516129</v>
      </c>
      <c r="DV30">
        <v>15.08514193548387</v>
      </c>
      <c r="DW30">
        <v>800.0056451612904</v>
      </c>
      <c r="DX30">
        <v>0.9499877096774192</v>
      </c>
      <c r="DY30">
        <v>0.0500118870967742</v>
      </c>
      <c r="DZ30">
        <v>0</v>
      </c>
      <c r="EA30">
        <v>695.9025161290323</v>
      </c>
      <c r="EB30">
        <v>4.999310000000001</v>
      </c>
      <c r="EC30">
        <v>9020.932258064515</v>
      </c>
      <c r="ED30">
        <v>6994.589999999999</v>
      </c>
      <c r="EE30">
        <v>36.86664516129031</v>
      </c>
      <c r="EF30">
        <v>39.11467741935483</v>
      </c>
      <c r="EG30">
        <v>37.92922580645161</v>
      </c>
      <c r="EH30">
        <v>38.9796129032258</v>
      </c>
      <c r="EI30">
        <v>38.86658064516128</v>
      </c>
      <c r="EJ30">
        <v>755.246129032258</v>
      </c>
      <c r="EK30">
        <v>39.76064516129032</v>
      </c>
      <c r="EL30">
        <v>0</v>
      </c>
      <c r="EM30">
        <v>276.3999998569489</v>
      </c>
      <c r="EN30">
        <v>0</v>
      </c>
      <c r="EO30">
        <v>695.7129615384615</v>
      </c>
      <c r="EP30">
        <v>-32.03852992991619</v>
      </c>
      <c r="EQ30">
        <v>-2013.728888327637</v>
      </c>
      <c r="ER30">
        <v>9010.982692307693</v>
      </c>
      <c r="ES30">
        <v>15</v>
      </c>
      <c r="ET30">
        <v>1687875258.1</v>
      </c>
      <c r="EU30" t="s">
        <v>483</v>
      </c>
      <c r="EV30">
        <v>1687875258.1</v>
      </c>
      <c r="EW30">
        <v>1687539130.5</v>
      </c>
      <c r="EX30">
        <v>14</v>
      </c>
      <c r="EY30">
        <v>-0.001</v>
      </c>
      <c r="EZ30">
        <v>-0.008999999999999999</v>
      </c>
      <c r="FA30">
        <v>0.5629999999999999</v>
      </c>
      <c r="FB30">
        <v>0.12</v>
      </c>
      <c r="FC30">
        <v>435</v>
      </c>
      <c r="FD30">
        <v>15</v>
      </c>
      <c r="FE30">
        <v>0.18</v>
      </c>
      <c r="FF30">
        <v>0.05</v>
      </c>
      <c r="FG30">
        <v>-13.1950725</v>
      </c>
      <c r="FH30">
        <v>-1.008230769230712</v>
      </c>
      <c r="FI30">
        <v>0.1093584655788018</v>
      </c>
      <c r="FJ30">
        <v>1</v>
      </c>
      <c r="FK30">
        <v>421.7811666666666</v>
      </c>
      <c r="FL30">
        <v>-0.5769877641815978</v>
      </c>
      <c r="FM30">
        <v>0.05023351028502369</v>
      </c>
      <c r="FN30">
        <v>1</v>
      </c>
      <c r="FO30">
        <v>1.706096</v>
      </c>
      <c r="FP30">
        <v>0.4414473545966218</v>
      </c>
      <c r="FQ30">
        <v>0.04296161681082313</v>
      </c>
      <c r="FR30">
        <v>1</v>
      </c>
      <c r="FS30">
        <v>18.75122666666667</v>
      </c>
      <c r="FT30">
        <v>0.263103003336948</v>
      </c>
      <c r="FU30">
        <v>0.01917089692447596</v>
      </c>
      <c r="FV30">
        <v>1</v>
      </c>
      <c r="FW30">
        <v>4</v>
      </c>
      <c r="FX30">
        <v>4</v>
      </c>
      <c r="FY30" t="s">
        <v>415</v>
      </c>
      <c r="FZ30">
        <v>3.18196</v>
      </c>
      <c r="GA30">
        <v>2.79696</v>
      </c>
      <c r="GB30">
        <v>0.106088</v>
      </c>
      <c r="GC30">
        <v>0.109237</v>
      </c>
      <c r="GD30">
        <v>0.10221</v>
      </c>
      <c r="GE30">
        <v>0.09591710000000001</v>
      </c>
      <c r="GF30">
        <v>28233.6</v>
      </c>
      <c r="GG30">
        <v>22327.2</v>
      </c>
      <c r="GH30">
        <v>29501.3</v>
      </c>
      <c r="GI30">
        <v>24540.2</v>
      </c>
      <c r="GJ30">
        <v>33663.4</v>
      </c>
      <c r="GK30">
        <v>32367.6</v>
      </c>
      <c r="GL30">
        <v>40670.8</v>
      </c>
      <c r="GM30">
        <v>40025.1</v>
      </c>
      <c r="GN30">
        <v>2.21003</v>
      </c>
      <c r="GO30">
        <v>1.95112</v>
      </c>
      <c r="GP30">
        <v>0.0830814</v>
      </c>
      <c r="GQ30">
        <v>0</v>
      </c>
      <c r="GR30">
        <v>24.5024</v>
      </c>
      <c r="GS30">
        <v>999.9</v>
      </c>
      <c r="GT30">
        <v>66.2</v>
      </c>
      <c r="GU30">
        <v>25.8</v>
      </c>
      <c r="GV30">
        <v>21.8414</v>
      </c>
      <c r="GW30">
        <v>62.0318</v>
      </c>
      <c r="GX30">
        <v>32.4119</v>
      </c>
      <c r="GY30">
        <v>1</v>
      </c>
      <c r="GZ30">
        <v>-0.2647</v>
      </c>
      <c r="HA30">
        <v>0</v>
      </c>
      <c r="HB30">
        <v>20.2845</v>
      </c>
      <c r="HC30">
        <v>5.22882</v>
      </c>
      <c r="HD30">
        <v>11.9021</v>
      </c>
      <c r="HE30">
        <v>4.96405</v>
      </c>
      <c r="HF30">
        <v>3.292</v>
      </c>
      <c r="HG30">
        <v>9999</v>
      </c>
      <c r="HH30">
        <v>9999</v>
      </c>
      <c r="HI30">
        <v>9999</v>
      </c>
      <c r="HJ30">
        <v>999.9</v>
      </c>
      <c r="HK30">
        <v>4.97018</v>
      </c>
      <c r="HL30">
        <v>1.87478</v>
      </c>
      <c r="HM30">
        <v>1.87347</v>
      </c>
      <c r="HN30">
        <v>1.87256</v>
      </c>
      <c r="HO30">
        <v>1.87416</v>
      </c>
      <c r="HP30">
        <v>1.8692</v>
      </c>
      <c r="HQ30">
        <v>1.87334</v>
      </c>
      <c r="HR30">
        <v>1.87838</v>
      </c>
      <c r="HS30">
        <v>0</v>
      </c>
      <c r="HT30">
        <v>0</v>
      </c>
      <c r="HU30">
        <v>0</v>
      </c>
      <c r="HV30">
        <v>0</v>
      </c>
      <c r="HW30" t="s">
        <v>416</v>
      </c>
      <c r="HX30" t="s">
        <v>417</v>
      </c>
      <c r="HY30" t="s">
        <v>418</v>
      </c>
      <c r="HZ30" t="s">
        <v>418</v>
      </c>
      <c r="IA30" t="s">
        <v>418</v>
      </c>
      <c r="IB30" t="s">
        <v>418</v>
      </c>
      <c r="IC30">
        <v>0</v>
      </c>
      <c r="ID30">
        <v>100</v>
      </c>
      <c r="IE30">
        <v>100</v>
      </c>
      <c r="IF30">
        <v>0.5629999999999999</v>
      </c>
      <c r="IG30">
        <v>0.12</v>
      </c>
      <c r="IH30">
        <v>0.5644500000000789</v>
      </c>
      <c r="II30">
        <v>0</v>
      </c>
      <c r="IJ30">
        <v>0</v>
      </c>
      <c r="IK30">
        <v>0</v>
      </c>
      <c r="IL30">
        <v>0.12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4.3</v>
      </c>
      <c r="IU30">
        <v>5601.8</v>
      </c>
      <c r="IV30">
        <v>1.1145</v>
      </c>
      <c r="IW30">
        <v>2.38281</v>
      </c>
      <c r="IX30">
        <v>1.42578</v>
      </c>
      <c r="IY30">
        <v>2.28027</v>
      </c>
      <c r="IZ30">
        <v>1.54785</v>
      </c>
      <c r="JA30">
        <v>2.33643</v>
      </c>
      <c r="JB30">
        <v>30.0076</v>
      </c>
      <c r="JC30">
        <v>15.3666</v>
      </c>
      <c r="JD30">
        <v>18</v>
      </c>
      <c r="JE30">
        <v>621.929</v>
      </c>
      <c r="JF30">
        <v>441.906</v>
      </c>
      <c r="JG30">
        <v>24.7059</v>
      </c>
      <c r="JH30">
        <v>23.9637</v>
      </c>
      <c r="JI30">
        <v>30.0005</v>
      </c>
      <c r="JJ30">
        <v>23.8201</v>
      </c>
      <c r="JK30">
        <v>23.7674</v>
      </c>
      <c r="JL30">
        <v>22.3376</v>
      </c>
      <c r="JM30">
        <v>25.8681</v>
      </c>
      <c r="JN30">
        <v>88.2225</v>
      </c>
      <c r="JO30">
        <v>-999.9</v>
      </c>
      <c r="JP30">
        <v>435</v>
      </c>
      <c r="JQ30">
        <v>17</v>
      </c>
      <c r="JR30">
        <v>96.0912</v>
      </c>
      <c r="JS30">
        <v>101.844</v>
      </c>
    </row>
    <row r="31" spans="1:279">
      <c r="A31">
        <v>15</v>
      </c>
      <c r="B31">
        <v>1687875368.6</v>
      </c>
      <c r="C31">
        <v>2837</v>
      </c>
      <c r="D31" t="s">
        <v>484</v>
      </c>
      <c r="E31" t="s">
        <v>485</v>
      </c>
      <c r="F31">
        <v>15</v>
      </c>
      <c r="P31">
        <v>1687875360.849999</v>
      </c>
      <c r="Q31">
        <f>(R31)/1000</f>
        <v>0</v>
      </c>
      <c r="R31">
        <f>1000*DB31*AP31*(CX31-CY31)/(100*CQ31*(1000-AP31*CX31))</f>
        <v>0</v>
      </c>
      <c r="S31">
        <f>DB31*AP31*(CW31-CV31*(1000-AP31*CY31)/(1000-AP31*CX31))/(100*CQ31)</f>
        <v>0</v>
      </c>
      <c r="T31">
        <f>CV31 - IF(AP31&gt;1, S31*CQ31*100.0/(AR31*DJ31), 0)</f>
        <v>0</v>
      </c>
      <c r="U31">
        <f>((AA31-Q31/2)*T31-S31)/(AA31+Q31/2)</f>
        <v>0</v>
      </c>
      <c r="V31">
        <f>U31*(DC31+DD31)/1000.0</f>
        <v>0</v>
      </c>
      <c r="W31">
        <f>(CV31 - IF(AP31&gt;1, S31*CQ31*100.0/(AR31*DJ31), 0))*(DC31+DD31)/1000.0</f>
        <v>0</v>
      </c>
      <c r="X31">
        <f>2.0/((1/Z31-1/Y31)+SIGN(Z31)*SQRT((1/Z31-1/Y31)*(1/Z31-1/Y31) + 4*CR31/((CR31+1)*(CR31+1))*(2*1/Z31*1/Y31-1/Y31*1/Y31)))</f>
        <v>0</v>
      </c>
      <c r="Y31">
        <f>IF(LEFT(CS31,1)&lt;&gt;"0",IF(LEFT(CS31,1)="1",3.0,CT31),$D$5+$E$5*(DJ31*DC31/($K$5*1000))+$F$5*(DJ31*DC31/($K$5*1000))*MAX(MIN(CQ31,$J$5),$I$5)*MAX(MIN(CQ31,$J$5),$I$5)+$G$5*MAX(MIN(CQ31,$J$5),$I$5)*(DJ31*DC31/($K$5*1000))+$H$5*(DJ31*DC31/($K$5*1000))*(DJ31*DC31/($K$5*1000)))</f>
        <v>0</v>
      </c>
      <c r="Z31">
        <f>Q31*(1000-(1000*0.61365*exp(17.502*AD31/(240.97+AD31))/(DC31+DD31)+CX31)/2)/(1000*0.61365*exp(17.502*AD31/(240.97+AD31))/(DC31+DD31)-CX31)</f>
        <v>0</v>
      </c>
      <c r="AA31">
        <f>1/((CR31+1)/(X31/1.6)+1/(Y31/1.37)) + CR31/((CR31+1)/(X31/1.6) + CR31/(Y31/1.37))</f>
        <v>0</v>
      </c>
      <c r="AB31">
        <f>(CM31*CP31)</f>
        <v>0</v>
      </c>
      <c r="AC31">
        <f>(DE31+(AB31+2*0.95*5.67E-8*(((DE31+$B$7)+273)^4-(DE31+273)^4)-44100*Q31)/(1.84*29.3*Y31+8*0.95*5.67E-8*(DE31+273)^3))</f>
        <v>0</v>
      </c>
      <c r="AD31">
        <f>($C$7*DF31+$D$7*DG31+$E$7*AC31)</f>
        <v>0</v>
      </c>
      <c r="AE31">
        <f>0.61365*exp(17.502*AD31/(240.97+AD31))</f>
        <v>0</v>
      </c>
      <c r="AF31">
        <f>(AG31/AH31*100)</f>
        <v>0</v>
      </c>
      <c r="AG31">
        <f>CX31*(DC31+DD31)/1000</f>
        <v>0</v>
      </c>
      <c r="AH31">
        <f>0.61365*exp(17.502*DE31/(240.97+DE31))</f>
        <v>0</v>
      </c>
      <c r="AI31">
        <f>(AE31-CX31*(DC31+DD31)/1000)</f>
        <v>0</v>
      </c>
      <c r="AJ31">
        <f>(-Q31*44100)</f>
        <v>0</v>
      </c>
      <c r="AK31">
        <f>2*29.3*Y31*0.92*(DE31-AD31)</f>
        <v>0</v>
      </c>
      <c r="AL31">
        <f>2*0.95*5.67E-8*(((DE31+$B$7)+273)^4-(AD31+273)^4)</f>
        <v>0</v>
      </c>
      <c r="AM31">
        <f>AB31+AL31+AJ31+AK31</f>
        <v>0</v>
      </c>
      <c r="AN31">
        <v>0</v>
      </c>
      <c r="AO31">
        <v>0</v>
      </c>
      <c r="AP31">
        <f>IF(AN31*$H$13&gt;=AR31,1.0,(AR31/(AR31-AN31*$H$13)))</f>
        <v>0</v>
      </c>
      <c r="AQ31">
        <f>(AP31-1)*100</f>
        <v>0</v>
      </c>
      <c r="AR31">
        <f>MAX(0,($B$13+$C$13*DJ31)/(1+$D$13*DJ31)*DC31/(DE31+273)*$E$13)</f>
        <v>0</v>
      </c>
      <c r="AS31" t="s">
        <v>409</v>
      </c>
      <c r="AT31">
        <v>12501.9</v>
      </c>
      <c r="AU31">
        <v>646.7515384615385</v>
      </c>
      <c r="AV31">
        <v>2575.47</v>
      </c>
      <c r="AW31">
        <f>1-AU31/AV31</f>
        <v>0</v>
      </c>
      <c r="AX31">
        <v>-1.242991638256745</v>
      </c>
      <c r="AY31" t="s">
        <v>486</v>
      </c>
      <c r="AZ31">
        <v>12524.9</v>
      </c>
      <c r="BA31">
        <v>659.4856538461538</v>
      </c>
      <c r="BB31">
        <v>1058.59</v>
      </c>
      <c r="BC31">
        <f>1-BA31/BB31</f>
        <v>0</v>
      </c>
      <c r="BD31">
        <v>0.5</v>
      </c>
      <c r="BE31">
        <f>CN31</f>
        <v>0</v>
      </c>
      <c r="BF31">
        <f>S31</f>
        <v>0</v>
      </c>
      <c r="BG31">
        <f>BC31*BD31*BE31</f>
        <v>0</v>
      </c>
      <c r="BH31">
        <f>(BF31-AX31)/BE31</f>
        <v>0</v>
      </c>
      <c r="BI31">
        <f>(AV31-BB31)/BB31</f>
        <v>0</v>
      </c>
      <c r="BJ31">
        <f>AU31/(AW31+AU31/BB31)</f>
        <v>0</v>
      </c>
      <c r="BK31" t="s">
        <v>487</v>
      </c>
      <c r="BL31">
        <v>-395.83</v>
      </c>
      <c r="BM31">
        <f>IF(BL31&lt;&gt;0, BL31, BJ31)</f>
        <v>0</v>
      </c>
      <c r="BN31">
        <f>1-BM31/BB31</f>
        <v>0</v>
      </c>
      <c r="BO31">
        <f>(BB31-BA31)/(BB31-BM31)</f>
        <v>0</v>
      </c>
      <c r="BP31">
        <f>(AV31-BB31)/(AV31-BM31)</f>
        <v>0</v>
      </c>
      <c r="BQ31">
        <f>(BB31-BA31)/(BB31-AU31)</f>
        <v>0</v>
      </c>
      <c r="BR31">
        <f>(AV31-BB31)/(AV31-AU31)</f>
        <v>0</v>
      </c>
      <c r="BS31">
        <f>(BO31*BM31/BA31)</f>
        <v>0</v>
      </c>
      <c r="BT31">
        <f>(1-BS31)</f>
        <v>0</v>
      </c>
      <c r="BU31">
        <v>1873</v>
      </c>
      <c r="BV31">
        <v>300</v>
      </c>
      <c r="BW31">
        <v>300</v>
      </c>
      <c r="BX31">
        <v>300</v>
      </c>
      <c r="BY31">
        <v>12524.9</v>
      </c>
      <c r="BZ31">
        <v>985.83</v>
      </c>
      <c r="CA31">
        <v>-0.009675960000000001</v>
      </c>
      <c r="CB31">
        <v>-15.6</v>
      </c>
      <c r="CC31" t="s">
        <v>412</v>
      </c>
      <c r="CD31" t="s">
        <v>412</v>
      </c>
      <c r="CE31" t="s">
        <v>412</v>
      </c>
      <c r="CF31" t="s">
        <v>412</v>
      </c>
      <c r="CG31" t="s">
        <v>412</v>
      </c>
      <c r="CH31" t="s">
        <v>412</v>
      </c>
      <c r="CI31" t="s">
        <v>412</v>
      </c>
      <c r="CJ31" t="s">
        <v>412</v>
      </c>
      <c r="CK31" t="s">
        <v>412</v>
      </c>
      <c r="CL31" t="s">
        <v>412</v>
      </c>
      <c r="CM31">
        <f>$B$11*DK31+$C$11*DL31+$F$11*DW31*(1-DZ31)</f>
        <v>0</v>
      </c>
      <c r="CN31">
        <f>CM31*CO31</f>
        <v>0</v>
      </c>
      <c r="CO31">
        <f>($B$11*$D$9+$C$11*$D$9+$F$11*((EJ31+EB31)/MAX(EJ31+EB31+EK31, 0.1)*$I$9+EK31/MAX(EJ31+EB31+EK31, 0.1)*$J$9))/($B$11+$C$11+$F$11)</f>
        <v>0</v>
      </c>
      <c r="CP31">
        <f>($B$11*$K$9+$C$11*$K$9+$F$11*((EJ31+EB31)/MAX(EJ31+EB31+EK31, 0.1)*$P$9+EK31/MAX(EJ31+EB31+EK31, 0.1)*$Q$9))/($B$11+$C$11+$F$11)</f>
        <v>0</v>
      </c>
      <c r="CQ31">
        <v>6</v>
      </c>
      <c r="CR31">
        <v>0.5</v>
      </c>
      <c r="CS31" t="s">
        <v>413</v>
      </c>
      <c r="CT31">
        <v>2</v>
      </c>
      <c r="CU31">
        <v>1687875360.849999</v>
      </c>
      <c r="CV31">
        <v>418.6204</v>
      </c>
      <c r="CW31">
        <v>434.9911333333333</v>
      </c>
      <c r="CX31">
        <v>19.62166333333333</v>
      </c>
      <c r="CY31">
        <v>16.99906</v>
      </c>
      <c r="CZ31">
        <v>418.0753999999999</v>
      </c>
      <c r="DA31">
        <v>19.50166</v>
      </c>
      <c r="DB31">
        <v>600.2580999999999</v>
      </c>
      <c r="DC31">
        <v>101.0750333333333</v>
      </c>
      <c r="DD31">
        <v>0.09981961666666667</v>
      </c>
      <c r="DE31">
        <v>25.95629333333333</v>
      </c>
      <c r="DF31">
        <v>26.37043</v>
      </c>
      <c r="DG31">
        <v>999.9000000000002</v>
      </c>
      <c r="DH31">
        <v>0</v>
      </c>
      <c r="DI31">
        <v>0</v>
      </c>
      <c r="DJ31">
        <v>10006.641</v>
      </c>
      <c r="DK31">
        <v>0</v>
      </c>
      <c r="DL31">
        <v>661.0454666666669</v>
      </c>
      <c r="DM31">
        <v>-16.35246666666667</v>
      </c>
      <c r="DN31">
        <v>427.0175333333333</v>
      </c>
      <c r="DO31">
        <v>442.5136</v>
      </c>
      <c r="DP31">
        <v>2.622606</v>
      </c>
      <c r="DQ31">
        <v>434.9911333333333</v>
      </c>
      <c r="DR31">
        <v>16.99906</v>
      </c>
      <c r="DS31">
        <v>1.983260666666667</v>
      </c>
      <c r="DT31">
        <v>1.718181</v>
      </c>
      <c r="DU31">
        <v>17.31131666666667</v>
      </c>
      <c r="DV31">
        <v>15.06167</v>
      </c>
      <c r="DW31">
        <v>799.9915999999999</v>
      </c>
      <c r="DX31">
        <v>0.9499933000000004</v>
      </c>
      <c r="DY31">
        <v>0.05000647999999998</v>
      </c>
      <c r="DZ31">
        <v>0</v>
      </c>
      <c r="EA31">
        <v>659.4647666666666</v>
      </c>
      <c r="EB31">
        <v>4.99931</v>
      </c>
      <c r="EC31">
        <v>8362.992</v>
      </c>
      <c r="ED31">
        <v>6994.478999999998</v>
      </c>
      <c r="EE31">
        <v>38.35386666666665</v>
      </c>
      <c r="EF31">
        <v>40.87886666666665</v>
      </c>
      <c r="EG31">
        <v>39.41646666666666</v>
      </c>
      <c r="EH31">
        <v>41.64559999999999</v>
      </c>
      <c r="EI31">
        <v>40.43313333333333</v>
      </c>
      <c r="EJ31">
        <v>755.2366666666668</v>
      </c>
      <c r="EK31">
        <v>39.753</v>
      </c>
      <c r="EL31">
        <v>0</v>
      </c>
      <c r="EM31">
        <v>130</v>
      </c>
      <c r="EN31">
        <v>0</v>
      </c>
      <c r="EO31">
        <v>659.4856538461538</v>
      </c>
      <c r="EP31">
        <v>2.780888872736759</v>
      </c>
      <c r="EQ31">
        <v>-2789.943934332537</v>
      </c>
      <c r="ER31">
        <v>8356.550769230769</v>
      </c>
      <c r="ES31">
        <v>15</v>
      </c>
      <c r="ET31">
        <v>1687875393.6</v>
      </c>
      <c r="EU31" t="s">
        <v>488</v>
      </c>
      <c r="EV31">
        <v>1687875393.6</v>
      </c>
      <c r="EW31">
        <v>1687539130.5</v>
      </c>
      <c r="EX31">
        <v>15</v>
      </c>
      <c r="EY31">
        <v>-0.019</v>
      </c>
      <c r="EZ31">
        <v>-0.008999999999999999</v>
      </c>
      <c r="FA31">
        <v>0.545</v>
      </c>
      <c r="FB31">
        <v>0.12</v>
      </c>
      <c r="FC31">
        <v>435</v>
      </c>
      <c r="FD31">
        <v>15</v>
      </c>
      <c r="FE31">
        <v>0.13</v>
      </c>
      <c r="FF31">
        <v>0.05</v>
      </c>
      <c r="FG31">
        <v>-16.27208780487805</v>
      </c>
      <c r="FH31">
        <v>-1.36949477351917</v>
      </c>
      <c r="FI31">
        <v>0.139535267322956</v>
      </c>
      <c r="FJ31">
        <v>1</v>
      </c>
      <c r="FK31">
        <v>418.6549677419355</v>
      </c>
      <c r="FL31">
        <v>-1.164000000002914</v>
      </c>
      <c r="FM31">
        <v>0.08907426545231079</v>
      </c>
      <c r="FN31">
        <v>1</v>
      </c>
      <c r="FO31">
        <v>2.59765756097561</v>
      </c>
      <c r="FP31">
        <v>0.4259859930313595</v>
      </c>
      <c r="FQ31">
        <v>0.04317396713244684</v>
      </c>
      <c r="FR31">
        <v>1</v>
      </c>
      <c r="FS31">
        <v>19.61779354838709</v>
      </c>
      <c r="FT31">
        <v>0.2831322580644594</v>
      </c>
      <c r="FU31">
        <v>0.02190043357184417</v>
      </c>
      <c r="FV31">
        <v>1</v>
      </c>
      <c r="FW31">
        <v>4</v>
      </c>
      <c r="FX31">
        <v>4</v>
      </c>
      <c r="FY31" t="s">
        <v>415</v>
      </c>
      <c r="FZ31">
        <v>3.18164</v>
      </c>
      <c r="GA31">
        <v>2.79674</v>
      </c>
      <c r="GB31">
        <v>0.105453</v>
      </c>
      <c r="GC31">
        <v>0.109203</v>
      </c>
      <c r="GD31">
        <v>0.105534</v>
      </c>
      <c r="GE31">
        <v>0.0958121</v>
      </c>
      <c r="GF31">
        <v>28248.4</v>
      </c>
      <c r="GG31">
        <v>22324</v>
      </c>
      <c r="GH31">
        <v>29496.6</v>
      </c>
      <c r="GI31">
        <v>24536.2</v>
      </c>
      <c r="GJ31">
        <v>33529.9</v>
      </c>
      <c r="GK31">
        <v>32366.8</v>
      </c>
      <c r="GL31">
        <v>40664.2</v>
      </c>
      <c r="GM31">
        <v>40019.3</v>
      </c>
      <c r="GN31">
        <v>2.2114</v>
      </c>
      <c r="GO31">
        <v>1.94635</v>
      </c>
      <c r="GP31">
        <v>0.106752</v>
      </c>
      <c r="GQ31">
        <v>0</v>
      </c>
      <c r="GR31">
        <v>24.5959</v>
      </c>
      <c r="GS31">
        <v>999.9</v>
      </c>
      <c r="GT31">
        <v>65.90000000000001</v>
      </c>
      <c r="GU31">
        <v>25.9</v>
      </c>
      <c r="GV31">
        <v>21.8695</v>
      </c>
      <c r="GW31">
        <v>62.5918</v>
      </c>
      <c r="GX31">
        <v>33.6138</v>
      </c>
      <c r="GY31">
        <v>1</v>
      </c>
      <c r="GZ31">
        <v>-0.25514</v>
      </c>
      <c r="HA31">
        <v>0</v>
      </c>
      <c r="HB31">
        <v>20.2848</v>
      </c>
      <c r="HC31">
        <v>5.22837</v>
      </c>
      <c r="HD31">
        <v>11.9021</v>
      </c>
      <c r="HE31">
        <v>4.96395</v>
      </c>
      <c r="HF31">
        <v>3.292</v>
      </c>
      <c r="HG31">
        <v>9999</v>
      </c>
      <c r="HH31">
        <v>9999</v>
      </c>
      <c r="HI31">
        <v>9999</v>
      </c>
      <c r="HJ31">
        <v>999.9</v>
      </c>
      <c r="HK31">
        <v>4.97016</v>
      </c>
      <c r="HL31">
        <v>1.87477</v>
      </c>
      <c r="HM31">
        <v>1.87347</v>
      </c>
      <c r="HN31">
        <v>1.87256</v>
      </c>
      <c r="HO31">
        <v>1.87412</v>
      </c>
      <c r="HP31">
        <v>1.86917</v>
      </c>
      <c r="HQ31">
        <v>1.87332</v>
      </c>
      <c r="HR31">
        <v>1.87838</v>
      </c>
      <c r="HS31">
        <v>0</v>
      </c>
      <c r="HT31">
        <v>0</v>
      </c>
      <c r="HU31">
        <v>0</v>
      </c>
      <c r="HV31">
        <v>0</v>
      </c>
      <c r="HW31" t="s">
        <v>416</v>
      </c>
      <c r="HX31" t="s">
        <v>417</v>
      </c>
      <c r="HY31" t="s">
        <v>418</v>
      </c>
      <c r="HZ31" t="s">
        <v>418</v>
      </c>
      <c r="IA31" t="s">
        <v>418</v>
      </c>
      <c r="IB31" t="s">
        <v>418</v>
      </c>
      <c r="IC31">
        <v>0</v>
      </c>
      <c r="ID31">
        <v>100</v>
      </c>
      <c r="IE31">
        <v>100</v>
      </c>
      <c r="IF31">
        <v>0.545</v>
      </c>
      <c r="IG31">
        <v>0.12</v>
      </c>
      <c r="IH31">
        <v>0.563350000000014</v>
      </c>
      <c r="II31">
        <v>0</v>
      </c>
      <c r="IJ31">
        <v>0</v>
      </c>
      <c r="IK31">
        <v>0</v>
      </c>
      <c r="IL31">
        <v>0.12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1.8</v>
      </c>
      <c r="IU31">
        <v>5604</v>
      </c>
      <c r="IV31">
        <v>1.11572</v>
      </c>
      <c r="IW31">
        <v>2.38403</v>
      </c>
      <c r="IX31">
        <v>1.42578</v>
      </c>
      <c r="IY31">
        <v>2.27905</v>
      </c>
      <c r="IZ31">
        <v>1.54785</v>
      </c>
      <c r="JA31">
        <v>2.43042</v>
      </c>
      <c r="JB31">
        <v>30.0718</v>
      </c>
      <c r="JC31">
        <v>15.3579</v>
      </c>
      <c r="JD31">
        <v>18</v>
      </c>
      <c r="JE31">
        <v>623.9349999999999</v>
      </c>
      <c r="JF31">
        <v>439.838</v>
      </c>
      <c r="JG31">
        <v>24.9126</v>
      </c>
      <c r="JH31">
        <v>24.0976</v>
      </c>
      <c r="JI31">
        <v>30.0004</v>
      </c>
      <c r="JJ31">
        <v>23.9104</v>
      </c>
      <c r="JK31">
        <v>23.8491</v>
      </c>
      <c r="JL31">
        <v>22.3458</v>
      </c>
      <c r="JM31">
        <v>25.8681</v>
      </c>
      <c r="JN31">
        <v>87.1061</v>
      </c>
      <c r="JO31">
        <v>-999.9</v>
      </c>
      <c r="JP31">
        <v>435</v>
      </c>
      <c r="JQ31">
        <v>17</v>
      </c>
      <c r="JR31">
        <v>96.07559999999999</v>
      </c>
      <c r="JS31">
        <v>101.828</v>
      </c>
    </row>
    <row r="32" spans="1:279">
      <c r="A32">
        <v>16</v>
      </c>
      <c r="B32">
        <v>1687875748.6</v>
      </c>
      <c r="C32">
        <v>3217</v>
      </c>
      <c r="D32" t="s">
        <v>489</v>
      </c>
      <c r="E32" t="s">
        <v>490</v>
      </c>
      <c r="F32">
        <v>15</v>
      </c>
      <c r="P32">
        <v>1687875740.599999</v>
      </c>
      <c r="Q32">
        <f>(R32)/1000</f>
        <v>0</v>
      </c>
      <c r="R32">
        <f>1000*DB32*AP32*(CX32-CY32)/(100*CQ32*(1000-AP32*CX32))</f>
        <v>0</v>
      </c>
      <c r="S32">
        <f>DB32*AP32*(CW32-CV32*(1000-AP32*CY32)/(1000-AP32*CX32))/(100*CQ32)</f>
        <v>0</v>
      </c>
      <c r="T32">
        <f>CV32 - IF(AP32&gt;1, S32*CQ32*100.0/(AR32*DJ32), 0)</f>
        <v>0</v>
      </c>
      <c r="U32">
        <f>((AA32-Q32/2)*T32-S32)/(AA32+Q32/2)</f>
        <v>0</v>
      </c>
      <c r="V32">
        <f>U32*(DC32+DD32)/1000.0</f>
        <v>0</v>
      </c>
      <c r="W32">
        <f>(CV32 - IF(AP32&gt;1, S32*CQ32*100.0/(AR32*DJ32), 0))*(DC32+DD32)/1000.0</f>
        <v>0</v>
      </c>
      <c r="X32">
        <f>2.0/((1/Z32-1/Y32)+SIGN(Z32)*SQRT((1/Z32-1/Y32)*(1/Z32-1/Y32) + 4*CR32/((CR32+1)*(CR32+1))*(2*1/Z32*1/Y32-1/Y32*1/Y32)))</f>
        <v>0</v>
      </c>
      <c r="Y32">
        <f>IF(LEFT(CS32,1)&lt;&gt;"0",IF(LEFT(CS32,1)="1",3.0,CT32),$D$5+$E$5*(DJ32*DC32/($K$5*1000))+$F$5*(DJ32*DC32/($K$5*1000))*MAX(MIN(CQ32,$J$5),$I$5)*MAX(MIN(CQ32,$J$5),$I$5)+$G$5*MAX(MIN(CQ32,$J$5),$I$5)*(DJ32*DC32/($K$5*1000))+$H$5*(DJ32*DC32/($K$5*1000))*(DJ32*DC32/($K$5*1000)))</f>
        <v>0</v>
      </c>
      <c r="Z32">
        <f>Q32*(1000-(1000*0.61365*exp(17.502*AD32/(240.97+AD32))/(DC32+DD32)+CX32)/2)/(1000*0.61365*exp(17.502*AD32/(240.97+AD32))/(DC32+DD32)-CX32)</f>
        <v>0</v>
      </c>
      <c r="AA32">
        <f>1/((CR32+1)/(X32/1.6)+1/(Y32/1.37)) + CR32/((CR32+1)/(X32/1.6) + CR32/(Y32/1.37))</f>
        <v>0</v>
      </c>
      <c r="AB32">
        <f>(CM32*CP32)</f>
        <v>0</v>
      </c>
      <c r="AC32">
        <f>(DE32+(AB32+2*0.95*5.67E-8*(((DE32+$B$7)+273)^4-(DE32+273)^4)-44100*Q32)/(1.84*29.3*Y32+8*0.95*5.67E-8*(DE32+273)^3))</f>
        <v>0</v>
      </c>
      <c r="AD32">
        <f>($C$7*DF32+$D$7*DG32+$E$7*AC32)</f>
        <v>0</v>
      </c>
      <c r="AE32">
        <f>0.61365*exp(17.502*AD32/(240.97+AD32))</f>
        <v>0</v>
      </c>
      <c r="AF32">
        <f>(AG32/AH32*100)</f>
        <v>0</v>
      </c>
      <c r="AG32">
        <f>CX32*(DC32+DD32)/1000</f>
        <v>0</v>
      </c>
      <c r="AH32">
        <f>0.61365*exp(17.502*DE32/(240.97+DE32))</f>
        <v>0</v>
      </c>
      <c r="AI32">
        <f>(AE32-CX32*(DC32+DD32)/1000)</f>
        <v>0</v>
      </c>
      <c r="AJ32">
        <f>(-Q32*44100)</f>
        <v>0</v>
      </c>
      <c r="AK32">
        <f>2*29.3*Y32*0.92*(DE32-AD32)</f>
        <v>0</v>
      </c>
      <c r="AL32">
        <f>2*0.95*5.67E-8*(((DE32+$B$7)+273)^4-(AD32+273)^4)</f>
        <v>0</v>
      </c>
      <c r="AM32">
        <f>AB32+AL32+AJ32+AK32</f>
        <v>0</v>
      </c>
      <c r="AN32">
        <v>0</v>
      </c>
      <c r="AO32">
        <v>0</v>
      </c>
      <c r="AP32">
        <f>IF(AN32*$H$13&gt;=AR32,1.0,(AR32/(AR32-AN32*$H$13)))</f>
        <v>0</v>
      </c>
      <c r="AQ32">
        <f>(AP32-1)*100</f>
        <v>0</v>
      </c>
      <c r="AR32">
        <f>MAX(0,($B$13+$C$13*DJ32)/(1+$D$13*DJ32)*DC32/(DE32+273)*$E$13)</f>
        <v>0</v>
      </c>
      <c r="AS32" t="s">
        <v>409</v>
      </c>
      <c r="AT32">
        <v>12501.9</v>
      </c>
      <c r="AU32">
        <v>646.7515384615385</v>
      </c>
      <c r="AV32">
        <v>2575.47</v>
      </c>
      <c r="AW32">
        <f>1-AU32/AV32</f>
        <v>0</v>
      </c>
      <c r="AX32">
        <v>-1.242991638256745</v>
      </c>
      <c r="AY32" t="s">
        <v>491</v>
      </c>
      <c r="AZ32">
        <v>12518.1</v>
      </c>
      <c r="BA32">
        <v>793.0200799999998</v>
      </c>
      <c r="BB32">
        <v>1334.98</v>
      </c>
      <c r="BC32">
        <f>1-BA32/BB32</f>
        <v>0</v>
      </c>
      <c r="BD32">
        <v>0.5</v>
      </c>
      <c r="BE32">
        <f>CN32</f>
        <v>0</v>
      </c>
      <c r="BF32">
        <f>S32</f>
        <v>0</v>
      </c>
      <c r="BG32">
        <f>BC32*BD32*BE32</f>
        <v>0</v>
      </c>
      <c r="BH32">
        <f>(BF32-AX32)/BE32</f>
        <v>0</v>
      </c>
      <c r="BI32">
        <f>(AV32-BB32)/BB32</f>
        <v>0</v>
      </c>
      <c r="BJ32">
        <f>AU32/(AW32+AU32/BB32)</f>
        <v>0</v>
      </c>
      <c r="BK32" t="s">
        <v>492</v>
      </c>
      <c r="BL32">
        <v>-734.33</v>
      </c>
      <c r="BM32">
        <f>IF(BL32&lt;&gt;0, BL32, BJ32)</f>
        <v>0</v>
      </c>
      <c r="BN32">
        <f>1-BM32/BB32</f>
        <v>0</v>
      </c>
      <c r="BO32">
        <f>(BB32-BA32)/(BB32-BM32)</f>
        <v>0</v>
      </c>
      <c r="BP32">
        <f>(AV32-BB32)/(AV32-BM32)</f>
        <v>0</v>
      </c>
      <c r="BQ32">
        <f>(BB32-BA32)/(BB32-AU32)</f>
        <v>0</v>
      </c>
      <c r="BR32">
        <f>(AV32-BB32)/(AV32-AU32)</f>
        <v>0</v>
      </c>
      <c r="BS32">
        <f>(BO32*BM32/BA32)</f>
        <v>0</v>
      </c>
      <c r="BT32">
        <f>(1-BS32)</f>
        <v>0</v>
      </c>
      <c r="BU32">
        <v>1875</v>
      </c>
      <c r="BV32">
        <v>300</v>
      </c>
      <c r="BW32">
        <v>300</v>
      </c>
      <c r="BX32">
        <v>300</v>
      </c>
      <c r="BY32">
        <v>12518.1</v>
      </c>
      <c r="BZ32">
        <v>1254.46</v>
      </c>
      <c r="CA32">
        <v>-0.009671320000000001</v>
      </c>
      <c r="CB32">
        <v>-14.11</v>
      </c>
      <c r="CC32" t="s">
        <v>412</v>
      </c>
      <c r="CD32" t="s">
        <v>412</v>
      </c>
      <c r="CE32" t="s">
        <v>412</v>
      </c>
      <c r="CF32" t="s">
        <v>412</v>
      </c>
      <c r="CG32" t="s">
        <v>412</v>
      </c>
      <c r="CH32" t="s">
        <v>412</v>
      </c>
      <c r="CI32" t="s">
        <v>412</v>
      </c>
      <c r="CJ32" t="s">
        <v>412</v>
      </c>
      <c r="CK32" t="s">
        <v>412</v>
      </c>
      <c r="CL32" t="s">
        <v>412</v>
      </c>
      <c r="CM32">
        <f>$B$11*DK32+$C$11*DL32+$F$11*DW32*(1-DZ32)</f>
        <v>0</v>
      </c>
      <c r="CN32">
        <f>CM32*CO32</f>
        <v>0</v>
      </c>
      <c r="CO32">
        <f>($B$11*$D$9+$C$11*$D$9+$F$11*((EJ32+EB32)/MAX(EJ32+EB32+EK32, 0.1)*$I$9+EK32/MAX(EJ32+EB32+EK32, 0.1)*$J$9))/($B$11+$C$11+$F$11)</f>
        <v>0</v>
      </c>
      <c r="CP32">
        <f>($B$11*$K$9+$C$11*$K$9+$F$11*((EJ32+EB32)/MAX(EJ32+EB32+EK32, 0.1)*$P$9+EK32/MAX(EJ32+EB32+EK32, 0.1)*$Q$9))/($B$11+$C$11+$F$11)</f>
        <v>0</v>
      </c>
      <c r="CQ32">
        <v>6</v>
      </c>
      <c r="CR32">
        <v>0.5</v>
      </c>
      <c r="CS32" t="s">
        <v>413</v>
      </c>
      <c r="CT32">
        <v>2</v>
      </c>
      <c r="CU32">
        <v>1687875740.599999</v>
      </c>
      <c r="CV32">
        <v>419.4253225806451</v>
      </c>
      <c r="CW32">
        <v>434.9802258064516</v>
      </c>
      <c r="CX32">
        <v>18.38284838709678</v>
      </c>
      <c r="CY32">
        <v>16.93707741935484</v>
      </c>
      <c r="CZ32">
        <v>418.8723225806451</v>
      </c>
      <c r="DA32">
        <v>18.26284838709678</v>
      </c>
      <c r="DB32">
        <v>600.2669032258065</v>
      </c>
      <c r="DC32">
        <v>101.0814516129032</v>
      </c>
      <c r="DD32">
        <v>0.1000606741935484</v>
      </c>
      <c r="DE32">
        <v>24.85001612903226</v>
      </c>
      <c r="DF32">
        <v>25.76504516129033</v>
      </c>
      <c r="DG32">
        <v>999.9000000000003</v>
      </c>
      <c r="DH32">
        <v>0</v>
      </c>
      <c r="DI32">
        <v>0</v>
      </c>
      <c r="DJ32">
        <v>10001.36741935484</v>
      </c>
      <c r="DK32">
        <v>0</v>
      </c>
      <c r="DL32">
        <v>459.103064516129</v>
      </c>
      <c r="DM32">
        <v>-15.56305483870968</v>
      </c>
      <c r="DN32">
        <v>427.2716774193548</v>
      </c>
      <c r="DO32">
        <v>442.4743870967743</v>
      </c>
      <c r="DP32">
        <v>1.445766451612903</v>
      </c>
      <c r="DQ32">
        <v>434.9802258064516</v>
      </c>
      <c r="DR32">
        <v>16.93707741935484</v>
      </c>
      <c r="DS32">
        <v>1.858164516129032</v>
      </c>
      <c r="DT32">
        <v>1.712023548387096</v>
      </c>
      <c r="DU32">
        <v>16.28486129032258</v>
      </c>
      <c r="DV32">
        <v>15.00586774193549</v>
      </c>
      <c r="DW32">
        <v>800.0088709677422</v>
      </c>
      <c r="DX32">
        <v>0.9499990645161291</v>
      </c>
      <c r="DY32">
        <v>0.05000070322580643</v>
      </c>
      <c r="DZ32">
        <v>0</v>
      </c>
      <c r="EA32">
        <v>793.6429354838708</v>
      </c>
      <c r="EB32">
        <v>4.999310000000001</v>
      </c>
      <c r="EC32">
        <v>8636.854516129033</v>
      </c>
      <c r="ED32">
        <v>6994.645161290323</v>
      </c>
      <c r="EE32">
        <v>37.22351612903225</v>
      </c>
      <c r="EF32">
        <v>39.16306451612902</v>
      </c>
      <c r="EG32">
        <v>38.1731935483871</v>
      </c>
      <c r="EH32">
        <v>39.41709677419355</v>
      </c>
      <c r="EI32">
        <v>38.81625806451613</v>
      </c>
      <c r="EJ32">
        <v>755.2590322580644</v>
      </c>
      <c r="EK32">
        <v>39.75096774193548</v>
      </c>
      <c r="EL32">
        <v>0</v>
      </c>
      <c r="EM32">
        <v>379.4000000953674</v>
      </c>
      <c r="EN32">
        <v>0</v>
      </c>
      <c r="EO32">
        <v>793.0200799999998</v>
      </c>
      <c r="EP32">
        <v>-48.95853847066483</v>
      </c>
      <c r="EQ32">
        <v>-267.6153843922389</v>
      </c>
      <c r="ER32">
        <v>8633.522399999998</v>
      </c>
      <c r="ES32">
        <v>15</v>
      </c>
      <c r="ET32">
        <v>1687875774.6</v>
      </c>
      <c r="EU32" t="s">
        <v>493</v>
      </c>
      <c r="EV32">
        <v>1687875774.6</v>
      </c>
      <c r="EW32">
        <v>1687539130.5</v>
      </c>
      <c r="EX32">
        <v>16</v>
      </c>
      <c r="EY32">
        <v>0.008999999999999999</v>
      </c>
      <c r="EZ32">
        <v>-0.008999999999999999</v>
      </c>
      <c r="FA32">
        <v>0.553</v>
      </c>
      <c r="FB32">
        <v>0.12</v>
      </c>
      <c r="FC32">
        <v>435</v>
      </c>
      <c r="FD32">
        <v>15</v>
      </c>
      <c r="FE32">
        <v>0.11</v>
      </c>
      <c r="FF32">
        <v>0.05</v>
      </c>
      <c r="FG32">
        <v>-15.5161275</v>
      </c>
      <c r="FH32">
        <v>-0.7998112570355391</v>
      </c>
      <c r="FI32">
        <v>0.09569000467002818</v>
      </c>
      <c r="FJ32">
        <v>1</v>
      </c>
      <c r="FK32">
        <v>419.4131333333333</v>
      </c>
      <c r="FL32">
        <v>-0.5717819799779448</v>
      </c>
      <c r="FM32">
        <v>0.04791640869495839</v>
      </c>
      <c r="FN32">
        <v>1</v>
      </c>
      <c r="FO32">
        <v>1.43284975</v>
      </c>
      <c r="FP32">
        <v>0.2454323076923036</v>
      </c>
      <c r="FQ32">
        <v>0.02882657640854182</v>
      </c>
      <c r="FR32">
        <v>1</v>
      </c>
      <c r="FS32">
        <v>18.38404666666667</v>
      </c>
      <c r="FT32">
        <v>0.2299675194660285</v>
      </c>
      <c r="FU32">
        <v>0.0168983773053967</v>
      </c>
      <c r="FV32">
        <v>1</v>
      </c>
      <c r="FW32">
        <v>4</v>
      </c>
      <c r="FX32">
        <v>4</v>
      </c>
      <c r="FY32" t="s">
        <v>415</v>
      </c>
      <c r="FZ32">
        <v>3.18204</v>
      </c>
      <c r="GA32">
        <v>2.79682</v>
      </c>
      <c r="GB32">
        <v>0.105629</v>
      </c>
      <c r="GC32">
        <v>0.109229</v>
      </c>
      <c r="GD32">
        <v>0.100771</v>
      </c>
      <c r="GE32">
        <v>0.0958098</v>
      </c>
      <c r="GF32">
        <v>28247.4</v>
      </c>
      <c r="GG32">
        <v>22327.1</v>
      </c>
      <c r="GH32">
        <v>29500.4</v>
      </c>
      <c r="GI32">
        <v>24539.8</v>
      </c>
      <c r="GJ32">
        <v>33719</v>
      </c>
      <c r="GK32">
        <v>32371.9</v>
      </c>
      <c r="GL32">
        <v>40670.9</v>
      </c>
      <c r="GM32">
        <v>40025.5</v>
      </c>
      <c r="GN32">
        <v>2.21</v>
      </c>
      <c r="GO32">
        <v>1.9492</v>
      </c>
      <c r="GP32">
        <v>0.250846</v>
      </c>
      <c r="GQ32">
        <v>0</v>
      </c>
      <c r="GR32">
        <v>22.1221</v>
      </c>
      <c r="GS32">
        <v>999.9</v>
      </c>
      <c r="GT32">
        <v>64.5</v>
      </c>
      <c r="GU32">
        <v>26</v>
      </c>
      <c r="GV32">
        <v>21.5306</v>
      </c>
      <c r="GW32">
        <v>62.1218</v>
      </c>
      <c r="GX32">
        <v>33.4455</v>
      </c>
      <c r="GY32">
        <v>1</v>
      </c>
      <c r="GZ32">
        <v>-0.265549</v>
      </c>
      <c r="HA32">
        <v>0</v>
      </c>
      <c r="HB32">
        <v>20.2831</v>
      </c>
      <c r="HC32">
        <v>5.22732</v>
      </c>
      <c r="HD32">
        <v>11.9021</v>
      </c>
      <c r="HE32">
        <v>4.96395</v>
      </c>
      <c r="HF32">
        <v>3.292</v>
      </c>
      <c r="HG32">
        <v>9999</v>
      </c>
      <c r="HH32">
        <v>9999</v>
      </c>
      <c r="HI32">
        <v>9999</v>
      </c>
      <c r="HJ32">
        <v>999.9</v>
      </c>
      <c r="HK32">
        <v>4.97017</v>
      </c>
      <c r="HL32">
        <v>1.87477</v>
      </c>
      <c r="HM32">
        <v>1.87347</v>
      </c>
      <c r="HN32">
        <v>1.87256</v>
      </c>
      <c r="HO32">
        <v>1.87416</v>
      </c>
      <c r="HP32">
        <v>1.86919</v>
      </c>
      <c r="HQ32">
        <v>1.87335</v>
      </c>
      <c r="HR32">
        <v>1.87836</v>
      </c>
      <c r="HS32">
        <v>0</v>
      </c>
      <c r="HT32">
        <v>0</v>
      </c>
      <c r="HU32">
        <v>0</v>
      </c>
      <c r="HV32">
        <v>0</v>
      </c>
      <c r="HW32" t="s">
        <v>416</v>
      </c>
      <c r="HX32" t="s">
        <v>417</v>
      </c>
      <c r="HY32" t="s">
        <v>418</v>
      </c>
      <c r="HZ32" t="s">
        <v>418</v>
      </c>
      <c r="IA32" t="s">
        <v>418</v>
      </c>
      <c r="IB32" t="s">
        <v>418</v>
      </c>
      <c r="IC32">
        <v>0</v>
      </c>
      <c r="ID32">
        <v>100</v>
      </c>
      <c r="IE32">
        <v>100</v>
      </c>
      <c r="IF32">
        <v>0.553</v>
      </c>
      <c r="IG32">
        <v>0.12</v>
      </c>
      <c r="IH32">
        <v>0.5448000000000661</v>
      </c>
      <c r="II32">
        <v>0</v>
      </c>
      <c r="IJ32">
        <v>0</v>
      </c>
      <c r="IK32">
        <v>0</v>
      </c>
      <c r="IL32">
        <v>0.12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5.9</v>
      </c>
      <c r="IU32">
        <v>5610.3</v>
      </c>
      <c r="IV32">
        <v>1.11572</v>
      </c>
      <c r="IW32">
        <v>2.39868</v>
      </c>
      <c r="IX32">
        <v>1.42578</v>
      </c>
      <c r="IY32">
        <v>2.27783</v>
      </c>
      <c r="IZ32">
        <v>1.54785</v>
      </c>
      <c r="JA32">
        <v>2.2876</v>
      </c>
      <c r="JB32">
        <v>29.9433</v>
      </c>
      <c r="JC32">
        <v>15.2878</v>
      </c>
      <c r="JD32">
        <v>18</v>
      </c>
      <c r="JE32">
        <v>621.9349999999999</v>
      </c>
      <c r="JF32">
        <v>440.746</v>
      </c>
      <c r="JG32">
        <v>24.4668</v>
      </c>
      <c r="JH32">
        <v>23.9545</v>
      </c>
      <c r="JI32">
        <v>29.9996</v>
      </c>
      <c r="JJ32">
        <v>23.8221</v>
      </c>
      <c r="JK32">
        <v>23.7607</v>
      </c>
      <c r="JL32">
        <v>22.357</v>
      </c>
      <c r="JM32">
        <v>23.9062</v>
      </c>
      <c r="JN32">
        <v>83.75790000000001</v>
      </c>
      <c r="JO32">
        <v>-999.9</v>
      </c>
      <c r="JP32">
        <v>435</v>
      </c>
      <c r="JQ32">
        <v>17</v>
      </c>
      <c r="JR32">
        <v>96.09010000000001</v>
      </c>
      <c r="JS32">
        <v>101.844</v>
      </c>
    </row>
    <row r="33" spans="1:279">
      <c r="A33">
        <v>17</v>
      </c>
      <c r="B33">
        <v>1687876007.1</v>
      </c>
      <c r="C33">
        <v>3475.5</v>
      </c>
      <c r="D33" t="s">
        <v>494</v>
      </c>
      <c r="E33" t="s">
        <v>495</v>
      </c>
      <c r="F33">
        <v>15</v>
      </c>
      <c r="P33">
        <v>1687875999.349999</v>
      </c>
      <c r="Q33">
        <f>(R33)/1000</f>
        <v>0</v>
      </c>
      <c r="R33">
        <f>1000*DB33*AP33*(CX33-CY33)/(100*CQ33*(1000-AP33*CX33))</f>
        <v>0</v>
      </c>
      <c r="S33">
        <f>DB33*AP33*(CW33-CV33*(1000-AP33*CY33)/(1000-AP33*CX33))/(100*CQ33)</f>
        <v>0</v>
      </c>
      <c r="T33">
        <f>CV33 - IF(AP33&gt;1, S33*CQ33*100.0/(AR33*DJ33), 0)</f>
        <v>0</v>
      </c>
      <c r="U33">
        <f>((AA33-Q33/2)*T33-S33)/(AA33+Q33/2)</f>
        <v>0</v>
      </c>
      <c r="V33">
        <f>U33*(DC33+DD33)/1000.0</f>
        <v>0</v>
      </c>
      <c r="W33">
        <f>(CV33 - IF(AP33&gt;1, S33*CQ33*100.0/(AR33*DJ33), 0))*(DC33+DD33)/1000.0</f>
        <v>0</v>
      </c>
      <c r="X33">
        <f>2.0/((1/Z33-1/Y33)+SIGN(Z33)*SQRT((1/Z33-1/Y33)*(1/Z33-1/Y33) + 4*CR33/((CR33+1)*(CR33+1))*(2*1/Z33*1/Y33-1/Y33*1/Y33)))</f>
        <v>0</v>
      </c>
      <c r="Y33">
        <f>IF(LEFT(CS33,1)&lt;&gt;"0",IF(LEFT(CS33,1)="1",3.0,CT33),$D$5+$E$5*(DJ33*DC33/($K$5*1000))+$F$5*(DJ33*DC33/($K$5*1000))*MAX(MIN(CQ33,$J$5),$I$5)*MAX(MIN(CQ33,$J$5),$I$5)+$G$5*MAX(MIN(CQ33,$J$5),$I$5)*(DJ33*DC33/($K$5*1000))+$H$5*(DJ33*DC33/($K$5*1000))*(DJ33*DC33/($K$5*1000)))</f>
        <v>0</v>
      </c>
      <c r="Z33">
        <f>Q33*(1000-(1000*0.61365*exp(17.502*AD33/(240.97+AD33))/(DC33+DD33)+CX33)/2)/(1000*0.61365*exp(17.502*AD33/(240.97+AD33))/(DC33+DD33)-CX33)</f>
        <v>0</v>
      </c>
      <c r="AA33">
        <f>1/((CR33+1)/(X33/1.6)+1/(Y33/1.37)) + CR33/((CR33+1)/(X33/1.6) + CR33/(Y33/1.37))</f>
        <v>0</v>
      </c>
      <c r="AB33">
        <f>(CM33*CP33)</f>
        <v>0</v>
      </c>
      <c r="AC33">
        <f>(DE33+(AB33+2*0.95*5.67E-8*(((DE33+$B$7)+273)^4-(DE33+273)^4)-44100*Q33)/(1.84*29.3*Y33+8*0.95*5.67E-8*(DE33+273)^3))</f>
        <v>0</v>
      </c>
      <c r="AD33">
        <f>($C$7*DF33+$D$7*DG33+$E$7*AC33)</f>
        <v>0</v>
      </c>
      <c r="AE33">
        <f>0.61365*exp(17.502*AD33/(240.97+AD33))</f>
        <v>0</v>
      </c>
      <c r="AF33">
        <f>(AG33/AH33*100)</f>
        <v>0</v>
      </c>
      <c r="AG33">
        <f>CX33*(DC33+DD33)/1000</f>
        <v>0</v>
      </c>
      <c r="AH33">
        <f>0.61365*exp(17.502*DE33/(240.97+DE33))</f>
        <v>0</v>
      </c>
      <c r="AI33">
        <f>(AE33-CX33*(DC33+DD33)/1000)</f>
        <v>0</v>
      </c>
      <c r="AJ33">
        <f>(-Q33*44100)</f>
        <v>0</v>
      </c>
      <c r="AK33">
        <f>2*29.3*Y33*0.92*(DE33-AD33)</f>
        <v>0</v>
      </c>
      <c r="AL33">
        <f>2*0.95*5.67E-8*(((DE33+$B$7)+273)^4-(AD33+273)^4)</f>
        <v>0</v>
      </c>
      <c r="AM33">
        <f>AB33+AL33+AJ33+AK33</f>
        <v>0</v>
      </c>
      <c r="AN33">
        <v>0</v>
      </c>
      <c r="AO33">
        <v>0</v>
      </c>
      <c r="AP33">
        <f>IF(AN33*$H$13&gt;=AR33,1.0,(AR33/(AR33-AN33*$H$13)))</f>
        <v>0</v>
      </c>
      <c r="AQ33">
        <f>(AP33-1)*100</f>
        <v>0</v>
      </c>
      <c r="AR33">
        <f>MAX(0,($B$13+$C$13*DJ33)/(1+$D$13*DJ33)*DC33/(DE33+273)*$E$13)</f>
        <v>0</v>
      </c>
      <c r="AS33" t="s">
        <v>409</v>
      </c>
      <c r="AT33">
        <v>12501.9</v>
      </c>
      <c r="AU33">
        <v>646.7515384615385</v>
      </c>
      <c r="AV33">
        <v>2575.47</v>
      </c>
      <c r="AW33">
        <f>1-AU33/AV33</f>
        <v>0</v>
      </c>
      <c r="AX33">
        <v>-1.242991638256745</v>
      </c>
      <c r="AY33" t="s">
        <v>496</v>
      </c>
      <c r="AZ33">
        <v>12503.9</v>
      </c>
      <c r="BA33">
        <v>923.8203999999999</v>
      </c>
      <c r="BB33">
        <v>1755.01</v>
      </c>
      <c r="BC33">
        <f>1-BA33/BB33</f>
        <v>0</v>
      </c>
      <c r="BD33">
        <v>0.5</v>
      </c>
      <c r="BE33">
        <f>CN33</f>
        <v>0</v>
      </c>
      <c r="BF33">
        <f>S33</f>
        <v>0</v>
      </c>
      <c r="BG33">
        <f>BC33*BD33*BE33</f>
        <v>0</v>
      </c>
      <c r="BH33">
        <f>(BF33-AX33)/BE33</f>
        <v>0</v>
      </c>
      <c r="BI33">
        <f>(AV33-BB33)/BB33</f>
        <v>0</v>
      </c>
      <c r="BJ33">
        <f>AU33/(AW33+AU33/BB33)</f>
        <v>0</v>
      </c>
      <c r="BK33" t="s">
        <v>497</v>
      </c>
      <c r="BL33">
        <v>-735.45</v>
      </c>
      <c r="BM33">
        <f>IF(BL33&lt;&gt;0, BL33, BJ33)</f>
        <v>0</v>
      </c>
      <c r="BN33">
        <f>1-BM33/BB33</f>
        <v>0</v>
      </c>
      <c r="BO33">
        <f>(BB33-BA33)/(BB33-BM33)</f>
        <v>0</v>
      </c>
      <c r="BP33">
        <f>(AV33-BB33)/(AV33-BM33)</f>
        <v>0</v>
      </c>
      <c r="BQ33">
        <f>(BB33-BA33)/(BB33-AU33)</f>
        <v>0</v>
      </c>
      <c r="BR33">
        <f>(AV33-BB33)/(AV33-AU33)</f>
        <v>0</v>
      </c>
      <c r="BS33">
        <f>(BO33*BM33/BA33)</f>
        <v>0</v>
      </c>
      <c r="BT33">
        <f>(1-BS33)</f>
        <v>0</v>
      </c>
      <c r="BU33">
        <v>1877</v>
      </c>
      <c r="BV33">
        <v>300</v>
      </c>
      <c r="BW33">
        <v>300</v>
      </c>
      <c r="BX33">
        <v>300</v>
      </c>
      <c r="BY33">
        <v>12503.9</v>
      </c>
      <c r="BZ33">
        <v>1662.49</v>
      </c>
      <c r="CA33">
        <v>-0.009660419999999999</v>
      </c>
      <c r="CB33">
        <v>-9.83</v>
      </c>
      <c r="CC33" t="s">
        <v>412</v>
      </c>
      <c r="CD33" t="s">
        <v>412</v>
      </c>
      <c r="CE33" t="s">
        <v>412</v>
      </c>
      <c r="CF33" t="s">
        <v>412</v>
      </c>
      <c r="CG33" t="s">
        <v>412</v>
      </c>
      <c r="CH33" t="s">
        <v>412</v>
      </c>
      <c r="CI33" t="s">
        <v>412</v>
      </c>
      <c r="CJ33" t="s">
        <v>412</v>
      </c>
      <c r="CK33" t="s">
        <v>412</v>
      </c>
      <c r="CL33" t="s">
        <v>412</v>
      </c>
      <c r="CM33">
        <f>$B$11*DK33+$C$11*DL33+$F$11*DW33*(1-DZ33)</f>
        <v>0</v>
      </c>
      <c r="CN33">
        <f>CM33*CO33</f>
        <v>0</v>
      </c>
      <c r="CO33">
        <f>($B$11*$D$9+$C$11*$D$9+$F$11*((EJ33+EB33)/MAX(EJ33+EB33+EK33, 0.1)*$I$9+EK33/MAX(EJ33+EB33+EK33, 0.1)*$J$9))/($B$11+$C$11+$F$11)</f>
        <v>0</v>
      </c>
      <c r="CP33">
        <f>($B$11*$K$9+$C$11*$K$9+$F$11*((EJ33+EB33)/MAX(EJ33+EB33+EK33, 0.1)*$P$9+EK33/MAX(EJ33+EB33+EK33, 0.1)*$Q$9))/($B$11+$C$11+$F$11)</f>
        <v>0</v>
      </c>
      <c r="CQ33">
        <v>6</v>
      </c>
      <c r="CR33">
        <v>0.5</v>
      </c>
      <c r="CS33" t="s">
        <v>413</v>
      </c>
      <c r="CT33">
        <v>2</v>
      </c>
      <c r="CU33">
        <v>1687875999.349999</v>
      </c>
      <c r="CV33">
        <v>413.3145333333334</v>
      </c>
      <c r="CW33">
        <v>434.9965000000001</v>
      </c>
      <c r="CX33">
        <v>19.28068333333333</v>
      </c>
      <c r="CY33">
        <v>17.01712333333333</v>
      </c>
      <c r="CZ33">
        <v>412.7995333333334</v>
      </c>
      <c r="DA33">
        <v>19.16068333333333</v>
      </c>
      <c r="DB33">
        <v>600.2539666666668</v>
      </c>
      <c r="DC33">
        <v>101.0745</v>
      </c>
      <c r="DD33">
        <v>0.1000124333333333</v>
      </c>
      <c r="DE33">
        <v>24.94361</v>
      </c>
      <c r="DF33">
        <v>28.37445666666667</v>
      </c>
      <c r="DG33">
        <v>999.9000000000002</v>
      </c>
      <c r="DH33">
        <v>0</v>
      </c>
      <c r="DI33">
        <v>0</v>
      </c>
      <c r="DJ33">
        <v>9997.861333333334</v>
      </c>
      <c r="DK33">
        <v>0</v>
      </c>
      <c r="DL33">
        <v>452.178</v>
      </c>
      <c r="DM33">
        <v>-21.64356</v>
      </c>
      <c r="DN33">
        <v>421.4793666666667</v>
      </c>
      <c r="DO33">
        <v>442.5271</v>
      </c>
      <c r="DP33">
        <v>2.263566333333334</v>
      </c>
      <c r="DQ33">
        <v>434.9965000000001</v>
      </c>
      <c r="DR33">
        <v>17.01712333333333</v>
      </c>
      <c r="DS33">
        <v>1.948786</v>
      </c>
      <c r="DT33">
        <v>1.719996666666667</v>
      </c>
      <c r="DU33">
        <v>17.03423666666667</v>
      </c>
      <c r="DV33">
        <v>15.07809</v>
      </c>
      <c r="DW33">
        <v>800.0408666666666</v>
      </c>
      <c r="DX33">
        <v>0.9499930333333334</v>
      </c>
      <c r="DY33">
        <v>0.05000676333333332</v>
      </c>
      <c r="DZ33">
        <v>0</v>
      </c>
      <c r="EA33">
        <v>925.1433333333333</v>
      </c>
      <c r="EB33">
        <v>4.99931</v>
      </c>
      <c r="EC33">
        <v>9659.437333333331</v>
      </c>
      <c r="ED33">
        <v>6994.910666666668</v>
      </c>
      <c r="EE33">
        <v>37.98306666666666</v>
      </c>
      <c r="EF33">
        <v>40.15393333333332</v>
      </c>
      <c r="EG33">
        <v>39.03733333333333</v>
      </c>
      <c r="EH33">
        <v>40.82893333333332</v>
      </c>
      <c r="EI33">
        <v>39.5956</v>
      </c>
      <c r="EJ33">
        <v>755.2833333333335</v>
      </c>
      <c r="EK33">
        <v>39.75733333333333</v>
      </c>
      <c r="EL33">
        <v>0</v>
      </c>
      <c r="EM33">
        <v>258.2999999523163</v>
      </c>
      <c r="EN33">
        <v>0</v>
      </c>
      <c r="EO33">
        <v>923.8203999999999</v>
      </c>
      <c r="EP33">
        <v>-98.74623063923708</v>
      </c>
      <c r="EQ33">
        <v>-214.1184619548068</v>
      </c>
      <c r="ER33">
        <v>9657.4056</v>
      </c>
      <c r="ES33">
        <v>15</v>
      </c>
      <c r="ET33">
        <v>1687876034.6</v>
      </c>
      <c r="EU33" t="s">
        <v>498</v>
      </c>
      <c r="EV33">
        <v>1687876034.6</v>
      </c>
      <c r="EW33">
        <v>1687539130.5</v>
      </c>
      <c r="EX33">
        <v>17</v>
      </c>
      <c r="EY33">
        <v>-0.039</v>
      </c>
      <c r="EZ33">
        <v>-0.008999999999999999</v>
      </c>
      <c r="FA33">
        <v>0.515</v>
      </c>
      <c r="FB33">
        <v>0.12</v>
      </c>
      <c r="FC33">
        <v>435</v>
      </c>
      <c r="FD33">
        <v>15</v>
      </c>
      <c r="FE33">
        <v>0.06</v>
      </c>
      <c r="FF33">
        <v>0.05</v>
      </c>
      <c r="FG33">
        <v>-21.57978536585366</v>
      </c>
      <c r="FH33">
        <v>-1.235159581881589</v>
      </c>
      <c r="FI33">
        <v>0.1250960110513669</v>
      </c>
      <c r="FJ33">
        <v>1</v>
      </c>
      <c r="FK33">
        <v>413.3569354838709</v>
      </c>
      <c r="FL33">
        <v>-0.9328548387100291</v>
      </c>
      <c r="FM33">
        <v>0.07034657773452552</v>
      </c>
      <c r="FN33">
        <v>1</v>
      </c>
      <c r="FO33">
        <v>2.240601463414634</v>
      </c>
      <c r="FP33">
        <v>0.4527978397212533</v>
      </c>
      <c r="FQ33">
        <v>0.04540827793668785</v>
      </c>
      <c r="FR33">
        <v>1</v>
      </c>
      <c r="FS33">
        <v>19.27881290322581</v>
      </c>
      <c r="FT33">
        <v>0.3822483870967351</v>
      </c>
      <c r="FU33">
        <v>0.02864773528104065</v>
      </c>
      <c r="FV33">
        <v>1</v>
      </c>
      <c r="FW33">
        <v>4</v>
      </c>
      <c r="FX33">
        <v>4</v>
      </c>
      <c r="FY33" t="s">
        <v>415</v>
      </c>
      <c r="FZ33">
        <v>3.18227</v>
      </c>
      <c r="GA33">
        <v>2.79719</v>
      </c>
      <c r="GB33">
        <v>0.10449</v>
      </c>
      <c r="GC33">
        <v>0.109253</v>
      </c>
      <c r="GD33">
        <v>0.104339</v>
      </c>
      <c r="GE33">
        <v>0.0959704</v>
      </c>
      <c r="GF33">
        <v>28288.7</v>
      </c>
      <c r="GG33">
        <v>22327.8</v>
      </c>
      <c r="GH33">
        <v>29505.7</v>
      </c>
      <c r="GI33">
        <v>24540.9</v>
      </c>
      <c r="GJ33">
        <v>33586.1</v>
      </c>
      <c r="GK33">
        <v>32367.5</v>
      </c>
      <c r="GL33">
        <v>40676.9</v>
      </c>
      <c r="GM33">
        <v>40027.4</v>
      </c>
      <c r="GN33">
        <v>2.21373</v>
      </c>
      <c r="GO33">
        <v>1.9477</v>
      </c>
      <c r="GP33">
        <v>0.379074</v>
      </c>
      <c r="GQ33">
        <v>0</v>
      </c>
      <c r="GR33">
        <v>22.1648</v>
      </c>
      <c r="GS33">
        <v>999.9</v>
      </c>
      <c r="GT33">
        <v>64</v>
      </c>
      <c r="GU33">
        <v>26</v>
      </c>
      <c r="GV33">
        <v>21.3666</v>
      </c>
      <c r="GW33">
        <v>62.4418</v>
      </c>
      <c r="GX33">
        <v>32.8446</v>
      </c>
      <c r="GY33">
        <v>1</v>
      </c>
      <c r="GZ33">
        <v>-0.27002</v>
      </c>
      <c r="HA33">
        <v>0</v>
      </c>
      <c r="HB33">
        <v>20.2832</v>
      </c>
      <c r="HC33">
        <v>5.22777</v>
      </c>
      <c r="HD33">
        <v>11.9021</v>
      </c>
      <c r="HE33">
        <v>4.9638</v>
      </c>
      <c r="HF33">
        <v>3.292</v>
      </c>
      <c r="HG33">
        <v>9999</v>
      </c>
      <c r="HH33">
        <v>9999</v>
      </c>
      <c r="HI33">
        <v>9999</v>
      </c>
      <c r="HJ33">
        <v>999.9</v>
      </c>
      <c r="HK33">
        <v>4.97015</v>
      </c>
      <c r="HL33">
        <v>1.87474</v>
      </c>
      <c r="HM33">
        <v>1.87347</v>
      </c>
      <c r="HN33">
        <v>1.87255</v>
      </c>
      <c r="HO33">
        <v>1.8741</v>
      </c>
      <c r="HP33">
        <v>1.86916</v>
      </c>
      <c r="HQ33">
        <v>1.87332</v>
      </c>
      <c r="HR33">
        <v>1.87836</v>
      </c>
      <c r="HS33">
        <v>0</v>
      </c>
      <c r="HT33">
        <v>0</v>
      </c>
      <c r="HU33">
        <v>0</v>
      </c>
      <c r="HV33">
        <v>0</v>
      </c>
      <c r="HW33" t="s">
        <v>416</v>
      </c>
      <c r="HX33" t="s">
        <v>417</v>
      </c>
      <c r="HY33" t="s">
        <v>418</v>
      </c>
      <c r="HZ33" t="s">
        <v>418</v>
      </c>
      <c r="IA33" t="s">
        <v>418</v>
      </c>
      <c r="IB33" t="s">
        <v>418</v>
      </c>
      <c r="IC33">
        <v>0</v>
      </c>
      <c r="ID33">
        <v>100</v>
      </c>
      <c r="IE33">
        <v>100</v>
      </c>
      <c r="IF33">
        <v>0.515</v>
      </c>
      <c r="IG33">
        <v>0.12</v>
      </c>
      <c r="IH33">
        <v>0.5534000000000106</v>
      </c>
      <c r="II33">
        <v>0</v>
      </c>
      <c r="IJ33">
        <v>0</v>
      </c>
      <c r="IK33">
        <v>0</v>
      </c>
      <c r="IL33">
        <v>0.12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3.9</v>
      </c>
      <c r="IU33">
        <v>5614.6</v>
      </c>
      <c r="IV33">
        <v>1.11694</v>
      </c>
      <c r="IW33">
        <v>2.38281</v>
      </c>
      <c r="IX33">
        <v>1.42578</v>
      </c>
      <c r="IY33">
        <v>2.27783</v>
      </c>
      <c r="IZ33">
        <v>1.54785</v>
      </c>
      <c r="JA33">
        <v>2.36938</v>
      </c>
      <c r="JB33">
        <v>29.8792</v>
      </c>
      <c r="JC33">
        <v>15.2615</v>
      </c>
      <c r="JD33">
        <v>18</v>
      </c>
      <c r="JE33">
        <v>623.898</v>
      </c>
      <c r="JF33">
        <v>439.447</v>
      </c>
      <c r="JG33">
        <v>24.3237</v>
      </c>
      <c r="JH33">
        <v>23.8875</v>
      </c>
      <c r="JI33">
        <v>30.0007</v>
      </c>
      <c r="JJ33">
        <v>23.7577</v>
      </c>
      <c r="JK33">
        <v>23.7072</v>
      </c>
      <c r="JL33">
        <v>22.3701</v>
      </c>
      <c r="JM33">
        <v>23.3476</v>
      </c>
      <c r="JN33">
        <v>82.6446</v>
      </c>
      <c r="JO33">
        <v>-999.9</v>
      </c>
      <c r="JP33">
        <v>435</v>
      </c>
      <c r="JQ33">
        <v>17</v>
      </c>
      <c r="JR33">
        <v>96.10550000000001</v>
      </c>
      <c r="JS33">
        <v>101.849</v>
      </c>
    </row>
    <row r="34" spans="1:279">
      <c r="A34">
        <v>18</v>
      </c>
      <c r="B34">
        <v>1687876177.1</v>
      </c>
      <c r="C34">
        <v>3645.5</v>
      </c>
      <c r="D34" t="s">
        <v>499</v>
      </c>
      <c r="E34" t="s">
        <v>500</v>
      </c>
      <c r="F34">
        <v>15</v>
      </c>
      <c r="P34">
        <v>1687876169.349999</v>
      </c>
      <c r="Q34">
        <f>(R34)/1000</f>
        <v>0</v>
      </c>
      <c r="R34">
        <f>1000*DB34*AP34*(CX34-CY34)/(100*CQ34*(1000-AP34*CX34))</f>
        <v>0</v>
      </c>
      <c r="S34">
        <f>DB34*AP34*(CW34-CV34*(1000-AP34*CY34)/(1000-AP34*CX34))/(100*CQ34)</f>
        <v>0</v>
      </c>
      <c r="T34">
        <f>CV34 - IF(AP34&gt;1, S34*CQ34*100.0/(AR34*DJ34), 0)</f>
        <v>0</v>
      </c>
      <c r="U34">
        <f>((AA34-Q34/2)*T34-S34)/(AA34+Q34/2)</f>
        <v>0</v>
      </c>
      <c r="V34">
        <f>U34*(DC34+DD34)/1000.0</f>
        <v>0</v>
      </c>
      <c r="W34">
        <f>(CV34 - IF(AP34&gt;1, S34*CQ34*100.0/(AR34*DJ34), 0))*(DC34+DD34)/1000.0</f>
        <v>0</v>
      </c>
      <c r="X34">
        <f>2.0/((1/Z34-1/Y34)+SIGN(Z34)*SQRT((1/Z34-1/Y34)*(1/Z34-1/Y34) + 4*CR34/((CR34+1)*(CR34+1))*(2*1/Z34*1/Y34-1/Y34*1/Y34)))</f>
        <v>0</v>
      </c>
      <c r="Y34">
        <f>IF(LEFT(CS34,1)&lt;&gt;"0",IF(LEFT(CS34,1)="1",3.0,CT34),$D$5+$E$5*(DJ34*DC34/($K$5*1000))+$F$5*(DJ34*DC34/($K$5*1000))*MAX(MIN(CQ34,$J$5),$I$5)*MAX(MIN(CQ34,$J$5),$I$5)+$G$5*MAX(MIN(CQ34,$J$5),$I$5)*(DJ34*DC34/($K$5*1000))+$H$5*(DJ34*DC34/($K$5*1000))*(DJ34*DC34/($K$5*1000)))</f>
        <v>0</v>
      </c>
      <c r="Z34">
        <f>Q34*(1000-(1000*0.61365*exp(17.502*AD34/(240.97+AD34))/(DC34+DD34)+CX34)/2)/(1000*0.61365*exp(17.502*AD34/(240.97+AD34))/(DC34+DD34)-CX34)</f>
        <v>0</v>
      </c>
      <c r="AA34">
        <f>1/((CR34+1)/(X34/1.6)+1/(Y34/1.37)) + CR34/((CR34+1)/(X34/1.6) + CR34/(Y34/1.37))</f>
        <v>0</v>
      </c>
      <c r="AB34">
        <f>(CM34*CP34)</f>
        <v>0</v>
      </c>
      <c r="AC34">
        <f>(DE34+(AB34+2*0.95*5.67E-8*(((DE34+$B$7)+273)^4-(DE34+273)^4)-44100*Q34)/(1.84*29.3*Y34+8*0.95*5.67E-8*(DE34+273)^3))</f>
        <v>0</v>
      </c>
      <c r="AD34">
        <f>($C$7*DF34+$D$7*DG34+$E$7*AC34)</f>
        <v>0</v>
      </c>
      <c r="AE34">
        <f>0.61365*exp(17.502*AD34/(240.97+AD34))</f>
        <v>0</v>
      </c>
      <c r="AF34">
        <f>(AG34/AH34*100)</f>
        <v>0</v>
      </c>
      <c r="AG34">
        <f>CX34*(DC34+DD34)/1000</f>
        <v>0</v>
      </c>
      <c r="AH34">
        <f>0.61365*exp(17.502*DE34/(240.97+DE34))</f>
        <v>0</v>
      </c>
      <c r="AI34">
        <f>(AE34-CX34*(DC34+DD34)/1000)</f>
        <v>0</v>
      </c>
      <c r="AJ34">
        <f>(-Q34*44100)</f>
        <v>0</v>
      </c>
      <c r="AK34">
        <f>2*29.3*Y34*0.92*(DE34-AD34)</f>
        <v>0</v>
      </c>
      <c r="AL34">
        <f>2*0.95*5.67E-8*(((DE34+$B$7)+273)^4-(AD34+273)^4)</f>
        <v>0</v>
      </c>
      <c r="AM34">
        <f>AB34+AL34+AJ34+AK34</f>
        <v>0</v>
      </c>
      <c r="AN34">
        <v>0</v>
      </c>
      <c r="AO34">
        <v>0</v>
      </c>
      <c r="AP34">
        <f>IF(AN34*$H$13&gt;=AR34,1.0,(AR34/(AR34-AN34*$H$13)))</f>
        <v>0</v>
      </c>
      <c r="AQ34">
        <f>(AP34-1)*100</f>
        <v>0</v>
      </c>
      <c r="AR34">
        <f>MAX(0,($B$13+$C$13*DJ34)/(1+$D$13*DJ34)*DC34/(DE34+273)*$E$13)</f>
        <v>0</v>
      </c>
      <c r="AS34" t="s">
        <v>409</v>
      </c>
      <c r="AT34">
        <v>12501.9</v>
      </c>
      <c r="AU34">
        <v>646.7515384615385</v>
      </c>
      <c r="AV34">
        <v>2575.47</v>
      </c>
      <c r="AW34">
        <f>1-AU34/AV34</f>
        <v>0</v>
      </c>
      <c r="AX34">
        <v>-1.242991638256745</v>
      </c>
      <c r="AY34" t="s">
        <v>501</v>
      </c>
      <c r="AZ34">
        <v>12539.2</v>
      </c>
      <c r="BA34">
        <v>721.1318846153846</v>
      </c>
      <c r="BB34">
        <v>1026.11</v>
      </c>
      <c r="BC34">
        <f>1-BA34/BB34</f>
        <v>0</v>
      </c>
      <c r="BD34">
        <v>0.5</v>
      </c>
      <c r="BE34">
        <f>CN34</f>
        <v>0</v>
      </c>
      <c r="BF34">
        <f>S34</f>
        <v>0</v>
      </c>
      <c r="BG34">
        <f>BC34*BD34*BE34</f>
        <v>0</v>
      </c>
      <c r="BH34">
        <f>(BF34-AX34)/BE34</f>
        <v>0</v>
      </c>
      <c r="BI34">
        <f>(AV34-BB34)/BB34</f>
        <v>0</v>
      </c>
      <c r="BJ34">
        <f>AU34/(AW34+AU34/BB34)</f>
        <v>0</v>
      </c>
      <c r="BK34" t="s">
        <v>502</v>
      </c>
      <c r="BL34">
        <v>-528.37</v>
      </c>
      <c r="BM34">
        <f>IF(BL34&lt;&gt;0, BL34, BJ34)</f>
        <v>0</v>
      </c>
      <c r="BN34">
        <f>1-BM34/BB34</f>
        <v>0</v>
      </c>
      <c r="BO34">
        <f>(BB34-BA34)/(BB34-BM34)</f>
        <v>0</v>
      </c>
      <c r="BP34">
        <f>(AV34-BB34)/(AV34-BM34)</f>
        <v>0</v>
      </c>
      <c r="BQ34">
        <f>(BB34-BA34)/(BB34-AU34)</f>
        <v>0</v>
      </c>
      <c r="BR34">
        <f>(AV34-BB34)/(AV34-AU34)</f>
        <v>0</v>
      </c>
      <c r="BS34">
        <f>(BO34*BM34/BA34)</f>
        <v>0</v>
      </c>
      <c r="BT34">
        <f>(1-BS34)</f>
        <v>0</v>
      </c>
      <c r="BU34">
        <v>1879</v>
      </c>
      <c r="BV34">
        <v>300</v>
      </c>
      <c r="BW34">
        <v>300</v>
      </c>
      <c r="BX34">
        <v>300</v>
      </c>
      <c r="BY34">
        <v>12539.2</v>
      </c>
      <c r="BZ34">
        <v>996.17</v>
      </c>
      <c r="CA34">
        <v>-0.009687339999999999</v>
      </c>
      <c r="CB34">
        <v>-2.82</v>
      </c>
      <c r="CC34" t="s">
        <v>412</v>
      </c>
      <c r="CD34" t="s">
        <v>412</v>
      </c>
      <c r="CE34" t="s">
        <v>412</v>
      </c>
      <c r="CF34" t="s">
        <v>412</v>
      </c>
      <c r="CG34" t="s">
        <v>412</v>
      </c>
      <c r="CH34" t="s">
        <v>412</v>
      </c>
      <c r="CI34" t="s">
        <v>412</v>
      </c>
      <c r="CJ34" t="s">
        <v>412</v>
      </c>
      <c r="CK34" t="s">
        <v>412</v>
      </c>
      <c r="CL34" t="s">
        <v>412</v>
      </c>
      <c r="CM34">
        <f>$B$11*DK34+$C$11*DL34+$F$11*DW34*(1-DZ34)</f>
        <v>0</v>
      </c>
      <c r="CN34">
        <f>CM34*CO34</f>
        <v>0</v>
      </c>
      <c r="CO34">
        <f>($B$11*$D$9+$C$11*$D$9+$F$11*((EJ34+EB34)/MAX(EJ34+EB34+EK34, 0.1)*$I$9+EK34/MAX(EJ34+EB34+EK34, 0.1)*$J$9))/($B$11+$C$11+$F$11)</f>
        <v>0</v>
      </c>
      <c r="CP34">
        <f>($B$11*$K$9+$C$11*$K$9+$F$11*((EJ34+EB34)/MAX(EJ34+EB34+EK34, 0.1)*$P$9+EK34/MAX(EJ34+EB34+EK34, 0.1)*$Q$9))/($B$11+$C$11+$F$11)</f>
        <v>0</v>
      </c>
      <c r="CQ34">
        <v>6</v>
      </c>
      <c r="CR34">
        <v>0.5</v>
      </c>
      <c r="CS34" t="s">
        <v>413</v>
      </c>
      <c r="CT34">
        <v>2</v>
      </c>
      <c r="CU34">
        <v>1687876169.349999</v>
      </c>
      <c r="CV34">
        <v>426.5637</v>
      </c>
      <c r="CW34">
        <v>435.0201666666666</v>
      </c>
      <c r="CX34">
        <v>17.4935</v>
      </c>
      <c r="CY34">
        <v>16.93802</v>
      </c>
      <c r="CZ34">
        <v>425.9957000000001</v>
      </c>
      <c r="DA34">
        <v>17.3735</v>
      </c>
      <c r="DB34">
        <v>600.2513666666667</v>
      </c>
      <c r="DC34">
        <v>101.0739333333333</v>
      </c>
      <c r="DD34">
        <v>0.09998500999999999</v>
      </c>
      <c r="DE34">
        <v>24.77662</v>
      </c>
      <c r="DF34">
        <v>24.36733</v>
      </c>
      <c r="DG34">
        <v>999.9000000000002</v>
      </c>
      <c r="DH34">
        <v>0</v>
      </c>
      <c r="DI34">
        <v>0</v>
      </c>
      <c r="DJ34">
        <v>10000.82666666667</v>
      </c>
      <c r="DK34">
        <v>0</v>
      </c>
      <c r="DL34">
        <v>342.6969666666667</v>
      </c>
      <c r="DM34">
        <v>-8.509595999999998</v>
      </c>
      <c r="DN34">
        <v>434.1044000000001</v>
      </c>
      <c r="DO34">
        <v>442.5155333333333</v>
      </c>
      <c r="DP34">
        <v>0.5554745666666666</v>
      </c>
      <c r="DQ34">
        <v>435.0201666666666</v>
      </c>
      <c r="DR34">
        <v>16.93802</v>
      </c>
      <c r="DS34">
        <v>1.768136333333333</v>
      </c>
      <c r="DT34">
        <v>1.711992333333333</v>
      </c>
      <c r="DU34">
        <v>15.50791333333333</v>
      </c>
      <c r="DV34">
        <v>15.00559666666667</v>
      </c>
      <c r="DW34">
        <v>800.0226666666665</v>
      </c>
      <c r="DX34">
        <v>0.9499808666666666</v>
      </c>
      <c r="DY34">
        <v>0.05001865666666667</v>
      </c>
      <c r="DZ34">
        <v>0</v>
      </c>
      <c r="EA34">
        <v>721.5724333333333</v>
      </c>
      <c r="EB34">
        <v>4.99931</v>
      </c>
      <c r="EC34">
        <v>9268.568333333333</v>
      </c>
      <c r="ED34">
        <v>6994.722333333333</v>
      </c>
      <c r="EE34">
        <v>37.21023333333333</v>
      </c>
      <c r="EF34">
        <v>39.64766666666666</v>
      </c>
      <c r="EG34">
        <v>38.36636666666665</v>
      </c>
      <c r="EH34">
        <v>39.92259999999998</v>
      </c>
      <c r="EI34">
        <v>39.1831</v>
      </c>
      <c r="EJ34">
        <v>755.2569999999999</v>
      </c>
      <c r="EK34">
        <v>39.76933333333333</v>
      </c>
      <c r="EL34">
        <v>0</v>
      </c>
      <c r="EM34">
        <v>169.6000001430511</v>
      </c>
      <c r="EN34">
        <v>0</v>
      </c>
      <c r="EO34">
        <v>721.1318846153846</v>
      </c>
      <c r="EP34">
        <v>-72.10143588107174</v>
      </c>
      <c r="EQ34">
        <v>-401.31179382103</v>
      </c>
      <c r="ER34">
        <v>9266.038846153846</v>
      </c>
      <c r="ES34">
        <v>15</v>
      </c>
      <c r="ET34">
        <v>1687876199.1</v>
      </c>
      <c r="EU34" t="s">
        <v>503</v>
      </c>
      <c r="EV34">
        <v>1687876199.1</v>
      </c>
      <c r="EW34">
        <v>1687539130.5</v>
      </c>
      <c r="EX34">
        <v>18</v>
      </c>
      <c r="EY34">
        <v>0.053</v>
      </c>
      <c r="EZ34">
        <v>-0.008999999999999999</v>
      </c>
      <c r="FA34">
        <v>0.5679999999999999</v>
      </c>
      <c r="FB34">
        <v>0.12</v>
      </c>
      <c r="FC34">
        <v>435</v>
      </c>
      <c r="FD34">
        <v>15</v>
      </c>
      <c r="FE34">
        <v>0.16</v>
      </c>
      <c r="FF34">
        <v>0.05</v>
      </c>
      <c r="FG34">
        <v>-8.51335731707317</v>
      </c>
      <c r="FH34">
        <v>-0.06505358885018621</v>
      </c>
      <c r="FI34">
        <v>0.03110141491757374</v>
      </c>
      <c r="FJ34">
        <v>1</v>
      </c>
      <c r="FK34">
        <v>426.5159032258065</v>
      </c>
      <c r="FL34">
        <v>-0.2011451612901212</v>
      </c>
      <c r="FM34">
        <v>0.01982887246270831</v>
      </c>
      <c r="FN34">
        <v>1</v>
      </c>
      <c r="FO34">
        <v>0.5265244390243903</v>
      </c>
      <c r="FP34">
        <v>0.4570312055749141</v>
      </c>
      <c r="FQ34">
        <v>0.04611424971294389</v>
      </c>
      <c r="FR34">
        <v>1</v>
      </c>
      <c r="FS34">
        <v>17.48960967741936</v>
      </c>
      <c r="FT34">
        <v>0.1951935483870346</v>
      </c>
      <c r="FU34">
        <v>0.01586185025286547</v>
      </c>
      <c r="FV34">
        <v>1</v>
      </c>
      <c r="FW34">
        <v>4</v>
      </c>
      <c r="FX34">
        <v>4</v>
      </c>
      <c r="FY34" t="s">
        <v>415</v>
      </c>
      <c r="FZ34">
        <v>3.18187</v>
      </c>
      <c r="GA34">
        <v>2.79699</v>
      </c>
      <c r="GB34">
        <v>0.106965</v>
      </c>
      <c r="GC34">
        <v>0.109204</v>
      </c>
      <c r="GD34">
        <v>0.09711259999999999</v>
      </c>
      <c r="GE34">
        <v>0.0955163</v>
      </c>
      <c r="GF34">
        <v>28194</v>
      </c>
      <c r="GG34">
        <v>22320.6</v>
      </c>
      <c r="GH34">
        <v>29489.1</v>
      </c>
      <c r="GI34">
        <v>24532.2</v>
      </c>
      <c r="GJ34">
        <v>33847.6</v>
      </c>
      <c r="GK34">
        <v>32373.2</v>
      </c>
      <c r="GL34">
        <v>40655.8</v>
      </c>
      <c r="GM34">
        <v>40013.9</v>
      </c>
      <c r="GN34">
        <v>2.20815</v>
      </c>
      <c r="GO34">
        <v>1.94552</v>
      </c>
      <c r="GP34">
        <v>0.132326</v>
      </c>
      <c r="GQ34">
        <v>0</v>
      </c>
      <c r="GR34">
        <v>22.1435</v>
      </c>
      <c r="GS34">
        <v>999.9</v>
      </c>
      <c r="GT34">
        <v>63.8</v>
      </c>
      <c r="GU34">
        <v>26</v>
      </c>
      <c r="GV34">
        <v>21.2977</v>
      </c>
      <c r="GW34">
        <v>62.4218</v>
      </c>
      <c r="GX34">
        <v>31.891</v>
      </c>
      <c r="GY34">
        <v>1</v>
      </c>
      <c r="GZ34">
        <v>-0.256799</v>
      </c>
      <c r="HA34">
        <v>0</v>
      </c>
      <c r="HB34">
        <v>20.285</v>
      </c>
      <c r="HC34">
        <v>5.22807</v>
      </c>
      <c r="HD34">
        <v>11.9021</v>
      </c>
      <c r="HE34">
        <v>4.96385</v>
      </c>
      <c r="HF34">
        <v>3.292</v>
      </c>
      <c r="HG34">
        <v>9999</v>
      </c>
      <c r="HH34">
        <v>9999</v>
      </c>
      <c r="HI34">
        <v>9999</v>
      </c>
      <c r="HJ34">
        <v>999.9</v>
      </c>
      <c r="HK34">
        <v>4.97014</v>
      </c>
      <c r="HL34">
        <v>1.87473</v>
      </c>
      <c r="HM34">
        <v>1.87347</v>
      </c>
      <c r="HN34">
        <v>1.87253</v>
      </c>
      <c r="HO34">
        <v>1.87412</v>
      </c>
      <c r="HP34">
        <v>1.86917</v>
      </c>
      <c r="HQ34">
        <v>1.87332</v>
      </c>
      <c r="HR34">
        <v>1.87836</v>
      </c>
      <c r="HS34">
        <v>0</v>
      </c>
      <c r="HT34">
        <v>0</v>
      </c>
      <c r="HU34">
        <v>0</v>
      </c>
      <c r="HV34">
        <v>0</v>
      </c>
      <c r="HW34" t="s">
        <v>416</v>
      </c>
      <c r="HX34" t="s">
        <v>417</v>
      </c>
      <c r="HY34" t="s">
        <v>418</v>
      </c>
      <c r="HZ34" t="s">
        <v>418</v>
      </c>
      <c r="IA34" t="s">
        <v>418</v>
      </c>
      <c r="IB34" t="s">
        <v>418</v>
      </c>
      <c r="IC34">
        <v>0</v>
      </c>
      <c r="ID34">
        <v>100</v>
      </c>
      <c r="IE34">
        <v>100</v>
      </c>
      <c r="IF34">
        <v>0.5679999999999999</v>
      </c>
      <c r="IG34">
        <v>0.12</v>
      </c>
      <c r="IH34">
        <v>0.5148571428570108</v>
      </c>
      <c r="II34">
        <v>0</v>
      </c>
      <c r="IJ34">
        <v>0</v>
      </c>
      <c r="IK34">
        <v>0</v>
      </c>
      <c r="IL34">
        <v>0.12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2.4</v>
      </c>
      <c r="IU34">
        <v>5617.4</v>
      </c>
      <c r="IV34">
        <v>1.11572</v>
      </c>
      <c r="IW34">
        <v>2.38281</v>
      </c>
      <c r="IX34">
        <v>1.42578</v>
      </c>
      <c r="IY34">
        <v>2.27783</v>
      </c>
      <c r="IZ34">
        <v>1.54785</v>
      </c>
      <c r="JA34">
        <v>2.38647</v>
      </c>
      <c r="JB34">
        <v>29.922</v>
      </c>
      <c r="JC34">
        <v>15.244</v>
      </c>
      <c r="JD34">
        <v>18</v>
      </c>
      <c r="JE34">
        <v>621.168</v>
      </c>
      <c r="JF34">
        <v>439.115</v>
      </c>
      <c r="JG34">
        <v>24.2645</v>
      </c>
      <c r="JH34">
        <v>24.0155</v>
      </c>
      <c r="JI34">
        <v>30.0003</v>
      </c>
      <c r="JJ34">
        <v>23.8726</v>
      </c>
      <c r="JK34">
        <v>23.8185</v>
      </c>
      <c r="JL34">
        <v>22.3628</v>
      </c>
      <c r="JM34">
        <v>23.0752</v>
      </c>
      <c r="JN34">
        <v>81.5299</v>
      </c>
      <c r="JO34">
        <v>-999.9</v>
      </c>
      <c r="JP34">
        <v>435</v>
      </c>
      <c r="JQ34">
        <v>17</v>
      </c>
      <c r="JR34">
        <v>96.0539</v>
      </c>
      <c r="JS34">
        <v>101.814</v>
      </c>
    </row>
    <row r="35" spans="1:279">
      <c r="A35">
        <v>19</v>
      </c>
      <c r="B35">
        <v>1687876347.1</v>
      </c>
      <c r="C35">
        <v>3815.5</v>
      </c>
      <c r="D35" t="s">
        <v>504</v>
      </c>
      <c r="E35" t="s">
        <v>505</v>
      </c>
      <c r="F35">
        <v>15</v>
      </c>
      <c r="P35">
        <v>1687876339.099999</v>
      </c>
      <c r="Q35">
        <f>(R35)/1000</f>
        <v>0</v>
      </c>
      <c r="R35">
        <f>1000*DB35*AP35*(CX35-CY35)/(100*CQ35*(1000-AP35*CX35))</f>
        <v>0</v>
      </c>
      <c r="S35">
        <f>DB35*AP35*(CW35-CV35*(1000-AP35*CY35)/(1000-AP35*CX35))/(100*CQ35)</f>
        <v>0</v>
      </c>
      <c r="T35">
        <f>CV35 - IF(AP35&gt;1, S35*CQ35*100.0/(AR35*DJ35), 0)</f>
        <v>0</v>
      </c>
      <c r="U35">
        <f>((AA35-Q35/2)*T35-S35)/(AA35+Q35/2)</f>
        <v>0</v>
      </c>
      <c r="V35">
        <f>U35*(DC35+DD35)/1000.0</f>
        <v>0</v>
      </c>
      <c r="W35">
        <f>(CV35 - IF(AP35&gt;1, S35*CQ35*100.0/(AR35*DJ35), 0))*(DC35+DD35)/1000.0</f>
        <v>0</v>
      </c>
      <c r="X35">
        <f>2.0/((1/Z35-1/Y35)+SIGN(Z35)*SQRT((1/Z35-1/Y35)*(1/Z35-1/Y35) + 4*CR35/((CR35+1)*(CR35+1))*(2*1/Z35*1/Y35-1/Y35*1/Y35)))</f>
        <v>0</v>
      </c>
      <c r="Y35">
        <f>IF(LEFT(CS35,1)&lt;&gt;"0",IF(LEFT(CS35,1)="1",3.0,CT35),$D$5+$E$5*(DJ35*DC35/($K$5*1000))+$F$5*(DJ35*DC35/($K$5*1000))*MAX(MIN(CQ35,$J$5),$I$5)*MAX(MIN(CQ35,$J$5),$I$5)+$G$5*MAX(MIN(CQ35,$J$5),$I$5)*(DJ35*DC35/($K$5*1000))+$H$5*(DJ35*DC35/($K$5*1000))*(DJ35*DC35/($K$5*1000)))</f>
        <v>0</v>
      </c>
      <c r="Z35">
        <f>Q35*(1000-(1000*0.61365*exp(17.502*AD35/(240.97+AD35))/(DC35+DD35)+CX35)/2)/(1000*0.61365*exp(17.502*AD35/(240.97+AD35))/(DC35+DD35)-CX35)</f>
        <v>0</v>
      </c>
      <c r="AA35">
        <f>1/((CR35+1)/(X35/1.6)+1/(Y35/1.37)) + CR35/((CR35+1)/(X35/1.6) + CR35/(Y35/1.37))</f>
        <v>0</v>
      </c>
      <c r="AB35">
        <f>(CM35*CP35)</f>
        <v>0</v>
      </c>
      <c r="AC35">
        <f>(DE35+(AB35+2*0.95*5.67E-8*(((DE35+$B$7)+273)^4-(DE35+273)^4)-44100*Q35)/(1.84*29.3*Y35+8*0.95*5.67E-8*(DE35+273)^3))</f>
        <v>0</v>
      </c>
      <c r="AD35">
        <f>($C$7*DF35+$D$7*DG35+$E$7*AC35)</f>
        <v>0</v>
      </c>
      <c r="AE35">
        <f>0.61365*exp(17.502*AD35/(240.97+AD35))</f>
        <v>0</v>
      </c>
      <c r="AF35">
        <f>(AG35/AH35*100)</f>
        <v>0</v>
      </c>
      <c r="AG35">
        <f>CX35*(DC35+DD35)/1000</f>
        <v>0</v>
      </c>
      <c r="AH35">
        <f>0.61365*exp(17.502*DE35/(240.97+DE35))</f>
        <v>0</v>
      </c>
      <c r="AI35">
        <f>(AE35-CX35*(DC35+DD35)/1000)</f>
        <v>0</v>
      </c>
      <c r="AJ35">
        <f>(-Q35*44100)</f>
        <v>0</v>
      </c>
      <c r="AK35">
        <f>2*29.3*Y35*0.92*(DE35-AD35)</f>
        <v>0</v>
      </c>
      <c r="AL35">
        <f>2*0.95*5.67E-8*(((DE35+$B$7)+273)^4-(AD35+273)^4)</f>
        <v>0</v>
      </c>
      <c r="AM35">
        <f>AB35+AL35+AJ35+AK35</f>
        <v>0</v>
      </c>
      <c r="AN35">
        <v>0</v>
      </c>
      <c r="AO35">
        <v>0</v>
      </c>
      <c r="AP35">
        <f>IF(AN35*$H$13&gt;=AR35,1.0,(AR35/(AR35-AN35*$H$13)))</f>
        <v>0</v>
      </c>
      <c r="AQ35">
        <f>(AP35-1)*100</f>
        <v>0</v>
      </c>
      <c r="AR35">
        <f>MAX(0,($B$13+$C$13*DJ35)/(1+$D$13*DJ35)*DC35/(DE35+273)*$E$13)</f>
        <v>0</v>
      </c>
      <c r="AS35" t="s">
        <v>409</v>
      </c>
      <c r="AT35">
        <v>12501.9</v>
      </c>
      <c r="AU35">
        <v>646.7515384615385</v>
      </c>
      <c r="AV35">
        <v>2575.47</v>
      </c>
      <c r="AW35">
        <f>1-AU35/AV35</f>
        <v>0</v>
      </c>
      <c r="AX35">
        <v>-1.242991638256745</v>
      </c>
      <c r="AY35" t="s">
        <v>506</v>
      </c>
      <c r="AZ35">
        <v>12533.1</v>
      </c>
      <c r="BA35">
        <v>807.17792</v>
      </c>
      <c r="BB35">
        <v>1203.13</v>
      </c>
      <c r="BC35">
        <f>1-BA35/BB35</f>
        <v>0</v>
      </c>
      <c r="BD35">
        <v>0.5</v>
      </c>
      <c r="BE35">
        <f>CN35</f>
        <v>0</v>
      </c>
      <c r="BF35">
        <f>S35</f>
        <v>0</v>
      </c>
      <c r="BG35">
        <f>BC35*BD35*BE35</f>
        <v>0</v>
      </c>
      <c r="BH35">
        <f>(BF35-AX35)/BE35</f>
        <v>0</v>
      </c>
      <c r="BI35">
        <f>(AV35-BB35)/BB35</f>
        <v>0</v>
      </c>
      <c r="BJ35">
        <f>AU35/(AW35+AU35/BB35)</f>
        <v>0</v>
      </c>
      <c r="BK35" t="s">
        <v>507</v>
      </c>
      <c r="BL35">
        <v>-159.38</v>
      </c>
      <c r="BM35">
        <f>IF(BL35&lt;&gt;0, BL35, BJ35)</f>
        <v>0</v>
      </c>
      <c r="BN35">
        <f>1-BM35/BB35</f>
        <v>0</v>
      </c>
      <c r="BO35">
        <f>(BB35-BA35)/(BB35-BM35)</f>
        <v>0</v>
      </c>
      <c r="BP35">
        <f>(AV35-BB35)/(AV35-BM35)</f>
        <v>0</v>
      </c>
      <c r="BQ35">
        <f>(BB35-BA35)/(BB35-AU35)</f>
        <v>0</v>
      </c>
      <c r="BR35">
        <f>(AV35-BB35)/(AV35-AU35)</f>
        <v>0</v>
      </c>
      <c r="BS35">
        <f>(BO35*BM35/BA35)</f>
        <v>0</v>
      </c>
      <c r="BT35">
        <f>(1-BS35)</f>
        <v>0</v>
      </c>
      <c r="BU35">
        <v>1881</v>
      </c>
      <c r="BV35">
        <v>300</v>
      </c>
      <c r="BW35">
        <v>300</v>
      </c>
      <c r="BX35">
        <v>300</v>
      </c>
      <c r="BY35">
        <v>12533.1</v>
      </c>
      <c r="BZ35">
        <v>1165.68</v>
      </c>
      <c r="CA35">
        <v>-0.00968252</v>
      </c>
      <c r="CB35">
        <v>-3.83</v>
      </c>
      <c r="CC35" t="s">
        <v>412</v>
      </c>
      <c r="CD35" t="s">
        <v>412</v>
      </c>
      <c r="CE35" t="s">
        <v>412</v>
      </c>
      <c r="CF35" t="s">
        <v>412</v>
      </c>
      <c r="CG35" t="s">
        <v>412</v>
      </c>
      <c r="CH35" t="s">
        <v>412</v>
      </c>
      <c r="CI35" t="s">
        <v>412</v>
      </c>
      <c r="CJ35" t="s">
        <v>412</v>
      </c>
      <c r="CK35" t="s">
        <v>412</v>
      </c>
      <c r="CL35" t="s">
        <v>412</v>
      </c>
      <c r="CM35">
        <f>$B$11*DK35+$C$11*DL35+$F$11*DW35*(1-DZ35)</f>
        <v>0</v>
      </c>
      <c r="CN35">
        <f>CM35*CO35</f>
        <v>0</v>
      </c>
      <c r="CO35">
        <f>($B$11*$D$9+$C$11*$D$9+$F$11*((EJ35+EB35)/MAX(EJ35+EB35+EK35, 0.1)*$I$9+EK35/MAX(EJ35+EB35+EK35, 0.1)*$J$9))/($B$11+$C$11+$F$11)</f>
        <v>0</v>
      </c>
      <c r="CP35">
        <f>($B$11*$K$9+$C$11*$K$9+$F$11*((EJ35+EB35)/MAX(EJ35+EB35+EK35, 0.1)*$P$9+EK35/MAX(EJ35+EB35+EK35, 0.1)*$Q$9))/($B$11+$C$11+$F$11)</f>
        <v>0</v>
      </c>
      <c r="CQ35">
        <v>6</v>
      </c>
      <c r="CR35">
        <v>0.5</v>
      </c>
      <c r="CS35" t="s">
        <v>413</v>
      </c>
      <c r="CT35">
        <v>2</v>
      </c>
      <c r="CU35">
        <v>1687876339.099999</v>
      </c>
      <c r="CV35">
        <v>421.0578387096775</v>
      </c>
      <c r="CW35">
        <v>434.9808709677419</v>
      </c>
      <c r="CX35">
        <v>18.18618064516129</v>
      </c>
      <c r="CY35">
        <v>17.0043064516129</v>
      </c>
      <c r="CZ35">
        <v>420.5148387096775</v>
      </c>
      <c r="DA35">
        <v>18.06617741935484</v>
      </c>
      <c r="DB35">
        <v>600.2509032258064</v>
      </c>
      <c r="DC35">
        <v>101.0718064516129</v>
      </c>
      <c r="DD35">
        <v>0.09987883870967738</v>
      </c>
      <c r="DE35">
        <v>24.23483870967742</v>
      </c>
      <c r="DF35">
        <v>23.35983870967742</v>
      </c>
      <c r="DG35">
        <v>999.9000000000003</v>
      </c>
      <c r="DH35">
        <v>0</v>
      </c>
      <c r="DI35">
        <v>0</v>
      </c>
      <c r="DJ35">
        <v>10004.25064516129</v>
      </c>
      <c r="DK35">
        <v>0</v>
      </c>
      <c r="DL35">
        <v>631.0120967741934</v>
      </c>
      <c r="DM35">
        <v>-13.8983</v>
      </c>
      <c r="DN35">
        <v>428.8823225806452</v>
      </c>
      <c r="DO35">
        <v>442.5053225806451</v>
      </c>
      <c r="DP35">
        <v>1.181878064516129</v>
      </c>
      <c r="DQ35">
        <v>434.9808709677419</v>
      </c>
      <c r="DR35">
        <v>17.0043064516129</v>
      </c>
      <c r="DS35">
        <v>1.83811129032258</v>
      </c>
      <c r="DT35">
        <v>1.718656451612903</v>
      </c>
      <c r="DU35">
        <v>16.11469032258064</v>
      </c>
      <c r="DV35">
        <v>15.06596451612903</v>
      </c>
      <c r="DW35">
        <v>800.0025806451614</v>
      </c>
      <c r="DX35">
        <v>0.9500014838709675</v>
      </c>
      <c r="DY35">
        <v>0.04999827741935486</v>
      </c>
      <c r="DZ35">
        <v>0</v>
      </c>
      <c r="EA35">
        <v>808.8595161290323</v>
      </c>
      <c r="EB35">
        <v>4.999310000000001</v>
      </c>
      <c r="EC35">
        <v>9085.619354838711</v>
      </c>
      <c r="ED35">
        <v>6994.595806451614</v>
      </c>
      <c r="EE35">
        <v>37.06022580645161</v>
      </c>
      <c r="EF35">
        <v>38.98361290322579</v>
      </c>
      <c r="EG35">
        <v>38.10654838709676</v>
      </c>
      <c r="EH35">
        <v>38.90096774193548</v>
      </c>
      <c r="EI35">
        <v>38.51380645161289</v>
      </c>
      <c r="EJ35">
        <v>755.2538709677419</v>
      </c>
      <c r="EK35">
        <v>39.74870967741936</v>
      </c>
      <c r="EL35">
        <v>0</v>
      </c>
      <c r="EM35">
        <v>169.4000000953674</v>
      </c>
      <c r="EN35">
        <v>0</v>
      </c>
      <c r="EO35">
        <v>807.17792</v>
      </c>
      <c r="EP35">
        <v>-128.6995384556826</v>
      </c>
      <c r="EQ35">
        <v>-1012.381538137704</v>
      </c>
      <c r="ER35">
        <v>9070.735600000002</v>
      </c>
      <c r="ES35">
        <v>15</v>
      </c>
      <c r="ET35">
        <v>1687876366.1</v>
      </c>
      <c r="EU35" t="s">
        <v>508</v>
      </c>
      <c r="EV35">
        <v>1687876366.1</v>
      </c>
      <c r="EW35">
        <v>1687539130.5</v>
      </c>
      <c r="EX35">
        <v>19</v>
      </c>
      <c r="EY35">
        <v>-0.025</v>
      </c>
      <c r="EZ35">
        <v>-0.008999999999999999</v>
      </c>
      <c r="FA35">
        <v>0.543</v>
      </c>
      <c r="FB35">
        <v>0.12</v>
      </c>
      <c r="FC35">
        <v>435</v>
      </c>
      <c r="FD35">
        <v>15</v>
      </c>
      <c r="FE35">
        <v>0.09</v>
      </c>
      <c r="FF35">
        <v>0.05</v>
      </c>
      <c r="FG35">
        <v>-13.88086341463415</v>
      </c>
      <c r="FH35">
        <v>-0.3734696864111479</v>
      </c>
      <c r="FI35">
        <v>0.05297596673733206</v>
      </c>
      <c r="FJ35">
        <v>1</v>
      </c>
      <c r="FK35">
        <v>421.0825483870968</v>
      </c>
      <c r="FL35">
        <v>-0.2850967741944558</v>
      </c>
      <c r="FM35">
        <v>0.02963850885378122</v>
      </c>
      <c r="FN35">
        <v>1</v>
      </c>
      <c r="FO35">
        <v>1.163145365853659</v>
      </c>
      <c r="FP35">
        <v>0.4075291986062718</v>
      </c>
      <c r="FQ35">
        <v>0.04069376893019619</v>
      </c>
      <c r="FR35">
        <v>1</v>
      </c>
      <c r="FS35">
        <v>18.18618064516129</v>
      </c>
      <c r="FT35">
        <v>0.3790258064515781</v>
      </c>
      <c r="FU35">
        <v>0.02838413254318198</v>
      </c>
      <c r="FV35">
        <v>1</v>
      </c>
      <c r="FW35">
        <v>4</v>
      </c>
      <c r="FX35">
        <v>4</v>
      </c>
      <c r="FY35" t="s">
        <v>415</v>
      </c>
      <c r="FZ35">
        <v>3.18181</v>
      </c>
      <c r="GA35">
        <v>2.79694</v>
      </c>
      <c r="GB35">
        <v>0.105924</v>
      </c>
      <c r="GC35">
        <v>0.109204</v>
      </c>
      <c r="GD35">
        <v>0.10001</v>
      </c>
      <c r="GE35">
        <v>0.0958523</v>
      </c>
      <c r="GF35">
        <v>28230.3</v>
      </c>
      <c r="GG35">
        <v>22318.9</v>
      </c>
      <c r="GH35">
        <v>29492.7</v>
      </c>
      <c r="GI35">
        <v>24530.3</v>
      </c>
      <c r="GJ35">
        <v>33739.3</v>
      </c>
      <c r="GK35">
        <v>32358.8</v>
      </c>
      <c r="GL35">
        <v>40659.9</v>
      </c>
      <c r="GM35">
        <v>40011.3</v>
      </c>
      <c r="GN35">
        <v>2.20958</v>
      </c>
      <c r="GO35">
        <v>1.94595</v>
      </c>
      <c r="GP35">
        <v>0.126023</v>
      </c>
      <c r="GQ35">
        <v>0</v>
      </c>
      <c r="GR35">
        <v>21.2542</v>
      </c>
      <c r="GS35">
        <v>999.9</v>
      </c>
      <c r="GT35">
        <v>63.4</v>
      </c>
      <c r="GU35">
        <v>26</v>
      </c>
      <c r="GV35">
        <v>21.166</v>
      </c>
      <c r="GW35">
        <v>62.1318</v>
      </c>
      <c r="GX35">
        <v>33.0889</v>
      </c>
      <c r="GY35">
        <v>1</v>
      </c>
      <c r="GZ35">
        <v>-0.254721</v>
      </c>
      <c r="HA35">
        <v>0</v>
      </c>
      <c r="HB35">
        <v>20.2835</v>
      </c>
      <c r="HC35">
        <v>5.22583</v>
      </c>
      <c r="HD35">
        <v>11.9021</v>
      </c>
      <c r="HE35">
        <v>4.9641</v>
      </c>
      <c r="HF35">
        <v>3.292</v>
      </c>
      <c r="HG35">
        <v>9999</v>
      </c>
      <c r="HH35">
        <v>9999</v>
      </c>
      <c r="HI35">
        <v>9999</v>
      </c>
      <c r="HJ35">
        <v>999.9</v>
      </c>
      <c r="HK35">
        <v>4.97016</v>
      </c>
      <c r="HL35">
        <v>1.87472</v>
      </c>
      <c r="HM35">
        <v>1.87347</v>
      </c>
      <c r="HN35">
        <v>1.87255</v>
      </c>
      <c r="HO35">
        <v>1.8741</v>
      </c>
      <c r="HP35">
        <v>1.86915</v>
      </c>
      <c r="HQ35">
        <v>1.87332</v>
      </c>
      <c r="HR35">
        <v>1.87836</v>
      </c>
      <c r="HS35">
        <v>0</v>
      </c>
      <c r="HT35">
        <v>0</v>
      </c>
      <c r="HU35">
        <v>0</v>
      </c>
      <c r="HV35">
        <v>0</v>
      </c>
      <c r="HW35" t="s">
        <v>416</v>
      </c>
      <c r="HX35" t="s">
        <v>417</v>
      </c>
      <c r="HY35" t="s">
        <v>418</v>
      </c>
      <c r="HZ35" t="s">
        <v>418</v>
      </c>
      <c r="IA35" t="s">
        <v>418</v>
      </c>
      <c r="IB35" t="s">
        <v>418</v>
      </c>
      <c r="IC35">
        <v>0</v>
      </c>
      <c r="ID35">
        <v>100</v>
      </c>
      <c r="IE35">
        <v>100</v>
      </c>
      <c r="IF35">
        <v>0.543</v>
      </c>
      <c r="IG35">
        <v>0.12</v>
      </c>
      <c r="IH35">
        <v>0.5677499999999895</v>
      </c>
      <c r="II35">
        <v>0</v>
      </c>
      <c r="IJ35">
        <v>0</v>
      </c>
      <c r="IK35">
        <v>0</v>
      </c>
      <c r="IL35">
        <v>0.12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2.5</v>
      </c>
      <c r="IU35">
        <v>5620.3</v>
      </c>
      <c r="IV35">
        <v>1.11572</v>
      </c>
      <c r="IW35">
        <v>2.38159</v>
      </c>
      <c r="IX35">
        <v>1.42578</v>
      </c>
      <c r="IY35">
        <v>2.27783</v>
      </c>
      <c r="IZ35">
        <v>1.54785</v>
      </c>
      <c r="JA35">
        <v>2.43774</v>
      </c>
      <c r="JB35">
        <v>29.8578</v>
      </c>
      <c r="JC35">
        <v>15.209</v>
      </c>
      <c r="JD35">
        <v>18</v>
      </c>
      <c r="JE35">
        <v>622.809</v>
      </c>
      <c r="JF35">
        <v>439.809</v>
      </c>
      <c r="JG35">
        <v>23.964</v>
      </c>
      <c r="JH35">
        <v>24.0176</v>
      </c>
      <c r="JI35">
        <v>30.0001</v>
      </c>
      <c r="JJ35">
        <v>23.9273</v>
      </c>
      <c r="JK35">
        <v>23.8735</v>
      </c>
      <c r="JL35">
        <v>22.3651</v>
      </c>
      <c r="JM35">
        <v>22.518</v>
      </c>
      <c r="JN35">
        <v>80.7886</v>
      </c>
      <c r="JO35">
        <v>-999.9</v>
      </c>
      <c r="JP35">
        <v>435</v>
      </c>
      <c r="JQ35">
        <v>17</v>
      </c>
      <c r="JR35">
        <v>96.0645</v>
      </c>
      <c r="JS35">
        <v>101.806</v>
      </c>
    </row>
    <row r="36" spans="1:279">
      <c r="A36">
        <v>20</v>
      </c>
      <c r="B36">
        <v>1687876578.6</v>
      </c>
      <c r="C36">
        <v>4047</v>
      </c>
      <c r="D36" t="s">
        <v>509</v>
      </c>
      <c r="E36" t="s">
        <v>510</v>
      </c>
      <c r="F36">
        <v>15</v>
      </c>
      <c r="P36">
        <v>1687876570.849999</v>
      </c>
      <c r="Q36">
        <f>(R36)/1000</f>
        <v>0</v>
      </c>
      <c r="R36">
        <f>1000*DB36*AP36*(CX36-CY36)/(100*CQ36*(1000-AP36*CX36))</f>
        <v>0</v>
      </c>
      <c r="S36">
        <f>DB36*AP36*(CW36-CV36*(1000-AP36*CY36)/(1000-AP36*CX36))/(100*CQ36)</f>
        <v>0</v>
      </c>
      <c r="T36">
        <f>CV36 - IF(AP36&gt;1, S36*CQ36*100.0/(AR36*DJ36), 0)</f>
        <v>0</v>
      </c>
      <c r="U36">
        <f>((AA36-Q36/2)*T36-S36)/(AA36+Q36/2)</f>
        <v>0</v>
      </c>
      <c r="V36">
        <f>U36*(DC36+DD36)/1000.0</f>
        <v>0</v>
      </c>
      <c r="W36">
        <f>(CV36 - IF(AP36&gt;1, S36*CQ36*100.0/(AR36*DJ36), 0))*(DC36+DD36)/1000.0</f>
        <v>0</v>
      </c>
      <c r="X36">
        <f>2.0/((1/Z36-1/Y36)+SIGN(Z36)*SQRT((1/Z36-1/Y36)*(1/Z36-1/Y36) + 4*CR36/((CR36+1)*(CR36+1))*(2*1/Z36*1/Y36-1/Y36*1/Y36)))</f>
        <v>0</v>
      </c>
      <c r="Y36">
        <f>IF(LEFT(CS36,1)&lt;&gt;"0",IF(LEFT(CS36,1)="1",3.0,CT36),$D$5+$E$5*(DJ36*DC36/($K$5*1000))+$F$5*(DJ36*DC36/($K$5*1000))*MAX(MIN(CQ36,$J$5),$I$5)*MAX(MIN(CQ36,$J$5),$I$5)+$G$5*MAX(MIN(CQ36,$J$5),$I$5)*(DJ36*DC36/($K$5*1000))+$H$5*(DJ36*DC36/($K$5*1000))*(DJ36*DC36/($K$5*1000)))</f>
        <v>0</v>
      </c>
      <c r="Z36">
        <f>Q36*(1000-(1000*0.61365*exp(17.502*AD36/(240.97+AD36))/(DC36+DD36)+CX36)/2)/(1000*0.61365*exp(17.502*AD36/(240.97+AD36))/(DC36+DD36)-CX36)</f>
        <v>0</v>
      </c>
      <c r="AA36">
        <f>1/((CR36+1)/(X36/1.6)+1/(Y36/1.37)) + CR36/((CR36+1)/(X36/1.6) + CR36/(Y36/1.37))</f>
        <v>0</v>
      </c>
      <c r="AB36">
        <f>(CM36*CP36)</f>
        <v>0</v>
      </c>
      <c r="AC36">
        <f>(DE36+(AB36+2*0.95*5.67E-8*(((DE36+$B$7)+273)^4-(DE36+273)^4)-44100*Q36)/(1.84*29.3*Y36+8*0.95*5.67E-8*(DE36+273)^3))</f>
        <v>0</v>
      </c>
      <c r="AD36">
        <f>($C$7*DF36+$D$7*DG36+$E$7*AC36)</f>
        <v>0</v>
      </c>
      <c r="AE36">
        <f>0.61365*exp(17.502*AD36/(240.97+AD36))</f>
        <v>0</v>
      </c>
      <c r="AF36">
        <f>(AG36/AH36*100)</f>
        <v>0</v>
      </c>
      <c r="AG36">
        <f>CX36*(DC36+DD36)/1000</f>
        <v>0</v>
      </c>
      <c r="AH36">
        <f>0.61365*exp(17.502*DE36/(240.97+DE36))</f>
        <v>0</v>
      </c>
      <c r="AI36">
        <f>(AE36-CX36*(DC36+DD36)/1000)</f>
        <v>0</v>
      </c>
      <c r="AJ36">
        <f>(-Q36*44100)</f>
        <v>0</v>
      </c>
      <c r="AK36">
        <f>2*29.3*Y36*0.92*(DE36-AD36)</f>
        <v>0</v>
      </c>
      <c r="AL36">
        <f>2*0.95*5.67E-8*(((DE36+$B$7)+273)^4-(AD36+273)^4)</f>
        <v>0</v>
      </c>
      <c r="AM36">
        <f>AB36+AL36+AJ36+AK36</f>
        <v>0</v>
      </c>
      <c r="AN36">
        <v>0</v>
      </c>
      <c r="AO36">
        <v>0</v>
      </c>
      <c r="AP36">
        <f>IF(AN36*$H$13&gt;=AR36,1.0,(AR36/(AR36-AN36*$H$13)))</f>
        <v>0</v>
      </c>
      <c r="AQ36">
        <f>(AP36-1)*100</f>
        <v>0</v>
      </c>
      <c r="AR36">
        <f>MAX(0,($B$13+$C$13*DJ36)/(1+$D$13*DJ36)*DC36/(DE36+273)*$E$13)</f>
        <v>0</v>
      </c>
      <c r="AS36" t="s">
        <v>409</v>
      </c>
      <c r="AT36">
        <v>12501.9</v>
      </c>
      <c r="AU36">
        <v>646.7515384615385</v>
      </c>
      <c r="AV36">
        <v>2575.47</v>
      </c>
      <c r="AW36">
        <f>1-AU36/AV36</f>
        <v>0</v>
      </c>
      <c r="AX36">
        <v>-1.242991638256745</v>
      </c>
      <c r="AY36" t="s">
        <v>511</v>
      </c>
      <c r="AZ36">
        <v>12523.7</v>
      </c>
      <c r="BA36">
        <v>708.0032307692308</v>
      </c>
      <c r="BB36">
        <v>1162.96</v>
      </c>
      <c r="BC36">
        <f>1-BA36/BB36</f>
        <v>0</v>
      </c>
      <c r="BD36">
        <v>0.5</v>
      </c>
      <c r="BE36">
        <f>CN36</f>
        <v>0</v>
      </c>
      <c r="BF36">
        <f>S36</f>
        <v>0</v>
      </c>
      <c r="BG36">
        <f>BC36*BD36*BE36</f>
        <v>0</v>
      </c>
      <c r="BH36">
        <f>(BF36-AX36)/BE36</f>
        <v>0</v>
      </c>
      <c r="BI36">
        <f>(AV36-BB36)/BB36</f>
        <v>0</v>
      </c>
      <c r="BJ36">
        <f>AU36/(AW36+AU36/BB36)</f>
        <v>0</v>
      </c>
      <c r="BK36" t="s">
        <v>512</v>
      </c>
      <c r="BL36">
        <v>-1024.06</v>
      </c>
      <c r="BM36">
        <f>IF(BL36&lt;&gt;0, BL36, BJ36)</f>
        <v>0</v>
      </c>
      <c r="BN36">
        <f>1-BM36/BB36</f>
        <v>0</v>
      </c>
      <c r="BO36">
        <f>(BB36-BA36)/(BB36-BM36)</f>
        <v>0</v>
      </c>
      <c r="BP36">
        <f>(AV36-BB36)/(AV36-BM36)</f>
        <v>0</v>
      </c>
      <c r="BQ36">
        <f>(BB36-BA36)/(BB36-AU36)</f>
        <v>0</v>
      </c>
      <c r="BR36">
        <f>(AV36-BB36)/(AV36-AU36)</f>
        <v>0</v>
      </c>
      <c r="BS36">
        <f>(BO36*BM36/BA36)</f>
        <v>0</v>
      </c>
      <c r="BT36">
        <f>(1-BS36)</f>
        <v>0</v>
      </c>
      <c r="BU36">
        <v>1883</v>
      </c>
      <c r="BV36">
        <v>300</v>
      </c>
      <c r="BW36">
        <v>300</v>
      </c>
      <c r="BX36">
        <v>300</v>
      </c>
      <c r="BY36">
        <v>12523.7</v>
      </c>
      <c r="BZ36">
        <v>1103.94</v>
      </c>
      <c r="CA36">
        <v>-0.009675400000000001</v>
      </c>
      <c r="CB36">
        <v>-8.57</v>
      </c>
      <c r="CC36" t="s">
        <v>412</v>
      </c>
      <c r="CD36" t="s">
        <v>412</v>
      </c>
      <c r="CE36" t="s">
        <v>412</v>
      </c>
      <c r="CF36" t="s">
        <v>412</v>
      </c>
      <c r="CG36" t="s">
        <v>412</v>
      </c>
      <c r="CH36" t="s">
        <v>412</v>
      </c>
      <c r="CI36" t="s">
        <v>412</v>
      </c>
      <c r="CJ36" t="s">
        <v>412</v>
      </c>
      <c r="CK36" t="s">
        <v>412</v>
      </c>
      <c r="CL36" t="s">
        <v>412</v>
      </c>
      <c r="CM36">
        <f>$B$11*DK36+$C$11*DL36+$F$11*DW36*(1-DZ36)</f>
        <v>0</v>
      </c>
      <c r="CN36">
        <f>CM36*CO36</f>
        <v>0</v>
      </c>
      <c r="CO36">
        <f>($B$11*$D$9+$C$11*$D$9+$F$11*((EJ36+EB36)/MAX(EJ36+EB36+EK36, 0.1)*$I$9+EK36/MAX(EJ36+EB36+EK36, 0.1)*$J$9))/($B$11+$C$11+$F$11)</f>
        <v>0</v>
      </c>
      <c r="CP36">
        <f>($B$11*$K$9+$C$11*$K$9+$F$11*((EJ36+EB36)/MAX(EJ36+EB36+EK36, 0.1)*$P$9+EK36/MAX(EJ36+EB36+EK36, 0.1)*$Q$9))/($B$11+$C$11+$F$11)</f>
        <v>0</v>
      </c>
      <c r="CQ36">
        <v>6</v>
      </c>
      <c r="CR36">
        <v>0.5</v>
      </c>
      <c r="CS36" t="s">
        <v>413</v>
      </c>
      <c r="CT36">
        <v>2</v>
      </c>
      <c r="CU36">
        <v>1687876570.849999</v>
      </c>
      <c r="CV36">
        <v>417.2126000000001</v>
      </c>
      <c r="CW36">
        <v>434.9765666666666</v>
      </c>
      <c r="CX36">
        <v>18.90681666666667</v>
      </c>
      <c r="CY36">
        <v>17.00118333333333</v>
      </c>
      <c r="CZ36">
        <v>416.6836000000001</v>
      </c>
      <c r="DA36">
        <v>18.78681666666667</v>
      </c>
      <c r="DB36">
        <v>600.2456333333333</v>
      </c>
      <c r="DC36">
        <v>101.0784</v>
      </c>
      <c r="DD36">
        <v>0.1000852133333333</v>
      </c>
      <c r="DE36">
        <v>24.48962</v>
      </c>
      <c r="DF36">
        <v>23.85030333333333</v>
      </c>
      <c r="DG36">
        <v>999.9000000000002</v>
      </c>
      <c r="DH36">
        <v>0</v>
      </c>
      <c r="DI36">
        <v>0</v>
      </c>
      <c r="DJ36">
        <v>10000.31166666667</v>
      </c>
      <c r="DK36">
        <v>0</v>
      </c>
      <c r="DL36">
        <v>779.4093666666666</v>
      </c>
      <c r="DM36">
        <v>-17.74996333333333</v>
      </c>
      <c r="DN36">
        <v>425.2671</v>
      </c>
      <c r="DO36">
        <v>442.4996</v>
      </c>
      <c r="DP36">
        <v>1.905640666666667</v>
      </c>
      <c r="DQ36">
        <v>434.9765666666666</v>
      </c>
      <c r="DR36">
        <v>17.00118333333333</v>
      </c>
      <c r="DS36">
        <v>1.911069333333334</v>
      </c>
      <c r="DT36">
        <v>1.718450666666667</v>
      </c>
      <c r="DU36">
        <v>16.72613666666667</v>
      </c>
      <c r="DV36">
        <v>15.06410666666667</v>
      </c>
      <c r="DW36">
        <v>800.0234999999999</v>
      </c>
      <c r="DX36">
        <v>0.9500033999999999</v>
      </c>
      <c r="DY36">
        <v>0.04999643999999998</v>
      </c>
      <c r="DZ36">
        <v>0</v>
      </c>
      <c r="EA36">
        <v>708.2271666666664</v>
      </c>
      <c r="EB36">
        <v>4.99931</v>
      </c>
      <c r="EC36">
        <v>8671.376666666667</v>
      </c>
      <c r="ED36">
        <v>6994.785000000001</v>
      </c>
      <c r="EE36">
        <v>38.10803333333332</v>
      </c>
      <c r="EF36">
        <v>40.85183333333332</v>
      </c>
      <c r="EG36">
        <v>39.27679999999999</v>
      </c>
      <c r="EH36">
        <v>41.91013333333333</v>
      </c>
      <c r="EI36">
        <v>40.12883333333332</v>
      </c>
      <c r="EJ36">
        <v>755.2763333333331</v>
      </c>
      <c r="EK36">
        <v>39.751</v>
      </c>
      <c r="EL36">
        <v>0</v>
      </c>
      <c r="EM36">
        <v>231.2000000476837</v>
      </c>
      <c r="EN36">
        <v>0</v>
      </c>
      <c r="EO36">
        <v>708.0032307692308</v>
      </c>
      <c r="EP36">
        <v>-31.33859828257918</v>
      </c>
      <c r="EQ36">
        <v>-1.011281347412017</v>
      </c>
      <c r="ER36">
        <v>8673.259999999998</v>
      </c>
      <c r="ES36">
        <v>15</v>
      </c>
      <c r="ET36">
        <v>1687876603.6</v>
      </c>
      <c r="EU36" t="s">
        <v>513</v>
      </c>
      <c r="EV36">
        <v>1687876603.6</v>
      </c>
      <c r="EW36">
        <v>1687539130.5</v>
      </c>
      <c r="EX36">
        <v>20</v>
      </c>
      <c r="EY36">
        <v>-0.014</v>
      </c>
      <c r="EZ36">
        <v>-0.008999999999999999</v>
      </c>
      <c r="FA36">
        <v>0.529</v>
      </c>
      <c r="FB36">
        <v>0.12</v>
      </c>
      <c r="FC36">
        <v>435</v>
      </c>
      <c r="FD36">
        <v>15</v>
      </c>
      <c r="FE36">
        <v>0.11</v>
      </c>
      <c r="FF36">
        <v>0.05</v>
      </c>
      <c r="FG36">
        <v>-17.678115</v>
      </c>
      <c r="FH36">
        <v>-1.130044277673505</v>
      </c>
      <c r="FI36">
        <v>0.118098959669423</v>
      </c>
      <c r="FJ36">
        <v>1</v>
      </c>
      <c r="FK36">
        <v>417.2397333333333</v>
      </c>
      <c r="FL36">
        <v>-0.8135439377073771</v>
      </c>
      <c r="FM36">
        <v>0.05945863174417</v>
      </c>
      <c r="FN36">
        <v>1</v>
      </c>
      <c r="FO36">
        <v>1.8774705</v>
      </c>
      <c r="FP36">
        <v>0.4632540337711076</v>
      </c>
      <c r="FQ36">
        <v>0.04578603957266886</v>
      </c>
      <c r="FR36">
        <v>1</v>
      </c>
      <c r="FS36">
        <v>18.89997</v>
      </c>
      <c r="FT36">
        <v>0.4146660734149155</v>
      </c>
      <c r="FU36">
        <v>0.03053580575870431</v>
      </c>
      <c r="FV36">
        <v>1</v>
      </c>
      <c r="FW36">
        <v>4</v>
      </c>
      <c r="FX36">
        <v>4</v>
      </c>
      <c r="FY36" t="s">
        <v>415</v>
      </c>
      <c r="FZ36">
        <v>3.18208</v>
      </c>
      <c r="GA36">
        <v>2.79709</v>
      </c>
      <c r="GB36">
        <v>0.105195</v>
      </c>
      <c r="GC36">
        <v>0.109212</v>
      </c>
      <c r="GD36">
        <v>0.102836</v>
      </c>
      <c r="GE36">
        <v>0.0958914</v>
      </c>
      <c r="GF36">
        <v>28248.8</v>
      </c>
      <c r="GG36">
        <v>22319.2</v>
      </c>
      <c r="GH36">
        <v>29488</v>
      </c>
      <c r="GI36">
        <v>24530.8</v>
      </c>
      <c r="GJ36">
        <v>33625.4</v>
      </c>
      <c r="GK36">
        <v>32358.2</v>
      </c>
      <c r="GL36">
        <v>40654</v>
      </c>
      <c r="GM36">
        <v>40012.3</v>
      </c>
      <c r="GN36">
        <v>2.21012</v>
      </c>
      <c r="GO36">
        <v>1.94705</v>
      </c>
      <c r="GP36">
        <v>0.126772</v>
      </c>
      <c r="GQ36">
        <v>0</v>
      </c>
      <c r="GR36">
        <v>21.7638</v>
      </c>
      <c r="GS36">
        <v>999.9</v>
      </c>
      <c r="GT36">
        <v>63.4</v>
      </c>
      <c r="GU36">
        <v>26</v>
      </c>
      <c r="GV36">
        <v>21.1654</v>
      </c>
      <c r="GW36">
        <v>61.6218</v>
      </c>
      <c r="GX36">
        <v>33.3293</v>
      </c>
      <c r="GY36">
        <v>1</v>
      </c>
      <c r="GZ36">
        <v>-0.25718</v>
      </c>
      <c r="HA36">
        <v>0</v>
      </c>
      <c r="HB36">
        <v>20.2851</v>
      </c>
      <c r="HC36">
        <v>5.22837</v>
      </c>
      <c r="HD36">
        <v>11.9021</v>
      </c>
      <c r="HE36">
        <v>4.9642</v>
      </c>
      <c r="HF36">
        <v>3.292</v>
      </c>
      <c r="HG36">
        <v>9999</v>
      </c>
      <c r="HH36">
        <v>9999</v>
      </c>
      <c r="HI36">
        <v>9999</v>
      </c>
      <c r="HJ36">
        <v>999.9</v>
      </c>
      <c r="HK36">
        <v>4.97016</v>
      </c>
      <c r="HL36">
        <v>1.87478</v>
      </c>
      <c r="HM36">
        <v>1.87347</v>
      </c>
      <c r="HN36">
        <v>1.87256</v>
      </c>
      <c r="HO36">
        <v>1.87411</v>
      </c>
      <c r="HP36">
        <v>1.86914</v>
      </c>
      <c r="HQ36">
        <v>1.87332</v>
      </c>
      <c r="HR36">
        <v>1.87836</v>
      </c>
      <c r="HS36">
        <v>0</v>
      </c>
      <c r="HT36">
        <v>0</v>
      </c>
      <c r="HU36">
        <v>0</v>
      </c>
      <c r="HV36">
        <v>0</v>
      </c>
      <c r="HW36" t="s">
        <v>416</v>
      </c>
      <c r="HX36" t="s">
        <v>417</v>
      </c>
      <c r="HY36" t="s">
        <v>418</v>
      </c>
      <c r="HZ36" t="s">
        <v>418</v>
      </c>
      <c r="IA36" t="s">
        <v>418</v>
      </c>
      <c r="IB36" t="s">
        <v>418</v>
      </c>
      <c r="IC36">
        <v>0</v>
      </c>
      <c r="ID36">
        <v>100</v>
      </c>
      <c r="IE36">
        <v>100</v>
      </c>
      <c r="IF36">
        <v>0.529</v>
      </c>
      <c r="IG36">
        <v>0.12</v>
      </c>
      <c r="IH36">
        <v>0.5430499999999938</v>
      </c>
      <c r="II36">
        <v>0</v>
      </c>
      <c r="IJ36">
        <v>0</v>
      </c>
      <c r="IK36">
        <v>0</v>
      </c>
      <c r="IL36">
        <v>0.12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3.5</v>
      </c>
      <c r="IU36">
        <v>5624.1</v>
      </c>
      <c r="IV36">
        <v>1.11694</v>
      </c>
      <c r="IW36">
        <v>2.38892</v>
      </c>
      <c r="IX36">
        <v>1.42578</v>
      </c>
      <c r="IY36">
        <v>2.27783</v>
      </c>
      <c r="IZ36">
        <v>1.54785</v>
      </c>
      <c r="JA36">
        <v>2.41577</v>
      </c>
      <c r="JB36">
        <v>29.8578</v>
      </c>
      <c r="JC36">
        <v>15.1827</v>
      </c>
      <c r="JD36">
        <v>18</v>
      </c>
      <c r="JE36">
        <v>622.98</v>
      </c>
      <c r="JF36">
        <v>440.296</v>
      </c>
      <c r="JG36">
        <v>23.9168</v>
      </c>
      <c r="JH36">
        <v>24.0107</v>
      </c>
      <c r="JI36">
        <v>30.0001</v>
      </c>
      <c r="JJ36">
        <v>23.9073</v>
      </c>
      <c r="JK36">
        <v>23.8561</v>
      </c>
      <c r="JL36">
        <v>22.3705</v>
      </c>
      <c r="JM36">
        <v>22.518</v>
      </c>
      <c r="JN36">
        <v>80.04510000000001</v>
      </c>
      <c r="JO36">
        <v>-999.9</v>
      </c>
      <c r="JP36">
        <v>435</v>
      </c>
      <c r="JQ36">
        <v>17</v>
      </c>
      <c r="JR36">
        <v>96.04989999999999</v>
      </c>
      <c r="JS36">
        <v>101.809</v>
      </c>
    </row>
    <row r="37" spans="1:279">
      <c r="A37">
        <v>21</v>
      </c>
      <c r="B37">
        <v>1687876841.5</v>
      </c>
      <c r="C37">
        <v>4309.900000095367</v>
      </c>
      <c r="D37" t="s">
        <v>514</v>
      </c>
      <c r="E37" t="s">
        <v>515</v>
      </c>
      <c r="F37">
        <v>15</v>
      </c>
      <c r="P37">
        <v>1687876833.75</v>
      </c>
      <c r="Q37">
        <f>(R37)/1000</f>
        <v>0</v>
      </c>
      <c r="R37">
        <f>1000*DB37*AP37*(CX37-CY37)/(100*CQ37*(1000-AP37*CX37))</f>
        <v>0</v>
      </c>
      <c r="S37">
        <f>DB37*AP37*(CW37-CV37*(1000-AP37*CY37)/(1000-AP37*CX37))/(100*CQ37)</f>
        <v>0</v>
      </c>
      <c r="T37">
        <f>CV37 - IF(AP37&gt;1, S37*CQ37*100.0/(AR37*DJ37), 0)</f>
        <v>0</v>
      </c>
      <c r="U37">
        <f>((AA37-Q37/2)*T37-S37)/(AA37+Q37/2)</f>
        <v>0</v>
      </c>
      <c r="V37">
        <f>U37*(DC37+DD37)/1000.0</f>
        <v>0</v>
      </c>
      <c r="W37">
        <f>(CV37 - IF(AP37&gt;1, S37*CQ37*100.0/(AR37*DJ37), 0))*(DC37+DD37)/1000.0</f>
        <v>0</v>
      </c>
      <c r="X37">
        <f>2.0/((1/Z37-1/Y37)+SIGN(Z37)*SQRT((1/Z37-1/Y37)*(1/Z37-1/Y37) + 4*CR37/((CR37+1)*(CR37+1))*(2*1/Z37*1/Y37-1/Y37*1/Y37)))</f>
        <v>0</v>
      </c>
      <c r="Y37">
        <f>IF(LEFT(CS37,1)&lt;&gt;"0",IF(LEFT(CS37,1)="1",3.0,CT37),$D$5+$E$5*(DJ37*DC37/($K$5*1000))+$F$5*(DJ37*DC37/($K$5*1000))*MAX(MIN(CQ37,$J$5),$I$5)*MAX(MIN(CQ37,$J$5),$I$5)+$G$5*MAX(MIN(CQ37,$J$5),$I$5)*(DJ37*DC37/($K$5*1000))+$H$5*(DJ37*DC37/($K$5*1000))*(DJ37*DC37/($K$5*1000)))</f>
        <v>0</v>
      </c>
      <c r="Z37">
        <f>Q37*(1000-(1000*0.61365*exp(17.502*AD37/(240.97+AD37))/(DC37+DD37)+CX37)/2)/(1000*0.61365*exp(17.502*AD37/(240.97+AD37))/(DC37+DD37)-CX37)</f>
        <v>0</v>
      </c>
      <c r="AA37">
        <f>1/((CR37+1)/(X37/1.6)+1/(Y37/1.37)) + CR37/((CR37+1)/(X37/1.6) + CR37/(Y37/1.37))</f>
        <v>0</v>
      </c>
      <c r="AB37">
        <f>(CM37*CP37)</f>
        <v>0</v>
      </c>
      <c r="AC37">
        <f>(DE37+(AB37+2*0.95*5.67E-8*(((DE37+$B$7)+273)^4-(DE37+273)^4)-44100*Q37)/(1.84*29.3*Y37+8*0.95*5.67E-8*(DE37+273)^3))</f>
        <v>0</v>
      </c>
      <c r="AD37">
        <f>($C$7*DF37+$D$7*DG37+$E$7*AC37)</f>
        <v>0</v>
      </c>
      <c r="AE37">
        <f>0.61365*exp(17.502*AD37/(240.97+AD37))</f>
        <v>0</v>
      </c>
      <c r="AF37">
        <f>(AG37/AH37*100)</f>
        <v>0</v>
      </c>
      <c r="AG37">
        <f>CX37*(DC37+DD37)/1000</f>
        <v>0</v>
      </c>
      <c r="AH37">
        <f>0.61365*exp(17.502*DE37/(240.97+DE37))</f>
        <v>0</v>
      </c>
      <c r="AI37">
        <f>(AE37-CX37*(DC37+DD37)/1000)</f>
        <v>0</v>
      </c>
      <c r="AJ37">
        <f>(-Q37*44100)</f>
        <v>0</v>
      </c>
      <c r="AK37">
        <f>2*29.3*Y37*0.92*(DE37-AD37)</f>
        <v>0</v>
      </c>
      <c r="AL37">
        <f>2*0.95*5.67E-8*(((DE37+$B$7)+273)^4-(AD37+273)^4)</f>
        <v>0</v>
      </c>
      <c r="AM37">
        <f>AB37+AL37+AJ37+AK37</f>
        <v>0</v>
      </c>
      <c r="AN37">
        <v>0</v>
      </c>
      <c r="AO37">
        <v>0</v>
      </c>
      <c r="AP37">
        <f>IF(AN37*$H$13&gt;=AR37,1.0,(AR37/(AR37-AN37*$H$13)))</f>
        <v>0</v>
      </c>
      <c r="AQ37">
        <f>(AP37-1)*100</f>
        <v>0</v>
      </c>
      <c r="AR37">
        <f>MAX(0,($B$13+$C$13*DJ37)/(1+$D$13*DJ37)*DC37/(DE37+273)*$E$13)</f>
        <v>0</v>
      </c>
      <c r="AS37" t="s">
        <v>409</v>
      </c>
      <c r="AT37">
        <v>12501.9</v>
      </c>
      <c r="AU37">
        <v>646.7515384615385</v>
      </c>
      <c r="AV37">
        <v>2575.47</v>
      </c>
      <c r="AW37">
        <f>1-AU37/AV37</f>
        <v>0</v>
      </c>
      <c r="AX37">
        <v>-1.242991638256745</v>
      </c>
      <c r="AY37" t="s">
        <v>516</v>
      </c>
      <c r="AZ37">
        <v>12519.1</v>
      </c>
      <c r="BA37">
        <v>932.1597600000001</v>
      </c>
      <c r="BB37">
        <v>1991.21</v>
      </c>
      <c r="BC37">
        <f>1-BA37/BB37</f>
        <v>0</v>
      </c>
      <c r="BD37">
        <v>0.5</v>
      </c>
      <c r="BE37">
        <f>CN37</f>
        <v>0</v>
      </c>
      <c r="BF37">
        <f>S37</f>
        <v>0</v>
      </c>
      <c r="BG37">
        <f>BC37*BD37*BE37</f>
        <v>0</v>
      </c>
      <c r="BH37">
        <f>(BF37-AX37)/BE37</f>
        <v>0</v>
      </c>
      <c r="BI37">
        <f>(AV37-BB37)/BB37</f>
        <v>0</v>
      </c>
      <c r="BJ37">
        <f>AU37/(AW37+AU37/BB37)</f>
        <v>0</v>
      </c>
      <c r="BK37" t="s">
        <v>517</v>
      </c>
      <c r="BL37">
        <v>-1537.39</v>
      </c>
      <c r="BM37">
        <f>IF(BL37&lt;&gt;0, BL37, BJ37)</f>
        <v>0</v>
      </c>
      <c r="BN37">
        <f>1-BM37/BB37</f>
        <v>0</v>
      </c>
      <c r="BO37">
        <f>(BB37-BA37)/(BB37-BM37)</f>
        <v>0</v>
      </c>
      <c r="BP37">
        <f>(AV37-BB37)/(AV37-BM37)</f>
        <v>0</v>
      </c>
      <c r="BQ37">
        <f>(BB37-BA37)/(BB37-AU37)</f>
        <v>0</v>
      </c>
      <c r="BR37">
        <f>(AV37-BB37)/(AV37-AU37)</f>
        <v>0</v>
      </c>
      <c r="BS37">
        <f>(BO37*BM37/BA37)</f>
        <v>0</v>
      </c>
      <c r="BT37">
        <f>(1-BS37)</f>
        <v>0</v>
      </c>
      <c r="BU37">
        <v>1885</v>
      </c>
      <c r="BV37">
        <v>300</v>
      </c>
      <c r="BW37">
        <v>300</v>
      </c>
      <c r="BX37">
        <v>300</v>
      </c>
      <c r="BY37">
        <v>12519.1</v>
      </c>
      <c r="BZ37">
        <v>1868.9</v>
      </c>
      <c r="CA37">
        <v>-0.009674210000000001</v>
      </c>
      <c r="CB37">
        <v>-11.61</v>
      </c>
      <c r="CC37" t="s">
        <v>412</v>
      </c>
      <c r="CD37" t="s">
        <v>412</v>
      </c>
      <c r="CE37" t="s">
        <v>412</v>
      </c>
      <c r="CF37" t="s">
        <v>412</v>
      </c>
      <c r="CG37" t="s">
        <v>412</v>
      </c>
      <c r="CH37" t="s">
        <v>412</v>
      </c>
      <c r="CI37" t="s">
        <v>412</v>
      </c>
      <c r="CJ37" t="s">
        <v>412</v>
      </c>
      <c r="CK37" t="s">
        <v>412</v>
      </c>
      <c r="CL37" t="s">
        <v>412</v>
      </c>
      <c r="CM37">
        <f>$B$11*DK37+$C$11*DL37+$F$11*DW37*(1-DZ37)</f>
        <v>0</v>
      </c>
      <c r="CN37">
        <f>CM37*CO37</f>
        <v>0</v>
      </c>
      <c r="CO37">
        <f>($B$11*$D$9+$C$11*$D$9+$F$11*((EJ37+EB37)/MAX(EJ37+EB37+EK37, 0.1)*$I$9+EK37/MAX(EJ37+EB37+EK37, 0.1)*$J$9))/($B$11+$C$11+$F$11)</f>
        <v>0</v>
      </c>
      <c r="CP37">
        <f>($B$11*$K$9+$C$11*$K$9+$F$11*((EJ37+EB37)/MAX(EJ37+EB37+EK37, 0.1)*$P$9+EK37/MAX(EJ37+EB37+EK37, 0.1)*$Q$9))/($B$11+$C$11+$F$11)</f>
        <v>0</v>
      </c>
      <c r="CQ37">
        <v>6</v>
      </c>
      <c r="CR37">
        <v>0.5</v>
      </c>
      <c r="CS37" t="s">
        <v>413</v>
      </c>
      <c r="CT37">
        <v>2</v>
      </c>
      <c r="CU37">
        <v>1687876833.75</v>
      </c>
      <c r="CV37">
        <v>410.3836</v>
      </c>
      <c r="CW37">
        <v>435.0113333333334</v>
      </c>
      <c r="CX37">
        <v>20.0388</v>
      </c>
      <c r="CY37">
        <v>17.05989</v>
      </c>
      <c r="CZ37">
        <v>409.7616</v>
      </c>
      <c r="DA37">
        <v>19.91879666666667</v>
      </c>
      <c r="DB37">
        <v>600.2510666666666</v>
      </c>
      <c r="DC37">
        <v>101.082</v>
      </c>
      <c r="DD37">
        <v>0.09991406666666668</v>
      </c>
      <c r="DE37">
        <v>24.99813333333334</v>
      </c>
      <c r="DF37">
        <v>24.28456</v>
      </c>
      <c r="DG37">
        <v>999.9000000000002</v>
      </c>
      <c r="DH37">
        <v>0</v>
      </c>
      <c r="DI37">
        <v>0</v>
      </c>
      <c r="DJ37">
        <v>10003.75</v>
      </c>
      <c r="DK37">
        <v>0</v>
      </c>
      <c r="DL37">
        <v>2154.183666666667</v>
      </c>
      <c r="DM37">
        <v>-24.72099666666667</v>
      </c>
      <c r="DN37">
        <v>418.6800666666667</v>
      </c>
      <c r="DO37">
        <v>442.5613</v>
      </c>
      <c r="DP37">
        <v>2.978899666666667</v>
      </c>
      <c r="DQ37">
        <v>435.0113333333334</v>
      </c>
      <c r="DR37">
        <v>17.05989</v>
      </c>
      <c r="DS37">
        <v>2.025562666666667</v>
      </c>
      <c r="DT37">
        <v>1.72445</v>
      </c>
      <c r="DU37">
        <v>17.64557666666667</v>
      </c>
      <c r="DV37">
        <v>15.11828333333333</v>
      </c>
      <c r="DW37">
        <v>799.9916999999999</v>
      </c>
      <c r="DX37">
        <v>0.9499858666666666</v>
      </c>
      <c r="DY37">
        <v>0.05001419666666667</v>
      </c>
      <c r="DZ37">
        <v>0</v>
      </c>
      <c r="EA37">
        <v>932.5351333333331</v>
      </c>
      <c r="EB37">
        <v>4.99931</v>
      </c>
      <c r="EC37">
        <v>12404.69</v>
      </c>
      <c r="ED37">
        <v>6994.462333333334</v>
      </c>
      <c r="EE37">
        <v>37.2998</v>
      </c>
      <c r="EF37">
        <v>40.76233333333333</v>
      </c>
      <c r="EG37">
        <v>38.59973333333332</v>
      </c>
      <c r="EH37">
        <v>40.81219999999999</v>
      </c>
      <c r="EI37">
        <v>39.37466666666665</v>
      </c>
      <c r="EJ37">
        <v>755.2326666666668</v>
      </c>
      <c r="EK37">
        <v>39.75966666666667</v>
      </c>
      <c r="EL37">
        <v>0</v>
      </c>
      <c r="EM37">
        <v>262.6000001430511</v>
      </c>
      <c r="EN37">
        <v>0</v>
      </c>
      <c r="EO37">
        <v>932.1597600000001</v>
      </c>
      <c r="EP37">
        <v>-39.15530762319583</v>
      </c>
      <c r="EQ37">
        <v>-103.0692290334764</v>
      </c>
      <c r="ER37">
        <v>12406.684</v>
      </c>
      <c r="ES37">
        <v>15</v>
      </c>
      <c r="ET37">
        <v>1687876860.5</v>
      </c>
      <c r="EU37" t="s">
        <v>518</v>
      </c>
      <c r="EV37">
        <v>1687876860.5</v>
      </c>
      <c r="EW37">
        <v>1687539130.5</v>
      </c>
      <c r="EX37">
        <v>21</v>
      </c>
      <c r="EY37">
        <v>0.093</v>
      </c>
      <c r="EZ37">
        <v>-0.008999999999999999</v>
      </c>
      <c r="FA37">
        <v>0.622</v>
      </c>
      <c r="FB37">
        <v>0.12</v>
      </c>
      <c r="FC37">
        <v>435</v>
      </c>
      <c r="FD37">
        <v>15</v>
      </c>
      <c r="FE37">
        <v>0.06</v>
      </c>
      <c r="FF37">
        <v>0.05</v>
      </c>
      <c r="FG37">
        <v>-24.6957225</v>
      </c>
      <c r="FH37">
        <v>-0.4475470919324599</v>
      </c>
      <c r="FI37">
        <v>0.05316859264406014</v>
      </c>
      <c r="FJ37">
        <v>1</v>
      </c>
      <c r="FK37">
        <v>410.2903000000001</v>
      </c>
      <c r="FL37">
        <v>-0.1683737486102087</v>
      </c>
      <c r="FM37">
        <v>0.01514188451503755</v>
      </c>
      <c r="FN37">
        <v>1</v>
      </c>
      <c r="FO37">
        <v>2.95563725</v>
      </c>
      <c r="FP37">
        <v>0.5305464540337621</v>
      </c>
      <c r="FQ37">
        <v>0.05141583219143205</v>
      </c>
      <c r="FR37">
        <v>0</v>
      </c>
      <c r="FS37">
        <v>20.0388</v>
      </c>
      <c r="FT37">
        <v>0.3859328142380878</v>
      </c>
      <c r="FU37">
        <v>0.02790591335183307</v>
      </c>
      <c r="FV37">
        <v>1</v>
      </c>
      <c r="FW37">
        <v>3</v>
      </c>
      <c r="FX37">
        <v>4</v>
      </c>
      <c r="FY37" t="s">
        <v>519</v>
      </c>
      <c r="FZ37">
        <v>3.18148</v>
      </c>
      <c r="GA37">
        <v>2.79709</v>
      </c>
      <c r="GB37">
        <v>0.10381</v>
      </c>
      <c r="GC37">
        <v>0.109123</v>
      </c>
      <c r="GD37">
        <v>0.107159</v>
      </c>
      <c r="GE37">
        <v>0.0959681</v>
      </c>
      <c r="GF37">
        <v>28270.9</v>
      </c>
      <c r="GG37">
        <v>22304.8</v>
      </c>
      <c r="GH37">
        <v>29467.3</v>
      </c>
      <c r="GI37">
        <v>24514.1</v>
      </c>
      <c r="GJ37">
        <v>33436</v>
      </c>
      <c r="GK37">
        <v>32333.1</v>
      </c>
      <c r="GL37">
        <v>40625.7</v>
      </c>
      <c r="GM37">
        <v>39984.4</v>
      </c>
      <c r="GN37">
        <v>2.20977</v>
      </c>
      <c r="GO37">
        <v>1.93957</v>
      </c>
      <c r="GP37">
        <v>0.07936360000000001</v>
      </c>
      <c r="GQ37">
        <v>0</v>
      </c>
      <c r="GR37">
        <v>23.0531</v>
      </c>
      <c r="GS37">
        <v>999.9</v>
      </c>
      <c r="GT37">
        <v>63.9</v>
      </c>
      <c r="GU37">
        <v>26</v>
      </c>
      <c r="GV37">
        <v>21.3314</v>
      </c>
      <c r="GW37">
        <v>61.7218</v>
      </c>
      <c r="GX37">
        <v>32.8886</v>
      </c>
      <c r="GY37">
        <v>1</v>
      </c>
      <c r="GZ37">
        <v>-0.22702</v>
      </c>
      <c r="HA37">
        <v>0</v>
      </c>
      <c r="HB37">
        <v>20.2844</v>
      </c>
      <c r="HC37">
        <v>5.22822</v>
      </c>
      <c r="HD37">
        <v>11.9021</v>
      </c>
      <c r="HE37">
        <v>4.9641</v>
      </c>
      <c r="HF37">
        <v>3.292</v>
      </c>
      <c r="HG37">
        <v>9999</v>
      </c>
      <c r="HH37">
        <v>9999</v>
      </c>
      <c r="HI37">
        <v>9999</v>
      </c>
      <c r="HJ37">
        <v>999.9</v>
      </c>
      <c r="HK37">
        <v>4.97014</v>
      </c>
      <c r="HL37">
        <v>1.87479</v>
      </c>
      <c r="HM37">
        <v>1.87347</v>
      </c>
      <c r="HN37">
        <v>1.87256</v>
      </c>
      <c r="HO37">
        <v>1.87412</v>
      </c>
      <c r="HP37">
        <v>1.86917</v>
      </c>
      <c r="HQ37">
        <v>1.87333</v>
      </c>
      <c r="HR37">
        <v>1.87836</v>
      </c>
      <c r="HS37">
        <v>0</v>
      </c>
      <c r="HT37">
        <v>0</v>
      </c>
      <c r="HU37">
        <v>0</v>
      </c>
      <c r="HV37">
        <v>0</v>
      </c>
      <c r="HW37" t="s">
        <v>416</v>
      </c>
      <c r="HX37" t="s">
        <v>417</v>
      </c>
      <c r="HY37" t="s">
        <v>418</v>
      </c>
      <c r="HZ37" t="s">
        <v>418</v>
      </c>
      <c r="IA37" t="s">
        <v>418</v>
      </c>
      <c r="IB37" t="s">
        <v>418</v>
      </c>
      <c r="IC37">
        <v>0</v>
      </c>
      <c r="ID37">
        <v>100</v>
      </c>
      <c r="IE37">
        <v>100</v>
      </c>
      <c r="IF37">
        <v>0.622</v>
      </c>
      <c r="IG37">
        <v>0.12</v>
      </c>
      <c r="IH37">
        <v>0.5287499999999454</v>
      </c>
      <c r="II37">
        <v>0</v>
      </c>
      <c r="IJ37">
        <v>0</v>
      </c>
      <c r="IK37">
        <v>0</v>
      </c>
      <c r="IL37">
        <v>0.12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4</v>
      </c>
      <c r="IU37">
        <v>5628.5</v>
      </c>
      <c r="IV37">
        <v>1.11572</v>
      </c>
      <c r="IW37">
        <v>2.38159</v>
      </c>
      <c r="IX37">
        <v>1.42578</v>
      </c>
      <c r="IY37">
        <v>2.27783</v>
      </c>
      <c r="IZ37">
        <v>1.54785</v>
      </c>
      <c r="JA37">
        <v>2.42188</v>
      </c>
      <c r="JB37">
        <v>30.222</v>
      </c>
      <c r="JC37">
        <v>15.1477</v>
      </c>
      <c r="JD37">
        <v>18</v>
      </c>
      <c r="JE37">
        <v>626.123</v>
      </c>
      <c r="JF37">
        <v>438.448</v>
      </c>
      <c r="JG37">
        <v>24.2037</v>
      </c>
      <c r="JH37">
        <v>24.3577</v>
      </c>
      <c r="JI37">
        <v>30.0003</v>
      </c>
      <c r="JJ37">
        <v>24.2098</v>
      </c>
      <c r="JK37">
        <v>24.1542</v>
      </c>
      <c r="JL37">
        <v>22.3655</v>
      </c>
      <c r="JM37">
        <v>23.6372</v>
      </c>
      <c r="JN37">
        <v>78.56319999999999</v>
      </c>
      <c r="JO37">
        <v>-999.9</v>
      </c>
      <c r="JP37">
        <v>435</v>
      </c>
      <c r="JQ37">
        <v>17</v>
      </c>
      <c r="JR37">
        <v>95.9829</v>
      </c>
      <c r="JS37">
        <v>101.738</v>
      </c>
    </row>
    <row r="38" spans="1:279">
      <c r="A38">
        <v>22</v>
      </c>
      <c r="B38">
        <v>1687877113</v>
      </c>
      <c r="C38">
        <v>4581.400000095367</v>
      </c>
      <c r="D38" t="s">
        <v>520</v>
      </c>
      <c r="E38" t="s">
        <v>521</v>
      </c>
      <c r="F38">
        <v>15</v>
      </c>
      <c r="P38">
        <v>1687877105.25</v>
      </c>
      <c r="Q38">
        <f>(R38)/1000</f>
        <v>0</v>
      </c>
      <c r="R38">
        <f>1000*DB38*AP38*(CX38-CY38)/(100*CQ38*(1000-AP38*CX38))</f>
        <v>0</v>
      </c>
      <c r="S38">
        <f>DB38*AP38*(CW38-CV38*(1000-AP38*CY38)/(1000-AP38*CX38))/(100*CQ38)</f>
        <v>0</v>
      </c>
      <c r="T38">
        <f>CV38 - IF(AP38&gt;1, S38*CQ38*100.0/(AR38*DJ38), 0)</f>
        <v>0</v>
      </c>
      <c r="U38">
        <f>((AA38-Q38/2)*T38-S38)/(AA38+Q38/2)</f>
        <v>0</v>
      </c>
      <c r="V38">
        <f>U38*(DC38+DD38)/1000.0</f>
        <v>0</v>
      </c>
      <c r="W38">
        <f>(CV38 - IF(AP38&gt;1, S38*CQ38*100.0/(AR38*DJ38), 0))*(DC38+DD38)/1000.0</f>
        <v>0</v>
      </c>
      <c r="X38">
        <f>2.0/((1/Z38-1/Y38)+SIGN(Z38)*SQRT((1/Z38-1/Y38)*(1/Z38-1/Y38) + 4*CR38/((CR38+1)*(CR38+1))*(2*1/Z38*1/Y38-1/Y38*1/Y38)))</f>
        <v>0</v>
      </c>
      <c r="Y38">
        <f>IF(LEFT(CS38,1)&lt;&gt;"0",IF(LEFT(CS38,1)="1",3.0,CT38),$D$5+$E$5*(DJ38*DC38/($K$5*1000))+$F$5*(DJ38*DC38/($K$5*1000))*MAX(MIN(CQ38,$J$5),$I$5)*MAX(MIN(CQ38,$J$5),$I$5)+$G$5*MAX(MIN(CQ38,$J$5),$I$5)*(DJ38*DC38/($K$5*1000))+$H$5*(DJ38*DC38/($K$5*1000))*(DJ38*DC38/($K$5*1000)))</f>
        <v>0</v>
      </c>
      <c r="Z38">
        <f>Q38*(1000-(1000*0.61365*exp(17.502*AD38/(240.97+AD38))/(DC38+DD38)+CX38)/2)/(1000*0.61365*exp(17.502*AD38/(240.97+AD38))/(DC38+DD38)-CX38)</f>
        <v>0</v>
      </c>
      <c r="AA38">
        <f>1/((CR38+1)/(X38/1.6)+1/(Y38/1.37)) + CR38/((CR38+1)/(X38/1.6) + CR38/(Y38/1.37))</f>
        <v>0</v>
      </c>
      <c r="AB38">
        <f>(CM38*CP38)</f>
        <v>0</v>
      </c>
      <c r="AC38">
        <f>(DE38+(AB38+2*0.95*5.67E-8*(((DE38+$B$7)+273)^4-(DE38+273)^4)-44100*Q38)/(1.84*29.3*Y38+8*0.95*5.67E-8*(DE38+273)^3))</f>
        <v>0</v>
      </c>
      <c r="AD38">
        <f>($C$7*DF38+$D$7*DG38+$E$7*AC38)</f>
        <v>0</v>
      </c>
      <c r="AE38">
        <f>0.61365*exp(17.502*AD38/(240.97+AD38))</f>
        <v>0</v>
      </c>
      <c r="AF38">
        <f>(AG38/AH38*100)</f>
        <v>0</v>
      </c>
      <c r="AG38">
        <f>CX38*(DC38+DD38)/1000</f>
        <v>0</v>
      </c>
      <c r="AH38">
        <f>0.61365*exp(17.502*DE38/(240.97+DE38))</f>
        <v>0</v>
      </c>
      <c r="AI38">
        <f>(AE38-CX38*(DC38+DD38)/1000)</f>
        <v>0</v>
      </c>
      <c r="AJ38">
        <f>(-Q38*44100)</f>
        <v>0</v>
      </c>
      <c r="AK38">
        <f>2*29.3*Y38*0.92*(DE38-AD38)</f>
        <v>0</v>
      </c>
      <c r="AL38">
        <f>2*0.95*5.67E-8*(((DE38+$B$7)+273)^4-(AD38+273)^4)</f>
        <v>0</v>
      </c>
      <c r="AM38">
        <f>AB38+AL38+AJ38+AK38</f>
        <v>0</v>
      </c>
      <c r="AN38">
        <v>0</v>
      </c>
      <c r="AO38">
        <v>0</v>
      </c>
      <c r="AP38">
        <f>IF(AN38*$H$13&gt;=AR38,1.0,(AR38/(AR38-AN38*$H$13)))</f>
        <v>0</v>
      </c>
      <c r="AQ38">
        <f>(AP38-1)*100</f>
        <v>0</v>
      </c>
      <c r="AR38">
        <f>MAX(0,($B$13+$C$13*DJ38)/(1+$D$13*DJ38)*DC38/(DE38+273)*$E$13)</f>
        <v>0</v>
      </c>
      <c r="AS38" t="s">
        <v>409</v>
      </c>
      <c r="AT38">
        <v>12501.9</v>
      </c>
      <c r="AU38">
        <v>646.7515384615385</v>
      </c>
      <c r="AV38">
        <v>2575.47</v>
      </c>
      <c r="AW38">
        <f>1-AU38/AV38</f>
        <v>0</v>
      </c>
      <c r="AX38">
        <v>-1.242991638256745</v>
      </c>
      <c r="AY38" t="s">
        <v>522</v>
      </c>
      <c r="AZ38">
        <v>12513.6</v>
      </c>
      <c r="BA38">
        <v>727.0944615384615</v>
      </c>
      <c r="BB38">
        <v>1342.66</v>
      </c>
      <c r="BC38">
        <f>1-BA38/BB38</f>
        <v>0</v>
      </c>
      <c r="BD38">
        <v>0.5</v>
      </c>
      <c r="BE38">
        <f>CN38</f>
        <v>0</v>
      </c>
      <c r="BF38">
        <f>S38</f>
        <v>0</v>
      </c>
      <c r="BG38">
        <f>BC38*BD38*BE38</f>
        <v>0</v>
      </c>
      <c r="BH38">
        <f>(BF38-AX38)/BE38</f>
        <v>0</v>
      </c>
      <c r="BI38">
        <f>(AV38-BB38)/BB38</f>
        <v>0</v>
      </c>
      <c r="BJ38">
        <f>AU38/(AW38+AU38/BB38)</f>
        <v>0</v>
      </c>
      <c r="BK38" t="s">
        <v>523</v>
      </c>
      <c r="BL38">
        <v>-584.13</v>
      </c>
      <c r="BM38">
        <f>IF(BL38&lt;&gt;0, BL38, BJ38)</f>
        <v>0</v>
      </c>
      <c r="BN38">
        <f>1-BM38/BB38</f>
        <v>0</v>
      </c>
      <c r="BO38">
        <f>(BB38-BA38)/(BB38-BM38)</f>
        <v>0</v>
      </c>
      <c r="BP38">
        <f>(AV38-BB38)/(AV38-BM38)</f>
        <v>0</v>
      </c>
      <c r="BQ38">
        <f>(BB38-BA38)/(BB38-AU38)</f>
        <v>0</v>
      </c>
      <c r="BR38">
        <f>(AV38-BB38)/(AV38-AU38)</f>
        <v>0</v>
      </c>
      <c r="BS38">
        <f>(BO38*BM38/BA38)</f>
        <v>0</v>
      </c>
      <c r="BT38">
        <f>(1-BS38)</f>
        <v>0</v>
      </c>
      <c r="BU38">
        <v>1887</v>
      </c>
      <c r="BV38">
        <v>300</v>
      </c>
      <c r="BW38">
        <v>300</v>
      </c>
      <c r="BX38">
        <v>300</v>
      </c>
      <c r="BY38">
        <v>12513.6</v>
      </c>
      <c r="BZ38">
        <v>1226.37</v>
      </c>
      <c r="CA38">
        <v>-0.00966973</v>
      </c>
      <c r="CB38">
        <v>-22.17</v>
      </c>
      <c r="CC38" t="s">
        <v>412</v>
      </c>
      <c r="CD38" t="s">
        <v>412</v>
      </c>
      <c r="CE38" t="s">
        <v>412</v>
      </c>
      <c r="CF38" t="s">
        <v>412</v>
      </c>
      <c r="CG38" t="s">
        <v>412</v>
      </c>
      <c r="CH38" t="s">
        <v>412</v>
      </c>
      <c r="CI38" t="s">
        <v>412</v>
      </c>
      <c r="CJ38" t="s">
        <v>412</v>
      </c>
      <c r="CK38" t="s">
        <v>412</v>
      </c>
      <c r="CL38" t="s">
        <v>412</v>
      </c>
      <c r="CM38">
        <f>$B$11*DK38+$C$11*DL38+$F$11*DW38*(1-DZ38)</f>
        <v>0</v>
      </c>
      <c r="CN38">
        <f>CM38*CO38</f>
        <v>0</v>
      </c>
      <c r="CO38">
        <f>($B$11*$D$9+$C$11*$D$9+$F$11*((EJ38+EB38)/MAX(EJ38+EB38+EK38, 0.1)*$I$9+EK38/MAX(EJ38+EB38+EK38, 0.1)*$J$9))/($B$11+$C$11+$F$11)</f>
        <v>0</v>
      </c>
      <c r="CP38">
        <f>($B$11*$K$9+$C$11*$K$9+$F$11*((EJ38+EB38)/MAX(EJ38+EB38+EK38, 0.1)*$P$9+EK38/MAX(EJ38+EB38+EK38, 0.1)*$Q$9))/($B$11+$C$11+$F$11)</f>
        <v>0</v>
      </c>
      <c r="CQ38">
        <v>6</v>
      </c>
      <c r="CR38">
        <v>0.5</v>
      </c>
      <c r="CS38" t="s">
        <v>413</v>
      </c>
      <c r="CT38">
        <v>2</v>
      </c>
      <c r="CU38">
        <v>1687877105.25</v>
      </c>
      <c r="CV38">
        <v>414.8048333333334</v>
      </c>
      <c r="CW38">
        <v>435.0064333333333</v>
      </c>
      <c r="CX38">
        <v>20.38142666666667</v>
      </c>
      <c r="CY38">
        <v>17.00709</v>
      </c>
      <c r="CZ38">
        <v>414.1148333333334</v>
      </c>
      <c r="DA38">
        <v>20.26142666666667</v>
      </c>
      <c r="DB38">
        <v>600.2589666666667</v>
      </c>
      <c r="DC38">
        <v>101.075</v>
      </c>
      <c r="DD38">
        <v>0.1000037066666667</v>
      </c>
      <c r="DE38">
        <v>25.76142</v>
      </c>
      <c r="DF38">
        <v>25.61955333333334</v>
      </c>
      <c r="DG38">
        <v>999.9000000000002</v>
      </c>
      <c r="DH38">
        <v>0</v>
      </c>
      <c r="DI38">
        <v>0</v>
      </c>
      <c r="DJ38">
        <v>9993.057333333332</v>
      </c>
      <c r="DK38">
        <v>0</v>
      </c>
      <c r="DL38">
        <v>1033.429</v>
      </c>
      <c r="DM38">
        <v>-20.26954666666667</v>
      </c>
      <c r="DN38">
        <v>423.3656666666666</v>
      </c>
      <c r="DO38">
        <v>442.5325666666667</v>
      </c>
      <c r="DP38">
        <v>3.374333666666665</v>
      </c>
      <c r="DQ38">
        <v>435.0064333333333</v>
      </c>
      <c r="DR38">
        <v>17.00709</v>
      </c>
      <c r="DS38">
        <v>2.060052</v>
      </c>
      <c r="DT38">
        <v>1.718991333333333</v>
      </c>
      <c r="DU38">
        <v>17.91362</v>
      </c>
      <c r="DV38">
        <v>15.06900333333333</v>
      </c>
      <c r="DW38">
        <v>799.9822999999999</v>
      </c>
      <c r="DX38">
        <v>0.9500050000000001</v>
      </c>
      <c r="DY38">
        <v>0.04999490000000002</v>
      </c>
      <c r="DZ38">
        <v>0</v>
      </c>
      <c r="EA38">
        <v>727.0700000000001</v>
      </c>
      <c r="EB38">
        <v>4.99931</v>
      </c>
      <c r="EC38">
        <v>9295.383666666667</v>
      </c>
      <c r="ED38">
        <v>6994.425666666666</v>
      </c>
      <c r="EE38">
        <v>35.79349999999999</v>
      </c>
      <c r="EF38">
        <v>38.87469999999998</v>
      </c>
      <c r="EG38">
        <v>37.07886666666666</v>
      </c>
      <c r="EH38">
        <v>38.08103333333334</v>
      </c>
      <c r="EI38">
        <v>37.88726666666666</v>
      </c>
      <c r="EJ38">
        <v>755.2369999999999</v>
      </c>
      <c r="EK38">
        <v>39.745</v>
      </c>
      <c r="EL38">
        <v>0</v>
      </c>
      <c r="EM38">
        <v>270.7999999523163</v>
      </c>
      <c r="EN38">
        <v>0</v>
      </c>
      <c r="EO38">
        <v>727.0944615384615</v>
      </c>
      <c r="EP38">
        <v>29.90406831903594</v>
      </c>
      <c r="EQ38">
        <v>949.7712803627086</v>
      </c>
      <c r="ER38">
        <v>9301.428076923077</v>
      </c>
      <c r="ES38">
        <v>15</v>
      </c>
      <c r="ET38">
        <v>1687877132</v>
      </c>
      <c r="EU38" t="s">
        <v>524</v>
      </c>
      <c r="EV38">
        <v>1687877132</v>
      </c>
      <c r="EW38">
        <v>1687539130.5</v>
      </c>
      <c r="EX38">
        <v>22</v>
      </c>
      <c r="EY38">
        <v>0.068</v>
      </c>
      <c r="EZ38">
        <v>-0.008999999999999999</v>
      </c>
      <c r="FA38">
        <v>0.6899999999999999</v>
      </c>
      <c r="FB38">
        <v>0.12</v>
      </c>
      <c r="FC38">
        <v>435</v>
      </c>
      <c r="FD38">
        <v>15</v>
      </c>
      <c r="FE38">
        <v>0.12</v>
      </c>
      <c r="FF38">
        <v>0.05</v>
      </c>
      <c r="FG38">
        <v>-20.20302926829268</v>
      </c>
      <c r="FH38">
        <v>-1.12277979094078</v>
      </c>
      <c r="FI38">
        <v>0.1263633905070617</v>
      </c>
      <c r="FJ38">
        <v>1</v>
      </c>
      <c r="FK38">
        <v>414.7413548387097</v>
      </c>
      <c r="FL38">
        <v>-0.3818709677432865</v>
      </c>
      <c r="FM38">
        <v>0.03997220678542487</v>
      </c>
      <c r="FN38">
        <v>1</v>
      </c>
      <c r="FO38">
        <v>3.363864878048781</v>
      </c>
      <c r="FP38">
        <v>0.1848342857142807</v>
      </c>
      <c r="FQ38">
        <v>0.0195633087532598</v>
      </c>
      <c r="FR38">
        <v>1</v>
      </c>
      <c r="FS38">
        <v>20.38053225806452</v>
      </c>
      <c r="FT38">
        <v>0.1594935483870433</v>
      </c>
      <c r="FU38">
        <v>0.01226961594942174</v>
      </c>
      <c r="FV38">
        <v>1</v>
      </c>
      <c r="FW38">
        <v>4</v>
      </c>
      <c r="FX38">
        <v>4</v>
      </c>
      <c r="FY38" t="s">
        <v>415</v>
      </c>
      <c r="FZ38">
        <v>3.1812</v>
      </c>
      <c r="GA38">
        <v>2.79705</v>
      </c>
      <c r="GB38">
        <v>0.104547</v>
      </c>
      <c r="GC38">
        <v>0.109024</v>
      </c>
      <c r="GD38">
        <v>0.108237</v>
      </c>
      <c r="GE38">
        <v>0.0957474</v>
      </c>
      <c r="GF38">
        <v>28224.9</v>
      </c>
      <c r="GG38">
        <v>22293</v>
      </c>
      <c r="GH38">
        <v>29445.9</v>
      </c>
      <c r="GI38">
        <v>24500.2</v>
      </c>
      <c r="GJ38">
        <v>33372</v>
      </c>
      <c r="GK38">
        <v>32324.6</v>
      </c>
      <c r="GL38">
        <v>40597.3</v>
      </c>
      <c r="GM38">
        <v>39963.6</v>
      </c>
      <c r="GN38">
        <v>2.20252</v>
      </c>
      <c r="GO38">
        <v>1.9316</v>
      </c>
      <c r="GP38">
        <v>0.0728853</v>
      </c>
      <c r="GQ38">
        <v>0</v>
      </c>
      <c r="GR38">
        <v>24.3705</v>
      </c>
      <c r="GS38">
        <v>999.9</v>
      </c>
      <c r="GT38">
        <v>64.09999999999999</v>
      </c>
      <c r="GU38">
        <v>26.3</v>
      </c>
      <c r="GV38">
        <v>21.7817</v>
      </c>
      <c r="GW38">
        <v>61.9718</v>
      </c>
      <c r="GX38">
        <v>32.8926</v>
      </c>
      <c r="GY38">
        <v>1</v>
      </c>
      <c r="GZ38">
        <v>-0.198125</v>
      </c>
      <c r="HA38">
        <v>0</v>
      </c>
      <c r="HB38">
        <v>20.2852</v>
      </c>
      <c r="HC38">
        <v>5.22867</v>
      </c>
      <c r="HD38">
        <v>11.9021</v>
      </c>
      <c r="HE38">
        <v>4.9639</v>
      </c>
      <c r="HF38">
        <v>3.292</v>
      </c>
      <c r="HG38">
        <v>9999</v>
      </c>
      <c r="HH38">
        <v>9999</v>
      </c>
      <c r="HI38">
        <v>9999</v>
      </c>
      <c r="HJ38">
        <v>999.9</v>
      </c>
      <c r="HK38">
        <v>4.97016</v>
      </c>
      <c r="HL38">
        <v>1.87485</v>
      </c>
      <c r="HM38">
        <v>1.8735</v>
      </c>
      <c r="HN38">
        <v>1.87259</v>
      </c>
      <c r="HO38">
        <v>1.87423</v>
      </c>
      <c r="HP38">
        <v>1.8692</v>
      </c>
      <c r="HQ38">
        <v>1.87341</v>
      </c>
      <c r="HR38">
        <v>1.87838</v>
      </c>
      <c r="HS38">
        <v>0</v>
      </c>
      <c r="HT38">
        <v>0</v>
      </c>
      <c r="HU38">
        <v>0</v>
      </c>
      <c r="HV38">
        <v>0</v>
      </c>
      <c r="HW38" t="s">
        <v>416</v>
      </c>
      <c r="HX38" t="s">
        <v>417</v>
      </c>
      <c r="HY38" t="s">
        <v>418</v>
      </c>
      <c r="HZ38" t="s">
        <v>418</v>
      </c>
      <c r="IA38" t="s">
        <v>418</v>
      </c>
      <c r="IB38" t="s">
        <v>418</v>
      </c>
      <c r="IC38">
        <v>0</v>
      </c>
      <c r="ID38">
        <v>100</v>
      </c>
      <c r="IE38">
        <v>100</v>
      </c>
      <c r="IF38">
        <v>0.6899999999999999</v>
      </c>
      <c r="IG38">
        <v>0.12</v>
      </c>
      <c r="IH38">
        <v>0.6220999999999322</v>
      </c>
      <c r="II38">
        <v>0</v>
      </c>
      <c r="IJ38">
        <v>0</v>
      </c>
      <c r="IK38">
        <v>0</v>
      </c>
      <c r="IL38">
        <v>0.12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4.2</v>
      </c>
      <c r="IU38">
        <v>5633</v>
      </c>
      <c r="IV38">
        <v>1.1145</v>
      </c>
      <c r="IW38">
        <v>2.39136</v>
      </c>
      <c r="IX38">
        <v>1.42578</v>
      </c>
      <c r="IY38">
        <v>2.27783</v>
      </c>
      <c r="IZ38">
        <v>1.54785</v>
      </c>
      <c r="JA38">
        <v>2.43042</v>
      </c>
      <c r="JB38">
        <v>30.7388</v>
      </c>
      <c r="JC38">
        <v>15.0952</v>
      </c>
      <c r="JD38">
        <v>18</v>
      </c>
      <c r="JE38">
        <v>624.996</v>
      </c>
      <c r="JF38">
        <v>436.838</v>
      </c>
      <c r="JG38">
        <v>24.8915</v>
      </c>
      <c r="JH38">
        <v>24.7938</v>
      </c>
      <c r="JI38">
        <v>30.0009</v>
      </c>
      <c r="JJ38">
        <v>24.5799</v>
      </c>
      <c r="JK38">
        <v>24.5201</v>
      </c>
      <c r="JL38">
        <v>22.3389</v>
      </c>
      <c r="JM38">
        <v>26.2177</v>
      </c>
      <c r="JN38">
        <v>76.7032</v>
      </c>
      <c r="JO38">
        <v>-999.9</v>
      </c>
      <c r="JP38">
        <v>435</v>
      </c>
      <c r="JQ38">
        <v>17</v>
      </c>
      <c r="JR38">
        <v>95.91459999999999</v>
      </c>
      <c r="JS38">
        <v>101.684</v>
      </c>
    </row>
    <row r="39" spans="1:279">
      <c r="A39">
        <v>23</v>
      </c>
      <c r="B39">
        <v>1687877293.5</v>
      </c>
      <c r="C39">
        <v>4761.900000095367</v>
      </c>
      <c r="D39" t="s">
        <v>525</v>
      </c>
      <c r="E39" t="s">
        <v>526</v>
      </c>
      <c r="F39">
        <v>15</v>
      </c>
      <c r="P39">
        <v>1687877285.75</v>
      </c>
      <c r="Q39">
        <f>(R39)/1000</f>
        <v>0</v>
      </c>
      <c r="R39">
        <f>1000*DB39*AP39*(CX39-CY39)/(100*CQ39*(1000-AP39*CX39))</f>
        <v>0</v>
      </c>
      <c r="S39">
        <f>DB39*AP39*(CW39-CV39*(1000-AP39*CY39)/(1000-AP39*CX39))/(100*CQ39)</f>
        <v>0</v>
      </c>
      <c r="T39">
        <f>CV39 - IF(AP39&gt;1, S39*CQ39*100.0/(AR39*DJ39), 0)</f>
        <v>0</v>
      </c>
      <c r="U39">
        <f>((AA39-Q39/2)*T39-S39)/(AA39+Q39/2)</f>
        <v>0</v>
      </c>
      <c r="V39">
        <f>U39*(DC39+DD39)/1000.0</f>
        <v>0</v>
      </c>
      <c r="W39">
        <f>(CV39 - IF(AP39&gt;1, S39*CQ39*100.0/(AR39*DJ39), 0))*(DC39+DD39)/1000.0</f>
        <v>0</v>
      </c>
      <c r="X39">
        <f>2.0/((1/Z39-1/Y39)+SIGN(Z39)*SQRT((1/Z39-1/Y39)*(1/Z39-1/Y39) + 4*CR39/((CR39+1)*(CR39+1))*(2*1/Z39*1/Y39-1/Y39*1/Y39)))</f>
        <v>0</v>
      </c>
      <c r="Y39">
        <f>IF(LEFT(CS39,1)&lt;&gt;"0",IF(LEFT(CS39,1)="1",3.0,CT39),$D$5+$E$5*(DJ39*DC39/($K$5*1000))+$F$5*(DJ39*DC39/($K$5*1000))*MAX(MIN(CQ39,$J$5),$I$5)*MAX(MIN(CQ39,$J$5),$I$5)+$G$5*MAX(MIN(CQ39,$J$5),$I$5)*(DJ39*DC39/($K$5*1000))+$H$5*(DJ39*DC39/($K$5*1000))*(DJ39*DC39/($K$5*1000)))</f>
        <v>0</v>
      </c>
      <c r="Z39">
        <f>Q39*(1000-(1000*0.61365*exp(17.502*AD39/(240.97+AD39))/(DC39+DD39)+CX39)/2)/(1000*0.61365*exp(17.502*AD39/(240.97+AD39))/(DC39+DD39)-CX39)</f>
        <v>0</v>
      </c>
      <c r="AA39">
        <f>1/((CR39+1)/(X39/1.6)+1/(Y39/1.37)) + CR39/((CR39+1)/(X39/1.6) + CR39/(Y39/1.37))</f>
        <v>0</v>
      </c>
      <c r="AB39">
        <f>(CM39*CP39)</f>
        <v>0</v>
      </c>
      <c r="AC39">
        <f>(DE39+(AB39+2*0.95*5.67E-8*(((DE39+$B$7)+273)^4-(DE39+273)^4)-44100*Q39)/(1.84*29.3*Y39+8*0.95*5.67E-8*(DE39+273)^3))</f>
        <v>0</v>
      </c>
      <c r="AD39">
        <f>($C$7*DF39+$D$7*DG39+$E$7*AC39)</f>
        <v>0</v>
      </c>
      <c r="AE39">
        <f>0.61365*exp(17.502*AD39/(240.97+AD39))</f>
        <v>0</v>
      </c>
      <c r="AF39">
        <f>(AG39/AH39*100)</f>
        <v>0</v>
      </c>
      <c r="AG39">
        <f>CX39*(DC39+DD39)/1000</f>
        <v>0</v>
      </c>
      <c r="AH39">
        <f>0.61365*exp(17.502*DE39/(240.97+DE39))</f>
        <v>0</v>
      </c>
      <c r="AI39">
        <f>(AE39-CX39*(DC39+DD39)/1000)</f>
        <v>0</v>
      </c>
      <c r="AJ39">
        <f>(-Q39*44100)</f>
        <v>0</v>
      </c>
      <c r="AK39">
        <f>2*29.3*Y39*0.92*(DE39-AD39)</f>
        <v>0</v>
      </c>
      <c r="AL39">
        <f>2*0.95*5.67E-8*(((DE39+$B$7)+273)^4-(AD39+273)^4)</f>
        <v>0</v>
      </c>
      <c r="AM39">
        <f>AB39+AL39+AJ39+AK39</f>
        <v>0</v>
      </c>
      <c r="AN39">
        <v>0</v>
      </c>
      <c r="AO39">
        <v>0</v>
      </c>
      <c r="AP39">
        <f>IF(AN39*$H$13&gt;=AR39,1.0,(AR39/(AR39-AN39*$H$13)))</f>
        <v>0</v>
      </c>
      <c r="AQ39">
        <f>(AP39-1)*100</f>
        <v>0</v>
      </c>
      <c r="AR39">
        <f>MAX(0,($B$13+$C$13*DJ39)/(1+$D$13*DJ39)*DC39/(DE39+273)*$E$13)</f>
        <v>0</v>
      </c>
      <c r="AS39" t="s">
        <v>409</v>
      </c>
      <c r="AT39">
        <v>12501.9</v>
      </c>
      <c r="AU39">
        <v>646.7515384615385</v>
      </c>
      <c r="AV39">
        <v>2575.47</v>
      </c>
      <c r="AW39">
        <f>1-AU39/AV39</f>
        <v>0</v>
      </c>
      <c r="AX39">
        <v>-1.242991638256745</v>
      </c>
      <c r="AY39" t="s">
        <v>527</v>
      </c>
      <c r="AZ39">
        <v>12541.4</v>
      </c>
      <c r="BA39">
        <v>567.47808</v>
      </c>
      <c r="BB39">
        <v>905.319</v>
      </c>
      <c r="BC39">
        <f>1-BA39/BB39</f>
        <v>0</v>
      </c>
      <c r="BD39">
        <v>0.5</v>
      </c>
      <c r="BE39">
        <f>CN39</f>
        <v>0</v>
      </c>
      <c r="BF39">
        <f>S39</f>
        <v>0</v>
      </c>
      <c r="BG39">
        <f>BC39*BD39*BE39</f>
        <v>0</v>
      </c>
      <c r="BH39">
        <f>(BF39-AX39)/BE39</f>
        <v>0</v>
      </c>
      <c r="BI39">
        <f>(AV39-BB39)/BB39</f>
        <v>0</v>
      </c>
      <c r="BJ39">
        <f>AU39/(AW39+AU39/BB39)</f>
        <v>0</v>
      </c>
      <c r="BK39" t="s">
        <v>528</v>
      </c>
      <c r="BL39">
        <v>-421.17</v>
      </c>
      <c r="BM39">
        <f>IF(BL39&lt;&gt;0, BL39, BJ39)</f>
        <v>0</v>
      </c>
      <c r="BN39">
        <f>1-BM39/BB39</f>
        <v>0</v>
      </c>
      <c r="BO39">
        <f>(BB39-BA39)/(BB39-BM39)</f>
        <v>0</v>
      </c>
      <c r="BP39">
        <f>(AV39-BB39)/(AV39-BM39)</f>
        <v>0</v>
      </c>
      <c r="BQ39">
        <f>(BB39-BA39)/(BB39-AU39)</f>
        <v>0</v>
      </c>
      <c r="BR39">
        <f>(AV39-BB39)/(AV39-AU39)</f>
        <v>0</v>
      </c>
      <c r="BS39">
        <f>(BO39*BM39/BA39)</f>
        <v>0</v>
      </c>
      <c r="BT39">
        <f>(1-BS39)</f>
        <v>0</v>
      </c>
      <c r="BU39">
        <v>1889</v>
      </c>
      <c r="BV39">
        <v>300</v>
      </c>
      <c r="BW39">
        <v>300</v>
      </c>
      <c r="BX39">
        <v>300</v>
      </c>
      <c r="BY39">
        <v>12541.4</v>
      </c>
      <c r="BZ39">
        <v>846.8200000000001</v>
      </c>
      <c r="CA39">
        <v>-0.009688270000000001</v>
      </c>
      <c r="CB39">
        <v>-11.39</v>
      </c>
      <c r="CC39" t="s">
        <v>412</v>
      </c>
      <c r="CD39" t="s">
        <v>412</v>
      </c>
      <c r="CE39" t="s">
        <v>412</v>
      </c>
      <c r="CF39" t="s">
        <v>412</v>
      </c>
      <c r="CG39" t="s">
        <v>412</v>
      </c>
      <c r="CH39" t="s">
        <v>412</v>
      </c>
      <c r="CI39" t="s">
        <v>412</v>
      </c>
      <c r="CJ39" t="s">
        <v>412</v>
      </c>
      <c r="CK39" t="s">
        <v>412</v>
      </c>
      <c r="CL39" t="s">
        <v>412</v>
      </c>
      <c r="CM39">
        <f>$B$11*DK39+$C$11*DL39+$F$11*DW39*(1-DZ39)</f>
        <v>0</v>
      </c>
      <c r="CN39">
        <f>CM39*CO39</f>
        <v>0</v>
      </c>
      <c r="CO39">
        <f>($B$11*$D$9+$C$11*$D$9+$F$11*((EJ39+EB39)/MAX(EJ39+EB39+EK39, 0.1)*$I$9+EK39/MAX(EJ39+EB39+EK39, 0.1)*$J$9))/($B$11+$C$11+$F$11)</f>
        <v>0</v>
      </c>
      <c r="CP39">
        <f>($B$11*$K$9+$C$11*$K$9+$F$11*((EJ39+EB39)/MAX(EJ39+EB39+EK39, 0.1)*$P$9+EK39/MAX(EJ39+EB39+EK39, 0.1)*$Q$9))/($B$11+$C$11+$F$11)</f>
        <v>0</v>
      </c>
      <c r="CQ39">
        <v>6</v>
      </c>
      <c r="CR39">
        <v>0.5</v>
      </c>
      <c r="CS39" t="s">
        <v>413</v>
      </c>
      <c r="CT39">
        <v>2</v>
      </c>
      <c r="CU39">
        <v>1687877285.75</v>
      </c>
      <c r="CV39">
        <v>419.6706666666667</v>
      </c>
      <c r="CW39">
        <v>434.9994333333334</v>
      </c>
      <c r="CX39">
        <v>19.04696666666667</v>
      </c>
      <c r="CY39">
        <v>17.05380666666666</v>
      </c>
      <c r="CZ39">
        <v>419.0486666666667</v>
      </c>
      <c r="DA39">
        <v>18.92696666666667</v>
      </c>
      <c r="DB39">
        <v>600.2198333333333</v>
      </c>
      <c r="DC39">
        <v>101.0716</v>
      </c>
      <c r="DD39">
        <v>0.09961733666666667</v>
      </c>
      <c r="DE39">
        <v>25.64579666666667</v>
      </c>
      <c r="DF39">
        <v>25.19180666666666</v>
      </c>
      <c r="DG39">
        <v>999.9000000000002</v>
      </c>
      <c r="DH39">
        <v>0</v>
      </c>
      <c r="DI39">
        <v>0</v>
      </c>
      <c r="DJ39">
        <v>10003.45366666667</v>
      </c>
      <c r="DK39">
        <v>0</v>
      </c>
      <c r="DL39">
        <v>1533.637</v>
      </c>
      <c r="DM39">
        <v>-15.26071666666667</v>
      </c>
      <c r="DN39">
        <v>427.8887</v>
      </c>
      <c r="DO39">
        <v>442.5465666666668</v>
      </c>
      <c r="DP39">
        <v>1.993156</v>
      </c>
      <c r="DQ39">
        <v>434.9994333333334</v>
      </c>
      <c r="DR39">
        <v>17.05380666666666</v>
      </c>
      <c r="DS39">
        <v>1.925110333333333</v>
      </c>
      <c r="DT39">
        <v>1.723658666666666</v>
      </c>
      <c r="DU39">
        <v>16.84144666666667</v>
      </c>
      <c r="DV39">
        <v>15.11115333333333</v>
      </c>
      <c r="DW39">
        <v>800.0036333333334</v>
      </c>
      <c r="DX39">
        <v>0.9500115999999998</v>
      </c>
      <c r="DY39">
        <v>0.04998834000000001</v>
      </c>
      <c r="DZ39">
        <v>0</v>
      </c>
      <c r="EA39">
        <v>567.4878666666667</v>
      </c>
      <c r="EB39">
        <v>4.99931</v>
      </c>
      <c r="EC39">
        <v>8493.653666666667</v>
      </c>
      <c r="ED39">
        <v>6994.630000000001</v>
      </c>
      <c r="EE39">
        <v>37.91013333333333</v>
      </c>
      <c r="EF39">
        <v>41.74969999999998</v>
      </c>
      <c r="EG39">
        <v>39.05166666666666</v>
      </c>
      <c r="EH39">
        <v>41.90816666666665</v>
      </c>
      <c r="EI39">
        <v>40.18306666666667</v>
      </c>
      <c r="EJ39">
        <v>755.2636666666665</v>
      </c>
      <c r="EK39">
        <v>39.741</v>
      </c>
      <c r="EL39">
        <v>0</v>
      </c>
      <c r="EM39">
        <v>179.7000000476837</v>
      </c>
      <c r="EN39">
        <v>0</v>
      </c>
      <c r="EO39">
        <v>567.47808</v>
      </c>
      <c r="EP39">
        <v>-0.3960769179812498</v>
      </c>
      <c r="EQ39">
        <v>4779.222296237836</v>
      </c>
      <c r="ER39">
        <v>8518.204</v>
      </c>
      <c r="ES39">
        <v>15</v>
      </c>
      <c r="ET39">
        <v>1687877320.5</v>
      </c>
      <c r="EU39" t="s">
        <v>529</v>
      </c>
      <c r="EV39">
        <v>1687877320.5</v>
      </c>
      <c r="EW39">
        <v>1687539130.5</v>
      </c>
      <c r="EX39">
        <v>23</v>
      </c>
      <c r="EY39">
        <v>-0.068</v>
      </c>
      <c r="EZ39">
        <v>-0.008999999999999999</v>
      </c>
      <c r="FA39">
        <v>0.622</v>
      </c>
      <c r="FB39">
        <v>0.12</v>
      </c>
      <c r="FC39">
        <v>435</v>
      </c>
      <c r="FD39">
        <v>15</v>
      </c>
      <c r="FE39">
        <v>0.18</v>
      </c>
      <c r="FF39">
        <v>0.05</v>
      </c>
      <c r="FG39">
        <v>-15.2824225</v>
      </c>
      <c r="FH39">
        <v>0.3207636022514302</v>
      </c>
      <c r="FI39">
        <v>0.04620038683550184</v>
      </c>
      <c r="FJ39">
        <v>1</v>
      </c>
      <c r="FK39">
        <v>419.7416</v>
      </c>
      <c r="FL39">
        <v>-0.2109010011117378</v>
      </c>
      <c r="FM39">
        <v>0.02619363790439925</v>
      </c>
      <c r="FN39">
        <v>1</v>
      </c>
      <c r="FO39">
        <v>1.96829725</v>
      </c>
      <c r="FP39">
        <v>0.3952947467166917</v>
      </c>
      <c r="FQ39">
        <v>0.041413780797429</v>
      </c>
      <c r="FR39">
        <v>1</v>
      </c>
      <c r="FS39">
        <v>19.04025666666667</v>
      </c>
      <c r="FT39">
        <v>0.3924867630700627</v>
      </c>
      <c r="FU39">
        <v>0.02881937639081662</v>
      </c>
      <c r="FV39">
        <v>1</v>
      </c>
      <c r="FW39">
        <v>4</v>
      </c>
      <c r="FX39">
        <v>4</v>
      </c>
      <c r="FY39" t="s">
        <v>415</v>
      </c>
      <c r="FZ39">
        <v>3.18041</v>
      </c>
      <c r="GA39">
        <v>2.79672</v>
      </c>
      <c r="GB39">
        <v>0.105376</v>
      </c>
      <c r="GC39">
        <v>0.108928</v>
      </c>
      <c r="GD39">
        <v>0.103135</v>
      </c>
      <c r="GE39">
        <v>0.0959298</v>
      </c>
      <c r="GF39">
        <v>28179.5</v>
      </c>
      <c r="GG39">
        <v>22282.9</v>
      </c>
      <c r="GH39">
        <v>29427.4</v>
      </c>
      <c r="GI39">
        <v>24487.9</v>
      </c>
      <c r="GJ39">
        <v>33550.1</v>
      </c>
      <c r="GK39">
        <v>32301.3</v>
      </c>
      <c r="GL39">
        <v>40574.7</v>
      </c>
      <c r="GM39">
        <v>39942.8</v>
      </c>
      <c r="GN39">
        <v>2.1975</v>
      </c>
      <c r="GO39">
        <v>1.92792</v>
      </c>
      <c r="GP39">
        <v>0.0694543</v>
      </c>
      <c r="GQ39">
        <v>0</v>
      </c>
      <c r="GR39">
        <v>23.957</v>
      </c>
      <c r="GS39">
        <v>999.9</v>
      </c>
      <c r="GT39">
        <v>64.2</v>
      </c>
      <c r="GU39">
        <v>26.6</v>
      </c>
      <c r="GV39">
        <v>22.2053</v>
      </c>
      <c r="GW39">
        <v>62.0618</v>
      </c>
      <c r="GX39">
        <v>34.0865</v>
      </c>
      <c r="GY39">
        <v>1</v>
      </c>
      <c r="GZ39">
        <v>-0.171352</v>
      </c>
      <c r="HA39">
        <v>0</v>
      </c>
      <c r="HB39">
        <v>20.2834</v>
      </c>
      <c r="HC39">
        <v>5.22478</v>
      </c>
      <c r="HD39">
        <v>11.9021</v>
      </c>
      <c r="HE39">
        <v>4.96335</v>
      </c>
      <c r="HF39">
        <v>3.29135</v>
      </c>
      <c r="HG39">
        <v>9999</v>
      </c>
      <c r="HH39">
        <v>9999</v>
      </c>
      <c r="HI39">
        <v>9999</v>
      </c>
      <c r="HJ39">
        <v>999.9</v>
      </c>
      <c r="HK39">
        <v>4.97017</v>
      </c>
      <c r="HL39">
        <v>1.87485</v>
      </c>
      <c r="HM39">
        <v>1.87357</v>
      </c>
      <c r="HN39">
        <v>1.87265</v>
      </c>
      <c r="HO39">
        <v>1.87424</v>
      </c>
      <c r="HP39">
        <v>1.8692</v>
      </c>
      <c r="HQ39">
        <v>1.87346</v>
      </c>
      <c r="HR39">
        <v>1.87847</v>
      </c>
      <c r="HS39">
        <v>0</v>
      </c>
      <c r="HT39">
        <v>0</v>
      </c>
      <c r="HU39">
        <v>0</v>
      </c>
      <c r="HV39">
        <v>0</v>
      </c>
      <c r="HW39" t="s">
        <v>416</v>
      </c>
      <c r="HX39" t="s">
        <v>417</v>
      </c>
      <c r="HY39" t="s">
        <v>418</v>
      </c>
      <c r="HZ39" t="s">
        <v>418</v>
      </c>
      <c r="IA39" t="s">
        <v>418</v>
      </c>
      <c r="IB39" t="s">
        <v>418</v>
      </c>
      <c r="IC39">
        <v>0</v>
      </c>
      <c r="ID39">
        <v>100</v>
      </c>
      <c r="IE39">
        <v>100</v>
      </c>
      <c r="IF39">
        <v>0.622</v>
      </c>
      <c r="IG39">
        <v>0.12</v>
      </c>
      <c r="IH39">
        <v>0.6899499999999534</v>
      </c>
      <c r="II39">
        <v>0</v>
      </c>
      <c r="IJ39">
        <v>0</v>
      </c>
      <c r="IK39">
        <v>0</v>
      </c>
      <c r="IL39">
        <v>0.12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2.7</v>
      </c>
      <c r="IU39">
        <v>5636.1</v>
      </c>
      <c r="IV39">
        <v>1.1145</v>
      </c>
      <c r="IW39">
        <v>2.3999</v>
      </c>
      <c r="IX39">
        <v>1.42578</v>
      </c>
      <c r="IY39">
        <v>2.27783</v>
      </c>
      <c r="IZ39">
        <v>1.54785</v>
      </c>
      <c r="JA39">
        <v>2.39136</v>
      </c>
      <c r="JB39">
        <v>31.0419</v>
      </c>
      <c r="JC39">
        <v>15.0602</v>
      </c>
      <c r="JD39">
        <v>18</v>
      </c>
      <c r="JE39">
        <v>624.919</v>
      </c>
      <c r="JF39">
        <v>437.276</v>
      </c>
      <c r="JG39">
        <v>25.113</v>
      </c>
      <c r="JH39">
        <v>25.1222</v>
      </c>
      <c r="JI39">
        <v>30.0005</v>
      </c>
      <c r="JJ39">
        <v>24.9021</v>
      </c>
      <c r="JK39">
        <v>24.8376</v>
      </c>
      <c r="JL39">
        <v>22.3296</v>
      </c>
      <c r="JM39">
        <v>27.043</v>
      </c>
      <c r="JN39">
        <v>74.46080000000001</v>
      </c>
      <c r="JO39">
        <v>-999.9</v>
      </c>
      <c r="JP39">
        <v>435</v>
      </c>
      <c r="JQ39">
        <v>17</v>
      </c>
      <c r="JR39">
        <v>95.8584</v>
      </c>
      <c r="JS39">
        <v>101.631</v>
      </c>
    </row>
    <row r="40" spans="1:279">
      <c r="A40">
        <v>24</v>
      </c>
      <c r="B40">
        <v>1687877445</v>
      </c>
      <c r="C40">
        <v>4913.400000095367</v>
      </c>
      <c r="D40" t="s">
        <v>530</v>
      </c>
      <c r="E40" t="s">
        <v>531</v>
      </c>
      <c r="F40">
        <v>15</v>
      </c>
      <c r="P40">
        <v>1687877437.25</v>
      </c>
      <c r="Q40">
        <f>(R40)/1000</f>
        <v>0</v>
      </c>
      <c r="R40">
        <f>1000*DB40*AP40*(CX40-CY40)/(100*CQ40*(1000-AP40*CX40))</f>
        <v>0</v>
      </c>
      <c r="S40">
        <f>DB40*AP40*(CW40-CV40*(1000-AP40*CY40)/(1000-AP40*CX40))/(100*CQ40)</f>
        <v>0</v>
      </c>
      <c r="T40">
        <f>CV40 - IF(AP40&gt;1, S40*CQ40*100.0/(AR40*DJ40), 0)</f>
        <v>0</v>
      </c>
      <c r="U40">
        <f>((AA40-Q40/2)*T40-S40)/(AA40+Q40/2)</f>
        <v>0</v>
      </c>
      <c r="V40">
        <f>U40*(DC40+DD40)/1000.0</f>
        <v>0</v>
      </c>
      <c r="W40">
        <f>(CV40 - IF(AP40&gt;1, S40*CQ40*100.0/(AR40*DJ40), 0))*(DC40+DD40)/1000.0</f>
        <v>0</v>
      </c>
      <c r="X40">
        <f>2.0/((1/Z40-1/Y40)+SIGN(Z40)*SQRT((1/Z40-1/Y40)*(1/Z40-1/Y40) + 4*CR40/((CR40+1)*(CR40+1))*(2*1/Z40*1/Y40-1/Y40*1/Y40)))</f>
        <v>0</v>
      </c>
      <c r="Y40">
        <f>IF(LEFT(CS40,1)&lt;&gt;"0",IF(LEFT(CS40,1)="1",3.0,CT40),$D$5+$E$5*(DJ40*DC40/($K$5*1000))+$F$5*(DJ40*DC40/($K$5*1000))*MAX(MIN(CQ40,$J$5),$I$5)*MAX(MIN(CQ40,$J$5),$I$5)+$G$5*MAX(MIN(CQ40,$J$5),$I$5)*(DJ40*DC40/($K$5*1000))+$H$5*(DJ40*DC40/($K$5*1000))*(DJ40*DC40/($K$5*1000)))</f>
        <v>0</v>
      </c>
      <c r="Z40">
        <f>Q40*(1000-(1000*0.61365*exp(17.502*AD40/(240.97+AD40))/(DC40+DD40)+CX40)/2)/(1000*0.61365*exp(17.502*AD40/(240.97+AD40))/(DC40+DD40)-CX40)</f>
        <v>0</v>
      </c>
      <c r="AA40">
        <f>1/((CR40+1)/(X40/1.6)+1/(Y40/1.37)) + CR40/((CR40+1)/(X40/1.6) + CR40/(Y40/1.37))</f>
        <v>0</v>
      </c>
      <c r="AB40">
        <f>(CM40*CP40)</f>
        <v>0</v>
      </c>
      <c r="AC40">
        <f>(DE40+(AB40+2*0.95*5.67E-8*(((DE40+$B$7)+273)^4-(DE40+273)^4)-44100*Q40)/(1.84*29.3*Y40+8*0.95*5.67E-8*(DE40+273)^3))</f>
        <v>0</v>
      </c>
      <c r="AD40">
        <f>($C$7*DF40+$D$7*DG40+$E$7*AC40)</f>
        <v>0</v>
      </c>
      <c r="AE40">
        <f>0.61365*exp(17.502*AD40/(240.97+AD40))</f>
        <v>0</v>
      </c>
      <c r="AF40">
        <f>(AG40/AH40*100)</f>
        <v>0</v>
      </c>
      <c r="AG40">
        <f>CX40*(DC40+DD40)/1000</f>
        <v>0</v>
      </c>
      <c r="AH40">
        <f>0.61365*exp(17.502*DE40/(240.97+DE40))</f>
        <v>0</v>
      </c>
      <c r="AI40">
        <f>(AE40-CX40*(DC40+DD40)/1000)</f>
        <v>0</v>
      </c>
      <c r="AJ40">
        <f>(-Q40*44100)</f>
        <v>0</v>
      </c>
      <c r="AK40">
        <f>2*29.3*Y40*0.92*(DE40-AD40)</f>
        <v>0</v>
      </c>
      <c r="AL40">
        <f>2*0.95*5.67E-8*(((DE40+$B$7)+273)^4-(AD40+273)^4)</f>
        <v>0</v>
      </c>
      <c r="AM40">
        <f>AB40+AL40+AJ40+AK40</f>
        <v>0</v>
      </c>
      <c r="AN40">
        <v>0</v>
      </c>
      <c r="AO40">
        <v>0</v>
      </c>
      <c r="AP40">
        <f>IF(AN40*$H$13&gt;=AR40,1.0,(AR40/(AR40-AN40*$H$13)))</f>
        <v>0</v>
      </c>
      <c r="AQ40">
        <f>(AP40-1)*100</f>
        <v>0</v>
      </c>
      <c r="AR40">
        <f>MAX(0,($B$13+$C$13*DJ40)/(1+$D$13*DJ40)*DC40/(DE40+273)*$E$13)</f>
        <v>0</v>
      </c>
      <c r="AS40" t="s">
        <v>409</v>
      </c>
      <c r="AT40">
        <v>12501.9</v>
      </c>
      <c r="AU40">
        <v>646.7515384615385</v>
      </c>
      <c r="AV40">
        <v>2575.47</v>
      </c>
      <c r="AW40">
        <f>1-AU40/AV40</f>
        <v>0</v>
      </c>
      <c r="AX40">
        <v>-1.242991638256745</v>
      </c>
      <c r="AY40" t="s">
        <v>532</v>
      </c>
      <c r="AZ40">
        <v>12526.5</v>
      </c>
      <c r="BA40">
        <v>779.7574800000001</v>
      </c>
      <c r="BB40">
        <v>1346.41</v>
      </c>
      <c r="BC40">
        <f>1-BA40/BB40</f>
        <v>0</v>
      </c>
      <c r="BD40">
        <v>0.5</v>
      </c>
      <c r="BE40">
        <f>CN40</f>
        <v>0</v>
      </c>
      <c r="BF40">
        <f>S40</f>
        <v>0</v>
      </c>
      <c r="BG40">
        <f>BC40*BD40*BE40</f>
        <v>0</v>
      </c>
      <c r="BH40">
        <f>(BF40-AX40)/BE40</f>
        <v>0</v>
      </c>
      <c r="BI40">
        <f>(AV40-BB40)/BB40</f>
        <v>0</v>
      </c>
      <c r="BJ40">
        <f>AU40/(AW40+AU40/BB40)</f>
        <v>0</v>
      </c>
      <c r="BK40" t="s">
        <v>533</v>
      </c>
      <c r="BL40">
        <v>-437.19</v>
      </c>
      <c r="BM40">
        <f>IF(BL40&lt;&gt;0, BL40, BJ40)</f>
        <v>0</v>
      </c>
      <c r="BN40">
        <f>1-BM40/BB40</f>
        <v>0</v>
      </c>
      <c r="BO40">
        <f>(BB40-BA40)/(BB40-BM40)</f>
        <v>0</v>
      </c>
      <c r="BP40">
        <f>(AV40-BB40)/(AV40-BM40)</f>
        <v>0</v>
      </c>
      <c r="BQ40">
        <f>(BB40-BA40)/(BB40-AU40)</f>
        <v>0</v>
      </c>
      <c r="BR40">
        <f>(AV40-BB40)/(AV40-AU40)</f>
        <v>0</v>
      </c>
      <c r="BS40">
        <f>(BO40*BM40/BA40)</f>
        <v>0</v>
      </c>
      <c r="BT40">
        <f>(1-BS40)</f>
        <v>0</v>
      </c>
      <c r="BU40">
        <v>1891</v>
      </c>
      <c r="BV40">
        <v>300</v>
      </c>
      <c r="BW40">
        <v>300</v>
      </c>
      <c r="BX40">
        <v>300</v>
      </c>
      <c r="BY40">
        <v>12526.5</v>
      </c>
      <c r="BZ40">
        <v>1271.97</v>
      </c>
      <c r="CA40">
        <v>-0.00967844</v>
      </c>
      <c r="CB40">
        <v>-10.49</v>
      </c>
      <c r="CC40" t="s">
        <v>412</v>
      </c>
      <c r="CD40" t="s">
        <v>412</v>
      </c>
      <c r="CE40" t="s">
        <v>412</v>
      </c>
      <c r="CF40" t="s">
        <v>412</v>
      </c>
      <c r="CG40" t="s">
        <v>412</v>
      </c>
      <c r="CH40" t="s">
        <v>412</v>
      </c>
      <c r="CI40" t="s">
        <v>412</v>
      </c>
      <c r="CJ40" t="s">
        <v>412</v>
      </c>
      <c r="CK40" t="s">
        <v>412</v>
      </c>
      <c r="CL40" t="s">
        <v>412</v>
      </c>
      <c r="CM40">
        <f>$B$11*DK40+$C$11*DL40+$F$11*DW40*(1-DZ40)</f>
        <v>0</v>
      </c>
      <c r="CN40">
        <f>CM40*CO40</f>
        <v>0</v>
      </c>
      <c r="CO40">
        <f>($B$11*$D$9+$C$11*$D$9+$F$11*((EJ40+EB40)/MAX(EJ40+EB40+EK40, 0.1)*$I$9+EK40/MAX(EJ40+EB40+EK40, 0.1)*$J$9))/($B$11+$C$11+$F$11)</f>
        <v>0</v>
      </c>
      <c r="CP40">
        <f>($B$11*$K$9+$C$11*$K$9+$F$11*((EJ40+EB40)/MAX(EJ40+EB40+EK40, 0.1)*$P$9+EK40/MAX(EJ40+EB40+EK40, 0.1)*$Q$9))/($B$11+$C$11+$F$11)</f>
        <v>0</v>
      </c>
      <c r="CQ40">
        <v>6</v>
      </c>
      <c r="CR40">
        <v>0.5</v>
      </c>
      <c r="CS40" t="s">
        <v>413</v>
      </c>
      <c r="CT40">
        <v>2</v>
      </c>
      <c r="CU40">
        <v>1687877437.25</v>
      </c>
      <c r="CV40">
        <v>416.4807333333333</v>
      </c>
      <c r="CW40">
        <v>435.0015666666667</v>
      </c>
      <c r="CX40">
        <v>19.31239333333333</v>
      </c>
      <c r="CY40">
        <v>16.90293333333333</v>
      </c>
      <c r="CZ40">
        <v>415.9297333333333</v>
      </c>
      <c r="DA40">
        <v>19.19239333333333</v>
      </c>
      <c r="DB40">
        <v>600.2362666666667</v>
      </c>
      <c r="DC40">
        <v>101.0810666666667</v>
      </c>
      <c r="DD40">
        <v>0.10002337</v>
      </c>
      <c r="DE40">
        <v>25.43921666666667</v>
      </c>
      <c r="DF40">
        <v>25.32084333333334</v>
      </c>
      <c r="DG40">
        <v>999.9000000000002</v>
      </c>
      <c r="DH40">
        <v>0</v>
      </c>
      <c r="DI40">
        <v>0</v>
      </c>
      <c r="DJ40">
        <v>9994.165666666668</v>
      </c>
      <c r="DK40">
        <v>0</v>
      </c>
      <c r="DL40">
        <v>907.5707333333334</v>
      </c>
      <c r="DM40">
        <v>-18.44972</v>
      </c>
      <c r="DN40">
        <v>424.7549333333333</v>
      </c>
      <c r="DO40">
        <v>442.4808666666667</v>
      </c>
      <c r="DP40">
        <v>2.409468</v>
      </c>
      <c r="DQ40">
        <v>435.0015666666667</v>
      </c>
      <c r="DR40">
        <v>16.90293333333333</v>
      </c>
      <c r="DS40">
        <v>1.952119</v>
      </c>
      <c r="DT40">
        <v>1.708567333333333</v>
      </c>
      <c r="DU40">
        <v>17.06122333333333</v>
      </c>
      <c r="DV40">
        <v>14.9745</v>
      </c>
      <c r="DW40">
        <v>799.9894666666668</v>
      </c>
      <c r="DX40">
        <v>0.9499923</v>
      </c>
      <c r="DY40">
        <v>0.05000776999999999</v>
      </c>
      <c r="DZ40">
        <v>0</v>
      </c>
      <c r="EA40">
        <v>780.2382333333334</v>
      </c>
      <c r="EB40">
        <v>4.99931</v>
      </c>
      <c r="EC40">
        <v>8339.044999999998</v>
      </c>
      <c r="ED40">
        <v>6994.456999999999</v>
      </c>
      <c r="EE40">
        <v>35.86016666666666</v>
      </c>
      <c r="EF40">
        <v>38.16846666666665</v>
      </c>
      <c r="EG40">
        <v>36.88313333333334</v>
      </c>
      <c r="EH40">
        <v>37.52686666666667</v>
      </c>
      <c r="EI40">
        <v>37.48726666666666</v>
      </c>
      <c r="EJ40">
        <v>755.2346666666666</v>
      </c>
      <c r="EK40">
        <v>39.75266666666666</v>
      </c>
      <c r="EL40">
        <v>0</v>
      </c>
      <c r="EM40">
        <v>151</v>
      </c>
      <c r="EN40">
        <v>0</v>
      </c>
      <c r="EO40">
        <v>779.7574800000001</v>
      </c>
      <c r="EP40">
        <v>-45.99253851371279</v>
      </c>
      <c r="EQ40">
        <v>-1451.847694116094</v>
      </c>
      <c r="ER40">
        <v>8323.269600000001</v>
      </c>
      <c r="ES40">
        <v>15</v>
      </c>
      <c r="ET40">
        <v>1687877472</v>
      </c>
      <c r="EU40" t="s">
        <v>534</v>
      </c>
      <c r="EV40">
        <v>1687877472</v>
      </c>
      <c r="EW40">
        <v>1687539130.5</v>
      </c>
      <c r="EX40">
        <v>24</v>
      </c>
      <c r="EY40">
        <v>-0.07099999999999999</v>
      </c>
      <c r="EZ40">
        <v>-0.008999999999999999</v>
      </c>
      <c r="FA40">
        <v>0.551</v>
      </c>
      <c r="FB40">
        <v>0.12</v>
      </c>
      <c r="FC40">
        <v>435</v>
      </c>
      <c r="FD40">
        <v>15</v>
      </c>
      <c r="FE40">
        <v>0.12</v>
      </c>
      <c r="FF40">
        <v>0.05</v>
      </c>
      <c r="FG40">
        <v>-18.40472</v>
      </c>
      <c r="FH40">
        <v>-0.6639692307691745</v>
      </c>
      <c r="FI40">
        <v>0.08657132666189211</v>
      </c>
      <c r="FJ40">
        <v>1</v>
      </c>
      <c r="FK40">
        <v>416.5568</v>
      </c>
      <c r="FL40">
        <v>-0.7885561735261845</v>
      </c>
      <c r="FM40">
        <v>0.06293615812869423</v>
      </c>
      <c r="FN40">
        <v>1</v>
      </c>
      <c r="FO40">
        <v>2.3876055</v>
      </c>
      <c r="FP40">
        <v>0.3557446153846168</v>
      </c>
      <c r="FQ40">
        <v>0.03795401256454975</v>
      </c>
      <c r="FR40">
        <v>1</v>
      </c>
      <c r="FS40">
        <v>19.31091333333333</v>
      </c>
      <c r="FT40">
        <v>0.1378651835373023</v>
      </c>
      <c r="FU40">
        <v>0.01062602883907658</v>
      </c>
      <c r="FV40">
        <v>1</v>
      </c>
      <c r="FW40">
        <v>4</v>
      </c>
      <c r="FX40">
        <v>4</v>
      </c>
      <c r="FY40" t="s">
        <v>415</v>
      </c>
      <c r="FZ40">
        <v>3.18053</v>
      </c>
      <c r="GA40">
        <v>2.79653</v>
      </c>
      <c r="GB40">
        <v>0.104759</v>
      </c>
      <c r="GC40">
        <v>0.108902</v>
      </c>
      <c r="GD40">
        <v>0.10405</v>
      </c>
      <c r="GE40">
        <v>0.0951983</v>
      </c>
      <c r="GF40">
        <v>28191.3</v>
      </c>
      <c r="GG40">
        <v>22281.2</v>
      </c>
      <c r="GH40">
        <v>29420.1</v>
      </c>
      <c r="GI40">
        <v>24485.8</v>
      </c>
      <c r="GJ40">
        <v>33507.3</v>
      </c>
      <c r="GK40">
        <v>32325.7</v>
      </c>
      <c r="GL40">
        <v>40565.2</v>
      </c>
      <c r="GM40">
        <v>39940</v>
      </c>
      <c r="GN40">
        <v>2.19565</v>
      </c>
      <c r="GO40">
        <v>1.92272</v>
      </c>
      <c r="GP40">
        <v>0.108205</v>
      </c>
      <c r="GQ40">
        <v>0</v>
      </c>
      <c r="GR40">
        <v>23.4497</v>
      </c>
      <c r="GS40">
        <v>999.9</v>
      </c>
      <c r="GT40">
        <v>64.09999999999999</v>
      </c>
      <c r="GU40">
        <v>26.7</v>
      </c>
      <c r="GV40">
        <v>22.2992</v>
      </c>
      <c r="GW40">
        <v>62.5218</v>
      </c>
      <c r="GX40">
        <v>33.77</v>
      </c>
      <c r="GY40">
        <v>1</v>
      </c>
      <c r="GZ40">
        <v>-0.164586</v>
      </c>
      <c r="HA40">
        <v>0</v>
      </c>
      <c r="HB40">
        <v>20.2835</v>
      </c>
      <c r="HC40">
        <v>5.22433</v>
      </c>
      <c r="HD40">
        <v>11.9021</v>
      </c>
      <c r="HE40">
        <v>4.9637</v>
      </c>
      <c r="HF40">
        <v>3.292</v>
      </c>
      <c r="HG40">
        <v>9999</v>
      </c>
      <c r="HH40">
        <v>9999</v>
      </c>
      <c r="HI40">
        <v>9999</v>
      </c>
      <c r="HJ40">
        <v>999.9</v>
      </c>
      <c r="HK40">
        <v>4.97017</v>
      </c>
      <c r="HL40">
        <v>1.87485</v>
      </c>
      <c r="HM40">
        <v>1.87359</v>
      </c>
      <c r="HN40">
        <v>1.87268</v>
      </c>
      <c r="HO40">
        <v>1.87424</v>
      </c>
      <c r="HP40">
        <v>1.86922</v>
      </c>
      <c r="HQ40">
        <v>1.87346</v>
      </c>
      <c r="HR40">
        <v>1.8785</v>
      </c>
      <c r="HS40">
        <v>0</v>
      </c>
      <c r="HT40">
        <v>0</v>
      </c>
      <c r="HU40">
        <v>0</v>
      </c>
      <c r="HV40">
        <v>0</v>
      </c>
      <c r="HW40" t="s">
        <v>416</v>
      </c>
      <c r="HX40" t="s">
        <v>417</v>
      </c>
      <c r="HY40" t="s">
        <v>418</v>
      </c>
      <c r="HZ40" t="s">
        <v>418</v>
      </c>
      <c r="IA40" t="s">
        <v>418</v>
      </c>
      <c r="IB40" t="s">
        <v>418</v>
      </c>
      <c r="IC40">
        <v>0</v>
      </c>
      <c r="ID40">
        <v>100</v>
      </c>
      <c r="IE40">
        <v>100</v>
      </c>
      <c r="IF40">
        <v>0.551</v>
      </c>
      <c r="IG40">
        <v>0.12</v>
      </c>
      <c r="IH40">
        <v>0.6222000000000776</v>
      </c>
      <c r="II40">
        <v>0</v>
      </c>
      <c r="IJ40">
        <v>0</v>
      </c>
      <c r="IK40">
        <v>0</v>
      </c>
      <c r="IL40">
        <v>0.12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2.1</v>
      </c>
      <c r="IU40">
        <v>5638.6</v>
      </c>
      <c r="IV40">
        <v>1.11328</v>
      </c>
      <c r="IW40">
        <v>2.39746</v>
      </c>
      <c r="IX40">
        <v>1.42578</v>
      </c>
      <c r="IY40">
        <v>2.27661</v>
      </c>
      <c r="IZ40">
        <v>1.54785</v>
      </c>
      <c r="JA40">
        <v>2.36816</v>
      </c>
      <c r="JB40">
        <v>31.2591</v>
      </c>
      <c r="JC40">
        <v>15.0339</v>
      </c>
      <c r="JD40">
        <v>18</v>
      </c>
      <c r="JE40">
        <v>625.02</v>
      </c>
      <c r="JF40">
        <v>435.311</v>
      </c>
      <c r="JG40">
        <v>25.1438</v>
      </c>
      <c r="JH40">
        <v>25.2384</v>
      </c>
      <c r="JI40">
        <v>30</v>
      </c>
      <c r="JJ40">
        <v>25.033</v>
      </c>
      <c r="JK40">
        <v>24.9645</v>
      </c>
      <c r="JL40">
        <v>22.3069</v>
      </c>
      <c r="JM40">
        <v>26.9323</v>
      </c>
      <c r="JN40">
        <v>72.967</v>
      </c>
      <c r="JO40">
        <v>-999.9</v>
      </c>
      <c r="JP40">
        <v>435</v>
      </c>
      <c r="JQ40">
        <v>17</v>
      </c>
      <c r="JR40">
        <v>95.83540000000001</v>
      </c>
      <c r="JS40">
        <v>101.624</v>
      </c>
    </row>
    <row r="41" spans="1:279">
      <c r="A41">
        <v>25</v>
      </c>
      <c r="B41">
        <v>1687877758.5</v>
      </c>
      <c r="C41">
        <v>5226.900000095367</v>
      </c>
      <c r="D41" t="s">
        <v>535</v>
      </c>
      <c r="E41" t="s">
        <v>536</v>
      </c>
      <c r="F41">
        <v>15</v>
      </c>
      <c r="P41">
        <v>1687877750.75</v>
      </c>
      <c r="Q41">
        <f>(R41)/1000</f>
        <v>0</v>
      </c>
      <c r="R41">
        <f>1000*DB41*AP41*(CX41-CY41)/(100*CQ41*(1000-AP41*CX41))</f>
        <v>0</v>
      </c>
      <c r="S41">
        <f>DB41*AP41*(CW41-CV41*(1000-AP41*CY41)/(1000-AP41*CX41))/(100*CQ41)</f>
        <v>0</v>
      </c>
      <c r="T41">
        <f>CV41 - IF(AP41&gt;1, S41*CQ41*100.0/(AR41*DJ41), 0)</f>
        <v>0</v>
      </c>
      <c r="U41">
        <f>((AA41-Q41/2)*T41-S41)/(AA41+Q41/2)</f>
        <v>0</v>
      </c>
      <c r="V41">
        <f>U41*(DC41+DD41)/1000.0</f>
        <v>0</v>
      </c>
      <c r="W41">
        <f>(CV41 - IF(AP41&gt;1, S41*CQ41*100.0/(AR41*DJ41), 0))*(DC41+DD41)/1000.0</f>
        <v>0</v>
      </c>
      <c r="X41">
        <f>2.0/((1/Z41-1/Y41)+SIGN(Z41)*SQRT((1/Z41-1/Y41)*(1/Z41-1/Y41) + 4*CR41/((CR41+1)*(CR41+1))*(2*1/Z41*1/Y41-1/Y41*1/Y41)))</f>
        <v>0</v>
      </c>
      <c r="Y41">
        <f>IF(LEFT(CS41,1)&lt;&gt;"0",IF(LEFT(CS41,1)="1",3.0,CT41),$D$5+$E$5*(DJ41*DC41/($K$5*1000))+$F$5*(DJ41*DC41/($K$5*1000))*MAX(MIN(CQ41,$J$5),$I$5)*MAX(MIN(CQ41,$J$5),$I$5)+$G$5*MAX(MIN(CQ41,$J$5),$I$5)*(DJ41*DC41/($K$5*1000))+$H$5*(DJ41*DC41/($K$5*1000))*(DJ41*DC41/($K$5*1000)))</f>
        <v>0</v>
      </c>
      <c r="Z41">
        <f>Q41*(1000-(1000*0.61365*exp(17.502*AD41/(240.97+AD41))/(DC41+DD41)+CX41)/2)/(1000*0.61365*exp(17.502*AD41/(240.97+AD41))/(DC41+DD41)-CX41)</f>
        <v>0</v>
      </c>
      <c r="AA41">
        <f>1/((CR41+1)/(X41/1.6)+1/(Y41/1.37)) + CR41/((CR41+1)/(X41/1.6) + CR41/(Y41/1.37))</f>
        <v>0</v>
      </c>
      <c r="AB41">
        <f>(CM41*CP41)</f>
        <v>0</v>
      </c>
      <c r="AC41">
        <f>(DE41+(AB41+2*0.95*5.67E-8*(((DE41+$B$7)+273)^4-(DE41+273)^4)-44100*Q41)/(1.84*29.3*Y41+8*0.95*5.67E-8*(DE41+273)^3))</f>
        <v>0</v>
      </c>
      <c r="AD41">
        <f>($C$7*DF41+$D$7*DG41+$E$7*AC41)</f>
        <v>0</v>
      </c>
      <c r="AE41">
        <f>0.61365*exp(17.502*AD41/(240.97+AD41))</f>
        <v>0</v>
      </c>
      <c r="AF41">
        <f>(AG41/AH41*100)</f>
        <v>0</v>
      </c>
      <c r="AG41">
        <f>CX41*(DC41+DD41)/1000</f>
        <v>0</v>
      </c>
      <c r="AH41">
        <f>0.61365*exp(17.502*DE41/(240.97+DE41))</f>
        <v>0</v>
      </c>
      <c r="AI41">
        <f>(AE41-CX41*(DC41+DD41)/1000)</f>
        <v>0</v>
      </c>
      <c r="AJ41">
        <f>(-Q41*44100)</f>
        <v>0</v>
      </c>
      <c r="AK41">
        <f>2*29.3*Y41*0.92*(DE41-AD41)</f>
        <v>0</v>
      </c>
      <c r="AL41">
        <f>2*0.95*5.67E-8*(((DE41+$B$7)+273)^4-(AD41+273)^4)</f>
        <v>0</v>
      </c>
      <c r="AM41">
        <f>AB41+AL41+AJ41+AK41</f>
        <v>0</v>
      </c>
      <c r="AN41">
        <v>0</v>
      </c>
      <c r="AO41">
        <v>0</v>
      </c>
      <c r="AP41">
        <f>IF(AN41*$H$13&gt;=AR41,1.0,(AR41/(AR41-AN41*$H$13)))</f>
        <v>0</v>
      </c>
      <c r="AQ41">
        <f>(AP41-1)*100</f>
        <v>0</v>
      </c>
      <c r="AR41">
        <f>MAX(0,($B$13+$C$13*DJ41)/(1+$D$13*DJ41)*DC41/(DE41+273)*$E$13)</f>
        <v>0</v>
      </c>
      <c r="AS41" t="s">
        <v>409</v>
      </c>
      <c r="AT41">
        <v>12501.9</v>
      </c>
      <c r="AU41">
        <v>646.7515384615385</v>
      </c>
      <c r="AV41">
        <v>2575.47</v>
      </c>
      <c r="AW41">
        <f>1-AU41/AV41</f>
        <v>0</v>
      </c>
      <c r="AX41">
        <v>-1.242991638256745</v>
      </c>
      <c r="AY41" t="s">
        <v>537</v>
      </c>
      <c r="AZ41">
        <v>12540</v>
      </c>
      <c r="BA41">
        <v>727.2361538461538</v>
      </c>
      <c r="BB41">
        <v>1032.93</v>
      </c>
      <c r="BC41">
        <f>1-BA41/BB41</f>
        <v>0</v>
      </c>
      <c r="BD41">
        <v>0.5</v>
      </c>
      <c r="BE41">
        <f>CN41</f>
        <v>0</v>
      </c>
      <c r="BF41">
        <f>S41</f>
        <v>0</v>
      </c>
      <c r="BG41">
        <f>BC41*BD41*BE41</f>
        <v>0</v>
      </c>
      <c r="BH41">
        <f>(BF41-AX41)/BE41</f>
        <v>0</v>
      </c>
      <c r="BI41">
        <f>(AV41-BB41)/BB41</f>
        <v>0</v>
      </c>
      <c r="BJ41">
        <f>AU41/(AW41+AU41/BB41)</f>
        <v>0</v>
      </c>
      <c r="BK41" t="s">
        <v>538</v>
      </c>
      <c r="BL41">
        <v>-1655.49</v>
      </c>
      <c r="BM41">
        <f>IF(BL41&lt;&gt;0, BL41, BJ41)</f>
        <v>0</v>
      </c>
      <c r="BN41">
        <f>1-BM41/BB41</f>
        <v>0</v>
      </c>
      <c r="BO41">
        <f>(BB41-BA41)/(BB41-BM41)</f>
        <v>0</v>
      </c>
      <c r="BP41">
        <f>(AV41-BB41)/(AV41-BM41)</f>
        <v>0</v>
      </c>
      <c r="BQ41">
        <f>(BB41-BA41)/(BB41-AU41)</f>
        <v>0</v>
      </c>
      <c r="BR41">
        <f>(AV41-BB41)/(AV41-AU41)</f>
        <v>0</v>
      </c>
      <c r="BS41">
        <f>(BO41*BM41/BA41)</f>
        <v>0</v>
      </c>
      <c r="BT41">
        <f>(1-BS41)</f>
        <v>0</v>
      </c>
      <c r="BU41">
        <v>1893</v>
      </c>
      <c r="BV41">
        <v>300</v>
      </c>
      <c r="BW41">
        <v>300</v>
      </c>
      <c r="BX41">
        <v>300</v>
      </c>
      <c r="BY41">
        <v>12540</v>
      </c>
      <c r="BZ41">
        <v>1002.09</v>
      </c>
      <c r="CA41">
        <v>-0.00968717</v>
      </c>
      <c r="CB41">
        <v>-2.18</v>
      </c>
      <c r="CC41" t="s">
        <v>412</v>
      </c>
      <c r="CD41" t="s">
        <v>412</v>
      </c>
      <c r="CE41" t="s">
        <v>412</v>
      </c>
      <c r="CF41" t="s">
        <v>412</v>
      </c>
      <c r="CG41" t="s">
        <v>412</v>
      </c>
      <c r="CH41" t="s">
        <v>412</v>
      </c>
      <c r="CI41" t="s">
        <v>412</v>
      </c>
      <c r="CJ41" t="s">
        <v>412</v>
      </c>
      <c r="CK41" t="s">
        <v>412</v>
      </c>
      <c r="CL41" t="s">
        <v>412</v>
      </c>
      <c r="CM41">
        <f>$B$11*DK41+$C$11*DL41+$F$11*DW41*(1-DZ41)</f>
        <v>0</v>
      </c>
      <c r="CN41">
        <f>CM41*CO41</f>
        <v>0</v>
      </c>
      <c r="CO41">
        <f>($B$11*$D$9+$C$11*$D$9+$F$11*((EJ41+EB41)/MAX(EJ41+EB41+EK41, 0.1)*$I$9+EK41/MAX(EJ41+EB41+EK41, 0.1)*$J$9))/($B$11+$C$11+$F$11)</f>
        <v>0</v>
      </c>
      <c r="CP41">
        <f>($B$11*$K$9+$C$11*$K$9+$F$11*((EJ41+EB41)/MAX(EJ41+EB41+EK41, 0.1)*$P$9+EK41/MAX(EJ41+EB41+EK41, 0.1)*$Q$9))/($B$11+$C$11+$F$11)</f>
        <v>0</v>
      </c>
      <c r="CQ41">
        <v>6</v>
      </c>
      <c r="CR41">
        <v>0.5</v>
      </c>
      <c r="CS41" t="s">
        <v>413</v>
      </c>
      <c r="CT41">
        <v>2</v>
      </c>
      <c r="CU41">
        <v>1687877750.75</v>
      </c>
      <c r="CV41">
        <v>424.1165</v>
      </c>
      <c r="CW41">
        <v>434.9961666666668</v>
      </c>
      <c r="CX41">
        <v>18.14321666666667</v>
      </c>
      <c r="CY41">
        <v>16.96013333333334</v>
      </c>
      <c r="CZ41">
        <v>423.5105</v>
      </c>
      <c r="DA41">
        <v>18.02321333333333</v>
      </c>
      <c r="DB41">
        <v>600.2230666666667</v>
      </c>
      <c r="DC41">
        <v>101.0669666666667</v>
      </c>
      <c r="DD41">
        <v>0.1000110866666667</v>
      </c>
      <c r="DE41">
        <v>25.79808000000001</v>
      </c>
      <c r="DF41">
        <v>27.09436666666667</v>
      </c>
      <c r="DG41">
        <v>999.9000000000002</v>
      </c>
      <c r="DH41">
        <v>0</v>
      </c>
      <c r="DI41">
        <v>0</v>
      </c>
      <c r="DJ41">
        <v>9996.564333333334</v>
      </c>
      <c r="DK41">
        <v>0</v>
      </c>
      <c r="DL41">
        <v>1104.820933333333</v>
      </c>
      <c r="DM41">
        <v>-10.93467</v>
      </c>
      <c r="DN41">
        <v>431.8973666666667</v>
      </c>
      <c r="DO41">
        <v>442.5009333333334</v>
      </c>
      <c r="DP41">
        <v>1.183077666666666</v>
      </c>
      <c r="DQ41">
        <v>434.9961666666668</v>
      </c>
      <c r="DR41">
        <v>16.96013333333334</v>
      </c>
      <c r="DS41">
        <v>1.833678666666667</v>
      </c>
      <c r="DT41">
        <v>1.714109333333333</v>
      </c>
      <c r="DU41">
        <v>16.07687</v>
      </c>
      <c r="DV41">
        <v>15.0248</v>
      </c>
      <c r="DW41">
        <v>799.9467333333333</v>
      </c>
      <c r="DX41">
        <v>0.9499958000000002</v>
      </c>
      <c r="DY41">
        <v>0.05000390666666667</v>
      </c>
      <c r="DZ41">
        <v>0</v>
      </c>
      <c r="EA41">
        <v>727.341366666667</v>
      </c>
      <c r="EB41">
        <v>4.99931</v>
      </c>
      <c r="EC41">
        <v>13094.12333333333</v>
      </c>
      <c r="ED41">
        <v>6994.090333333334</v>
      </c>
      <c r="EE41">
        <v>38.40606666666666</v>
      </c>
      <c r="EF41">
        <v>41.27266666666664</v>
      </c>
      <c r="EG41">
        <v>39.68513333333333</v>
      </c>
      <c r="EH41">
        <v>41.84349999999998</v>
      </c>
      <c r="EI41">
        <v>40.37679999999999</v>
      </c>
      <c r="EJ41">
        <v>755.1966666666667</v>
      </c>
      <c r="EK41">
        <v>39.75</v>
      </c>
      <c r="EL41">
        <v>0</v>
      </c>
      <c r="EM41">
        <v>312.7999999523163</v>
      </c>
      <c r="EN41">
        <v>0</v>
      </c>
      <c r="EO41">
        <v>727.2361538461538</v>
      </c>
      <c r="EP41">
        <v>-76.1939829048636</v>
      </c>
      <c r="EQ41">
        <v>-16555.5931615621</v>
      </c>
      <c r="ER41">
        <v>13065.17307692308</v>
      </c>
      <c r="ES41">
        <v>15</v>
      </c>
      <c r="ET41">
        <v>1687877784.5</v>
      </c>
      <c r="EU41" t="s">
        <v>539</v>
      </c>
      <c r="EV41">
        <v>1687877784.5</v>
      </c>
      <c r="EW41">
        <v>1687539130.5</v>
      </c>
      <c r="EX41">
        <v>25</v>
      </c>
      <c r="EY41">
        <v>0.055</v>
      </c>
      <c r="EZ41">
        <v>-0.008999999999999999</v>
      </c>
      <c r="FA41">
        <v>0.606</v>
      </c>
      <c r="FB41">
        <v>0.12</v>
      </c>
      <c r="FC41">
        <v>435</v>
      </c>
      <c r="FD41">
        <v>15</v>
      </c>
      <c r="FE41">
        <v>0.11</v>
      </c>
      <c r="FF41">
        <v>0.05</v>
      </c>
      <c r="FG41">
        <v>-10.92244146341464</v>
      </c>
      <c r="FH41">
        <v>-0.3072146341463574</v>
      </c>
      <c r="FI41">
        <v>0.04424073266941574</v>
      </c>
      <c r="FJ41">
        <v>1</v>
      </c>
      <c r="FK41">
        <v>424.061935483871</v>
      </c>
      <c r="FL41">
        <v>-0.1603064516136841</v>
      </c>
      <c r="FM41">
        <v>0.02317804228404364</v>
      </c>
      <c r="FN41">
        <v>1</v>
      </c>
      <c r="FO41">
        <v>1.158477073170732</v>
      </c>
      <c r="FP41">
        <v>0.4611796515679454</v>
      </c>
      <c r="FQ41">
        <v>0.04555755631917865</v>
      </c>
      <c r="FR41">
        <v>1</v>
      </c>
      <c r="FS41">
        <v>18.13826774193548</v>
      </c>
      <c r="FT41">
        <v>0.3854177419354636</v>
      </c>
      <c r="FU41">
        <v>0.02913176281275401</v>
      </c>
      <c r="FV41">
        <v>1</v>
      </c>
      <c r="FW41">
        <v>4</v>
      </c>
      <c r="FX41">
        <v>4</v>
      </c>
      <c r="FY41" t="s">
        <v>415</v>
      </c>
      <c r="FZ41">
        <v>3.18085</v>
      </c>
      <c r="GA41">
        <v>2.79715</v>
      </c>
      <c r="GB41">
        <v>0.106228</v>
      </c>
      <c r="GC41">
        <v>0.108932</v>
      </c>
      <c r="GD41">
        <v>0.0995814</v>
      </c>
      <c r="GE41">
        <v>0.0954058</v>
      </c>
      <c r="GF41">
        <v>28156.3</v>
      </c>
      <c r="GG41">
        <v>22291.2</v>
      </c>
      <c r="GH41">
        <v>29430.3</v>
      </c>
      <c r="GI41">
        <v>24496.3</v>
      </c>
      <c r="GJ41">
        <v>33690.2</v>
      </c>
      <c r="GK41">
        <v>32332.1</v>
      </c>
      <c r="GL41">
        <v>40579.4</v>
      </c>
      <c r="GM41">
        <v>39957.4</v>
      </c>
      <c r="GN41">
        <v>2.19583</v>
      </c>
      <c r="GO41">
        <v>1.92677</v>
      </c>
      <c r="GP41">
        <v>0.199214</v>
      </c>
      <c r="GQ41">
        <v>0</v>
      </c>
      <c r="GR41">
        <v>23.8848</v>
      </c>
      <c r="GS41">
        <v>999.9</v>
      </c>
      <c r="GT41">
        <v>61.4</v>
      </c>
      <c r="GU41">
        <v>27</v>
      </c>
      <c r="GV41">
        <v>21.7444</v>
      </c>
      <c r="GW41">
        <v>61.9417</v>
      </c>
      <c r="GX41">
        <v>32.3878</v>
      </c>
      <c r="GY41">
        <v>1</v>
      </c>
      <c r="GZ41">
        <v>-0.185882</v>
      </c>
      <c r="HA41">
        <v>0</v>
      </c>
      <c r="HB41">
        <v>20.2855</v>
      </c>
      <c r="HC41">
        <v>5.22717</v>
      </c>
      <c r="HD41">
        <v>11.9021</v>
      </c>
      <c r="HE41">
        <v>4.9638</v>
      </c>
      <c r="HF41">
        <v>3.292</v>
      </c>
      <c r="HG41">
        <v>9999</v>
      </c>
      <c r="HH41">
        <v>9999</v>
      </c>
      <c r="HI41">
        <v>9999</v>
      </c>
      <c r="HJ41">
        <v>999.9</v>
      </c>
      <c r="HK41">
        <v>4.97016</v>
      </c>
      <c r="HL41">
        <v>1.87485</v>
      </c>
      <c r="HM41">
        <v>1.87357</v>
      </c>
      <c r="HN41">
        <v>1.87262</v>
      </c>
      <c r="HO41">
        <v>1.87424</v>
      </c>
      <c r="HP41">
        <v>1.86922</v>
      </c>
      <c r="HQ41">
        <v>1.87346</v>
      </c>
      <c r="HR41">
        <v>1.87847</v>
      </c>
      <c r="HS41">
        <v>0</v>
      </c>
      <c r="HT41">
        <v>0</v>
      </c>
      <c r="HU41">
        <v>0</v>
      </c>
      <c r="HV41">
        <v>0</v>
      </c>
      <c r="HW41" t="s">
        <v>416</v>
      </c>
      <c r="HX41" t="s">
        <v>417</v>
      </c>
      <c r="HY41" t="s">
        <v>418</v>
      </c>
      <c r="HZ41" t="s">
        <v>418</v>
      </c>
      <c r="IA41" t="s">
        <v>418</v>
      </c>
      <c r="IB41" t="s">
        <v>418</v>
      </c>
      <c r="IC41">
        <v>0</v>
      </c>
      <c r="ID41">
        <v>100</v>
      </c>
      <c r="IE41">
        <v>100</v>
      </c>
      <c r="IF41">
        <v>0.606</v>
      </c>
      <c r="IG41">
        <v>0.12</v>
      </c>
      <c r="IH41">
        <v>0.5508500000001391</v>
      </c>
      <c r="II41">
        <v>0</v>
      </c>
      <c r="IJ41">
        <v>0</v>
      </c>
      <c r="IK41">
        <v>0</v>
      </c>
      <c r="IL41">
        <v>0.12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4.8</v>
      </c>
      <c r="IU41">
        <v>5643.8</v>
      </c>
      <c r="IV41">
        <v>1.1145</v>
      </c>
      <c r="IW41">
        <v>2.39014</v>
      </c>
      <c r="IX41">
        <v>1.42578</v>
      </c>
      <c r="IY41">
        <v>2.27661</v>
      </c>
      <c r="IZ41">
        <v>1.54785</v>
      </c>
      <c r="JA41">
        <v>2.44995</v>
      </c>
      <c r="JB41">
        <v>30.9552</v>
      </c>
      <c r="JC41">
        <v>14.9901</v>
      </c>
      <c r="JD41">
        <v>18</v>
      </c>
      <c r="JE41">
        <v>623.436</v>
      </c>
      <c r="JF41">
        <v>436.519</v>
      </c>
      <c r="JG41">
        <v>25.0155</v>
      </c>
      <c r="JH41">
        <v>24.9515</v>
      </c>
      <c r="JI41">
        <v>30.0003</v>
      </c>
      <c r="JJ41">
        <v>24.8779</v>
      </c>
      <c r="JK41">
        <v>24.8251</v>
      </c>
      <c r="JL41">
        <v>22.3267</v>
      </c>
      <c r="JM41">
        <v>23.5415</v>
      </c>
      <c r="JN41">
        <v>69.6054</v>
      </c>
      <c r="JO41">
        <v>-999.9</v>
      </c>
      <c r="JP41">
        <v>435</v>
      </c>
      <c r="JQ41">
        <v>17</v>
      </c>
      <c r="JR41">
        <v>95.8689</v>
      </c>
      <c r="JS41">
        <v>101.668</v>
      </c>
    </row>
    <row r="42" spans="1:279">
      <c r="A42">
        <v>26</v>
      </c>
      <c r="B42">
        <v>1687877925</v>
      </c>
      <c r="C42">
        <v>5393.400000095367</v>
      </c>
      <c r="D42" t="s">
        <v>540</v>
      </c>
      <c r="E42" t="s">
        <v>541</v>
      </c>
      <c r="F42">
        <v>15</v>
      </c>
      <c r="P42">
        <v>1687877917.25</v>
      </c>
      <c r="Q42">
        <f>(R42)/1000</f>
        <v>0</v>
      </c>
      <c r="R42">
        <f>1000*DB42*AP42*(CX42-CY42)/(100*CQ42*(1000-AP42*CX42))</f>
        <v>0</v>
      </c>
      <c r="S42">
        <f>DB42*AP42*(CW42-CV42*(1000-AP42*CY42)/(1000-AP42*CX42))/(100*CQ42)</f>
        <v>0</v>
      </c>
      <c r="T42">
        <f>CV42 - IF(AP42&gt;1, S42*CQ42*100.0/(AR42*DJ42), 0)</f>
        <v>0</v>
      </c>
      <c r="U42">
        <f>((AA42-Q42/2)*T42-S42)/(AA42+Q42/2)</f>
        <v>0</v>
      </c>
      <c r="V42">
        <f>U42*(DC42+DD42)/1000.0</f>
        <v>0</v>
      </c>
      <c r="W42">
        <f>(CV42 - IF(AP42&gt;1, S42*CQ42*100.0/(AR42*DJ42), 0))*(DC42+DD42)/1000.0</f>
        <v>0</v>
      </c>
      <c r="X42">
        <f>2.0/((1/Z42-1/Y42)+SIGN(Z42)*SQRT((1/Z42-1/Y42)*(1/Z42-1/Y42) + 4*CR42/((CR42+1)*(CR42+1))*(2*1/Z42*1/Y42-1/Y42*1/Y42)))</f>
        <v>0</v>
      </c>
      <c r="Y42">
        <f>IF(LEFT(CS42,1)&lt;&gt;"0",IF(LEFT(CS42,1)="1",3.0,CT42),$D$5+$E$5*(DJ42*DC42/($K$5*1000))+$F$5*(DJ42*DC42/($K$5*1000))*MAX(MIN(CQ42,$J$5),$I$5)*MAX(MIN(CQ42,$J$5),$I$5)+$G$5*MAX(MIN(CQ42,$J$5),$I$5)*(DJ42*DC42/($K$5*1000))+$H$5*(DJ42*DC42/($K$5*1000))*(DJ42*DC42/($K$5*1000)))</f>
        <v>0</v>
      </c>
      <c r="Z42">
        <f>Q42*(1000-(1000*0.61365*exp(17.502*AD42/(240.97+AD42))/(DC42+DD42)+CX42)/2)/(1000*0.61365*exp(17.502*AD42/(240.97+AD42))/(DC42+DD42)-CX42)</f>
        <v>0</v>
      </c>
      <c r="AA42">
        <f>1/((CR42+1)/(X42/1.6)+1/(Y42/1.37)) + CR42/((CR42+1)/(X42/1.6) + CR42/(Y42/1.37))</f>
        <v>0</v>
      </c>
      <c r="AB42">
        <f>(CM42*CP42)</f>
        <v>0</v>
      </c>
      <c r="AC42">
        <f>(DE42+(AB42+2*0.95*5.67E-8*(((DE42+$B$7)+273)^4-(DE42+273)^4)-44100*Q42)/(1.84*29.3*Y42+8*0.95*5.67E-8*(DE42+273)^3))</f>
        <v>0</v>
      </c>
      <c r="AD42">
        <f>($C$7*DF42+$D$7*DG42+$E$7*AC42)</f>
        <v>0</v>
      </c>
      <c r="AE42">
        <f>0.61365*exp(17.502*AD42/(240.97+AD42))</f>
        <v>0</v>
      </c>
      <c r="AF42">
        <f>(AG42/AH42*100)</f>
        <v>0</v>
      </c>
      <c r="AG42">
        <f>CX42*(DC42+DD42)/1000</f>
        <v>0</v>
      </c>
      <c r="AH42">
        <f>0.61365*exp(17.502*DE42/(240.97+DE42))</f>
        <v>0</v>
      </c>
      <c r="AI42">
        <f>(AE42-CX42*(DC42+DD42)/1000)</f>
        <v>0</v>
      </c>
      <c r="AJ42">
        <f>(-Q42*44100)</f>
        <v>0</v>
      </c>
      <c r="AK42">
        <f>2*29.3*Y42*0.92*(DE42-AD42)</f>
        <v>0</v>
      </c>
      <c r="AL42">
        <f>2*0.95*5.67E-8*(((DE42+$B$7)+273)^4-(AD42+273)^4)</f>
        <v>0</v>
      </c>
      <c r="AM42">
        <f>AB42+AL42+AJ42+AK42</f>
        <v>0</v>
      </c>
      <c r="AN42">
        <v>0</v>
      </c>
      <c r="AO42">
        <v>0</v>
      </c>
      <c r="AP42">
        <f>IF(AN42*$H$13&gt;=AR42,1.0,(AR42/(AR42-AN42*$H$13)))</f>
        <v>0</v>
      </c>
      <c r="AQ42">
        <f>(AP42-1)*100</f>
        <v>0</v>
      </c>
      <c r="AR42">
        <f>MAX(0,($B$13+$C$13*DJ42)/(1+$D$13*DJ42)*DC42/(DE42+273)*$E$13)</f>
        <v>0</v>
      </c>
      <c r="AS42" t="s">
        <v>409</v>
      </c>
      <c r="AT42">
        <v>12501.9</v>
      </c>
      <c r="AU42">
        <v>646.7515384615385</v>
      </c>
      <c r="AV42">
        <v>2575.47</v>
      </c>
      <c r="AW42">
        <f>1-AU42/AV42</f>
        <v>0</v>
      </c>
      <c r="AX42">
        <v>-1.242991638256745</v>
      </c>
      <c r="AY42" t="s">
        <v>542</v>
      </c>
      <c r="AZ42">
        <v>12542.6</v>
      </c>
      <c r="BA42">
        <v>748.9624399999999</v>
      </c>
      <c r="BB42">
        <v>1395.43</v>
      </c>
      <c r="BC42">
        <f>1-BA42/BB42</f>
        <v>0</v>
      </c>
      <c r="BD42">
        <v>0.5</v>
      </c>
      <c r="BE42">
        <f>CN42</f>
        <v>0</v>
      </c>
      <c r="BF42">
        <f>S42</f>
        <v>0</v>
      </c>
      <c r="BG42">
        <f>BC42*BD42*BE42</f>
        <v>0</v>
      </c>
      <c r="BH42">
        <f>(BF42-AX42)/BE42</f>
        <v>0</v>
      </c>
      <c r="BI42">
        <f>(AV42-BB42)/BB42</f>
        <v>0</v>
      </c>
      <c r="BJ42">
        <f>AU42/(AW42+AU42/BB42)</f>
        <v>0</v>
      </c>
      <c r="BK42" t="s">
        <v>543</v>
      </c>
      <c r="BL42">
        <v>-903.97</v>
      </c>
      <c r="BM42">
        <f>IF(BL42&lt;&gt;0, BL42, BJ42)</f>
        <v>0</v>
      </c>
      <c r="BN42">
        <f>1-BM42/BB42</f>
        <v>0</v>
      </c>
      <c r="BO42">
        <f>(BB42-BA42)/(BB42-BM42)</f>
        <v>0</v>
      </c>
      <c r="BP42">
        <f>(AV42-BB42)/(AV42-BM42)</f>
        <v>0</v>
      </c>
      <c r="BQ42">
        <f>(BB42-BA42)/(BB42-AU42)</f>
        <v>0</v>
      </c>
      <c r="BR42">
        <f>(AV42-BB42)/(AV42-AU42)</f>
        <v>0</v>
      </c>
      <c r="BS42">
        <f>(BO42*BM42/BA42)</f>
        <v>0</v>
      </c>
      <c r="BT42">
        <f>(1-BS42)</f>
        <v>0</v>
      </c>
      <c r="BU42">
        <v>1895</v>
      </c>
      <c r="BV42">
        <v>300</v>
      </c>
      <c r="BW42">
        <v>300</v>
      </c>
      <c r="BX42">
        <v>300</v>
      </c>
      <c r="BY42">
        <v>12542.6</v>
      </c>
      <c r="BZ42">
        <v>1263.13</v>
      </c>
      <c r="CA42">
        <v>-0.009692289999999999</v>
      </c>
      <c r="CB42">
        <v>-32.02</v>
      </c>
      <c r="CC42" t="s">
        <v>412</v>
      </c>
      <c r="CD42" t="s">
        <v>412</v>
      </c>
      <c r="CE42" t="s">
        <v>412</v>
      </c>
      <c r="CF42" t="s">
        <v>412</v>
      </c>
      <c r="CG42" t="s">
        <v>412</v>
      </c>
      <c r="CH42" t="s">
        <v>412</v>
      </c>
      <c r="CI42" t="s">
        <v>412</v>
      </c>
      <c r="CJ42" t="s">
        <v>412</v>
      </c>
      <c r="CK42" t="s">
        <v>412</v>
      </c>
      <c r="CL42" t="s">
        <v>412</v>
      </c>
      <c r="CM42">
        <f>$B$11*DK42+$C$11*DL42+$F$11*DW42*(1-DZ42)</f>
        <v>0</v>
      </c>
      <c r="CN42">
        <f>CM42*CO42</f>
        <v>0</v>
      </c>
      <c r="CO42">
        <f>($B$11*$D$9+$C$11*$D$9+$F$11*((EJ42+EB42)/MAX(EJ42+EB42+EK42, 0.1)*$I$9+EK42/MAX(EJ42+EB42+EK42, 0.1)*$J$9))/($B$11+$C$11+$F$11)</f>
        <v>0</v>
      </c>
      <c r="CP42">
        <f>($B$11*$K$9+$C$11*$K$9+$F$11*((EJ42+EB42)/MAX(EJ42+EB42+EK42, 0.1)*$P$9+EK42/MAX(EJ42+EB42+EK42, 0.1)*$Q$9))/($B$11+$C$11+$F$11)</f>
        <v>0</v>
      </c>
      <c r="CQ42">
        <v>6</v>
      </c>
      <c r="CR42">
        <v>0.5</v>
      </c>
      <c r="CS42" t="s">
        <v>413</v>
      </c>
      <c r="CT42">
        <v>2</v>
      </c>
      <c r="CU42">
        <v>1687877917.25</v>
      </c>
      <c r="CV42">
        <v>418.1063</v>
      </c>
      <c r="CW42">
        <v>435.0042666666666</v>
      </c>
      <c r="CX42">
        <v>18.96616333333333</v>
      </c>
      <c r="CY42">
        <v>17.00460333333333</v>
      </c>
      <c r="CZ42">
        <v>417.5013</v>
      </c>
      <c r="DA42">
        <v>18.84616333333333</v>
      </c>
      <c r="DB42">
        <v>600.2452666666667</v>
      </c>
      <c r="DC42">
        <v>101.0701666666667</v>
      </c>
      <c r="DD42">
        <v>0.09994022333333333</v>
      </c>
      <c r="DE42">
        <v>25.75849666666666</v>
      </c>
      <c r="DF42">
        <v>26.16536333333333</v>
      </c>
      <c r="DG42">
        <v>999.9000000000002</v>
      </c>
      <c r="DH42">
        <v>0</v>
      </c>
      <c r="DI42">
        <v>0</v>
      </c>
      <c r="DJ42">
        <v>9993.061666666666</v>
      </c>
      <c r="DK42">
        <v>0</v>
      </c>
      <c r="DL42">
        <v>706.6080999999998</v>
      </c>
      <c r="DM42">
        <v>-16.89704333333334</v>
      </c>
      <c r="DN42">
        <v>426.1903666666666</v>
      </c>
      <c r="DO42">
        <v>442.5292666666667</v>
      </c>
      <c r="DP42">
        <v>1.961560333333333</v>
      </c>
      <c r="DQ42">
        <v>435.0042666666666</v>
      </c>
      <c r="DR42">
        <v>17.00460333333333</v>
      </c>
      <c r="DS42">
        <v>1.916912333333333</v>
      </c>
      <c r="DT42">
        <v>1.718657666666667</v>
      </c>
      <c r="DU42">
        <v>16.77424666666666</v>
      </c>
      <c r="DV42">
        <v>15.06596</v>
      </c>
      <c r="DW42">
        <v>799.9672333333334</v>
      </c>
      <c r="DX42">
        <v>0.9499998666666666</v>
      </c>
      <c r="DY42">
        <v>0.04999990666666667</v>
      </c>
      <c r="DZ42">
        <v>0</v>
      </c>
      <c r="EA42">
        <v>748.8379666666666</v>
      </c>
      <c r="EB42">
        <v>4.99931</v>
      </c>
      <c r="EC42">
        <v>7889.669</v>
      </c>
      <c r="ED42">
        <v>6994.280333333332</v>
      </c>
      <c r="EE42">
        <v>36.32893333333333</v>
      </c>
      <c r="EF42">
        <v>38.4539</v>
      </c>
      <c r="EG42">
        <v>37.43719999999999</v>
      </c>
      <c r="EH42">
        <v>37.78519999999999</v>
      </c>
      <c r="EI42">
        <v>38.2622</v>
      </c>
      <c r="EJ42">
        <v>755.2193333333331</v>
      </c>
      <c r="EK42">
        <v>39.74666666666666</v>
      </c>
      <c r="EL42">
        <v>0</v>
      </c>
      <c r="EM42">
        <v>165.8999998569489</v>
      </c>
      <c r="EN42">
        <v>0</v>
      </c>
      <c r="EO42">
        <v>748.9624399999999</v>
      </c>
      <c r="EP42">
        <v>20.52061541944007</v>
      </c>
      <c r="EQ42">
        <v>981.5669248720634</v>
      </c>
      <c r="ER42">
        <v>7892.956</v>
      </c>
      <c r="ES42">
        <v>15</v>
      </c>
      <c r="ET42">
        <v>1687877945</v>
      </c>
      <c r="EU42" t="s">
        <v>544</v>
      </c>
      <c r="EV42">
        <v>1687877945</v>
      </c>
      <c r="EW42">
        <v>1687539130.5</v>
      </c>
      <c r="EX42">
        <v>26</v>
      </c>
      <c r="EY42">
        <v>-0</v>
      </c>
      <c r="EZ42">
        <v>-0.008999999999999999</v>
      </c>
      <c r="FA42">
        <v>0.605</v>
      </c>
      <c r="FB42">
        <v>0.12</v>
      </c>
      <c r="FC42">
        <v>435</v>
      </c>
      <c r="FD42">
        <v>15</v>
      </c>
      <c r="FE42">
        <v>0.07000000000000001</v>
      </c>
      <c r="FF42">
        <v>0.05</v>
      </c>
      <c r="FG42">
        <v>-16.87125853658537</v>
      </c>
      <c r="FH42">
        <v>-0.5609017421603197</v>
      </c>
      <c r="FI42">
        <v>0.0670948108771381</v>
      </c>
      <c r="FJ42">
        <v>1</v>
      </c>
      <c r="FK42">
        <v>418.110129032258</v>
      </c>
      <c r="FL42">
        <v>-0.7728870967734278</v>
      </c>
      <c r="FM42">
        <v>0.06372457971892302</v>
      </c>
      <c r="FN42">
        <v>1</v>
      </c>
      <c r="FO42">
        <v>1.939113658536585</v>
      </c>
      <c r="FP42">
        <v>0.3502496864111536</v>
      </c>
      <c r="FQ42">
        <v>0.04231932233286199</v>
      </c>
      <c r="FR42">
        <v>1</v>
      </c>
      <c r="FS42">
        <v>18.96615806451613</v>
      </c>
      <c r="FT42">
        <v>-0.1282258064516255</v>
      </c>
      <c r="FU42">
        <v>0.01101259613684516</v>
      </c>
      <c r="FV42">
        <v>1</v>
      </c>
      <c r="FW42">
        <v>4</v>
      </c>
      <c r="FX42">
        <v>4</v>
      </c>
      <c r="FY42" t="s">
        <v>415</v>
      </c>
      <c r="FZ42">
        <v>3.18074</v>
      </c>
      <c r="GA42">
        <v>2.79699</v>
      </c>
      <c r="GB42">
        <v>0.105075</v>
      </c>
      <c r="GC42">
        <v>0.108915</v>
      </c>
      <c r="GD42">
        <v>0.102592</v>
      </c>
      <c r="GE42">
        <v>0.095582</v>
      </c>
      <c r="GF42">
        <v>28189.8</v>
      </c>
      <c r="GG42">
        <v>22285.3</v>
      </c>
      <c r="GH42">
        <v>29428</v>
      </c>
      <c r="GI42">
        <v>24489.8</v>
      </c>
      <c r="GJ42">
        <v>33571.9</v>
      </c>
      <c r="GK42">
        <v>32317.2</v>
      </c>
      <c r="GL42">
        <v>40576.1</v>
      </c>
      <c r="GM42">
        <v>39946.9</v>
      </c>
      <c r="GN42">
        <v>2.1973</v>
      </c>
      <c r="GO42">
        <v>1.92337</v>
      </c>
      <c r="GP42">
        <v>0.15536</v>
      </c>
      <c r="GQ42">
        <v>0</v>
      </c>
      <c r="GR42">
        <v>23.5566</v>
      </c>
      <c r="GS42">
        <v>999.9</v>
      </c>
      <c r="GT42">
        <v>61.1</v>
      </c>
      <c r="GU42">
        <v>27</v>
      </c>
      <c r="GV42">
        <v>21.6379</v>
      </c>
      <c r="GW42">
        <v>62.5217</v>
      </c>
      <c r="GX42">
        <v>33.4455</v>
      </c>
      <c r="GY42">
        <v>1</v>
      </c>
      <c r="GZ42">
        <v>-0.176131</v>
      </c>
      <c r="HA42">
        <v>0</v>
      </c>
      <c r="HB42">
        <v>20.2856</v>
      </c>
      <c r="HC42">
        <v>5.22403</v>
      </c>
      <c r="HD42">
        <v>11.9021</v>
      </c>
      <c r="HE42">
        <v>4.96385</v>
      </c>
      <c r="HF42">
        <v>3.292</v>
      </c>
      <c r="HG42">
        <v>9999</v>
      </c>
      <c r="HH42">
        <v>9999</v>
      </c>
      <c r="HI42">
        <v>9999</v>
      </c>
      <c r="HJ42">
        <v>999.9</v>
      </c>
      <c r="HK42">
        <v>4.97015</v>
      </c>
      <c r="HL42">
        <v>1.87485</v>
      </c>
      <c r="HM42">
        <v>1.8735</v>
      </c>
      <c r="HN42">
        <v>1.87262</v>
      </c>
      <c r="HO42">
        <v>1.87424</v>
      </c>
      <c r="HP42">
        <v>1.8692</v>
      </c>
      <c r="HQ42">
        <v>1.87346</v>
      </c>
      <c r="HR42">
        <v>1.87846</v>
      </c>
      <c r="HS42">
        <v>0</v>
      </c>
      <c r="HT42">
        <v>0</v>
      </c>
      <c r="HU42">
        <v>0</v>
      </c>
      <c r="HV42">
        <v>0</v>
      </c>
      <c r="HW42" t="s">
        <v>416</v>
      </c>
      <c r="HX42" t="s">
        <v>417</v>
      </c>
      <c r="HY42" t="s">
        <v>418</v>
      </c>
      <c r="HZ42" t="s">
        <v>418</v>
      </c>
      <c r="IA42" t="s">
        <v>418</v>
      </c>
      <c r="IB42" t="s">
        <v>418</v>
      </c>
      <c r="IC42">
        <v>0</v>
      </c>
      <c r="ID42">
        <v>100</v>
      </c>
      <c r="IE42">
        <v>100</v>
      </c>
      <c r="IF42">
        <v>0.605</v>
      </c>
      <c r="IG42">
        <v>0.12</v>
      </c>
      <c r="IH42">
        <v>0.605899999999906</v>
      </c>
      <c r="II42">
        <v>0</v>
      </c>
      <c r="IJ42">
        <v>0</v>
      </c>
      <c r="IK42">
        <v>0</v>
      </c>
      <c r="IL42">
        <v>0.12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2.3</v>
      </c>
      <c r="IU42">
        <v>5646.6</v>
      </c>
      <c r="IV42">
        <v>1.11572</v>
      </c>
      <c r="IW42">
        <v>2.40967</v>
      </c>
      <c r="IX42">
        <v>1.42578</v>
      </c>
      <c r="IY42">
        <v>2.27661</v>
      </c>
      <c r="IZ42">
        <v>1.54785</v>
      </c>
      <c r="JA42">
        <v>2.30713</v>
      </c>
      <c r="JB42">
        <v>30.8902</v>
      </c>
      <c r="JC42">
        <v>14.9463</v>
      </c>
      <c r="JD42">
        <v>18</v>
      </c>
      <c r="JE42">
        <v>625.231</v>
      </c>
      <c r="JF42">
        <v>435.088</v>
      </c>
      <c r="JG42">
        <v>25.1023</v>
      </c>
      <c r="JH42">
        <v>25.0474</v>
      </c>
      <c r="JI42">
        <v>30.0004</v>
      </c>
      <c r="JJ42">
        <v>24.9435</v>
      </c>
      <c r="JK42">
        <v>24.8895</v>
      </c>
      <c r="JL42">
        <v>22.3429</v>
      </c>
      <c r="JM42">
        <v>23.5521</v>
      </c>
      <c r="JN42">
        <v>68.48699999999999</v>
      </c>
      <c r="JO42">
        <v>-999.9</v>
      </c>
      <c r="JP42">
        <v>435</v>
      </c>
      <c r="JQ42">
        <v>17</v>
      </c>
      <c r="JR42">
        <v>95.861</v>
      </c>
      <c r="JS42">
        <v>101.641</v>
      </c>
    </row>
    <row r="43" spans="1:279">
      <c r="A43">
        <v>27</v>
      </c>
      <c r="B43">
        <v>1687878027</v>
      </c>
      <c r="C43">
        <v>5495.400000095367</v>
      </c>
      <c r="D43" t="s">
        <v>545</v>
      </c>
      <c r="E43" t="s">
        <v>546</v>
      </c>
      <c r="F43">
        <v>15</v>
      </c>
      <c r="P43">
        <v>1687878019</v>
      </c>
      <c r="Q43">
        <f>(R43)/1000</f>
        <v>0</v>
      </c>
      <c r="R43">
        <f>1000*DB43*AP43*(CX43-CY43)/(100*CQ43*(1000-AP43*CX43))</f>
        <v>0</v>
      </c>
      <c r="S43">
        <f>DB43*AP43*(CW43-CV43*(1000-AP43*CY43)/(1000-AP43*CX43))/(100*CQ43)</f>
        <v>0</v>
      </c>
      <c r="T43">
        <f>CV43 - IF(AP43&gt;1, S43*CQ43*100.0/(AR43*DJ43), 0)</f>
        <v>0</v>
      </c>
      <c r="U43">
        <f>((AA43-Q43/2)*T43-S43)/(AA43+Q43/2)</f>
        <v>0</v>
      </c>
      <c r="V43">
        <f>U43*(DC43+DD43)/1000.0</f>
        <v>0</v>
      </c>
      <c r="W43">
        <f>(CV43 - IF(AP43&gt;1, S43*CQ43*100.0/(AR43*DJ43), 0))*(DC43+DD43)/1000.0</f>
        <v>0</v>
      </c>
      <c r="X43">
        <f>2.0/((1/Z43-1/Y43)+SIGN(Z43)*SQRT((1/Z43-1/Y43)*(1/Z43-1/Y43) + 4*CR43/((CR43+1)*(CR43+1))*(2*1/Z43*1/Y43-1/Y43*1/Y43)))</f>
        <v>0</v>
      </c>
      <c r="Y43">
        <f>IF(LEFT(CS43,1)&lt;&gt;"0",IF(LEFT(CS43,1)="1",3.0,CT43),$D$5+$E$5*(DJ43*DC43/($K$5*1000))+$F$5*(DJ43*DC43/($K$5*1000))*MAX(MIN(CQ43,$J$5),$I$5)*MAX(MIN(CQ43,$J$5),$I$5)+$G$5*MAX(MIN(CQ43,$J$5),$I$5)*(DJ43*DC43/($K$5*1000))+$H$5*(DJ43*DC43/($K$5*1000))*(DJ43*DC43/($K$5*1000)))</f>
        <v>0</v>
      </c>
      <c r="Z43">
        <f>Q43*(1000-(1000*0.61365*exp(17.502*AD43/(240.97+AD43))/(DC43+DD43)+CX43)/2)/(1000*0.61365*exp(17.502*AD43/(240.97+AD43))/(DC43+DD43)-CX43)</f>
        <v>0</v>
      </c>
      <c r="AA43">
        <f>1/((CR43+1)/(X43/1.6)+1/(Y43/1.37)) + CR43/((CR43+1)/(X43/1.6) + CR43/(Y43/1.37))</f>
        <v>0</v>
      </c>
      <c r="AB43">
        <f>(CM43*CP43)</f>
        <v>0</v>
      </c>
      <c r="AC43">
        <f>(DE43+(AB43+2*0.95*5.67E-8*(((DE43+$B$7)+273)^4-(DE43+273)^4)-44100*Q43)/(1.84*29.3*Y43+8*0.95*5.67E-8*(DE43+273)^3))</f>
        <v>0</v>
      </c>
      <c r="AD43">
        <f>($C$7*DF43+$D$7*DG43+$E$7*AC43)</f>
        <v>0</v>
      </c>
      <c r="AE43">
        <f>0.61365*exp(17.502*AD43/(240.97+AD43))</f>
        <v>0</v>
      </c>
      <c r="AF43">
        <f>(AG43/AH43*100)</f>
        <v>0</v>
      </c>
      <c r="AG43">
        <f>CX43*(DC43+DD43)/1000</f>
        <v>0</v>
      </c>
      <c r="AH43">
        <f>0.61365*exp(17.502*DE43/(240.97+DE43))</f>
        <v>0</v>
      </c>
      <c r="AI43">
        <f>(AE43-CX43*(DC43+DD43)/1000)</f>
        <v>0</v>
      </c>
      <c r="AJ43">
        <f>(-Q43*44100)</f>
        <v>0</v>
      </c>
      <c r="AK43">
        <f>2*29.3*Y43*0.92*(DE43-AD43)</f>
        <v>0</v>
      </c>
      <c r="AL43">
        <f>2*0.95*5.67E-8*(((DE43+$B$7)+273)^4-(AD43+273)^4)</f>
        <v>0</v>
      </c>
      <c r="AM43">
        <f>AB43+AL43+AJ43+AK43</f>
        <v>0</v>
      </c>
      <c r="AN43">
        <v>0</v>
      </c>
      <c r="AO43">
        <v>0</v>
      </c>
      <c r="AP43">
        <f>IF(AN43*$H$13&gt;=AR43,1.0,(AR43/(AR43-AN43*$H$13)))</f>
        <v>0</v>
      </c>
      <c r="AQ43">
        <f>(AP43-1)*100</f>
        <v>0</v>
      </c>
      <c r="AR43">
        <f>MAX(0,($B$13+$C$13*DJ43)/(1+$D$13*DJ43)*DC43/(DE43+273)*$E$13)</f>
        <v>0</v>
      </c>
      <c r="AS43" t="s">
        <v>409</v>
      </c>
      <c r="AT43">
        <v>12501.9</v>
      </c>
      <c r="AU43">
        <v>646.7515384615385</v>
      </c>
      <c r="AV43">
        <v>2575.47</v>
      </c>
      <c r="AW43">
        <f>1-AU43/AV43</f>
        <v>0</v>
      </c>
      <c r="AX43">
        <v>-1.242991638256745</v>
      </c>
      <c r="AY43" t="s">
        <v>547</v>
      </c>
      <c r="AZ43">
        <v>12542</v>
      </c>
      <c r="BA43">
        <v>600.4241153846153</v>
      </c>
      <c r="BB43">
        <v>915.544</v>
      </c>
      <c r="BC43">
        <f>1-BA43/BB43</f>
        <v>0</v>
      </c>
      <c r="BD43">
        <v>0.5</v>
      </c>
      <c r="BE43">
        <f>CN43</f>
        <v>0</v>
      </c>
      <c r="BF43">
        <f>S43</f>
        <v>0</v>
      </c>
      <c r="BG43">
        <f>BC43*BD43*BE43</f>
        <v>0</v>
      </c>
      <c r="BH43">
        <f>(BF43-AX43)/BE43</f>
        <v>0</v>
      </c>
      <c r="BI43">
        <f>(AV43-BB43)/BB43</f>
        <v>0</v>
      </c>
      <c r="BJ43">
        <f>AU43/(AW43+AU43/BB43)</f>
        <v>0</v>
      </c>
      <c r="BK43" t="s">
        <v>548</v>
      </c>
      <c r="BL43">
        <v>-204.85</v>
      </c>
      <c r="BM43">
        <f>IF(BL43&lt;&gt;0, BL43, BJ43)</f>
        <v>0</v>
      </c>
      <c r="BN43">
        <f>1-BM43/BB43</f>
        <v>0</v>
      </c>
      <c r="BO43">
        <f>(BB43-BA43)/(BB43-BM43)</f>
        <v>0</v>
      </c>
      <c r="BP43">
        <f>(AV43-BB43)/(AV43-BM43)</f>
        <v>0</v>
      </c>
      <c r="BQ43">
        <f>(BB43-BA43)/(BB43-AU43)</f>
        <v>0</v>
      </c>
      <c r="BR43">
        <f>(AV43-BB43)/(AV43-AU43)</f>
        <v>0</v>
      </c>
      <c r="BS43">
        <f>(BO43*BM43/BA43)</f>
        <v>0</v>
      </c>
      <c r="BT43">
        <f>(1-BS43)</f>
        <v>0</v>
      </c>
      <c r="BU43">
        <v>1897</v>
      </c>
      <c r="BV43">
        <v>300</v>
      </c>
      <c r="BW43">
        <v>300</v>
      </c>
      <c r="BX43">
        <v>300</v>
      </c>
      <c r="BY43">
        <v>12542</v>
      </c>
      <c r="BZ43">
        <v>869.77</v>
      </c>
      <c r="CA43">
        <v>-0.009689039999999999</v>
      </c>
      <c r="CB43">
        <v>-7.03</v>
      </c>
      <c r="CC43" t="s">
        <v>412</v>
      </c>
      <c r="CD43" t="s">
        <v>412</v>
      </c>
      <c r="CE43" t="s">
        <v>412</v>
      </c>
      <c r="CF43" t="s">
        <v>412</v>
      </c>
      <c r="CG43" t="s">
        <v>412</v>
      </c>
      <c r="CH43" t="s">
        <v>412</v>
      </c>
      <c r="CI43" t="s">
        <v>412</v>
      </c>
      <c r="CJ43" t="s">
        <v>412</v>
      </c>
      <c r="CK43" t="s">
        <v>412</v>
      </c>
      <c r="CL43" t="s">
        <v>412</v>
      </c>
      <c r="CM43">
        <f>$B$11*DK43+$C$11*DL43+$F$11*DW43*(1-DZ43)</f>
        <v>0</v>
      </c>
      <c r="CN43">
        <f>CM43*CO43</f>
        <v>0</v>
      </c>
      <c r="CO43">
        <f>($B$11*$D$9+$C$11*$D$9+$F$11*((EJ43+EB43)/MAX(EJ43+EB43+EK43, 0.1)*$I$9+EK43/MAX(EJ43+EB43+EK43, 0.1)*$J$9))/($B$11+$C$11+$F$11)</f>
        <v>0</v>
      </c>
      <c r="CP43">
        <f>($B$11*$K$9+$C$11*$K$9+$F$11*((EJ43+EB43)/MAX(EJ43+EB43+EK43, 0.1)*$P$9+EK43/MAX(EJ43+EB43+EK43, 0.1)*$Q$9))/($B$11+$C$11+$F$11)</f>
        <v>0</v>
      </c>
      <c r="CQ43">
        <v>6</v>
      </c>
      <c r="CR43">
        <v>0.5</v>
      </c>
      <c r="CS43" t="s">
        <v>413</v>
      </c>
      <c r="CT43">
        <v>2</v>
      </c>
      <c r="CU43">
        <v>1687878019</v>
      </c>
      <c r="CV43">
        <v>421.8051935483871</v>
      </c>
      <c r="CW43">
        <v>434.9881612903226</v>
      </c>
      <c r="CX43">
        <v>18.42361612903226</v>
      </c>
      <c r="CY43">
        <v>16.9294064516129</v>
      </c>
      <c r="CZ43">
        <v>421.2631935483871</v>
      </c>
      <c r="DA43">
        <v>18.30361290322581</v>
      </c>
      <c r="DB43">
        <v>600.2385161290323</v>
      </c>
      <c r="DC43">
        <v>101.0737419354838</v>
      </c>
      <c r="DD43">
        <v>0.0999102387096774</v>
      </c>
      <c r="DE43">
        <v>25.5792064516129</v>
      </c>
      <c r="DF43">
        <v>25.22824838709677</v>
      </c>
      <c r="DG43">
        <v>999.9000000000003</v>
      </c>
      <c r="DH43">
        <v>0</v>
      </c>
      <c r="DI43">
        <v>0</v>
      </c>
      <c r="DJ43">
        <v>9994.512258064517</v>
      </c>
      <c r="DK43">
        <v>0</v>
      </c>
      <c r="DL43">
        <v>797.7914838709677</v>
      </c>
      <c r="DM43">
        <v>-13.11963870967742</v>
      </c>
      <c r="DN43">
        <v>429.7867741935484</v>
      </c>
      <c r="DO43">
        <v>442.479129032258</v>
      </c>
      <c r="DP43">
        <v>1.494209032258064</v>
      </c>
      <c r="DQ43">
        <v>434.9881612903226</v>
      </c>
      <c r="DR43">
        <v>16.9294064516129</v>
      </c>
      <c r="DS43">
        <v>1.862144193548387</v>
      </c>
      <c r="DT43">
        <v>1.711117419354839</v>
      </c>
      <c r="DU43">
        <v>16.31842258064516</v>
      </c>
      <c r="DV43">
        <v>14.99766774193549</v>
      </c>
      <c r="DW43">
        <v>799.997677419355</v>
      </c>
      <c r="DX43">
        <v>0.9500135161290321</v>
      </c>
      <c r="DY43">
        <v>0.04998644516129034</v>
      </c>
      <c r="DZ43">
        <v>0</v>
      </c>
      <c r="EA43">
        <v>600.487193548387</v>
      </c>
      <c r="EB43">
        <v>4.999310000000001</v>
      </c>
      <c r="EC43">
        <v>7389.06677419355</v>
      </c>
      <c r="ED43">
        <v>6994.580645161292</v>
      </c>
      <c r="EE43">
        <v>37.55222580645161</v>
      </c>
      <c r="EF43">
        <v>40.16509677419354</v>
      </c>
      <c r="EG43">
        <v>38.68122580645161</v>
      </c>
      <c r="EH43">
        <v>40.45945161290322</v>
      </c>
      <c r="EI43">
        <v>39.61461290322579</v>
      </c>
      <c r="EJ43">
        <v>755.2580645161291</v>
      </c>
      <c r="EK43">
        <v>39.74032258064516</v>
      </c>
      <c r="EL43">
        <v>0</v>
      </c>
      <c r="EM43">
        <v>101.2000000476837</v>
      </c>
      <c r="EN43">
        <v>0</v>
      </c>
      <c r="EO43">
        <v>600.4241153846153</v>
      </c>
      <c r="EP43">
        <v>-16.5185299388332</v>
      </c>
      <c r="EQ43">
        <v>1840.936753606707</v>
      </c>
      <c r="ER43">
        <v>7393.256153846155</v>
      </c>
      <c r="ES43">
        <v>15</v>
      </c>
      <c r="ET43">
        <v>1687878055</v>
      </c>
      <c r="EU43" t="s">
        <v>549</v>
      </c>
      <c r="EV43">
        <v>1687878055</v>
      </c>
      <c r="EW43">
        <v>1687539130.5</v>
      </c>
      <c r="EX43">
        <v>27</v>
      </c>
      <c r="EY43">
        <v>-0.064</v>
      </c>
      <c r="EZ43">
        <v>-0.008999999999999999</v>
      </c>
      <c r="FA43">
        <v>0.542</v>
      </c>
      <c r="FB43">
        <v>0.12</v>
      </c>
      <c r="FC43">
        <v>435</v>
      </c>
      <c r="FD43">
        <v>15</v>
      </c>
      <c r="FE43">
        <v>0.2</v>
      </c>
      <c r="FF43">
        <v>0.05</v>
      </c>
      <c r="FG43">
        <v>-13.07545365853659</v>
      </c>
      <c r="FH43">
        <v>-0.81616515679443</v>
      </c>
      <c r="FI43">
        <v>0.08608693308273156</v>
      </c>
      <c r="FJ43">
        <v>1</v>
      </c>
      <c r="FK43">
        <v>421.8790322580646</v>
      </c>
      <c r="FL43">
        <v>-0.6492580645180124</v>
      </c>
      <c r="FM43">
        <v>0.05160925390324413</v>
      </c>
      <c r="FN43">
        <v>1</v>
      </c>
      <c r="FO43">
        <v>1.46919512195122</v>
      </c>
      <c r="FP43">
        <v>0.4100416724738662</v>
      </c>
      <c r="FQ43">
        <v>0.04109308149721005</v>
      </c>
      <c r="FR43">
        <v>1</v>
      </c>
      <c r="FS43">
        <v>18.41848064516129</v>
      </c>
      <c r="FT43">
        <v>0.307122580645112</v>
      </c>
      <c r="FU43">
        <v>0.02303294161812104</v>
      </c>
      <c r="FV43">
        <v>1</v>
      </c>
      <c r="FW43">
        <v>4</v>
      </c>
      <c r="FX43">
        <v>4</v>
      </c>
      <c r="FY43" t="s">
        <v>415</v>
      </c>
      <c r="FZ43">
        <v>3.18045</v>
      </c>
      <c r="GA43">
        <v>2.79688</v>
      </c>
      <c r="GB43">
        <v>0.105784</v>
      </c>
      <c r="GC43">
        <v>0.108915</v>
      </c>
      <c r="GD43">
        <v>0.100669</v>
      </c>
      <c r="GE43">
        <v>0.0952855</v>
      </c>
      <c r="GF43">
        <v>28165.3</v>
      </c>
      <c r="GG43">
        <v>22285.6</v>
      </c>
      <c r="GH43">
        <v>29425.8</v>
      </c>
      <c r="GI43">
        <v>24490.2</v>
      </c>
      <c r="GJ43">
        <v>33644</v>
      </c>
      <c r="GK43">
        <v>32329.1</v>
      </c>
      <c r="GL43">
        <v>40573.9</v>
      </c>
      <c r="GM43">
        <v>39948.2</v>
      </c>
      <c r="GN43">
        <v>2.19745</v>
      </c>
      <c r="GO43">
        <v>1.92235</v>
      </c>
      <c r="GP43">
        <v>0.131406</v>
      </c>
      <c r="GQ43">
        <v>0</v>
      </c>
      <c r="GR43">
        <v>23.0459</v>
      </c>
      <c r="GS43">
        <v>999.9</v>
      </c>
      <c r="GT43">
        <v>60.8</v>
      </c>
      <c r="GU43">
        <v>27</v>
      </c>
      <c r="GV43">
        <v>21.5304</v>
      </c>
      <c r="GW43">
        <v>61.8618</v>
      </c>
      <c r="GX43">
        <v>32.6522</v>
      </c>
      <c r="GY43">
        <v>1</v>
      </c>
      <c r="GZ43">
        <v>-0.175828</v>
      </c>
      <c r="HA43">
        <v>0</v>
      </c>
      <c r="HB43">
        <v>20.2855</v>
      </c>
      <c r="HC43">
        <v>5.22927</v>
      </c>
      <c r="HD43">
        <v>11.9021</v>
      </c>
      <c r="HE43">
        <v>4.9638</v>
      </c>
      <c r="HF43">
        <v>3.292</v>
      </c>
      <c r="HG43">
        <v>9999</v>
      </c>
      <c r="HH43">
        <v>9999</v>
      </c>
      <c r="HI43">
        <v>9999</v>
      </c>
      <c r="HJ43">
        <v>999.9</v>
      </c>
      <c r="HK43">
        <v>4.97016</v>
      </c>
      <c r="HL43">
        <v>1.87485</v>
      </c>
      <c r="HM43">
        <v>1.87354</v>
      </c>
      <c r="HN43">
        <v>1.87259</v>
      </c>
      <c r="HO43">
        <v>1.87424</v>
      </c>
      <c r="HP43">
        <v>1.8692</v>
      </c>
      <c r="HQ43">
        <v>1.87346</v>
      </c>
      <c r="HR43">
        <v>1.87847</v>
      </c>
      <c r="HS43">
        <v>0</v>
      </c>
      <c r="HT43">
        <v>0</v>
      </c>
      <c r="HU43">
        <v>0</v>
      </c>
      <c r="HV43">
        <v>0</v>
      </c>
      <c r="HW43" t="s">
        <v>416</v>
      </c>
      <c r="HX43" t="s">
        <v>417</v>
      </c>
      <c r="HY43" t="s">
        <v>418</v>
      </c>
      <c r="HZ43" t="s">
        <v>418</v>
      </c>
      <c r="IA43" t="s">
        <v>418</v>
      </c>
      <c r="IB43" t="s">
        <v>418</v>
      </c>
      <c r="IC43">
        <v>0</v>
      </c>
      <c r="ID43">
        <v>100</v>
      </c>
      <c r="IE43">
        <v>100</v>
      </c>
      <c r="IF43">
        <v>0.542</v>
      </c>
      <c r="IG43">
        <v>0.12</v>
      </c>
      <c r="IH43">
        <v>0.6054499999999052</v>
      </c>
      <c r="II43">
        <v>0</v>
      </c>
      <c r="IJ43">
        <v>0</v>
      </c>
      <c r="IK43">
        <v>0</v>
      </c>
      <c r="IL43">
        <v>0.12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1.4</v>
      </c>
      <c r="IU43">
        <v>5648.3</v>
      </c>
      <c r="IV43">
        <v>1.1145</v>
      </c>
      <c r="IW43">
        <v>2.3999</v>
      </c>
      <c r="IX43">
        <v>1.42578</v>
      </c>
      <c r="IY43">
        <v>2.27661</v>
      </c>
      <c r="IZ43">
        <v>1.54785</v>
      </c>
      <c r="JA43">
        <v>2.31689</v>
      </c>
      <c r="JB43">
        <v>30.9335</v>
      </c>
      <c r="JC43">
        <v>14.9376</v>
      </c>
      <c r="JD43">
        <v>18</v>
      </c>
      <c r="JE43">
        <v>625.461</v>
      </c>
      <c r="JF43">
        <v>434.53</v>
      </c>
      <c r="JG43">
        <v>25.0723</v>
      </c>
      <c r="JH43">
        <v>25.0734</v>
      </c>
      <c r="JI43">
        <v>29.9996</v>
      </c>
      <c r="JJ43">
        <v>24.9543</v>
      </c>
      <c r="JK43">
        <v>24.8929</v>
      </c>
      <c r="JL43">
        <v>22.3446</v>
      </c>
      <c r="JM43">
        <v>23.2731</v>
      </c>
      <c r="JN43">
        <v>67.7423</v>
      </c>
      <c r="JO43">
        <v>-999.9</v>
      </c>
      <c r="JP43">
        <v>435</v>
      </c>
      <c r="JQ43">
        <v>17</v>
      </c>
      <c r="JR43">
        <v>95.85509999999999</v>
      </c>
      <c r="JS43">
        <v>101.644</v>
      </c>
    </row>
    <row r="44" spans="1:279">
      <c r="A44">
        <v>28</v>
      </c>
      <c r="B44">
        <v>1687879345.6</v>
      </c>
      <c r="C44">
        <v>6814</v>
      </c>
      <c r="D44" t="s">
        <v>550</v>
      </c>
      <c r="E44" t="s">
        <v>551</v>
      </c>
      <c r="F44">
        <v>15</v>
      </c>
      <c r="P44">
        <v>1687879337.849999</v>
      </c>
      <c r="Q44">
        <f>(R44)/1000</f>
        <v>0</v>
      </c>
      <c r="R44">
        <f>1000*DB44*AP44*(CX44-CY44)/(100*CQ44*(1000-AP44*CX44))</f>
        <v>0</v>
      </c>
      <c r="S44">
        <f>DB44*AP44*(CW44-CV44*(1000-AP44*CY44)/(1000-AP44*CX44))/(100*CQ44)</f>
        <v>0</v>
      </c>
      <c r="T44">
        <f>CV44 - IF(AP44&gt;1, S44*CQ44*100.0/(AR44*DJ44), 0)</f>
        <v>0</v>
      </c>
      <c r="U44">
        <f>((AA44-Q44/2)*T44-S44)/(AA44+Q44/2)</f>
        <v>0</v>
      </c>
      <c r="V44">
        <f>U44*(DC44+DD44)/1000.0</f>
        <v>0</v>
      </c>
      <c r="W44">
        <f>(CV44 - IF(AP44&gt;1, S44*CQ44*100.0/(AR44*DJ44), 0))*(DC44+DD44)/1000.0</f>
        <v>0</v>
      </c>
      <c r="X44">
        <f>2.0/((1/Z44-1/Y44)+SIGN(Z44)*SQRT((1/Z44-1/Y44)*(1/Z44-1/Y44) + 4*CR44/((CR44+1)*(CR44+1))*(2*1/Z44*1/Y44-1/Y44*1/Y44)))</f>
        <v>0</v>
      </c>
      <c r="Y44">
        <f>IF(LEFT(CS44,1)&lt;&gt;"0",IF(LEFT(CS44,1)="1",3.0,CT44),$D$5+$E$5*(DJ44*DC44/($K$5*1000))+$F$5*(DJ44*DC44/($K$5*1000))*MAX(MIN(CQ44,$J$5),$I$5)*MAX(MIN(CQ44,$J$5),$I$5)+$G$5*MAX(MIN(CQ44,$J$5),$I$5)*(DJ44*DC44/($K$5*1000))+$H$5*(DJ44*DC44/($K$5*1000))*(DJ44*DC44/($K$5*1000)))</f>
        <v>0</v>
      </c>
      <c r="Z44">
        <f>Q44*(1000-(1000*0.61365*exp(17.502*AD44/(240.97+AD44))/(DC44+DD44)+CX44)/2)/(1000*0.61365*exp(17.502*AD44/(240.97+AD44))/(DC44+DD44)-CX44)</f>
        <v>0</v>
      </c>
      <c r="AA44">
        <f>1/((CR44+1)/(X44/1.6)+1/(Y44/1.37)) + CR44/((CR44+1)/(X44/1.6) + CR44/(Y44/1.37))</f>
        <v>0</v>
      </c>
      <c r="AB44">
        <f>(CM44*CP44)</f>
        <v>0</v>
      </c>
      <c r="AC44">
        <f>(DE44+(AB44+2*0.95*5.67E-8*(((DE44+$B$7)+273)^4-(DE44+273)^4)-44100*Q44)/(1.84*29.3*Y44+8*0.95*5.67E-8*(DE44+273)^3))</f>
        <v>0</v>
      </c>
      <c r="AD44">
        <f>($C$7*DF44+$D$7*DG44+$E$7*AC44)</f>
        <v>0</v>
      </c>
      <c r="AE44">
        <f>0.61365*exp(17.502*AD44/(240.97+AD44))</f>
        <v>0</v>
      </c>
      <c r="AF44">
        <f>(AG44/AH44*100)</f>
        <v>0</v>
      </c>
      <c r="AG44">
        <f>CX44*(DC44+DD44)/1000</f>
        <v>0</v>
      </c>
      <c r="AH44">
        <f>0.61365*exp(17.502*DE44/(240.97+DE44))</f>
        <v>0</v>
      </c>
      <c r="AI44">
        <f>(AE44-CX44*(DC44+DD44)/1000)</f>
        <v>0</v>
      </c>
      <c r="AJ44">
        <f>(-Q44*44100)</f>
        <v>0</v>
      </c>
      <c r="AK44">
        <f>2*29.3*Y44*0.92*(DE44-AD44)</f>
        <v>0</v>
      </c>
      <c r="AL44">
        <f>2*0.95*5.67E-8*(((DE44+$B$7)+273)^4-(AD44+273)^4)</f>
        <v>0</v>
      </c>
      <c r="AM44">
        <f>AB44+AL44+AJ44+AK44</f>
        <v>0</v>
      </c>
      <c r="AN44">
        <v>0</v>
      </c>
      <c r="AO44">
        <v>0</v>
      </c>
      <c r="AP44">
        <f>IF(AN44*$H$13&gt;=AR44,1.0,(AR44/(AR44-AN44*$H$13)))</f>
        <v>0</v>
      </c>
      <c r="AQ44">
        <f>(AP44-1)*100</f>
        <v>0</v>
      </c>
      <c r="AR44">
        <f>MAX(0,($B$13+$C$13*DJ44)/(1+$D$13*DJ44)*DC44/(DE44+273)*$E$13)</f>
        <v>0</v>
      </c>
      <c r="AS44" t="s">
        <v>409</v>
      </c>
      <c r="AT44">
        <v>12501.9</v>
      </c>
      <c r="AU44">
        <v>646.7515384615385</v>
      </c>
      <c r="AV44">
        <v>2575.47</v>
      </c>
      <c r="AW44">
        <f>1-AU44/AV44</f>
        <v>0</v>
      </c>
      <c r="AX44">
        <v>-1.242991638256745</v>
      </c>
      <c r="AY44" t="s">
        <v>552</v>
      </c>
      <c r="AZ44">
        <v>12497.2</v>
      </c>
      <c r="BA44">
        <v>672.3643076923078</v>
      </c>
      <c r="BB44">
        <v>1009.76</v>
      </c>
      <c r="BC44">
        <f>1-BA44/BB44</f>
        <v>0</v>
      </c>
      <c r="BD44">
        <v>0.5</v>
      </c>
      <c r="BE44">
        <f>CN44</f>
        <v>0</v>
      </c>
      <c r="BF44">
        <f>S44</f>
        <v>0</v>
      </c>
      <c r="BG44">
        <f>BC44*BD44*BE44</f>
        <v>0</v>
      </c>
      <c r="BH44">
        <f>(BF44-AX44)/BE44</f>
        <v>0</v>
      </c>
      <c r="BI44">
        <f>(AV44-BB44)/BB44</f>
        <v>0</v>
      </c>
      <c r="BJ44">
        <f>AU44/(AW44+AU44/BB44)</f>
        <v>0</v>
      </c>
      <c r="BK44" t="s">
        <v>553</v>
      </c>
      <c r="BL44">
        <v>-906.39</v>
      </c>
      <c r="BM44">
        <f>IF(BL44&lt;&gt;0, BL44, BJ44)</f>
        <v>0</v>
      </c>
      <c r="BN44">
        <f>1-BM44/BB44</f>
        <v>0</v>
      </c>
      <c r="BO44">
        <f>(BB44-BA44)/(BB44-BM44)</f>
        <v>0</v>
      </c>
      <c r="BP44">
        <f>(AV44-BB44)/(AV44-BM44)</f>
        <v>0</v>
      </c>
      <c r="BQ44">
        <f>(BB44-BA44)/(BB44-AU44)</f>
        <v>0</v>
      </c>
      <c r="BR44">
        <f>(AV44-BB44)/(AV44-AU44)</f>
        <v>0</v>
      </c>
      <c r="BS44">
        <f>(BO44*BM44/BA44)</f>
        <v>0</v>
      </c>
      <c r="BT44">
        <f>(1-BS44)</f>
        <v>0</v>
      </c>
      <c r="BU44">
        <v>1899</v>
      </c>
      <c r="BV44">
        <v>300</v>
      </c>
      <c r="BW44">
        <v>300</v>
      </c>
      <c r="BX44">
        <v>300</v>
      </c>
      <c r="BY44">
        <v>12497.2</v>
      </c>
      <c r="BZ44">
        <v>937.41</v>
      </c>
      <c r="CA44">
        <v>-0.0090554</v>
      </c>
      <c r="CB44">
        <v>-7.45</v>
      </c>
      <c r="CC44" t="s">
        <v>412</v>
      </c>
      <c r="CD44" t="s">
        <v>412</v>
      </c>
      <c r="CE44" t="s">
        <v>412</v>
      </c>
      <c r="CF44" t="s">
        <v>412</v>
      </c>
      <c r="CG44" t="s">
        <v>412</v>
      </c>
      <c r="CH44" t="s">
        <v>412</v>
      </c>
      <c r="CI44" t="s">
        <v>412</v>
      </c>
      <c r="CJ44" t="s">
        <v>412</v>
      </c>
      <c r="CK44" t="s">
        <v>412</v>
      </c>
      <c r="CL44" t="s">
        <v>412</v>
      </c>
      <c r="CM44">
        <f>$B$11*DK44+$C$11*DL44+$F$11*DW44*(1-DZ44)</f>
        <v>0</v>
      </c>
      <c r="CN44">
        <f>CM44*CO44</f>
        <v>0</v>
      </c>
      <c r="CO44">
        <f>($B$11*$D$9+$C$11*$D$9+$F$11*((EJ44+EB44)/MAX(EJ44+EB44+EK44, 0.1)*$I$9+EK44/MAX(EJ44+EB44+EK44, 0.1)*$J$9))/($B$11+$C$11+$F$11)</f>
        <v>0</v>
      </c>
      <c r="CP44">
        <f>($B$11*$K$9+$C$11*$K$9+$F$11*((EJ44+EB44)/MAX(EJ44+EB44+EK44, 0.1)*$P$9+EK44/MAX(EJ44+EB44+EK44, 0.1)*$Q$9))/($B$11+$C$11+$F$11)</f>
        <v>0</v>
      </c>
      <c r="CQ44">
        <v>6</v>
      </c>
      <c r="CR44">
        <v>0.5</v>
      </c>
      <c r="CS44" t="s">
        <v>413</v>
      </c>
      <c r="CT44">
        <v>2</v>
      </c>
      <c r="CU44">
        <v>1687879337.849999</v>
      </c>
      <c r="CV44">
        <v>410.0086333333333</v>
      </c>
      <c r="CW44">
        <v>435.0125333333334</v>
      </c>
      <c r="CX44">
        <v>25.02223666666667</v>
      </c>
      <c r="CY44">
        <v>22.02191000000001</v>
      </c>
      <c r="CZ44">
        <v>409.3836333333333</v>
      </c>
      <c r="DA44">
        <v>24.90223666666667</v>
      </c>
      <c r="DB44">
        <v>600.2765000000001</v>
      </c>
      <c r="DC44">
        <v>101.0596666666667</v>
      </c>
      <c r="DD44">
        <v>0.1002451633333333</v>
      </c>
      <c r="DE44">
        <v>27.76162</v>
      </c>
      <c r="DF44">
        <v>27.58524999999999</v>
      </c>
      <c r="DG44">
        <v>999.9000000000002</v>
      </c>
      <c r="DH44">
        <v>0</v>
      </c>
      <c r="DI44">
        <v>0</v>
      </c>
      <c r="DJ44">
        <v>10002.47166666667</v>
      </c>
      <c r="DK44">
        <v>0</v>
      </c>
      <c r="DL44">
        <v>1681.424666666667</v>
      </c>
      <c r="DM44">
        <v>-25.08698</v>
      </c>
      <c r="DN44">
        <v>420.4460666666666</v>
      </c>
      <c r="DO44">
        <v>444.8079666666666</v>
      </c>
      <c r="DP44">
        <v>3.000334333333333</v>
      </c>
      <c r="DQ44">
        <v>435.0125333333334</v>
      </c>
      <c r="DR44">
        <v>22.02191000000001</v>
      </c>
      <c r="DS44">
        <v>2.528738666666667</v>
      </c>
      <c r="DT44">
        <v>2.225525333333333</v>
      </c>
      <c r="DU44">
        <v>21.21264</v>
      </c>
      <c r="DV44">
        <v>19.14724333333334</v>
      </c>
      <c r="DW44">
        <v>1499.977</v>
      </c>
      <c r="DX44">
        <v>0.9730056666666671</v>
      </c>
      <c r="DY44">
        <v>0.02699404333333333</v>
      </c>
      <c r="DZ44">
        <v>0</v>
      </c>
      <c r="EA44">
        <v>672.3998666666666</v>
      </c>
      <c r="EB44">
        <v>4.99931</v>
      </c>
      <c r="EC44">
        <v>14442.98333333333</v>
      </c>
      <c r="ED44">
        <v>13259.06666666667</v>
      </c>
      <c r="EE44">
        <v>37.10183333333332</v>
      </c>
      <c r="EF44">
        <v>40.35183333333332</v>
      </c>
      <c r="EG44">
        <v>37.75809999999999</v>
      </c>
      <c r="EH44">
        <v>39.47056666666666</v>
      </c>
      <c r="EI44">
        <v>39.15806666666666</v>
      </c>
      <c r="EJ44">
        <v>1454.622333333333</v>
      </c>
      <c r="EK44">
        <v>40.35633333333332</v>
      </c>
      <c r="EL44">
        <v>0</v>
      </c>
      <c r="EM44">
        <v>1318.200000047684</v>
      </c>
      <c r="EN44">
        <v>0</v>
      </c>
      <c r="EO44">
        <v>672.3643076923078</v>
      </c>
      <c r="EP44">
        <v>-7.543384613839358</v>
      </c>
      <c r="EQ44">
        <v>318.0752138676744</v>
      </c>
      <c r="ER44">
        <v>14441.4423076923</v>
      </c>
      <c r="ES44">
        <v>15</v>
      </c>
      <c r="ET44">
        <v>1687879376.1</v>
      </c>
      <c r="EU44" t="s">
        <v>554</v>
      </c>
      <c r="EV44">
        <v>1687879376.1</v>
      </c>
      <c r="EW44">
        <v>1687539130.5</v>
      </c>
      <c r="EX44">
        <v>28</v>
      </c>
      <c r="EY44">
        <v>0.083</v>
      </c>
      <c r="EZ44">
        <v>-0.008999999999999999</v>
      </c>
      <c r="FA44">
        <v>0.625</v>
      </c>
      <c r="FB44">
        <v>0.12</v>
      </c>
      <c r="FC44">
        <v>435</v>
      </c>
      <c r="FD44">
        <v>15</v>
      </c>
      <c r="FE44">
        <v>0.07000000000000001</v>
      </c>
      <c r="FF44">
        <v>0.05</v>
      </c>
      <c r="FG44">
        <v>-25.0789475</v>
      </c>
      <c r="FH44">
        <v>-0.01729643527203813</v>
      </c>
      <c r="FI44">
        <v>0.0244320280318684</v>
      </c>
      <c r="FJ44">
        <v>1</v>
      </c>
      <c r="FK44">
        <v>409.9254333333333</v>
      </c>
      <c r="FL44">
        <v>-0.1410901001109899</v>
      </c>
      <c r="FM44">
        <v>0.01593253136057705</v>
      </c>
      <c r="FN44">
        <v>1</v>
      </c>
      <c r="FO44">
        <v>3.002855</v>
      </c>
      <c r="FP44">
        <v>-0.1966613133208308</v>
      </c>
      <c r="FQ44">
        <v>0.03019146054764493</v>
      </c>
      <c r="FR44">
        <v>1</v>
      </c>
      <c r="FS44">
        <v>25.02223666666667</v>
      </c>
      <c r="FT44">
        <v>-0.3161993325917587</v>
      </c>
      <c r="FU44">
        <v>0.02412086901880206</v>
      </c>
      <c r="FV44">
        <v>1</v>
      </c>
      <c r="FW44">
        <v>4</v>
      </c>
      <c r="FX44">
        <v>4</v>
      </c>
      <c r="FY44" t="s">
        <v>415</v>
      </c>
      <c r="FZ44">
        <v>3.17677</v>
      </c>
      <c r="GA44">
        <v>2.7967</v>
      </c>
      <c r="GB44">
        <v>0.102759</v>
      </c>
      <c r="GC44">
        <v>0.108129</v>
      </c>
      <c r="GD44">
        <v>0.12379</v>
      </c>
      <c r="GE44">
        <v>0.113908</v>
      </c>
      <c r="GF44">
        <v>28095</v>
      </c>
      <c r="GG44">
        <v>22193.5</v>
      </c>
      <c r="GH44">
        <v>29270.1</v>
      </c>
      <c r="GI44">
        <v>24380.9</v>
      </c>
      <c r="GJ44">
        <v>32598.7</v>
      </c>
      <c r="GK44">
        <v>31518.7</v>
      </c>
      <c r="GL44">
        <v>40366.9</v>
      </c>
      <c r="GM44">
        <v>39774.2</v>
      </c>
      <c r="GN44">
        <v>2.16373</v>
      </c>
      <c r="GO44">
        <v>1.86952</v>
      </c>
      <c r="GP44">
        <v>0.143308</v>
      </c>
      <c r="GQ44">
        <v>0</v>
      </c>
      <c r="GR44">
        <v>25.1119</v>
      </c>
      <c r="GS44">
        <v>999.9</v>
      </c>
      <c r="GT44">
        <v>63.4</v>
      </c>
      <c r="GU44">
        <v>29.7</v>
      </c>
      <c r="GV44">
        <v>26.269</v>
      </c>
      <c r="GW44">
        <v>62.34</v>
      </c>
      <c r="GX44">
        <v>31.887</v>
      </c>
      <c r="GY44">
        <v>1</v>
      </c>
      <c r="GZ44">
        <v>0.0667785</v>
      </c>
      <c r="HA44">
        <v>0</v>
      </c>
      <c r="HB44">
        <v>20.2796</v>
      </c>
      <c r="HC44">
        <v>5.22328</v>
      </c>
      <c r="HD44">
        <v>11.9035</v>
      </c>
      <c r="HE44">
        <v>4.96375</v>
      </c>
      <c r="HF44">
        <v>3.292</v>
      </c>
      <c r="HG44">
        <v>9999</v>
      </c>
      <c r="HH44">
        <v>9999</v>
      </c>
      <c r="HI44">
        <v>9999</v>
      </c>
      <c r="HJ44">
        <v>999.9</v>
      </c>
      <c r="HK44">
        <v>4.97017</v>
      </c>
      <c r="HL44">
        <v>1.87501</v>
      </c>
      <c r="HM44">
        <v>1.87376</v>
      </c>
      <c r="HN44">
        <v>1.87286</v>
      </c>
      <c r="HO44">
        <v>1.87439</v>
      </c>
      <c r="HP44">
        <v>1.86941</v>
      </c>
      <c r="HQ44">
        <v>1.8736</v>
      </c>
      <c r="HR44">
        <v>1.87866</v>
      </c>
      <c r="HS44">
        <v>0</v>
      </c>
      <c r="HT44">
        <v>0</v>
      </c>
      <c r="HU44">
        <v>0</v>
      </c>
      <c r="HV44">
        <v>0</v>
      </c>
      <c r="HW44" t="s">
        <v>416</v>
      </c>
      <c r="HX44" t="s">
        <v>417</v>
      </c>
      <c r="HY44" t="s">
        <v>418</v>
      </c>
      <c r="HZ44" t="s">
        <v>418</v>
      </c>
      <c r="IA44" t="s">
        <v>418</v>
      </c>
      <c r="IB44" t="s">
        <v>418</v>
      </c>
      <c r="IC44">
        <v>0</v>
      </c>
      <c r="ID44">
        <v>100</v>
      </c>
      <c r="IE44">
        <v>100</v>
      </c>
      <c r="IF44">
        <v>0.625</v>
      </c>
      <c r="IG44">
        <v>0.12</v>
      </c>
      <c r="IH44">
        <v>0.541849999999954</v>
      </c>
      <c r="II44">
        <v>0</v>
      </c>
      <c r="IJ44">
        <v>0</v>
      </c>
      <c r="IK44">
        <v>0</v>
      </c>
      <c r="IL44">
        <v>0.12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21.5</v>
      </c>
      <c r="IU44">
        <v>5670.3</v>
      </c>
      <c r="IV44">
        <v>1.11206</v>
      </c>
      <c r="IW44">
        <v>2.35962</v>
      </c>
      <c r="IX44">
        <v>1.42578</v>
      </c>
      <c r="IY44">
        <v>2.27417</v>
      </c>
      <c r="IZ44">
        <v>1.54785</v>
      </c>
      <c r="JA44">
        <v>2.45361</v>
      </c>
      <c r="JB44">
        <v>33.7832</v>
      </c>
      <c r="JC44">
        <v>14.7449</v>
      </c>
      <c r="JD44">
        <v>18</v>
      </c>
      <c r="JE44">
        <v>633.854</v>
      </c>
      <c r="JF44">
        <v>427.604</v>
      </c>
      <c r="JG44">
        <v>27.7306</v>
      </c>
      <c r="JH44">
        <v>28.2111</v>
      </c>
      <c r="JI44">
        <v>29.9994</v>
      </c>
      <c r="JJ44">
        <v>28.0254</v>
      </c>
      <c r="JK44">
        <v>27.9435</v>
      </c>
      <c r="JL44">
        <v>22.2737</v>
      </c>
      <c r="JM44">
        <v>21.2288</v>
      </c>
      <c r="JN44">
        <v>64.301</v>
      </c>
      <c r="JO44">
        <v>-999.9</v>
      </c>
      <c r="JP44">
        <v>435</v>
      </c>
      <c r="JQ44">
        <v>22</v>
      </c>
      <c r="JR44">
        <v>95.3583</v>
      </c>
      <c r="JS44">
        <v>101.197</v>
      </c>
    </row>
    <row r="45" spans="1:279">
      <c r="A45">
        <v>29</v>
      </c>
      <c r="B45">
        <v>1687879469.6</v>
      </c>
      <c r="C45">
        <v>6938</v>
      </c>
      <c r="D45" t="s">
        <v>555</v>
      </c>
      <c r="E45" t="s">
        <v>556</v>
      </c>
      <c r="F45">
        <v>15</v>
      </c>
      <c r="P45">
        <v>1687879461.849999</v>
      </c>
      <c r="Q45">
        <f>(R45)/1000</f>
        <v>0</v>
      </c>
      <c r="R45">
        <f>1000*DB45*AP45*(CX45-CY45)/(100*CQ45*(1000-AP45*CX45))</f>
        <v>0</v>
      </c>
      <c r="S45">
        <f>DB45*AP45*(CW45-CV45*(1000-AP45*CY45)/(1000-AP45*CX45))/(100*CQ45)</f>
        <v>0</v>
      </c>
      <c r="T45">
        <f>CV45 - IF(AP45&gt;1, S45*CQ45*100.0/(AR45*DJ45), 0)</f>
        <v>0</v>
      </c>
      <c r="U45">
        <f>((AA45-Q45/2)*T45-S45)/(AA45+Q45/2)</f>
        <v>0</v>
      </c>
      <c r="V45">
        <f>U45*(DC45+DD45)/1000.0</f>
        <v>0</v>
      </c>
      <c r="W45">
        <f>(CV45 - IF(AP45&gt;1, S45*CQ45*100.0/(AR45*DJ45), 0))*(DC45+DD45)/1000.0</f>
        <v>0</v>
      </c>
      <c r="X45">
        <f>2.0/((1/Z45-1/Y45)+SIGN(Z45)*SQRT((1/Z45-1/Y45)*(1/Z45-1/Y45) + 4*CR45/((CR45+1)*(CR45+1))*(2*1/Z45*1/Y45-1/Y45*1/Y45)))</f>
        <v>0</v>
      </c>
      <c r="Y45">
        <f>IF(LEFT(CS45,1)&lt;&gt;"0",IF(LEFT(CS45,1)="1",3.0,CT45),$D$5+$E$5*(DJ45*DC45/($K$5*1000))+$F$5*(DJ45*DC45/($K$5*1000))*MAX(MIN(CQ45,$J$5),$I$5)*MAX(MIN(CQ45,$J$5),$I$5)+$G$5*MAX(MIN(CQ45,$J$5),$I$5)*(DJ45*DC45/($K$5*1000))+$H$5*(DJ45*DC45/($K$5*1000))*(DJ45*DC45/($K$5*1000)))</f>
        <v>0</v>
      </c>
      <c r="Z45">
        <f>Q45*(1000-(1000*0.61365*exp(17.502*AD45/(240.97+AD45))/(DC45+DD45)+CX45)/2)/(1000*0.61365*exp(17.502*AD45/(240.97+AD45))/(DC45+DD45)-CX45)</f>
        <v>0</v>
      </c>
      <c r="AA45">
        <f>1/((CR45+1)/(X45/1.6)+1/(Y45/1.37)) + CR45/((CR45+1)/(X45/1.6) + CR45/(Y45/1.37))</f>
        <v>0</v>
      </c>
      <c r="AB45">
        <f>(CM45*CP45)</f>
        <v>0</v>
      </c>
      <c r="AC45">
        <f>(DE45+(AB45+2*0.95*5.67E-8*(((DE45+$B$7)+273)^4-(DE45+273)^4)-44100*Q45)/(1.84*29.3*Y45+8*0.95*5.67E-8*(DE45+273)^3))</f>
        <v>0</v>
      </c>
      <c r="AD45">
        <f>($C$7*DF45+$D$7*DG45+$E$7*AC45)</f>
        <v>0</v>
      </c>
      <c r="AE45">
        <f>0.61365*exp(17.502*AD45/(240.97+AD45))</f>
        <v>0</v>
      </c>
      <c r="AF45">
        <f>(AG45/AH45*100)</f>
        <v>0</v>
      </c>
      <c r="AG45">
        <f>CX45*(DC45+DD45)/1000</f>
        <v>0</v>
      </c>
      <c r="AH45">
        <f>0.61365*exp(17.502*DE45/(240.97+DE45))</f>
        <v>0</v>
      </c>
      <c r="AI45">
        <f>(AE45-CX45*(DC45+DD45)/1000)</f>
        <v>0</v>
      </c>
      <c r="AJ45">
        <f>(-Q45*44100)</f>
        <v>0</v>
      </c>
      <c r="AK45">
        <f>2*29.3*Y45*0.92*(DE45-AD45)</f>
        <v>0</v>
      </c>
      <c r="AL45">
        <f>2*0.95*5.67E-8*(((DE45+$B$7)+273)^4-(AD45+273)^4)</f>
        <v>0</v>
      </c>
      <c r="AM45">
        <f>AB45+AL45+AJ45+AK45</f>
        <v>0</v>
      </c>
      <c r="AN45">
        <v>0</v>
      </c>
      <c r="AO45">
        <v>0</v>
      </c>
      <c r="AP45">
        <f>IF(AN45*$H$13&gt;=AR45,1.0,(AR45/(AR45-AN45*$H$13)))</f>
        <v>0</v>
      </c>
      <c r="AQ45">
        <f>(AP45-1)*100</f>
        <v>0</v>
      </c>
      <c r="AR45">
        <f>MAX(0,($B$13+$C$13*DJ45)/(1+$D$13*DJ45)*DC45/(DE45+273)*$E$13)</f>
        <v>0</v>
      </c>
      <c r="AS45" t="s">
        <v>409</v>
      </c>
      <c r="AT45">
        <v>12501.9</v>
      </c>
      <c r="AU45">
        <v>646.7515384615385</v>
      </c>
      <c r="AV45">
        <v>2575.47</v>
      </c>
      <c r="AW45">
        <f>1-AU45/AV45</f>
        <v>0</v>
      </c>
      <c r="AX45">
        <v>-1.242991638256745</v>
      </c>
      <c r="AY45" t="s">
        <v>557</v>
      </c>
      <c r="AZ45">
        <v>12495.6</v>
      </c>
      <c r="BA45">
        <v>734.2335</v>
      </c>
      <c r="BB45">
        <v>1099.69</v>
      </c>
      <c r="BC45">
        <f>1-BA45/BB45</f>
        <v>0</v>
      </c>
      <c r="BD45">
        <v>0.5</v>
      </c>
      <c r="BE45">
        <f>CN45</f>
        <v>0</v>
      </c>
      <c r="BF45">
        <f>S45</f>
        <v>0</v>
      </c>
      <c r="BG45">
        <f>BC45*BD45*BE45</f>
        <v>0</v>
      </c>
      <c r="BH45">
        <f>(BF45-AX45)/BE45</f>
        <v>0</v>
      </c>
      <c r="BI45">
        <f>(AV45-BB45)/BB45</f>
        <v>0</v>
      </c>
      <c r="BJ45">
        <f>AU45/(AW45+AU45/BB45)</f>
        <v>0</v>
      </c>
      <c r="BK45" t="s">
        <v>558</v>
      </c>
      <c r="BL45">
        <v>-2962.78</v>
      </c>
      <c r="BM45">
        <f>IF(BL45&lt;&gt;0, BL45, BJ45)</f>
        <v>0</v>
      </c>
      <c r="BN45">
        <f>1-BM45/BB45</f>
        <v>0</v>
      </c>
      <c r="BO45">
        <f>(BB45-BA45)/(BB45-BM45)</f>
        <v>0</v>
      </c>
      <c r="BP45">
        <f>(AV45-BB45)/(AV45-BM45)</f>
        <v>0</v>
      </c>
      <c r="BQ45">
        <f>(BB45-BA45)/(BB45-AU45)</f>
        <v>0</v>
      </c>
      <c r="BR45">
        <f>(AV45-BB45)/(AV45-AU45)</f>
        <v>0</v>
      </c>
      <c r="BS45">
        <f>(BO45*BM45/BA45)</f>
        <v>0</v>
      </c>
      <c r="BT45">
        <f>(1-BS45)</f>
        <v>0</v>
      </c>
      <c r="BU45">
        <v>1901</v>
      </c>
      <c r="BV45">
        <v>300</v>
      </c>
      <c r="BW45">
        <v>300</v>
      </c>
      <c r="BX45">
        <v>300</v>
      </c>
      <c r="BY45">
        <v>12495.6</v>
      </c>
      <c r="BZ45">
        <v>1015.17</v>
      </c>
      <c r="CA45">
        <v>-0.009052889999999999</v>
      </c>
      <c r="CB45">
        <v>-11.44</v>
      </c>
      <c r="CC45" t="s">
        <v>412</v>
      </c>
      <c r="CD45" t="s">
        <v>412</v>
      </c>
      <c r="CE45" t="s">
        <v>412</v>
      </c>
      <c r="CF45" t="s">
        <v>412</v>
      </c>
      <c r="CG45" t="s">
        <v>412</v>
      </c>
      <c r="CH45" t="s">
        <v>412</v>
      </c>
      <c r="CI45" t="s">
        <v>412</v>
      </c>
      <c r="CJ45" t="s">
        <v>412</v>
      </c>
      <c r="CK45" t="s">
        <v>412</v>
      </c>
      <c r="CL45" t="s">
        <v>412</v>
      </c>
      <c r="CM45">
        <f>$B$11*DK45+$C$11*DL45+$F$11*DW45*(1-DZ45)</f>
        <v>0</v>
      </c>
      <c r="CN45">
        <f>CM45*CO45</f>
        <v>0</v>
      </c>
      <c r="CO45">
        <f>($B$11*$D$9+$C$11*$D$9+$F$11*((EJ45+EB45)/MAX(EJ45+EB45+EK45, 0.1)*$I$9+EK45/MAX(EJ45+EB45+EK45, 0.1)*$J$9))/($B$11+$C$11+$F$11)</f>
        <v>0</v>
      </c>
      <c r="CP45">
        <f>($B$11*$K$9+$C$11*$K$9+$F$11*((EJ45+EB45)/MAX(EJ45+EB45+EK45, 0.1)*$P$9+EK45/MAX(EJ45+EB45+EK45, 0.1)*$Q$9))/($B$11+$C$11+$F$11)</f>
        <v>0</v>
      </c>
      <c r="CQ45">
        <v>6</v>
      </c>
      <c r="CR45">
        <v>0.5</v>
      </c>
      <c r="CS45" t="s">
        <v>413</v>
      </c>
      <c r="CT45">
        <v>2</v>
      </c>
      <c r="CU45">
        <v>1687879461.849999</v>
      </c>
      <c r="CV45">
        <v>411.2425333333333</v>
      </c>
      <c r="CW45">
        <v>435.0000000000001</v>
      </c>
      <c r="CX45">
        <v>25.14566666666667</v>
      </c>
      <c r="CY45">
        <v>22.07064333333333</v>
      </c>
      <c r="CZ45">
        <v>410.6175333333333</v>
      </c>
      <c r="DA45">
        <v>25.02566666666667</v>
      </c>
      <c r="DB45">
        <v>600.2389666666667</v>
      </c>
      <c r="DC45">
        <v>101.065</v>
      </c>
      <c r="DD45">
        <v>0.09995549333333333</v>
      </c>
      <c r="DE45">
        <v>28.22141666666667</v>
      </c>
      <c r="DF45">
        <v>28.58113666666666</v>
      </c>
      <c r="DG45">
        <v>999.9000000000002</v>
      </c>
      <c r="DH45">
        <v>0</v>
      </c>
      <c r="DI45">
        <v>0</v>
      </c>
      <c r="DJ45">
        <v>9997.685666666666</v>
      </c>
      <c r="DK45">
        <v>0</v>
      </c>
      <c r="DL45">
        <v>1741.368</v>
      </c>
      <c r="DM45">
        <v>-23.75784333333333</v>
      </c>
      <c r="DN45">
        <v>421.8499333333333</v>
      </c>
      <c r="DO45">
        <v>444.8173666666667</v>
      </c>
      <c r="DP45">
        <v>3.075024</v>
      </c>
      <c r="DQ45">
        <v>435.0000000000001</v>
      </c>
      <c r="DR45">
        <v>22.07064333333333</v>
      </c>
      <c r="DS45">
        <v>2.541347333333333</v>
      </c>
      <c r="DT45">
        <v>2.230570333333333</v>
      </c>
      <c r="DU45">
        <v>21.29376</v>
      </c>
      <c r="DV45">
        <v>19.18357666666667</v>
      </c>
      <c r="DW45">
        <v>1500.062333333334</v>
      </c>
      <c r="DX45">
        <v>0.9729963333333331</v>
      </c>
      <c r="DY45">
        <v>0.02700355999999999</v>
      </c>
      <c r="DZ45">
        <v>0</v>
      </c>
      <c r="EA45">
        <v>734.2080666666667</v>
      </c>
      <c r="EB45">
        <v>4.99931</v>
      </c>
      <c r="EC45">
        <v>15648.07666666667</v>
      </c>
      <c r="ED45">
        <v>13259.77333333333</v>
      </c>
      <c r="EE45">
        <v>38.80813333333332</v>
      </c>
      <c r="EF45">
        <v>41.44139999999999</v>
      </c>
      <c r="EG45">
        <v>39.39973333333332</v>
      </c>
      <c r="EH45">
        <v>41.08726666666666</v>
      </c>
      <c r="EI45">
        <v>40.43726666666665</v>
      </c>
      <c r="EJ45">
        <v>1454.691666666666</v>
      </c>
      <c r="EK45">
        <v>40.37300000000001</v>
      </c>
      <c r="EL45">
        <v>0</v>
      </c>
      <c r="EM45">
        <v>123.2000000476837</v>
      </c>
      <c r="EN45">
        <v>0</v>
      </c>
      <c r="EO45">
        <v>734.2335</v>
      </c>
      <c r="EP45">
        <v>-9.850017068323936</v>
      </c>
      <c r="EQ45">
        <v>-510.0239297452579</v>
      </c>
      <c r="ER45">
        <v>15653.94615384615</v>
      </c>
      <c r="ES45">
        <v>15</v>
      </c>
      <c r="ET45">
        <v>1687879503.1</v>
      </c>
      <c r="EU45" t="s">
        <v>559</v>
      </c>
      <c r="EV45">
        <v>1687879503.1</v>
      </c>
      <c r="EW45">
        <v>1687539130.5</v>
      </c>
      <c r="EX45">
        <v>29</v>
      </c>
      <c r="EY45">
        <v>0.001</v>
      </c>
      <c r="EZ45">
        <v>-0.008999999999999999</v>
      </c>
      <c r="FA45">
        <v>0.625</v>
      </c>
      <c r="FB45">
        <v>0.12</v>
      </c>
      <c r="FC45">
        <v>435</v>
      </c>
      <c r="FD45">
        <v>15</v>
      </c>
      <c r="FE45">
        <v>0.06</v>
      </c>
      <c r="FF45">
        <v>0.05</v>
      </c>
      <c r="FG45">
        <v>-23.751765</v>
      </c>
      <c r="FH45">
        <v>-0.04964352720450578</v>
      </c>
      <c r="FI45">
        <v>0.03113019876261626</v>
      </c>
      <c r="FJ45">
        <v>1</v>
      </c>
      <c r="FK45">
        <v>411.2421333333334</v>
      </c>
      <c r="FL45">
        <v>-0.1020333704118962</v>
      </c>
      <c r="FM45">
        <v>0.01955630049085883</v>
      </c>
      <c r="FN45">
        <v>1</v>
      </c>
      <c r="FO45">
        <v>3.060869</v>
      </c>
      <c r="FP45">
        <v>0.201580863039397</v>
      </c>
      <c r="FQ45">
        <v>0.03084417868901682</v>
      </c>
      <c r="FR45">
        <v>1</v>
      </c>
      <c r="FS45">
        <v>25.14566666666667</v>
      </c>
      <c r="FT45">
        <v>0.01307586206892391</v>
      </c>
      <c r="FU45">
        <v>0.003599197441405493</v>
      </c>
      <c r="FV45">
        <v>1</v>
      </c>
      <c r="FW45">
        <v>4</v>
      </c>
      <c r="FX45">
        <v>4</v>
      </c>
      <c r="FY45" t="s">
        <v>415</v>
      </c>
      <c r="FZ45">
        <v>3.17714</v>
      </c>
      <c r="GA45">
        <v>2.79681</v>
      </c>
      <c r="GB45">
        <v>0.103039</v>
      </c>
      <c r="GC45">
        <v>0.108163</v>
      </c>
      <c r="GD45">
        <v>0.124474</v>
      </c>
      <c r="GE45">
        <v>0.114183</v>
      </c>
      <c r="GF45">
        <v>28099.7</v>
      </c>
      <c r="GG45">
        <v>22203.3</v>
      </c>
      <c r="GH45">
        <v>29283.1</v>
      </c>
      <c r="GI45">
        <v>24391.8</v>
      </c>
      <c r="GJ45">
        <v>32585.6</v>
      </c>
      <c r="GK45">
        <v>31522.1</v>
      </c>
      <c r="GL45">
        <v>40383.8</v>
      </c>
      <c r="GM45">
        <v>39791.4</v>
      </c>
      <c r="GN45">
        <v>2.16572</v>
      </c>
      <c r="GO45">
        <v>1.87057</v>
      </c>
      <c r="GP45">
        <v>0.175435</v>
      </c>
      <c r="GQ45">
        <v>0</v>
      </c>
      <c r="GR45">
        <v>25.6806</v>
      </c>
      <c r="GS45">
        <v>999.9</v>
      </c>
      <c r="GT45">
        <v>64.40000000000001</v>
      </c>
      <c r="GU45">
        <v>29.9</v>
      </c>
      <c r="GV45">
        <v>26.9932</v>
      </c>
      <c r="GW45">
        <v>62.33</v>
      </c>
      <c r="GX45">
        <v>32.7885</v>
      </c>
      <c r="GY45">
        <v>1</v>
      </c>
      <c r="GZ45">
        <v>0.0491565</v>
      </c>
      <c r="HA45">
        <v>0</v>
      </c>
      <c r="HB45">
        <v>20.2776</v>
      </c>
      <c r="HC45">
        <v>5.22702</v>
      </c>
      <c r="HD45">
        <v>11.9026</v>
      </c>
      <c r="HE45">
        <v>4.9637</v>
      </c>
      <c r="HF45">
        <v>3.292</v>
      </c>
      <c r="HG45">
        <v>9999</v>
      </c>
      <c r="HH45">
        <v>9999</v>
      </c>
      <c r="HI45">
        <v>9999</v>
      </c>
      <c r="HJ45">
        <v>999.9</v>
      </c>
      <c r="HK45">
        <v>4.97016</v>
      </c>
      <c r="HL45">
        <v>1.87503</v>
      </c>
      <c r="HM45">
        <v>1.87378</v>
      </c>
      <c r="HN45">
        <v>1.87286</v>
      </c>
      <c r="HO45">
        <v>1.87439</v>
      </c>
      <c r="HP45">
        <v>1.86943</v>
      </c>
      <c r="HQ45">
        <v>1.87362</v>
      </c>
      <c r="HR45">
        <v>1.87866</v>
      </c>
      <c r="HS45">
        <v>0</v>
      </c>
      <c r="HT45">
        <v>0</v>
      </c>
      <c r="HU45">
        <v>0</v>
      </c>
      <c r="HV45">
        <v>0</v>
      </c>
      <c r="HW45" t="s">
        <v>416</v>
      </c>
      <c r="HX45" t="s">
        <v>417</v>
      </c>
      <c r="HY45" t="s">
        <v>418</v>
      </c>
      <c r="HZ45" t="s">
        <v>418</v>
      </c>
      <c r="IA45" t="s">
        <v>418</v>
      </c>
      <c r="IB45" t="s">
        <v>418</v>
      </c>
      <c r="IC45">
        <v>0</v>
      </c>
      <c r="ID45">
        <v>100</v>
      </c>
      <c r="IE45">
        <v>100</v>
      </c>
      <c r="IF45">
        <v>0.625</v>
      </c>
      <c r="IG45">
        <v>0.12</v>
      </c>
      <c r="IH45">
        <v>0.6245238095237937</v>
      </c>
      <c r="II45">
        <v>0</v>
      </c>
      <c r="IJ45">
        <v>0</v>
      </c>
      <c r="IK45">
        <v>0</v>
      </c>
      <c r="IL45">
        <v>0.12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1.6</v>
      </c>
      <c r="IU45">
        <v>5672.3</v>
      </c>
      <c r="IV45">
        <v>1.11084</v>
      </c>
      <c r="IW45">
        <v>2.37061</v>
      </c>
      <c r="IX45">
        <v>1.42578</v>
      </c>
      <c r="IY45">
        <v>2.27417</v>
      </c>
      <c r="IZ45">
        <v>1.54785</v>
      </c>
      <c r="JA45">
        <v>2.44263</v>
      </c>
      <c r="JB45">
        <v>34.0998</v>
      </c>
      <c r="JC45">
        <v>14.7274</v>
      </c>
      <c r="JD45">
        <v>18</v>
      </c>
      <c r="JE45">
        <v>634.08</v>
      </c>
      <c r="JF45">
        <v>427.421</v>
      </c>
      <c r="JG45">
        <v>27.6315</v>
      </c>
      <c r="JH45">
        <v>28.0321</v>
      </c>
      <c r="JI45">
        <v>29.9997</v>
      </c>
      <c r="JJ45">
        <v>27.9061</v>
      </c>
      <c r="JK45">
        <v>27.8368</v>
      </c>
      <c r="JL45">
        <v>22.2698</v>
      </c>
      <c r="JM45">
        <v>23.8016</v>
      </c>
      <c r="JN45">
        <v>64.301</v>
      </c>
      <c r="JO45">
        <v>-999.9</v>
      </c>
      <c r="JP45">
        <v>435</v>
      </c>
      <c r="JQ45">
        <v>22</v>
      </c>
      <c r="JR45">
        <v>95.3993</v>
      </c>
      <c r="JS45">
        <v>101.241</v>
      </c>
    </row>
    <row r="46" spans="1:279">
      <c r="A46">
        <v>30</v>
      </c>
      <c r="B46">
        <v>1687879602.6</v>
      </c>
      <c r="C46">
        <v>7071</v>
      </c>
      <c r="D46" t="s">
        <v>560</v>
      </c>
      <c r="E46" t="s">
        <v>561</v>
      </c>
      <c r="F46">
        <v>15</v>
      </c>
      <c r="P46">
        <v>1687879594.849999</v>
      </c>
      <c r="Q46">
        <f>(R46)/1000</f>
        <v>0</v>
      </c>
      <c r="R46">
        <f>1000*DB46*AP46*(CX46-CY46)/(100*CQ46*(1000-AP46*CX46))</f>
        <v>0</v>
      </c>
      <c r="S46">
        <f>DB46*AP46*(CW46-CV46*(1000-AP46*CY46)/(1000-AP46*CX46))/(100*CQ46)</f>
        <v>0</v>
      </c>
      <c r="T46">
        <f>CV46 - IF(AP46&gt;1, S46*CQ46*100.0/(AR46*DJ46), 0)</f>
        <v>0</v>
      </c>
      <c r="U46">
        <f>((AA46-Q46/2)*T46-S46)/(AA46+Q46/2)</f>
        <v>0</v>
      </c>
      <c r="V46">
        <f>U46*(DC46+DD46)/1000.0</f>
        <v>0</v>
      </c>
      <c r="W46">
        <f>(CV46 - IF(AP46&gt;1, S46*CQ46*100.0/(AR46*DJ46), 0))*(DC46+DD46)/1000.0</f>
        <v>0</v>
      </c>
      <c r="X46">
        <f>2.0/((1/Z46-1/Y46)+SIGN(Z46)*SQRT((1/Z46-1/Y46)*(1/Z46-1/Y46) + 4*CR46/((CR46+1)*(CR46+1))*(2*1/Z46*1/Y46-1/Y46*1/Y46)))</f>
        <v>0</v>
      </c>
      <c r="Y46">
        <f>IF(LEFT(CS46,1)&lt;&gt;"0",IF(LEFT(CS46,1)="1",3.0,CT46),$D$5+$E$5*(DJ46*DC46/($K$5*1000))+$F$5*(DJ46*DC46/($K$5*1000))*MAX(MIN(CQ46,$J$5),$I$5)*MAX(MIN(CQ46,$J$5),$I$5)+$G$5*MAX(MIN(CQ46,$J$5),$I$5)*(DJ46*DC46/($K$5*1000))+$H$5*(DJ46*DC46/($K$5*1000))*(DJ46*DC46/($K$5*1000)))</f>
        <v>0</v>
      </c>
      <c r="Z46">
        <f>Q46*(1000-(1000*0.61365*exp(17.502*AD46/(240.97+AD46))/(DC46+DD46)+CX46)/2)/(1000*0.61365*exp(17.502*AD46/(240.97+AD46))/(DC46+DD46)-CX46)</f>
        <v>0</v>
      </c>
      <c r="AA46">
        <f>1/((CR46+1)/(X46/1.6)+1/(Y46/1.37)) + CR46/((CR46+1)/(X46/1.6) + CR46/(Y46/1.37))</f>
        <v>0</v>
      </c>
      <c r="AB46">
        <f>(CM46*CP46)</f>
        <v>0</v>
      </c>
      <c r="AC46">
        <f>(DE46+(AB46+2*0.95*5.67E-8*(((DE46+$B$7)+273)^4-(DE46+273)^4)-44100*Q46)/(1.84*29.3*Y46+8*0.95*5.67E-8*(DE46+273)^3))</f>
        <v>0</v>
      </c>
      <c r="AD46">
        <f>($C$7*DF46+$D$7*DG46+$E$7*AC46)</f>
        <v>0</v>
      </c>
      <c r="AE46">
        <f>0.61365*exp(17.502*AD46/(240.97+AD46))</f>
        <v>0</v>
      </c>
      <c r="AF46">
        <f>(AG46/AH46*100)</f>
        <v>0</v>
      </c>
      <c r="AG46">
        <f>CX46*(DC46+DD46)/1000</f>
        <v>0</v>
      </c>
      <c r="AH46">
        <f>0.61365*exp(17.502*DE46/(240.97+DE46))</f>
        <v>0</v>
      </c>
      <c r="AI46">
        <f>(AE46-CX46*(DC46+DD46)/1000)</f>
        <v>0</v>
      </c>
      <c r="AJ46">
        <f>(-Q46*44100)</f>
        <v>0</v>
      </c>
      <c r="AK46">
        <f>2*29.3*Y46*0.92*(DE46-AD46)</f>
        <v>0</v>
      </c>
      <c r="AL46">
        <f>2*0.95*5.67E-8*(((DE46+$B$7)+273)^4-(AD46+273)^4)</f>
        <v>0</v>
      </c>
      <c r="AM46">
        <f>AB46+AL46+AJ46+AK46</f>
        <v>0</v>
      </c>
      <c r="AN46">
        <v>0</v>
      </c>
      <c r="AO46">
        <v>0</v>
      </c>
      <c r="AP46">
        <f>IF(AN46*$H$13&gt;=AR46,1.0,(AR46/(AR46-AN46*$H$13)))</f>
        <v>0</v>
      </c>
      <c r="AQ46">
        <f>(AP46-1)*100</f>
        <v>0</v>
      </c>
      <c r="AR46">
        <f>MAX(0,($B$13+$C$13*DJ46)/(1+$D$13*DJ46)*DC46/(DE46+273)*$E$13)</f>
        <v>0</v>
      </c>
      <c r="AS46" t="s">
        <v>409</v>
      </c>
      <c r="AT46">
        <v>12501.9</v>
      </c>
      <c r="AU46">
        <v>646.7515384615385</v>
      </c>
      <c r="AV46">
        <v>2575.47</v>
      </c>
      <c r="AW46">
        <f>1-AU46/AV46</f>
        <v>0</v>
      </c>
      <c r="AX46">
        <v>-1.242991638256745</v>
      </c>
      <c r="AY46" t="s">
        <v>562</v>
      </c>
      <c r="AZ46">
        <v>12501.5</v>
      </c>
      <c r="BA46">
        <v>763.4940384615384</v>
      </c>
      <c r="BB46">
        <v>1116.64</v>
      </c>
      <c r="BC46">
        <f>1-BA46/BB46</f>
        <v>0</v>
      </c>
      <c r="BD46">
        <v>0.5</v>
      </c>
      <c r="BE46">
        <f>CN46</f>
        <v>0</v>
      </c>
      <c r="BF46">
        <f>S46</f>
        <v>0</v>
      </c>
      <c r="BG46">
        <f>BC46*BD46*BE46</f>
        <v>0</v>
      </c>
      <c r="BH46">
        <f>(BF46-AX46)/BE46</f>
        <v>0</v>
      </c>
      <c r="BI46">
        <f>(AV46-BB46)/BB46</f>
        <v>0</v>
      </c>
      <c r="BJ46">
        <f>AU46/(AW46+AU46/BB46)</f>
        <v>0</v>
      </c>
      <c r="BK46" t="s">
        <v>563</v>
      </c>
      <c r="BL46">
        <v>-973.38</v>
      </c>
      <c r="BM46">
        <f>IF(BL46&lt;&gt;0, BL46, BJ46)</f>
        <v>0</v>
      </c>
      <c r="BN46">
        <f>1-BM46/BB46</f>
        <v>0</v>
      </c>
      <c r="BO46">
        <f>(BB46-BA46)/(BB46-BM46)</f>
        <v>0</v>
      </c>
      <c r="BP46">
        <f>(AV46-BB46)/(AV46-BM46)</f>
        <v>0</v>
      </c>
      <c r="BQ46">
        <f>(BB46-BA46)/(BB46-AU46)</f>
        <v>0</v>
      </c>
      <c r="BR46">
        <f>(AV46-BB46)/(AV46-AU46)</f>
        <v>0</v>
      </c>
      <c r="BS46">
        <f>(BO46*BM46/BA46)</f>
        <v>0</v>
      </c>
      <c r="BT46">
        <f>(1-BS46)</f>
        <v>0</v>
      </c>
      <c r="BU46">
        <v>1903</v>
      </c>
      <c r="BV46">
        <v>300</v>
      </c>
      <c r="BW46">
        <v>300</v>
      </c>
      <c r="BX46">
        <v>300</v>
      </c>
      <c r="BY46">
        <v>12501.5</v>
      </c>
      <c r="BZ46">
        <v>1051.31</v>
      </c>
      <c r="CA46">
        <v>-0.00905858</v>
      </c>
      <c r="CB46">
        <v>-4.38</v>
      </c>
      <c r="CC46" t="s">
        <v>412</v>
      </c>
      <c r="CD46" t="s">
        <v>412</v>
      </c>
      <c r="CE46" t="s">
        <v>412</v>
      </c>
      <c r="CF46" t="s">
        <v>412</v>
      </c>
      <c r="CG46" t="s">
        <v>412</v>
      </c>
      <c r="CH46" t="s">
        <v>412</v>
      </c>
      <c r="CI46" t="s">
        <v>412</v>
      </c>
      <c r="CJ46" t="s">
        <v>412</v>
      </c>
      <c r="CK46" t="s">
        <v>412</v>
      </c>
      <c r="CL46" t="s">
        <v>412</v>
      </c>
      <c r="CM46">
        <f>$B$11*DK46+$C$11*DL46+$F$11*DW46*(1-DZ46)</f>
        <v>0</v>
      </c>
      <c r="CN46">
        <f>CM46*CO46</f>
        <v>0</v>
      </c>
      <c r="CO46">
        <f>($B$11*$D$9+$C$11*$D$9+$F$11*((EJ46+EB46)/MAX(EJ46+EB46+EK46, 0.1)*$I$9+EK46/MAX(EJ46+EB46+EK46, 0.1)*$J$9))/($B$11+$C$11+$F$11)</f>
        <v>0</v>
      </c>
      <c r="CP46">
        <f>($B$11*$K$9+$C$11*$K$9+$F$11*((EJ46+EB46)/MAX(EJ46+EB46+EK46, 0.1)*$P$9+EK46/MAX(EJ46+EB46+EK46, 0.1)*$Q$9))/($B$11+$C$11+$F$11)</f>
        <v>0</v>
      </c>
      <c r="CQ46">
        <v>6</v>
      </c>
      <c r="CR46">
        <v>0.5</v>
      </c>
      <c r="CS46" t="s">
        <v>413</v>
      </c>
      <c r="CT46">
        <v>2</v>
      </c>
      <c r="CU46">
        <v>1687879594.849999</v>
      </c>
      <c r="CV46">
        <v>417.4773333333334</v>
      </c>
      <c r="CW46">
        <v>434.9720999999999</v>
      </c>
      <c r="CX46">
        <v>23.32946666666667</v>
      </c>
      <c r="CY46">
        <v>21.99759333333334</v>
      </c>
      <c r="CZ46">
        <v>416.8653333333334</v>
      </c>
      <c r="DA46">
        <v>23.20946666666667</v>
      </c>
      <c r="DB46">
        <v>600.2188</v>
      </c>
      <c r="DC46">
        <v>101.0597</v>
      </c>
      <c r="DD46">
        <v>0.1000726066666666</v>
      </c>
      <c r="DE46">
        <v>27.94322333333333</v>
      </c>
      <c r="DF46">
        <v>28.88863</v>
      </c>
      <c r="DG46">
        <v>999.9000000000002</v>
      </c>
      <c r="DH46">
        <v>0</v>
      </c>
      <c r="DI46">
        <v>0</v>
      </c>
      <c r="DJ46">
        <v>9995.851666666666</v>
      </c>
      <c r="DK46">
        <v>0</v>
      </c>
      <c r="DL46">
        <v>1470.009666666666</v>
      </c>
      <c r="DM46">
        <v>-17.48166</v>
      </c>
      <c r="DN46">
        <v>427.4630666666666</v>
      </c>
      <c r="DO46">
        <v>444.7556333333334</v>
      </c>
      <c r="DP46">
        <v>1.331901</v>
      </c>
      <c r="DQ46">
        <v>434.9720999999999</v>
      </c>
      <c r="DR46">
        <v>21.99759333333334</v>
      </c>
      <c r="DS46">
        <v>2.357671</v>
      </c>
      <c r="DT46">
        <v>2.223069666666667</v>
      </c>
      <c r="DU46">
        <v>20.07592333333333</v>
      </c>
      <c r="DV46">
        <v>19.12954</v>
      </c>
      <c r="DW46">
        <v>1500.002666666667</v>
      </c>
      <c r="DX46">
        <v>0.9730031666666668</v>
      </c>
      <c r="DY46">
        <v>0.02699659</v>
      </c>
      <c r="DZ46">
        <v>0</v>
      </c>
      <c r="EA46">
        <v>763.7227</v>
      </c>
      <c r="EB46">
        <v>4.99931</v>
      </c>
      <c r="EC46">
        <v>16339.65333333333</v>
      </c>
      <c r="ED46">
        <v>13259.28</v>
      </c>
      <c r="EE46">
        <v>37.48103333333334</v>
      </c>
      <c r="EF46">
        <v>39.21016666666666</v>
      </c>
      <c r="EG46">
        <v>37.98929999999999</v>
      </c>
      <c r="EH46">
        <v>38.3227</v>
      </c>
      <c r="EI46">
        <v>38.88716666666665</v>
      </c>
      <c r="EJ46">
        <v>1454.642333333333</v>
      </c>
      <c r="EK46">
        <v>40.36033333333332</v>
      </c>
      <c r="EL46">
        <v>0</v>
      </c>
      <c r="EM46">
        <v>132.4000000953674</v>
      </c>
      <c r="EN46">
        <v>0</v>
      </c>
      <c r="EO46">
        <v>763.4940384615384</v>
      </c>
      <c r="EP46">
        <v>-70.07613678398602</v>
      </c>
      <c r="EQ46">
        <v>-1435.921367276337</v>
      </c>
      <c r="ER46">
        <v>16331.13461538462</v>
      </c>
      <c r="ES46">
        <v>15</v>
      </c>
      <c r="ET46">
        <v>1687879623.6</v>
      </c>
      <c r="EU46" t="s">
        <v>564</v>
      </c>
      <c r="EV46">
        <v>1687879623.6</v>
      </c>
      <c r="EW46">
        <v>1687539130.5</v>
      </c>
      <c r="EX46">
        <v>30</v>
      </c>
      <c r="EY46">
        <v>-0.013</v>
      </c>
      <c r="EZ46">
        <v>-0.008999999999999999</v>
      </c>
      <c r="FA46">
        <v>0.612</v>
      </c>
      <c r="FB46">
        <v>0.12</v>
      </c>
      <c r="FC46">
        <v>435</v>
      </c>
      <c r="FD46">
        <v>15</v>
      </c>
      <c r="FE46">
        <v>0.08</v>
      </c>
      <c r="FF46">
        <v>0.05</v>
      </c>
      <c r="FG46">
        <v>-17.4571625</v>
      </c>
      <c r="FH46">
        <v>-0.3491673545965827</v>
      </c>
      <c r="FI46">
        <v>0.04577938229978656</v>
      </c>
      <c r="FJ46">
        <v>1</v>
      </c>
      <c r="FK46">
        <v>417.4934000000001</v>
      </c>
      <c r="FL46">
        <v>-0.06887652947676566</v>
      </c>
      <c r="FM46">
        <v>0.02512979639126212</v>
      </c>
      <c r="FN46">
        <v>1</v>
      </c>
      <c r="FO46">
        <v>1.3056025</v>
      </c>
      <c r="FP46">
        <v>0.4787326829268232</v>
      </c>
      <c r="FQ46">
        <v>0.0467869292511274</v>
      </c>
      <c r="FR46">
        <v>1</v>
      </c>
      <c r="FS46">
        <v>23.31973333333333</v>
      </c>
      <c r="FT46">
        <v>0.567014015572882</v>
      </c>
      <c r="FU46">
        <v>0.04187555638104667</v>
      </c>
      <c r="FV46">
        <v>1</v>
      </c>
      <c r="FW46">
        <v>4</v>
      </c>
      <c r="FX46">
        <v>4</v>
      </c>
      <c r="FY46" t="s">
        <v>415</v>
      </c>
      <c r="FZ46">
        <v>3.17745</v>
      </c>
      <c r="GA46">
        <v>2.79694</v>
      </c>
      <c r="GB46">
        <v>0.104262</v>
      </c>
      <c r="GC46">
        <v>0.108205</v>
      </c>
      <c r="GD46">
        <v>0.118349</v>
      </c>
      <c r="GE46">
        <v>0.113843</v>
      </c>
      <c r="GF46">
        <v>28073.5</v>
      </c>
      <c r="GG46">
        <v>22215.7</v>
      </c>
      <c r="GH46">
        <v>29294.4</v>
      </c>
      <c r="GI46">
        <v>24405.5</v>
      </c>
      <c r="GJ46">
        <v>32831.4</v>
      </c>
      <c r="GK46">
        <v>31552.1</v>
      </c>
      <c r="GL46">
        <v>40400.2</v>
      </c>
      <c r="GM46">
        <v>39814.3</v>
      </c>
      <c r="GN46">
        <v>2.1659</v>
      </c>
      <c r="GO46">
        <v>1.87283</v>
      </c>
      <c r="GP46">
        <v>0.239544</v>
      </c>
      <c r="GQ46">
        <v>0</v>
      </c>
      <c r="GR46">
        <v>25.2144</v>
      </c>
      <c r="GS46">
        <v>999.9</v>
      </c>
      <c r="GT46">
        <v>64</v>
      </c>
      <c r="GU46">
        <v>30.2</v>
      </c>
      <c r="GV46">
        <v>27.2931</v>
      </c>
      <c r="GW46">
        <v>62.71</v>
      </c>
      <c r="GX46">
        <v>31.3622</v>
      </c>
      <c r="GY46">
        <v>1</v>
      </c>
      <c r="GZ46">
        <v>0.0278354</v>
      </c>
      <c r="HA46">
        <v>0</v>
      </c>
      <c r="HB46">
        <v>20.2781</v>
      </c>
      <c r="HC46">
        <v>5.22672</v>
      </c>
      <c r="HD46">
        <v>11.9021</v>
      </c>
      <c r="HE46">
        <v>4.96375</v>
      </c>
      <c r="HF46">
        <v>3.292</v>
      </c>
      <c r="HG46">
        <v>9999</v>
      </c>
      <c r="HH46">
        <v>9999</v>
      </c>
      <c r="HI46">
        <v>9999</v>
      </c>
      <c r="HJ46">
        <v>999.9</v>
      </c>
      <c r="HK46">
        <v>4.97017</v>
      </c>
      <c r="HL46">
        <v>1.87502</v>
      </c>
      <c r="HM46">
        <v>1.87379</v>
      </c>
      <c r="HN46">
        <v>1.87286</v>
      </c>
      <c r="HO46">
        <v>1.87439</v>
      </c>
      <c r="HP46">
        <v>1.86946</v>
      </c>
      <c r="HQ46">
        <v>1.87362</v>
      </c>
      <c r="HR46">
        <v>1.87866</v>
      </c>
      <c r="HS46">
        <v>0</v>
      </c>
      <c r="HT46">
        <v>0</v>
      </c>
      <c r="HU46">
        <v>0</v>
      </c>
      <c r="HV46">
        <v>0</v>
      </c>
      <c r="HW46" t="s">
        <v>416</v>
      </c>
      <c r="HX46" t="s">
        <v>417</v>
      </c>
      <c r="HY46" t="s">
        <v>418</v>
      </c>
      <c r="HZ46" t="s">
        <v>418</v>
      </c>
      <c r="IA46" t="s">
        <v>418</v>
      </c>
      <c r="IB46" t="s">
        <v>418</v>
      </c>
      <c r="IC46">
        <v>0</v>
      </c>
      <c r="ID46">
        <v>100</v>
      </c>
      <c r="IE46">
        <v>100</v>
      </c>
      <c r="IF46">
        <v>0.612</v>
      </c>
      <c r="IG46">
        <v>0.12</v>
      </c>
      <c r="IH46">
        <v>0.6251904761904257</v>
      </c>
      <c r="II46">
        <v>0</v>
      </c>
      <c r="IJ46">
        <v>0</v>
      </c>
      <c r="IK46">
        <v>0</v>
      </c>
      <c r="IL46">
        <v>0.12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1.7</v>
      </c>
      <c r="IU46">
        <v>5674.5</v>
      </c>
      <c r="IV46">
        <v>1.11206</v>
      </c>
      <c r="IW46">
        <v>2.38892</v>
      </c>
      <c r="IX46">
        <v>1.42578</v>
      </c>
      <c r="IY46">
        <v>2.27295</v>
      </c>
      <c r="IZ46">
        <v>1.54785</v>
      </c>
      <c r="JA46">
        <v>2.2937</v>
      </c>
      <c r="JB46">
        <v>34.236</v>
      </c>
      <c r="JC46">
        <v>14.6924</v>
      </c>
      <c r="JD46">
        <v>18</v>
      </c>
      <c r="JE46">
        <v>632.032</v>
      </c>
      <c r="JF46">
        <v>427.221</v>
      </c>
      <c r="JG46">
        <v>27.6309</v>
      </c>
      <c r="JH46">
        <v>27.7745</v>
      </c>
      <c r="JI46">
        <v>29.9993</v>
      </c>
      <c r="JJ46">
        <v>27.701</v>
      </c>
      <c r="JK46">
        <v>27.6348</v>
      </c>
      <c r="JL46">
        <v>22.2833</v>
      </c>
      <c r="JM46">
        <v>22.9689</v>
      </c>
      <c r="JN46">
        <v>63.9286</v>
      </c>
      <c r="JO46">
        <v>-999.9</v>
      </c>
      <c r="JP46">
        <v>435</v>
      </c>
      <c r="JQ46">
        <v>22</v>
      </c>
      <c r="JR46">
        <v>95.43729999999999</v>
      </c>
      <c r="JS46">
        <v>101.299</v>
      </c>
    </row>
    <row r="47" spans="1:279">
      <c r="A47">
        <v>31</v>
      </c>
      <c r="B47">
        <v>1687879753.1</v>
      </c>
      <c r="C47">
        <v>7221.5</v>
      </c>
      <c r="D47" t="s">
        <v>565</v>
      </c>
      <c r="E47" t="s">
        <v>566</v>
      </c>
      <c r="F47">
        <v>15</v>
      </c>
      <c r="P47">
        <v>1687879745.349999</v>
      </c>
      <c r="Q47">
        <f>(R47)/1000</f>
        <v>0</v>
      </c>
      <c r="R47">
        <f>1000*DB47*AP47*(CX47-CY47)/(100*CQ47*(1000-AP47*CX47))</f>
        <v>0</v>
      </c>
      <c r="S47">
        <f>DB47*AP47*(CW47-CV47*(1000-AP47*CY47)/(1000-AP47*CX47))/(100*CQ47)</f>
        <v>0</v>
      </c>
      <c r="T47">
        <f>CV47 - IF(AP47&gt;1, S47*CQ47*100.0/(AR47*DJ47), 0)</f>
        <v>0</v>
      </c>
      <c r="U47">
        <f>((AA47-Q47/2)*T47-S47)/(AA47+Q47/2)</f>
        <v>0</v>
      </c>
      <c r="V47">
        <f>U47*(DC47+DD47)/1000.0</f>
        <v>0</v>
      </c>
      <c r="W47">
        <f>(CV47 - IF(AP47&gt;1, S47*CQ47*100.0/(AR47*DJ47), 0))*(DC47+DD47)/1000.0</f>
        <v>0</v>
      </c>
      <c r="X47">
        <f>2.0/((1/Z47-1/Y47)+SIGN(Z47)*SQRT((1/Z47-1/Y47)*(1/Z47-1/Y47) + 4*CR47/((CR47+1)*(CR47+1))*(2*1/Z47*1/Y47-1/Y47*1/Y47)))</f>
        <v>0</v>
      </c>
      <c r="Y47">
        <f>IF(LEFT(CS47,1)&lt;&gt;"0",IF(LEFT(CS47,1)="1",3.0,CT47),$D$5+$E$5*(DJ47*DC47/($K$5*1000))+$F$5*(DJ47*DC47/($K$5*1000))*MAX(MIN(CQ47,$J$5),$I$5)*MAX(MIN(CQ47,$J$5),$I$5)+$G$5*MAX(MIN(CQ47,$J$5),$I$5)*(DJ47*DC47/($K$5*1000))+$H$5*(DJ47*DC47/($K$5*1000))*(DJ47*DC47/($K$5*1000)))</f>
        <v>0</v>
      </c>
      <c r="Z47">
        <f>Q47*(1000-(1000*0.61365*exp(17.502*AD47/(240.97+AD47))/(DC47+DD47)+CX47)/2)/(1000*0.61365*exp(17.502*AD47/(240.97+AD47))/(DC47+DD47)-CX47)</f>
        <v>0</v>
      </c>
      <c r="AA47">
        <f>1/((CR47+1)/(X47/1.6)+1/(Y47/1.37)) + CR47/((CR47+1)/(X47/1.6) + CR47/(Y47/1.37))</f>
        <v>0</v>
      </c>
      <c r="AB47">
        <f>(CM47*CP47)</f>
        <v>0</v>
      </c>
      <c r="AC47">
        <f>(DE47+(AB47+2*0.95*5.67E-8*(((DE47+$B$7)+273)^4-(DE47+273)^4)-44100*Q47)/(1.84*29.3*Y47+8*0.95*5.67E-8*(DE47+273)^3))</f>
        <v>0</v>
      </c>
      <c r="AD47">
        <f>($C$7*DF47+$D$7*DG47+$E$7*AC47)</f>
        <v>0</v>
      </c>
      <c r="AE47">
        <f>0.61365*exp(17.502*AD47/(240.97+AD47))</f>
        <v>0</v>
      </c>
      <c r="AF47">
        <f>(AG47/AH47*100)</f>
        <v>0</v>
      </c>
      <c r="AG47">
        <f>CX47*(DC47+DD47)/1000</f>
        <v>0</v>
      </c>
      <c r="AH47">
        <f>0.61365*exp(17.502*DE47/(240.97+DE47))</f>
        <v>0</v>
      </c>
      <c r="AI47">
        <f>(AE47-CX47*(DC47+DD47)/1000)</f>
        <v>0</v>
      </c>
      <c r="AJ47">
        <f>(-Q47*44100)</f>
        <v>0</v>
      </c>
      <c r="AK47">
        <f>2*29.3*Y47*0.92*(DE47-AD47)</f>
        <v>0</v>
      </c>
      <c r="AL47">
        <f>2*0.95*5.67E-8*(((DE47+$B$7)+273)^4-(AD47+273)^4)</f>
        <v>0</v>
      </c>
      <c r="AM47">
        <f>AB47+AL47+AJ47+AK47</f>
        <v>0</v>
      </c>
      <c r="AN47">
        <v>0</v>
      </c>
      <c r="AO47">
        <v>0</v>
      </c>
      <c r="AP47">
        <f>IF(AN47*$H$13&gt;=AR47,1.0,(AR47/(AR47-AN47*$H$13)))</f>
        <v>0</v>
      </c>
      <c r="AQ47">
        <f>(AP47-1)*100</f>
        <v>0</v>
      </c>
      <c r="AR47">
        <f>MAX(0,($B$13+$C$13*DJ47)/(1+$D$13*DJ47)*DC47/(DE47+273)*$E$13)</f>
        <v>0</v>
      </c>
      <c r="AS47" t="s">
        <v>409</v>
      </c>
      <c r="AT47">
        <v>12501.9</v>
      </c>
      <c r="AU47">
        <v>646.7515384615385</v>
      </c>
      <c r="AV47">
        <v>2575.47</v>
      </c>
      <c r="AW47">
        <f>1-AU47/AV47</f>
        <v>0</v>
      </c>
      <c r="AX47">
        <v>-1.242991638256745</v>
      </c>
      <c r="AY47" t="s">
        <v>567</v>
      </c>
      <c r="AZ47">
        <v>12517.7</v>
      </c>
      <c r="BA47">
        <v>1034.60924</v>
      </c>
      <c r="BB47">
        <v>1408.81</v>
      </c>
      <c r="BC47">
        <f>1-BA47/BB47</f>
        <v>0</v>
      </c>
      <c r="BD47">
        <v>0.5</v>
      </c>
      <c r="BE47">
        <f>CN47</f>
        <v>0</v>
      </c>
      <c r="BF47">
        <f>S47</f>
        <v>0</v>
      </c>
      <c r="BG47">
        <f>BC47*BD47*BE47</f>
        <v>0</v>
      </c>
      <c r="BH47">
        <f>(BF47-AX47)/BE47</f>
        <v>0</v>
      </c>
      <c r="BI47">
        <f>(AV47-BB47)/BB47</f>
        <v>0</v>
      </c>
      <c r="BJ47">
        <f>AU47/(AW47+AU47/BB47)</f>
        <v>0</v>
      </c>
      <c r="BK47" t="s">
        <v>568</v>
      </c>
      <c r="BL47">
        <v>-3080.97</v>
      </c>
      <c r="BM47">
        <f>IF(BL47&lt;&gt;0, BL47, BJ47)</f>
        <v>0</v>
      </c>
      <c r="BN47">
        <f>1-BM47/BB47</f>
        <v>0</v>
      </c>
      <c r="BO47">
        <f>(BB47-BA47)/(BB47-BM47)</f>
        <v>0</v>
      </c>
      <c r="BP47">
        <f>(AV47-BB47)/(AV47-BM47)</f>
        <v>0</v>
      </c>
      <c r="BQ47">
        <f>(BB47-BA47)/(BB47-AU47)</f>
        <v>0</v>
      </c>
      <c r="BR47">
        <f>(AV47-BB47)/(AV47-AU47)</f>
        <v>0</v>
      </c>
      <c r="BS47">
        <f>(BO47*BM47/BA47)</f>
        <v>0</v>
      </c>
      <c r="BT47">
        <f>(1-BS47)</f>
        <v>0</v>
      </c>
      <c r="BU47">
        <v>1905</v>
      </c>
      <c r="BV47">
        <v>300</v>
      </c>
      <c r="BW47">
        <v>300</v>
      </c>
      <c r="BX47">
        <v>300</v>
      </c>
      <c r="BY47">
        <v>12517.7</v>
      </c>
      <c r="BZ47">
        <v>1351.13</v>
      </c>
      <c r="CA47">
        <v>-0.009070079999999999</v>
      </c>
      <c r="CB47">
        <v>0.54</v>
      </c>
      <c r="CC47" t="s">
        <v>412</v>
      </c>
      <c r="CD47" t="s">
        <v>412</v>
      </c>
      <c r="CE47" t="s">
        <v>412</v>
      </c>
      <c r="CF47" t="s">
        <v>412</v>
      </c>
      <c r="CG47" t="s">
        <v>412</v>
      </c>
      <c r="CH47" t="s">
        <v>412</v>
      </c>
      <c r="CI47" t="s">
        <v>412</v>
      </c>
      <c r="CJ47" t="s">
        <v>412</v>
      </c>
      <c r="CK47" t="s">
        <v>412</v>
      </c>
      <c r="CL47" t="s">
        <v>412</v>
      </c>
      <c r="CM47">
        <f>$B$11*DK47+$C$11*DL47+$F$11*DW47*(1-DZ47)</f>
        <v>0</v>
      </c>
      <c r="CN47">
        <f>CM47*CO47</f>
        <v>0</v>
      </c>
      <c r="CO47">
        <f>($B$11*$D$9+$C$11*$D$9+$F$11*((EJ47+EB47)/MAX(EJ47+EB47+EK47, 0.1)*$I$9+EK47/MAX(EJ47+EB47+EK47, 0.1)*$J$9))/($B$11+$C$11+$F$11)</f>
        <v>0</v>
      </c>
      <c r="CP47">
        <f>($B$11*$K$9+$C$11*$K$9+$F$11*((EJ47+EB47)/MAX(EJ47+EB47+EK47, 0.1)*$P$9+EK47/MAX(EJ47+EB47+EK47, 0.1)*$Q$9))/($B$11+$C$11+$F$11)</f>
        <v>0</v>
      </c>
      <c r="CQ47">
        <v>6</v>
      </c>
      <c r="CR47">
        <v>0.5</v>
      </c>
      <c r="CS47" t="s">
        <v>413</v>
      </c>
      <c r="CT47">
        <v>2</v>
      </c>
      <c r="CU47">
        <v>1687879745.349999</v>
      </c>
      <c r="CV47">
        <v>412.8857666666667</v>
      </c>
      <c r="CW47">
        <v>434.9771666666666</v>
      </c>
      <c r="CX47">
        <v>24.83813666666667</v>
      </c>
      <c r="CY47">
        <v>22.0786</v>
      </c>
      <c r="CZ47">
        <v>412.2637666666667</v>
      </c>
      <c r="DA47">
        <v>24.71813666666667</v>
      </c>
      <c r="DB47">
        <v>600.2252</v>
      </c>
      <c r="DC47">
        <v>101.0520666666667</v>
      </c>
      <c r="DD47">
        <v>0.09980894999999999</v>
      </c>
      <c r="DE47">
        <v>28.20348</v>
      </c>
      <c r="DF47">
        <v>27.97962999999999</v>
      </c>
      <c r="DG47">
        <v>999.9000000000002</v>
      </c>
      <c r="DH47">
        <v>0</v>
      </c>
      <c r="DI47">
        <v>0</v>
      </c>
      <c r="DJ47">
        <v>10006.37166666667</v>
      </c>
      <c r="DK47">
        <v>0</v>
      </c>
      <c r="DL47">
        <v>392.6468333333332</v>
      </c>
      <c r="DM47">
        <v>-22.10139666666667</v>
      </c>
      <c r="DN47">
        <v>423.3920333333332</v>
      </c>
      <c r="DO47">
        <v>444.7977333333334</v>
      </c>
      <c r="DP47">
        <v>2.759535333333333</v>
      </c>
      <c r="DQ47">
        <v>434.9771666666666</v>
      </c>
      <c r="DR47">
        <v>22.0786</v>
      </c>
      <c r="DS47">
        <v>2.509947333333333</v>
      </c>
      <c r="DT47">
        <v>2.231091333333333</v>
      </c>
      <c r="DU47">
        <v>21.09114666666667</v>
      </c>
      <c r="DV47">
        <v>19.18733</v>
      </c>
      <c r="DW47">
        <v>1499.991666666666</v>
      </c>
      <c r="DX47">
        <v>0.9729956666666663</v>
      </c>
      <c r="DY47">
        <v>0.02700414000000001</v>
      </c>
      <c r="DZ47">
        <v>0</v>
      </c>
      <c r="EA47">
        <v>1038.63</v>
      </c>
      <c r="EB47">
        <v>4.99931</v>
      </c>
      <c r="EC47">
        <v>28498.74666666666</v>
      </c>
      <c r="ED47">
        <v>13259.15666666666</v>
      </c>
      <c r="EE47">
        <v>36.45799999999999</v>
      </c>
      <c r="EF47">
        <v>38.05399999999999</v>
      </c>
      <c r="EG47">
        <v>37.05806666666667</v>
      </c>
      <c r="EH47">
        <v>37.0706</v>
      </c>
      <c r="EI47">
        <v>37.99139999999998</v>
      </c>
      <c r="EJ47">
        <v>1454.621333333333</v>
      </c>
      <c r="EK47">
        <v>40.37033333333331</v>
      </c>
      <c r="EL47">
        <v>0</v>
      </c>
      <c r="EM47">
        <v>150.2000000476837</v>
      </c>
      <c r="EN47">
        <v>0</v>
      </c>
      <c r="EO47">
        <v>1034.60924</v>
      </c>
      <c r="EP47">
        <v>-315.5783071982415</v>
      </c>
      <c r="EQ47">
        <v>-5249.261532927696</v>
      </c>
      <c r="ER47">
        <v>28424.628</v>
      </c>
      <c r="ES47">
        <v>15</v>
      </c>
      <c r="ET47">
        <v>1687879777.1</v>
      </c>
      <c r="EU47" t="s">
        <v>569</v>
      </c>
      <c r="EV47">
        <v>1687879777.1</v>
      </c>
      <c r="EW47">
        <v>1687539130.5</v>
      </c>
      <c r="EX47">
        <v>31</v>
      </c>
      <c r="EY47">
        <v>0.01</v>
      </c>
      <c r="EZ47">
        <v>-0.008999999999999999</v>
      </c>
      <c r="FA47">
        <v>0.622</v>
      </c>
      <c r="FB47">
        <v>0.12</v>
      </c>
      <c r="FC47">
        <v>435</v>
      </c>
      <c r="FD47">
        <v>15</v>
      </c>
      <c r="FE47">
        <v>0.05</v>
      </c>
      <c r="FF47">
        <v>0.05</v>
      </c>
      <c r="FG47">
        <v>-22.04690243902439</v>
      </c>
      <c r="FH47">
        <v>-0.9404216027874556</v>
      </c>
      <c r="FI47">
        <v>0.1008835007608207</v>
      </c>
      <c r="FJ47">
        <v>1</v>
      </c>
      <c r="FK47">
        <v>412.8885161290323</v>
      </c>
      <c r="FL47">
        <v>-0.7345161290333919</v>
      </c>
      <c r="FM47">
        <v>0.05581124350114799</v>
      </c>
      <c r="FN47">
        <v>1</v>
      </c>
      <c r="FO47">
        <v>2.736927317073171</v>
      </c>
      <c r="FP47">
        <v>0.3615965853658542</v>
      </c>
      <c r="FQ47">
        <v>0.0359062250207527</v>
      </c>
      <c r="FR47">
        <v>1</v>
      </c>
      <c r="FS47">
        <v>24.82831612903226</v>
      </c>
      <c r="FT47">
        <v>0.4931516129031676</v>
      </c>
      <c r="FU47">
        <v>0.03705953446406248</v>
      </c>
      <c r="FV47">
        <v>1</v>
      </c>
      <c r="FW47">
        <v>4</v>
      </c>
      <c r="FX47">
        <v>4</v>
      </c>
      <c r="FY47" t="s">
        <v>415</v>
      </c>
      <c r="FZ47">
        <v>3.17788</v>
      </c>
      <c r="GA47">
        <v>2.79673</v>
      </c>
      <c r="GB47">
        <v>0.103434</v>
      </c>
      <c r="GC47">
        <v>0.108255</v>
      </c>
      <c r="GD47">
        <v>0.123653</v>
      </c>
      <c r="GE47">
        <v>0.1142</v>
      </c>
      <c r="GF47">
        <v>28115</v>
      </c>
      <c r="GG47">
        <v>22216.1</v>
      </c>
      <c r="GH47">
        <v>29309.6</v>
      </c>
      <c r="GI47">
        <v>24406.5</v>
      </c>
      <c r="GJ47">
        <v>32643.4</v>
      </c>
      <c r="GK47">
        <v>31540.4</v>
      </c>
      <c r="GL47">
        <v>40418.6</v>
      </c>
      <c r="GM47">
        <v>39816.3</v>
      </c>
      <c r="GN47">
        <v>2.17397</v>
      </c>
      <c r="GO47">
        <v>1.86925</v>
      </c>
      <c r="GP47">
        <v>0.1067</v>
      </c>
      <c r="GQ47">
        <v>0</v>
      </c>
      <c r="GR47">
        <v>26.2682</v>
      </c>
      <c r="GS47">
        <v>999.9</v>
      </c>
      <c r="GT47">
        <v>64.2</v>
      </c>
      <c r="GU47">
        <v>30.4</v>
      </c>
      <c r="GV47">
        <v>27.6937</v>
      </c>
      <c r="GW47">
        <v>62.28</v>
      </c>
      <c r="GX47">
        <v>32.1915</v>
      </c>
      <c r="GY47">
        <v>1</v>
      </c>
      <c r="GZ47">
        <v>0.0166692</v>
      </c>
      <c r="HA47">
        <v>0</v>
      </c>
      <c r="HB47">
        <v>20.2783</v>
      </c>
      <c r="HC47">
        <v>5.22523</v>
      </c>
      <c r="HD47">
        <v>11.9021</v>
      </c>
      <c r="HE47">
        <v>4.9638</v>
      </c>
      <c r="HF47">
        <v>3.292</v>
      </c>
      <c r="HG47">
        <v>9999</v>
      </c>
      <c r="HH47">
        <v>9999</v>
      </c>
      <c r="HI47">
        <v>9999</v>
      </c>
      <c r="HJ47">
        <v>999.9</v>
      </c>
      <c r="HK47">
        <v>4.97018</v>
      </c>
      <c r="HL47">
        <v>1.87501</v>
      </c>
      <c r="HM47">
        <v>1.87378</v>
      </c>
      <c r="HN47">
        <v>1.8729</v>
      </c>
      <c r="HO47">
        <v>1.8744</v>
      </c>
      <c r="HP47">
        <v>1.86949</v>
      </c>
      <c r="HQ47">
        <v>1.87363</v>
      </c>
      <c r="HR47">
        <v>1.87866</v>
      </c>
      <c r="HS47">
        <v>0</v>
      </c>
      <c r="HT47">
        <v>0</v>
      </c>
      <c r="HU47">
        <v>0</v>
      </c>
      <c r="HV47">
        <v>0</v>
      </c>
      <c r="HW47" t="s">
        <v>416</v>
      </c>
      <c r="HX47" t="s">
        <v>417</v>
      </c>
      <c r="HY47" t="s">
        <v>418</v>
      </c>
      <c r="HZ47" t="s">
        <v>418</v>
      </c>
      <c r="IA47" t="s">
        <v>418</v>
      </c>
      <c r="IB47" t="s">
        <v>418</v>
      </c>
      <c r="IC47">
        <v>0</v>
      </c>
      <c r="ID47">
        <v>100</v>
      </c>
      <c r="IE47">
        <v>100</v>
      </c>
      <c r="IF47">
        <v>0.622</v>
      </c>
      <c r="IG47">
        <v>0.12</v>
      </c>
      <c r="IH47">
        <v>0.6119499999999221</v>
      </c>
      <c r="II47">
        <v>0</v>
      </c>
      <c r="IJ47">
        <v>0</v>
      </c>
      <c r="IK47">
        <v>0</v>
      </c>
      <c r="IL47">
        <v>0.12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2.2</v>
      </c>
      <c r="IU47">
        <v>5677</v>
      </c>
      <c r="IV47">
        <v>1.11328</v>
      </c>
      <c r="IW47">
        <v>2.37915</v>
      </c>
      <c r="IX47">
        <v>1.42578</v>
      </c>
      <c r="IY47">
        <v>2.26807</v>
      </c>
      <c r="IZ47">
        <v>1.54785</v>
      </c>
      <c r="JA47">
        <v>2.4585</v>
      </c>
      <c r="JB47">
        <v>34.3725</v>
      </c>
      <c r="JC47">
        <v>14.6837</v>
      </c>
      <c r="JD47">
        <v>18</v>
      </c>
      <c r="JE47">
        <v>636.029</v>
      </c>
      <c r="JF47">
        <v>423.793</v>
      </c>
      <c r="JG47">
        <v>27.6147</v>
      </c>
      <c r="JH47">
        <v>27.5862</v>
      </c>
      <c r="JI47">
        <v>29.9997</v>
      </c>
      <c r="JJ47">
        <v>27.5123</v>
      </c>
      <c r="JK47">
        <v>27.4451</v>
      </c>
      <c r="JL47">
        <v>22.3163</v>
      </c>
      <c r="JM47">
        <v>24.3701</v>
      </c>
      <c r="JN47">
        <v>62.8143</v>
      </c>
      <c r="JO47">
        <v>-999.9</v>
      </c>
      <c r="JP47">
        <v>435</v>
      </c>
      <c r="JQ47">
        <v>22</v>
      </c>
      <c r="JR47">
        <v>95.4834</v>
      </c>
      <c r="JS47">
        <v>101.304</v>
      </c>
    </row>
    <row r="48" spans="1:279">
      <c r="A48">
        <v>32</v>
      </c>
      <c r="B48">
        <v>1687879856.6</v>
      </c>
      <c r="C48">
        <v>7325</v>
      </c>
      <c r="D48" t="s">
        <v>570</v>
      </c>
      <c r="E48" t="s">
        <v>571</v>
      </c>
      <c r="F48">
        <v>15</v>
      </c>
      <c r="P48">
        <v>1687879848.849999</v>
      </c>
      <c r="Q48">
        <f>(R48)/1000</f>
        <v>0</v>
      </c>
      <c r="R48">
        <f>1000*DB48*AP48*(CX48-CY48)/(100*CQ48*(1000-AP48*CX48))</f>
        <v>0</v>
      </c>
      <c r="S48">
        <f>DB48*AP48*(CW48-CV48*(1000-AP48*CY48)/(1000-AP48*CX48))/(100*CQ48)</f>
        <v>0</v>
      </c>
      <c r="T48">
        <f>CV48 - IF(AP48&gt;1, S48*CQ48*100.0/(AR48*DJ48), 0)</f>
        <v>0</v>
      </c>
      <c r="U48">
        <f>((AA48-Q48/2)*T48-S48)/(AA48+Q48/2)</f>
        <v>0</v>
      </c>
      <c r="V48">
        <f>U48*(DC48+DD48)/1000.0</f>
        <v>0</v>
      </c>
      <c r="W48">
        <f>(CV48 - IF(AP48&gt;1, S48*CQ48*100.0/(AR48*DJ48), 0))*(DC48+DD48)/1000.0</f>
        <v>0</v>
      </c>
      <c r="X48">
        <f>2.0/((1/Z48-1/Y48)+SIGN(Z48)*SQRT((1/Z48-1/Y48)*(1/Z48-1/Y48) + 4*CR48/((CR48+1)*(CR48+1))*(2*1/Z48*1/Y48-1/Y48*1/Y48)))</f>
        <v>0</v>
      </c>
      <c r="Y48">
        <f>IF(LEFT(CS48,1)&lt;&gt;"0",IF(LEFT(CS48,1)="1",3.0,CT48),$D$5+$E$5*(DJ48*DC48/($K$5*1000))+$F$5*(DJ48*DC48/($K$5*1000))*MAX(MIN(CQ48,$J$5),$I$5)*MAX(MIN(CQ48,$J$5),$I$5)+$G$5*MAX(MIN(CQ48,$J$5),$I$5)*(DJ48*DC48/($K$5*1000))+$H$5*(DJ48*DC48/($K$5*1000))*(DJ48*DC48/($K$5*1000)))</f>
        <v>0</v>
      </c>
      <c r="Z48">
        <f>Q48*(1000-(1000*0.61365*exp(17.502*AD48/(240.97+AD48))/(DC48+DD48)+CX48)/2)/(1000*0.61365*exp(17.502*AD48/(240.97+AD48))/(DC48+DD48)-CX48)</f>
        <v>0</v>
      </c>
      <c r="AA48">
        <f>1/((CR48+1)/(X48/1.6)+1/(Y48/1.37)) + CR48/((CR48+1)/(X48/1.6) + CR48/(Y48/1.37))</f>
        <v>0</v>
      </c>
      <c r="AB48">
        <f>(CM48*CP48)</f>
        <v>0</v>
      </c>
      <c r="AC48">
        <f>(DE48+(AB48+2*0.95*5.67E-8*(((DE48+$B$7)+273)^4-(DE48+273)^4)-44100*Q48)/(1.84*29.3*Y48+8*0.95*5.67E-8*(DE48+273)^3))</f>
        <v>0</v>
      </c>
      <c r="AD48">
        <f>($C$7*DF48+$D$7*DG48+$E$7*AC48)</f>
        <v>0</v>
      </c>
      <c r="AE48">
        <f>0.61365*exp(17.502*AD48/(240.97+AD48))</f>
        <v>0</v>
      </c>
      <c r="AF48">
        <f>(AG48/AH48*100)</f>
        <v>0</v>
      </c>
      <c r="AG48">
        <f>CX48*(DC48+DD48)/1000</f>
        <v>0</v>
      </c>
      <c r="AH48">
        <f>0.61365*exp(17.502*DE48/(240.97+DE48))</f>
        <v>0</v>
      </c>
      <c r="AI48">
        <f>(AE48-CX48*(DC48+DD48)/1000)</f>
        <v>0</v>
      </c>
      <c r="AJ48">
        <f>(-Q48*44100)</f>
        <v>0</v>
      </c>
      <c r="AK48">
        <f>2*29.3*Y48*0.92*(DE48-AD48)</f>
        <v>0</v>
      </c>
      <c r="AL48">
        <f>2*0.95*5.67E-8*(((DE48+$B$7)+273)^4-(AD48+273)^4)</f>
        <v>0</v>
      </c>
      <c r="AM48">
        <f>AB48+AL48+AJ48+AK48</f>
        <v>0</v>
      </c>
      <c r="AN48">
        <v>0</v>
      </c>
      <c r="AO48">
        <v>0</v>
      </c>
      <c r="AP48">
        <f>IF(AN48*$H$13&gt;=AR48,1.0,(AR48/(AR48-AN48*$H$13)))</f>
        <v>0</v>
      </c>
      <c r="AQ48">
        <f>(AP48-1)*100</f>
        <v>0</v>
      </c>
      <c r="AR48">
        <f>MAX(0,($B$13+$C$13*DJ48)/(1+$D$13*DJ48)*DC48/(DE48+273)*$E$13)</f>
        <v>0</v>
      </c>
      <c r="AS48" t="s">
        <v>409</v>
      </c>
      <c r="AT48">
        <v>12501.9</v>
      </c>
      <c r="AU48">
        <v>646.7515384615385</v>
      </c>
      <c r="AV48">
        <v>2575.47</v>
      </c>
      <c r="AW48">
        <f>1-AU48/AV48</f>
        <v>0</v>
      </c>
      <c r="AX48">
        <v>-1.242991638256745</v>
      </c>
      <c r="AY48" t="s">
        <v>572</v>
      </c>
      <c r="AZ48">
        <v>12518.9</v>
      </c>
      <c r="BA48">
        <v>600.4924</v>
      </c>
      <c r="BB48">
        <v>762.896</v>
      </c>
      <c r="BC48">
        <f>1-BA48/BB48</f>
        <v>0</v>
      </c>
      <c r="BD48">
        <v>0.5</v>
      </c>
      <c r="BE48">
        <f>CN48</f>
        <v>0</v>
      </c>
      <c r="BF48">
        <f>S48</f>
        <v>0</v>
      </c>
      <c r="BG48">
        <f>BC48*BD48*BE48</f>
        <v>0</v>
      </c>
      <c r="BH48">
        <f>(BF48-AX48)/BE48</f>
        <v>0</v>
      </c>
      <c r="BI48">
        <f>(AV48-BB48)/BB48</f>
        <v>0</v>
      </c>
      <c r="BJ48">
        <f>AU48/(AW48+AU48/BB48)</f>
        <v>0</v>
      </c>
      <c r="BK48" t="s">
        <v>573</v>
      </c>
      <c r="BL48">
        <v>459.13</v>
      </c>
      <c r="BM48">
        <f>IF(BL48&lt;&gt;0, BL48, BJ48)</f>
        <v>0</v>
      </c>
      <c r="BN48">
        <f>1-BM48/BB48</f>
        <v>0</v>
      </c>
      <c r="BO48">
        <f>(BB48-BA48)/(BB48-BM48)</f>
        <v>0</v>
      </c>
      <c r="BP48">
        <f>(AV48-BB48)/(AV48-BM48)</f>
        <v>0</v>
      </c>
      <c r="BQ48">
        <f>(BB48-BA48)/(BB48-AU48)</f>
        <v>0</v>
      </c>
      <c r="BR48">
        <f>(AV48-BB48)/(AV48-AU48)</f>
        <v>0</v>
      </c>
      <c r="BS48">
        <f>(BO48*BM48/BA48)</f>
        <v>0</v>
      </c>
      <c r="BT48">
        <f>(1-BS48)</f>
        <v>0</v>
      </c>
      <c r="BU48">
        <v>1907</v>
      </c>
      <c r="BV48">
        <v>300</v>
      </c>
      <c r="BW48">
        <v>300</v>
      </c>
      <c r="BX48">
        <v>300</v>
      </c>
      <c r="BY48">
        <v>12518.9</v>
      </c>
      <c r="BZ48">
        <v>735.4299999999999</v>
      </c>
      <c r="CA48">
        <v>-0.0090709</v>
      </c>
      <c r="CB48">
        <v>-2.46</v>
      </c>
      <c r="CC48" t="s">
        <v>412</v>
      </c>
      <c r="CD48" t="s">
        <v>412</v>
      </c>
      <c r="CE48" t="s">
        <v>412</v>
      </c>
      <c r="CF48" t="s">
        <v>412</v>
      </c>
      <c r="CG48" t="s">
        <v>412</v>
      </c>
      <c r="CH48" t="s">
        <v>412</v>
      </c>
      <c r="CI48" t="s">
        <v>412</v>
      </c>
      <c r="CJ48" t="s">
        <v>412</v>
      </c>
      <c r="CK48" t="s">
        <v>412</v>
      </c>
      <c r="CL48" t="s">
        <v>412</v>
      </c>
      <c r="CM48">
        <f>$B$11*DK48+$C$11*DL48+$F$11*DW48*(1-DZ48)</f>
        <v>0</v>
      </c>
      <c r="CN48">
        <f>CM48*CO48</f>
        <v>0</v>
      </c>
      <c r="CO48">
        <f>($B$11*$D$9+$C$11*$D$9+$F$11*((EJ48+EB48)/MAX(EJ48+EB48+EK48, 0.1)*$I$9+EK48/MAX(EJ48+EB48+EK48, 0.1)*$J$9))/($B$11+$C$11+$F$11)</f>
        <v>0</v>
      </c>
      <c r="CP48">
        <f>($B$11*$K$9+$C$11*$K$9+$F$11*((EJ48+EB48)/MAX(EJ48+EB48+EK48, 0.1)*$P$9+EK48/MAX(EJ48+EB48+EK48, 0.1)*$Q$9))/($B$11+$C$11+$F$11)</f>
        <v>0</v>
      </c>
      <c r="CQ48">
        <v>6</v>
      </c>
      <c r="CR48">
        <v>0.5</v>
      </c>
      <c r="CS48" t="s">
        <v>413</v>
      </c>
      <c r="CT48">
        <v>2</v>
      </c>
      <c r="CU48">
        <v>1687879848.849999</v>
      </c>
      <c r="CV48">
        <v>420.7599</v>
      </c>
      <c r="CW48">
        <v>434.9513333333333</v>
      </c>
      <c r="CX48">
        <v>23.47639333333333</v>
      </c>
      <c r="CY48">
        <v>21.92287333333333</v>
      </c>
      <c r="CZ48">
        <v>420.1089</v>
      </c>
      <c r="DA48">
        <v>23.35639333333333</v>
      </c>
      <c r="DB48">
        <v>600.2300333333334</v>
      </c>
      <c r="DC48">
        <v>101.0544666666667</v>
      </c>
      <c r="DD48">
        <v>0.09991882000000001</v>
      </c>
      <c r="DE48">
        <v>28.25666666666666</v>
      </c>
      <c r="DF48">
        <v>30.10919</v>
      </c>
      <c r="DG48">
        <v>999.9000000000002</v>
      </c>
      <c r="DH48">
        <v>0</v>
      </c>
      <c r="DI48">
        <v>0</v>
      </c>
      <c r="DJ48">
        <v>10001.643</v>
      </c>
      <c r="DK48">
        <v>0</v>
      </c>
      <c r="DL48">
        <v>1445.796</v>
      </c>
      <c r="DM48">
        <v>-14.22082666666667</v>
      </c>
      <c r="DN48">
        <v>430.8452333333333</v>
      </c>
      <c r="DO48">
        <v>444.7004333333334</v>
      </c>
      <c r="DP48">
        <v>1.553509</v>
      </c>
      <c r="DQ48">
        <v>434.9513333333333</v>
      </c>
      <c r="DR48">
        <v>21.92287333333333</v>
      </c>
      <c r="DS48">
        <v>2.372396</v>
      </c>
      <c r="DT48">
        <v>2.215407666666666</v>
      </c>
      <c r="DU48">
        <v>20.17657333333333</v>
      </c>
      <c r="DV48">
        <v>19.07414666666667</v>
      </c>
      <c r="DW48">
        <v>1500.006</v>
      </c>
      <c r="DX48">
        <v>0.9729951666666662</v>
      </c>
      <c r="DY48">
        <v>0.02700465000000001</v>
      </c>
      <c r="DZ48">
        <v>0</v>
      </c>
      <c r="EA48">
        <v>600.5501666666665</v>
      </c>
      <c r="EB48">
        <v>4.99931</v>
      </c>
      <c r="EC48">
        <v>14405.25666666667</v>
      </c>
      <c r="ED48">
        <v>13259.27666666667</v>
      </c>
      <c r="EE48">
        <v>38.29139999999999</v>
      </c>
      <c r="EF48">
        <v>40.32886666666666</v>
      </c>
      <c r="EG48">
        <v>38.71219999999998</v>
      </c>
      <c r="EH48">
        <v>40.09979999999999</v>
      </c>
      <c r="EI48">
        <v>40.1248</v>
      </c>
      <c r="EJ48">
        <v>1454.635333333333</v>
      </c>
      <c r="EK48">
        <v>40.37066666666665</v>
      </c>
      <c r="EL48">
        <v>0</v>
      </c>
      <c r="EM48">
        <v>103</v>
      </c>
      <c r="EN48">
        <v>0</v>
      </c>
      <c r="EO48">
        <v>600.4924</v>
      </c>
      <c r="EP48">
        <v>-6.486615386303135</v>
      </c>
      <c r="EQ48">
        <v>-493.4153835107331</v>
      </c>
      <c r="ER48">
        <v>14399.828</v>
      </c>
      <c r="ES48">
        <v>15</v>
      </c>
      <c r="ET48">
        <v>1687879885.6</v>
      </c>
      <c r="EU48" t="s">
        <v>574</v>
      </c>
      <c r="EV48">
        <v>1687879885.6</v>
      </c>
      <c r="EW48">
        <v>1687539130.5</v>
      </c>
      <c r="EX48">
        <v>32</v>
      </c>
      <c r="EY48">
        <v>0.03</v>
      </c>
      <c r="EZ48">
        <v>-0.008999999999999999</v>
      </c>
      <c r="FA48">
        <v>0.651</v>
      </c>
      <c r="FB48">
        <v>0.12</v>
      </c>
      <c r="FC48">
        <v>435</v>
      </c>
      <c r="FD48">
        <v>15</v>
      </c>
      <c r="FE48">
        <v>0.16</v>
      </c>
      <c r="FF48">
        <v>0.05</v>
      </c>
      <c r="FG48">
        <v>-14.230045</v>
      </c>
      <c r="FH48">
        <v>0.1577943714821707</v>
      </c>
      <c r="FI48">
        <v>0.05109319891140121</v>
      </c>
      <c r="FJ48">
        <v>1</v>
      </c>
      <c r="FK48">
        <v>420.7304999999999</v>
      </c>
      <c r="FL48">
        <v>-0.003070077866030103</v>
      </c>
      <c r="FM48">
        <v>0.02177115829103203</v>
      </c>
      <c r="FN48">
        <v>1</v>
      </c>
      <c r="FO48">
        <v>1.5366385</v>
      </c>
      <c r="FP48">
        <v>0.2561702814258892</v>
      </c>
      <c r="FQ48">
        <v>0.03390664562810658</v>
      </c>
      <c r="FR48">
        <v>1</v>
      </c>
      <c r="FS48">
        <v>23.47639333333333</v>
      </c>
      <c r="FT48">
        <v>0.4888311457175203</v>
      </c>
      <c r="FU48">
        <v>0.03537762883832393</v>
      </c>
      <c r="FV48">
        <v>1</v>
      </c>
      <c r="FW48">
        <v>4</v>
      </c>
      <c r="FX48">
        <v>4</v>
      </c>
      <c r="FY48" t="s">
        <v>415</v>
      </c>
      <c r="FZ48">
        <v>3.17758</v>
      </c>
      <c r="GA48">
        <v>2.79692</v>
      </c>
      <c r="GB48">
        <v>0.104937</v>
      </c>
      <c r="GC48">
        <v>0.108254</v>
      </c>
      <c r="GD48">
        <v>0.118979</v>
      </c>
      <c r="GE48">
        <v>0.113808</v>
      </c>
      <c r="GF48">
        <v>28054.1</v>
      </c>
      <c r="GG48">
        <v>22216.6</v>
      </c>
      <c r="GH48">
        <v>29295.2</v>
      </c>
      <c r="GI48">
        <v>24407</v>
      </c>
      <c r="GJ48">
        <v>32807.3</v>
      </c>
      <c r="GK48">
        <v>31554</v>
      </c>
      <c r="GL48">
        <v>40400.8</v>
      </c>
      <c r="GM48">
        <v>39815.6</v>
      </c>
      <c r="GN48">
        <v>2.16875</v>
      </c>
      <c r="GO48">
        <v>1.87178</v>
      </c>
      <c r="GP48">
        <v>0.220325</v>
      </c>
      <c r="GQ48">
        <v>0</v>
      </c>
      <c r="GR48">
        <v>26.3262</v>
      </c>
      <c r="GS48">
        <v>999.9</v>
      </c>
      <c r="GT48">
        <v>64.2</v>
      </c>
      <c r="GU48">
        <v>30.5</v>
      </c>
      <c r="GV48">
        <v>27.855</v>
      </c>
      <c r="GW48">
        <v>62.39</v>
      </c>
      <c r="GX48">
        <v>32.1715</v>
      </c>
      <c r="GY48">
        <v>1</v>
      </c>
      <c r="GZ48">
        <v>0.0180945</v>
      </c>
      <c r="HA48">
        <v>0</v>
      </c>
      <c r="HB48">
        <v>20.2802</v>
      </c>
      <c r="HC48">
        <v>5.22493</v>
      </c>
      <c r="HD48">
        <v>11.9021</v>
      </c>
      <c r="HE48">
        <v>4.96385</v>
      </c>
      <c r="HF48">
        <v>3.292</v>
      </c>
      <c r="HG48">
        <v>9999</v>
      </c>
      <c r="HH48">
        <v>9999</v>
      </c>
      <c r="HI48">
        <v>9999</v>
      </c>
      <c r="HJ48">
        <v>999.9</v>
      </c>
      <c r="HK48">
        <v>4.97021</v>
      </c>
      <c r="HL48">
        <v>1.87508</v>
      </c>
      <c r="HM48">
        <v>1.87382</v>
      </c>
      <c r="HN48">
        <v>1.87291</v>
      </c>
      <c r="HO48">
        <v>1.87443</v>
      </c>
      <c r="HP48">
        <v>1.86949</v>
      </c>
      <c r="HQ48">
        <v>1.87363</v>
      </c>
      <c r="HR48">
        <v>1.87866</v>
      </c>
      <c r="HS48">
        <v>0</v>
      </c>
      <c r="HT48">
        <v>0</v>
      </c>
      <c r="HU48">
        <v>0</v>
      </c>
      <c r="HV48">
        <v>0</v>
      </c>
      <c r="HW48" t="s">
        <v>416</v>
      </c>
      <c r="HX48" t="s">
        <v>417</v>
      </c>
      <c r="HY48" t="s">
        <v>418</v>
      </c>
      <c r="HZ48" t="s">
        <v>418</v>
      </c>
      <c r="IA48" t="s">
        <v>418</v>
      </c>
      <c r="IB48" t="s">
        <v>418</v>
      </c>
      <c r="IC48">
        <v>0</v>
      </c>
      <c r="ID48">
        <v>100</v>
      </c>
      <c r="IE48">
        <v>100</v>
      </c>
      <c r="IF48">
        <v>0.651</v>
      </c>
      <c r="IG48">
        <v>0.12</v>
      </c>
      <c r="IH48">
        <v>0.6216000000000577</v>
      </c>
      <c r="II48">
        <v>0</v>
      </c>
      <c r="IJ48">
        <v>0</v>
      </c>
      <c r="IK48">
        <v>0</v>
      </c>
      <c r="IL48">
        <v>0.12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1.3</v>
      </c>
      <c r="IU48">
        <v>5678.8</v>
      </c>
      <c r="IV48">
        <v>1.11328</v>
      </c>
      <c r="IW48">
        <v>2.39624</v>
      </c>
      <c r="IX48">
        <v>1.42578</v>
      </c>
      <c r="IY48">
        <v>2.26807</v>
      </c>
      <c r="IZ48">
        <v>1.54785</v>
      </c>
      <c r="JA48">
        <v>2.31445</v>
      </c>
      <c r="JB48">
        <v>34.4864</v>
      </c>
      <c r="JC48">
        <v>14.6574</v>
      </c>
      <c r="JD48">
        <v>18</v>
      </c>
      <c r="JE48">
        <v>631.692</v>
      </c>
      <c r="JF48">
        <v>425.007</v>
      </c>
      <c r="JG48">
        <v>27.6935</v>
      </c>
      <c r="JH48">
        <v>27.5749</v>
      </c>
      <c r="JI48">
        <v>30.0005</v>
      </c>
      <c r="JJ48">
        <v>27.4706</v>
      </c>
      <c r="JK48">
        <v>27.4157</v>
      </c>
      <c r="JL48">
        <v>22.3119</v>
      </c>
      <c r="JM48">
        <v>24.5455</v>
      </c>
      <c r="JN48">
        <v>62.0694</v>
      </c>
      <c r="JO48">
        <v>-999.9</v>
      </c>
      <c r="JP48">
        <v>435</v>
      </c>
      <c r="JQ48">
        <v>22</v>
      </c>
      <c r="JR48">
        <v>95.4392</v>
      </c>
      <c r="JS48">
        <v>101.303</v>
      </c>
    </row>
    <row r="49" spans="1:279">
      <c r="A49">
        <v>33</v>
      </c>
      <c r="B49">
        <v>1687879974.1</v>
      </c>
      <c r="C49">
        <v>7442.5</v>
      </c>
      <c r="D49" t="s">
        <v>575</v>
      </c>
      <c r="E49" t="s">
        <v>576</v>
      </c>
      <c r="F49">
        <v>15</v>
      </c>
      <c r="P49">
        <v>1687879966.349999</v>
      </c>
      <c r="Q49">
        <f>(R49)/1000</f>
        <v>0</v>
      </c>
      <c r="R49">
        <f>1000*DB49*AP49*(CX49-CY49)/(100*CQ49*(1000-AP49*CX49))</f>
        <v>0</v>
      </c>
      <c r="S49">
        <f>DB49*AP49*(CW49-CV49*(1000-AP49*CY49)/(1000-AP49*CX49))/(100*CQ49)</f>
        <v>0</v>
      </c>
      <c r="T49">
        <f>CV49 - IF(AP49&gt;1, S49*CQ49*100.0/(AR49*DJ49), 0)</f>
        <v>0</v>
      </c>
      <c r="U49">
        <f>((AA49-Q49/2)*T49-S49)/(AA49+Q49/2)</f>
        <v>0</v>
      </c>
      <c r="V49">
        <f>U49*(DC49+DD49)/1000.0</f>
        <v>0</v>
      </c>
      <c r="W49">
        <f>(CV49 - IF(AP49&gt;1, S49*CQ49*100.0/(AR49*DJ49), 0))*(DC49+DD49)/1000.0</f>
        <v>0</v>
      </c>
      <c r="X49">
        <f>2.0/((1/Z49-1/Y49)+SIGN(Z49)*SQRT((1/Z49-1/Y49)*(1/Z49-1/Y49) + 4*CR49/((CR49+1)*(CR49+1))*(2*1/Z49*1/Y49-1/Y49*1/Y49)))</f>
        <v>0</v>
      </c>
      <c r="Y49">
        <f>IF(LEFT(CS49,1)&lt;&gt;"0",IF(LEFT(CS49,1)="1",3.0,CT49),$D$5+$E$5*(DJ49*DC49/($K$5*1000))+$F$5*(DJ49*DC49/($K$5*1000))*MAX(MIN(CQ49,$J$5),$I$5)*MAX(MIN(CQ49,$J$5),$I$5)+$G$5*MAX(MIN(CQ49,$J$5),$I$5)*(DJ49*DC49/($K$5*1000))+$H$5*(DJ49*DC49/($K$5*1000))*(DJ49*DC49/($K$5*1000)))</f>
        <v>0</v>
      </c>
      <c r="Z49">
        <f>Q49*(1000-(1000*0.61365*exp(17.502*AD49/(240.97+AD49))/(DC49+DD49)+CX49)/2)/(1000*0.61365*exp(17.502*AD49/(240.97+AD49))/(DC49+DD49)-CX49)</f>
        <v>0</v>
      </c>
      <c r="AA49">
        <f>1/((CR49+1)/(X49/1.6)+1/(Y49/1.37)) + CR49/((CR49+1)/(X49/1.6) + CR49/(Y49/1.37))</f>
        <v>0</v>
      </c>
      <c r="AB49">
        <f>(CM49*CP49)</f>
        <v>0</v>
      </c>
      <c r="AC49">
        <f>(DE49+(AB49+2*0.95*5.67E-8*(((DE49+$B$7)+273)^4-(DE49+273)^4)-44100*Q49)/(1.84*29.3*Y49+8*0.95*5.67E-8*(DE49+273)^3))</f>
        <v>0</v>
      </c>
      <c r="AD49">
        <f>($C$7*DF49+$D$7*DG49+$E$7*AC49)</f>
        <v>0</v>
      </c>
      <c r="AE49">
        <f>0.61365*exp(17.502*AD49/(240.97+AD49))</f>
        <v>0</v>
      </c>
      <c r="AF49">
        <f>(AG49/AH49*100)</f>
        <v>0</v>
      </c>
      <c r="AG49">
        <f>CX49*(DC49+DD49)/1000</f>
        <v>0</v>
      </c>
      <c r="AH49">
        <f>0.61365*exp(17.502*DE49/(240.97+DE49))</f>
        <v>0</v>
      </c>
      <c r="AI49">
        <f>(AE49-CX49*(DC49+DD49)/1000)</f>
        <v>0</v>
      </c>
      <c r="AJ49">
        <f>(-Q49*44100)</f>
        <v>0</v>
      </c>
      <c r="AK49">
        <f>2*29.3*Y49*0.92*(DE49-AD49)</f>
        <v>0</v>
      </c>
      <c r="AL49">
        <f>2*0.95*5.67E-8*(((DE49+$B$7)+273)^4-(AD49+273)^4)</f>
        <v>0</v>
      </c>
      <c r="AM49">
        <f>AB49+AL49+AJ49+AK49</f>
        <v>0</v>
      </c>
      <c r="AN49">
        <v>0</v>
      </c>
      <c r="AO49">
        <v>0</v>
      </c>
      <c r="AP49">
        <f>IF(AN49*$H$13&gt;=AR49,1.0,(AR49/(AR49-AN49*$H$13)))</f>
        <v>0</v>
      </c>
      <c r="AQ49">
        <f>(AP49-1)*100</f>
        <v>0</v>
      </c>
      <c r="AR49">
        <f>MAX(0,($B$13+$C$13*DJ49)/(1+$D$13*DJ49)*DC49/(DE49+273)*$E$13)</f>
        <v>0</v>
      </c>
      <c r="AS49" t="s">
        <v>409</v>
      </c>
      <c r="AT49">
        <v>12501.9</v>
      </c>
      <c r="AU49">
        <v>646.7515384615385</v>
      </c>
      <c r="AV49">
        <v>2575.47</v>
      </c>
      <c r="AW49">
        <f>1-AU49/AV49</f>
        <v>0</v>
      </c>
      <c r="AX49">
        <v>-1.242991638256745</v>
      </c>
      <c r="AY49" t="s">
        <v>577</v>
      </c>
      <c r="AZ49">
        <v>12510.1</v>
      </c>
      <c r="BA49">
        <v>734.2601153846153</v>
      </c>
      <c r="BB49">
        <v>1041.75</v>
      </c>
      <c r="BC49">
        <f>1-BA49/BB49</f>
        <v>0</v>
      </c>
      <c r="BD49">
        <v>0.5</v>
      </c>
      <c r="BE49">
        <f>CN49</f>
        <v>0</v>
      </c>
      <c r="BF49">
        <f>S49</f>
        <v>0</v>
      </c>
      <c r="BG49">
        <f>BC49*BD49*BE49</f>
        <v>0</v>
      </c>
      <c r="BH49">
        <f>(BF49-AX49)/BE49</f>
        <v>0</v>
      </c>
      <c r="BI49">
        <f>(AV49-BB49)/BB49</f>
        <v>0</v>
      </c>
      <c r="BJ49">
        <f>AU49/(AW49+AU49/BB49)</f>
        <v>0</v>
      </c>
      <c r="BK49" t="s">
        <v>578</v>
      </c>
      <c r="BL49">
        <v>-2074.23</v>
      </c>
      <c r="BM49">
        <f>IF(BL49&lt;&gt;0, BL49, BJ49)</f>
        <v>0</v>
      </c>
      <c r="BN49">
        <f>1-BM49/BB49</f>
        <v>0</v>
      </c>
      <c r="BO49">
        <f>(BB49-BA49)/(BB49-BM49)</f>
        <v>0</v>
      </c>
      <c r="BP49">
        <f>(AV49-BB49)/(AV49-BM49)</f>
        <v>0</v>
      </c>
      <c r="BQ49">
        <f>(BB49-BA49)/(BB49-AU49)</f>
        <v>0</v>
      </c>
      <c r="BR49">
        <f>(AV49-BB49)/(AV49-AU49)</f>
        <v>0</v>
      </c>
      <c r="BS49">
        <f>(BO49*BM49/BA49)</f>
        <v>0</v>
      </c>
      <c r="BT49">
        <f>(1-BS49)</f>
        <v>0</v>
      </c>
      <c r="BU49">
        <v>1909</v>
      </c>
      <c r="BV49">
        <v>300</v>
      </c>
      <c r="BW49">
        <v>300</v>
      </c>
      <c r="BX49">
        <v>300</v>
      </c>
      <c r="BY49">
        <v>12510.1</v>
      </c>
      <c r="BZ49">
        <v>988.4400000000001</v>
      </c>
      <c r="CA49">
        <v>-0.009063649999999999</v>
      </c>
      <c r="CB49">
        <v>-3.56</v>
      </c>
      <c r="CC49" t="s">
        <v>412</v>
      </c>
      <c r="CD49" t="s">
        <v>412</v>
      </c>
      <c r="CE49" t="s">
        <v>412</v>
      </c>
      <c r="CF49" t="s">
        <v>412</v>
      </c>
      <c r="CG49" t="s">
        <v>412</v>
      </c>
      <c r="CH49" t="s">
        <v>412</v>
      </c>
      <c r="CI49" t="s">
        <v>412</v>
      </c>
      <c r="CJ49" t="s">
        <v>412</v>
      </c>
      <c r="CK49" t="s">
        <v>412</v>
      </c>
      <c r="CL49" t="s">
        <v>412</v>
      </c>
      <c r="CM49">
        <f>$B$11*DK49+$C$11*DL49+$F$11*DW49*(1-DZ49)</f>
        <v>0</v>
      </c>
      <c r="CN49">
        <f>CM49*CO49</f>
        <v>0</v>
      </c>
      <c r="CO49">
        <f>($B$11*$D$9+$C$11*$D$9+$F$11*((EJ49+EB49)/MAX(EJ49+EB49+EK49, 0.1)*$I$9+EK49/MAX(EJ49+EB49+EK49, 0.1)*$J$9))/($B$11+$C$11+$F$11)</f>
        <v>0</v>
      </c>
      <c r="CP49">
        <f>($B$11*$K$9+$C$11*$K$9+$F$11*((EJ49+EB49)/MAX(EJ49+EB49+EK49, 0.1)*$P$9+EK49/MAX(EJ49+EB49+EK49, 0.1)*$Q$9))/($B$11+$C$11+$F$11)</f>
        <v>0</v>
      </c>
      <c r="CQ49">
        <v>6</v>
      </c>
      <c r="CR49">
        <v>0.5</v>
      </c>
      <c r="CS49" t="s">
        <v>413</v>
      </c>
      <c r="CT49">
        <v>2</v>
      </c>
      <c r="CU49">
        <v>1687879966.349999</v>
      </c>
      <c r="CV49">
        <v>417.7718666666667</v>
      </c>
      <c r="CW49">
        <v>434.9669333333334</v>
      </c>
      <c r="CX49">
        <v>23.57976333333334</v>
      </c>
      <c r="CY49">
        <v>21.96402333333334</v>
      </c>
      <c r="CZ49">
        <v>417.1248666666667</v>
      </c>
      <c r="DA49">
        <v>23.45976333333334</v>
      </c>
      <c r="DB49">
        <v>600.2464</v>
      </c>
      <c r="DC49">
        <v>101.0517666666667</v>
      </c>
      <c r="DD49">
        <v>0.09988110666666665</v>
      </c>
      <c r="DE49">
        <v>28.33088333333334</v>
      </c>
      <c r="DF49">
        <v>30.21917333333333</v>
      </c>
      <c r="DG49">
        <v>999.9000000000002</v>
      </c>
      <c r="DH49">
        <v>0</v>
      </c>
      <c r="DI49">
        <v>0</v>
      </c>
      <c r="DJ49">
        <v>10000.91166666667</v>
      </c>
      <c r="DK49">
        <v>0</v>
      </c>
      <c r="DL49">
        <v>1248.776666666667</v>
      </c>
      <c r="DM49">
        <v>-17.19113666666667</v>
      </c>
      <c r="DN49">
        <v>427.8648666666667</v>
      </c>
      <c r="DO49">
        <v>444.7350999999999</v>
      </c>
      <c r="DP49">
        <v>1.615755</v>
      </c>
      <c r="DQ49">
        <v>434.9669333333334</v>
      </c>
      <c r="DR49">
        <v>21.96402333333334</v>
      </c>
      <c r="DS49">
        <v>2.382778</v>
      </c>
      <c r="DT49">
        <v>2.219503333333333</v>
      </c>
      <c r="DU49">
        <v>20.24718</v>
      </c>
      <c r="DV49">
        <v>19.10377666666666</v>
      </c>
      <c r="DW49">
        <v>1500.036333333333</v>
      </c>
      <c r="DX49">
        <v>0.9730004999999997</v>
      </c>
      <c r="DY49">
        <v>0.02699921666666667</v>
      </c>
      <c r="DZ49">
        <v>0</v>
      </c>
      <c r="EA49">
        <v>734.6736666666667</v>
      </c>
      <c r="EB49">
        <v>4.99931</v>
      </c>
      <c r="EC49">
        <v>16665.18</v>
      </c>
      <c r="ED49">
        <v>13259.56</v>
      </c>
      <c r="EE49">
        <v>39.15179999999999</v>
      </c>
      <c r="EF49">
        <v>40.75389999999999</v>
      </c>
      <c r="EG49">
        <v>39.55603333333332</v>
      </c>
      <c r="EH49">
        <v>40.3748</v>
      </c>
      <c r="EI49">
        <v>40.55813333333332</v>
      </c>
      <c r="EJ49">
        <v>1454.673333333333</v>
      </c>
      <c r="EK49">
        <v>40.36333333333332</v>
      </c>
      <c r="EL49">
        <v>0</v>
      </c>
      <c r="EM49">
        <v>117.2000000476837</v>
      </c>
      <c r="EN49">
        <v>0</v>
      </c>
      <c r="EO49">
        <v>734.2601153846153</v>
      </c>
      <c r="EP49">
        <v>-64.54211956047683</v>
      </c>
      <c r="EQ49">
        <v>2713.682049083819</v>
      </c>
      <c r="ER49">
        <v>16708.16153846154</v>
      </c>
      <c r="ES49">
        <v>15</v>
      </c>
      <c r="ET49">
        <v>1687879994.1</v>
      </c>
      <c r="EU49" t="s">
        <v>579</v>
      </c>
      <c r="EV49">
        <v>1687879994.1</v>
      </c>
      <c r="EW49">
        <v>1687539130.5</v>
      </c>
      <c r="EX49">
        <v>33</v>
      </c>
      <c r="EY49">
        <v>-0.004</v>
      </c>
      <c r="EZ49">
        <v>-0.008999999999999999</v>
      </c>
      <c r="FA49">
        <v>0.647</v>
      </c>
      <c r="FB49">
        <v>0.12</v>
      </c>
      <c r="FC49">
        <v>435</v>
      </c>
      <c r="FD49">
        <v>15</v>
      </c>
      <c r="FE49">
        <v>0.11</v>
      </c>
      <c r="FF49">
        <v>0.05</v>
      </c>
      <c r="FG49">
        <v>-17.18151707317073</v>
      </c>
      <c r="FH49">
        <v>-0.1734041811846696</v>
      </c>
      <c r="FI49">
        <v>0.05436166557526156</v>
      </c>
      <c r="FJ49">
        <v>1</v>
      </c>
      <c r="FK49">
        <v>417.781064516129</v>
      </c>
      <c r="FL49">
        <v>-0.1024838709686899</v>
      </c>
      <c r="FM49">
        <v>0.03636103505027356</v>
      </c>
      <c r="FN49">
        <v>1</v>
      </c>
      <c r="FO49">
        <v>1.590952195121951</v>
      </c>
      <c r="FP49">
        <v>0.3810399303135891</v>
      </c>
      <c r="FQ49">
        <v>0.03874671325240848</v>
      </c>
      <c r="FR49">
        <v>1</v>
      </c>
      <c r="FS49">
        <v>23.56828064516129</v>
      </c>
      <c r="FT49">
        <v>0.5515306451612667</v>
      </c>
      <c r="FU49">
        <v>0.0413016630092022</v>
      </c>
      <c r="FV49">
        <v>1</v>
      </c>
      <c r="FW49">
        <v>4</v>
      </c>
      <c r="FX49">
        <v>4</v>
      </c>
      <c r="FY49" t="s">
        <v>415</v>
      </c>
      <c r="FZ49">
        <v>3.17753</v>
      </c>
      <c r="GA49">
        <v>2.79691</v>
      </c>
      <c r="GB49">
        <v>0.104361</v>
      </c>
      <c r="GC49">
        <v>0.108251</v>
      </c>
      <c r="GD49">
        <v>0.119303</v>
      </c>
      <c r="GE49">
        <v>0.11381</v>
      </c>
      <c r="GF49">
        <v>28084.5</v>
      </c>
      <c r="GG49">
        <v>22213.1</v>
      </c>
      <c r="GH49">
        <v>29308.3</v>
      </c>
      <c r="GI49">
        <v>24403.2</v>
      </c>
      <c r="GJ49">
        <v>32809</v>
      </c>
      <c r="GK49">
        <v>31550.4</v>
      </c>
      <c r="GL49">
        <v>40418</v>
      </c>
      <c r="GM49">
        <v>39811</v>
      </c>
      <c r="GN49">
        <v>2.17348</v>
      </c>
      <c r="GO49">
        <v>1.86425</v>
      </c>
      <c r="GP49">
        <v>0.270039</v>
      </c>
      <c r="GQ49">
        <v>0</v>
      </c>
      <c r="GR49">
        <v>25.8769</v>
      </c>
      <c r="GS49">
        <v>999.9</v>
      </c>
      <c r="GT49">
        <v>63.4</v>
      </c>
      <c r="GU49">
        <v>30.7</v>
      </c>
      <c r="GV49">
        <v>27.8251</v>
      </c>
      <c r="GW49">
        <v>62.53</v>
      </c>
      <c r="GX49">
        <v>32.476</v>
      </c>
      <c r="GY49">
        <v>1</v>
      </c>
      <c r="GZ49">
        <v>0.0201575</v>
      </c>
      <c r="HA49">
        <v>0</v>
      </c>
      <c r="HB49">
        <v>20.2781</v>
      </c>
      <c r="HC49">
        <v>5.22822</v>
      </c>
      <c r="HD49">
        <v>11.9021</v>
      </c>
      <c r="HE49">
        <v>4.9638</v>
      </c>
      <c r="HF49">
        <v>3.292</v>
      </c>
      <c r="HG49">
        <v>9999</v>
      </c>
      <c r="HH49">
        <v>9999</v>
      </c>
      <c r="HI49">
        <v>9999</v>
      </c>
      <c r="HJ49">
        <v>999.9</v>
      </c>
      <c r="HK49">
        <v>4.9702</v>
      </c>
      <c r="HL49">
        <v>1.87503</v>
      </c>
      <c r="HM49">
        <v>1.87379</v>
      </c>
      <c r="HN49">
        <v>1.87297</v>
      </c>
      <c r="HO49">
        <v>1.87442</v>
      </c>
      <c r="HP49">
        <v>1.8695</v>
      </c>
      <c r="HQ49">
        <v>1.87363</v>
      </c>
      <c r="HR49">
        <v>1.87866</v>
      </c>
      <c r="HS49">
        <v>0</v>
      </c>
      <c r="HT49">
        <v>0</v>
      </c>
      <c r="HU49">
        <v>0</v>
      </c>
      <c r="HV49">
        <v>0</v>
      </c>
      <c r="HW49" t="s">
        <v>416</v>
      </c>
      <c r="HX49" t="s">
        <v>417</v>
      </c>
      <c r="HY49" t="s">
        <v>418</v>
      </c>
      <c r="HZ49" t="s">
        <v>418</v>
      </c>
      <c r="IA49" t="s">
        <v>418</v>
      </c>
      <c r="IB49" t="s">
        <v>418</v>
      </c>
      <c r="IC49">
        <v>0</v>
      </c>
      <c r="ID49">
        <v>100</v>
      </c>
      <c r="IE49">
        <v>100</v>
      </c>
      <c r="IF49">
        <v>0.647</v>
      </c>
      <c r="IG49">
        <v>0.12</v>
      </c>
      <c r="IH49">
        <v>0.6510000000000105</v>
      </c>
      <c r="II49">
        <v>0</v>
      </c>
      <c r="IJ49">
        <v>0</v>
      </c>
      <c r="IK49">
        <v>0</v>
      </c>
      <c r="IL49">
        <v>0.12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1.5</v>
      </c>
      <c r="IU49">
        <v>5680.7</v>
      </c>
      <c r="IV49">
        <v>1.11572</v>
      </c>
      <c r="IW49">
        <v>2.39624</v>
      </c>
      <c r="IX49">
        <v>1.42578</v>
      </c>
      <c r="IY49">
        <v>2.26807</v>
      </c>
      <c r="IZ49">
        <v>1.54785</v>
      </c>
      <c r="JA49">
        <v>2.37061</v>
      </c>
      <c r="JB49">
        <v>34.5777</v>
      </c>
      <c r="JC49">
        <v>14.6311</v>
      </c>
      <c r="JD49">
        <v>18</v>
      </c>
      <c r="JE49">
        <v>635.397</v>
      </c>
      <c r="JF49">
        <v>420.805</v>
      </c>
      <c r="JG49">
        <v>27.6893</v>
      </c>
      <c r="JH49">
        <v>27.6276</v>
      </c>
      <c r="JI49">
        <v>29.9999</v>
      </c>
      <c r="JJ49">
        <v>27.4882</v>
      </c>
      <c r="JK49">
        <v>27.4233</v>
      </c>
      <c r="JL49">
        <v>22.3473</v>
      </c>
      <c r="JM49">
        <v>23.6538</v>
      </c>
      <c r="JN49">
        <v>61.3255</v>
      </c>
      <c r="JO49">
        <v>-999.9</v>
      </c>
      <c r="JP49">
        <v>435</v>
      </c>
      <c r="JQ49">
        <v>22</v>
      </c>
      <c r="JR49">
        <v>95.4808</v>
      </c>
      <c r="JS49">
        <v>101.29</v>
      </c>
    </row>
    <row r="50" spans="1:279">
      <c r="A50" t="s">
        <v>45</v>
      </c>
      <c r="B50" t="s">
        <v>47</v>
      </c>
      <c r="C50" t="s">
        <v>49</v>
      </c>
    </row>
    <row r="51" spans="1:279">
      <c r="B51">
        <v>0</v>
      </c>
      <c r="C51">
        <v>1</v>
      </c>
    </row>
    <row r="52" spans="1:279">
      <c r="A52">
        <v>34</v>
      </c>
      <c r="B52">
        <v>1687880068.1</v>
      </c>
      <c r="C52">
        <v>7536.5</v>
      </c>
      <c r="D52" t="s">
        <v>580</v>
      </c>
      <c r="E52" t="s">
        <v>581</v>
      </c>
      <c r="F52">
        <v>15</v>
      </c>
      <c r="P52">
        <v>1687880060.099999</v>
      </c>
      <c r="Q52">
        <f>(R52)/1000</f>
        <v>0</v>
      </c>
      <c r="R52">
        <f>1000*DB52*AP52*(CX52-CY52)/(100*CQ52*(1000-AP52*CX52))</f>
        <v>0</v>
      </c>
      <c r="S52">
        <f>DB52*AP52*(CW52-CV52*(1000-AP52*CY52)/(1000-AP52*CX52))/(100*CQ52)</f>
        <v>0</v>
      </c>
      <c r="T52">
        <f>CV52 - IF(AP52&gt;1, S52*CQ52*100.0/(AR52*DJ52), 0)</f>
        <v>0</v>
      </c>
      <c r="U52">
        <f>((AA52-Q52/2)*T52-S52)/(AA52+Q52/2)</f>
        <v>0</v>
      </c>
      <c r="V52">
        <f>U52*(DC52+DD52)/1000.0</f>
        <v>0</v>
      </c>
      <c r="W52">
        <f>(CV52 - IF(AP52&gt;1, S52*CQ52*100.0/(AR52*DJ52), 0))*(DC52+DD52)/1000.0</f>
        <v>0</v>
      </c>
      <c r="X52">
        <f>2.0/((1/Z52-1/Y52)+SIGN(Z52)*SQRT((1/Z52-1/Y52)*(1/Z52-1/Y52) + 4*CR52/((CR52+1)*(CR52+1))*(2*1/Z52*1/Y52-1/Y52*1/Y52)))</f>
        <v>0</v>
      </c>
      <c r="Y52">
        <f>IF(LEFT(CS52,1)&lt;&gt;"0",IF(LEFT(CS52,1)="1",3.0,CT52),$D$5+$E$5*(DJ52*DC52/($K$5*1000))+$F$5*(DJ52*DC52/($K$5*1000))*MAX(MIN(CQ52,$J$5),$I$5)*MAX(MIN(CQ52,$J$5),$I$5)+$G$5*MAX(MIN(CQ52,$J$5),$I$5)*(DJ52*DC52/($K$5*1000))+$H$5*(DJ52*DC52/($K$5*1000))*(DJ52*DC52/($K$5*1000)))</f>
        <v>0</v>
      </c>
      <c r="Z52">
        <f>Q52*(1000-(1000*0.61365*exp(17.502*AD52/(240.97+AD52))/(DC52+DD52)+CX52)/2)/(1000*0.61365*exp(17.502*AD52/(240.97+AD52))/(DC52+DD52)-CX52)</f>
        <v>0</v>
      </c>
      <c r="AA52">
        <f>1/((CR52+1)/(X52/1.6)+1/(Y52/1.37)) + CR52/((CR52+1)/(X52/1.6) + CR52/(Y52/1.37))</f>
        <v>0</v>
      </c>
      <c r="AB52">
        <f>(CM52*CP52)</f>
        <v>0</v>
      </c>
      <c r="AC52">
        <f>(DE52+(AB52+2*0.95*5.67E-8*(((DE52+$B$7)+273)^4-(DE52+273)^4)-44100*Q52)/(1.84*29.3*Y52+8*0.95*5.67E-8*(DE52+273)^3))</f>
        <v>0</v>
      </c>
      <c r="AD52">
        <f>($B$51*DF52+$D$7*DG52+$C$51*AC52)</f>
        <v>0</v>
      </c>
      <c r="AE52">
        <f>0.61365*exp(17.502*AD52/(240.97+AD52))</f>
        <v>0</v>
      </c>
      <c r="AF52">
        <f>(AG52/AH52*100)</f>
        <v>0</v>
      </c>
      <c r="AG52">
        <f>CX52*(DC52+DD52)/1000</f>
        <v>0</v>
      </c>
      <c r="AH52">
        <f>0.61365*exp(17.502*DE52/(240.97+DE52))</f>
        <v>0</v>
      </c>
      <c r="AI52">
        <f>(AE52-CX52*(DC52+DD52)/1000)</f>
        <v>0</v>
      </c>
      <c r="AJ52">
        <f>(-Q52*44100)</f>
        <v>0</v>
      </c>
      <c r="AK52">
        <f>2*29.3*Y52*0.92*(DE52-AD52)</f>
        <v>0</v>
      </c>
      <c r="AL52">
        <f>2*0.95*5.67E-8*(((DE52+$B$7)+273)^4-(AD52+273)^4)</f>
        <v>0</v>
      </c>
      <c r="AM52">
        <f>AB52+AL52+AJ52+AK52</f>
        <v>0</v>
      </c>
      <c r="AN52">
        <v>0</v>
      </c>
      <c r="AO52">
        <v>0</v>
      </c>
      <c r="AP52">
        <f>IF(AN52*$H$13&gt;=AR52,1.0,(AR52/(AR52-AN52*$H$13)))</f>
        <v>0</v>
      </c>
      <c r="AQ52">
        <f>(AP52-1)*100</f>
        <v>0</v>
      </c>
      <c r="AR52">
        <f>MAX(0,($B$13+$C$13*DJ52)/(1+$D$13*DJ52)*DC52/(DE52+273)*$E$13)</f>
        <v>0</v>
      </c>
      <c r="AS52" t="s">
        <v>409</v>
      </c>
      <c r="AT52">
        <v>12501.9</v>
      </c>
      <c r="AU52">
        <v>646.7515384615385</v>
      </c>
      <c r="AV52">
        <v>2575.47</v>
      </c>
      <c r="AW52">
        <f>1-AU52/AV52</f>
        <v>0</v>
      </c>
      <c r="AX52">
        <v>-1.242991638256745</v>
      </c>
      <c r="AY52" t="s">
        <v>582</v>
      </c>
      <c r="AZ52">
        <v>12552.1</v>
      </c>
      <c r="BA52">
        <v>534.7993076923077</v>
      </c>
      <c r="BB52">
        <v>652.52</v>
      </c>
      <c r="BC52">
        <f>1-BA52/BB52</f>
        <v>0</v>
      </c>
      <c r="BD52">
        <v>0.5</v>
      </c>
      <c r="BE52">
        <f>CN52</f>
        <v>0</v>
      </c>
      <c r="BF52">
        <f>S52</f>
        <v>0</v>
      </c>
      <c r="BG52">
        <f>BC52*BD52*BE52</f>
        <v>0</v>
      </c>
      <c r="BH52">
        <f>(BF52-AX52)/BE52</f>
        <v>0</v>
      </c>
      <c r="BI52">
        <f>(AV52-BB52)/BB52</f>
        <v>0</v>
      </c>
      <c r="BJ52">
        <f>AU52/(AW52+AU52/BB52)</f>
        <v>0</v>
      </c>
      <c r="BK52" t="s">
        <v>583</v>
      </c>
      <c r="BL52">
        <v>420.01</v>
      </c>
      <c r="BM52">
        <f>IF(BL52&lt;&gt;0, BL52, BJ52)</f>
        <v>0</v>
      </c>
      <c r="BN52">
        <f>1-BM52/BB52</f>
        <v>0</v>
      </c>
      <c r="BO52">
        <f>(BB52-BA52)/(BB52-BM52)</f>
        <v>0</v>
      </c>
      <c r="BP52">
        <f>(AV52-BB52)/(AV52-BM52)</f>
        <v>0</v>
      </c>
      <c r="BQ52">
        <f>(BB52-BA52)/(BB52-AU52)</f>
        <v>0</v>
      </c>
      <c r="BR52">
        <f>(AV52-BB52)/(AV52-AU52)</f>
        <v>0</v>
      </c>
      <c r="BS52">
        <f>(BO52*BM52/BA52)</f>
        <v>0</v>
      </c>
      <c r="BT52">
        <f>(1-BS52)</f>
        <v>0</v>
      </c>
      <c r="BU52">
        <v>1911</v>
      </c>
      <c r="BV52">
        <v>300</v>
      </c>
      <c r="BW52">
        <v>300</v>
      </c>
      <c r="BX52">
        <v>300</v>
      </c>
      <c r="BY52">
        <v>12552.1</v>
      </c>
      <c r="BZ52">
        <v>631.88</v>
      </c>
      <c r="CA52">
        <v>-0.009093199999999999</v>
      </c>
      <c r="CB52">
        <v>-1.47</v>
      </c>
      <c r="CC52" t="s">
        <v>412</v>
      </c>
      <c r="CD52" t="s">
        <v>412</v>
      </c>
      <c r="CE52" t="s">
        <v>412</v>
      </c>
      <c r="CF52" t="s">
        <v>412</v>
      </c>
      <c r="CG52" t="s">
        <v>412</v>
      </c>
      <c r="CH52" t="s">
        <v>412</v>
      </c>
      <c r="CI52" t="s">
        <v>412</v>
      </c>
      <c r="CJ52" t="s">
        <v>412</v>
      </c>
      <c r="CK52" t="s">
        <v>412</v>
      </c>
      <c r="CL52" t="s">
        <v>412</v>
      </c>
      <c r="CM52">
        <f>$B$11*DK52+$C$11*DL52+$F$11*DW52*(1-DZ52)</f>
        <v>0</v>
      </c>
      <c r="CN52">
        <f>CM52*CO52</f>
        <v>0</v>
      </c>
      <c r="CO52">
        <f>($B$11*$D$9+$C$11*$D$9+$F$11*((EJ52+EB52)/MAX(EJ52+EB52+EK52, 0.1)*$I$9+EK52/MAX(EJ52+EB52+EK52, 0.1)*$J$9))/($B$11+$C$11+$F$11)</f>
        <v>0</v>
      </c>
      <c r="CP52">
        <f>($B$11*$K$9+$C$11*$K$9+$F$11*((EJ52+EB52)/MAX(EJ52+EB52+EK52, 0.1)*$P$9+EK52/MAX(EJ52+EB52+EK52, 0.1)*$Q$9))/($B$11+$C$11+$F$11)</f>
        <v>0</v>
      </c>
      <c r="CQ52">
        <v>6</v>
      </c>
      <c r="CR52">
        <v>0.5</v>
      </c>
      <c r="CS52" t="s">
        <v>413</v>
      </c>
      <c r="CT52">
        <v>2</v>
      </c>
      <c r="CU52">
        <v>1687880060.099999</v>
      </c>
      <c r="CV52">
        <v>425.982935483871</v>
      </c>
      <c r="CW52">
        <v>434.9512580645162</v>
      </c>
      <c r="CX52">
        <v>22.95704193548387</v>
      </c>
      <c r="CY52">
        <v>21.94585483870968</v>
      </c>
      <c r="CZ52">
        <v>425.398935483871</v>
      </c>
      <c r="DA52">
        <v>22.67804193548387</v>
      </c>
      <c r="DB52">
        <v>600.2283225806451</v>
      </c>
      <c r="DC52">
        <v>101.0455483870968</v>
      </c>
      <c r="DD52">
        <v>0.09998436451612902</v>
      </c>
      <c r="DE52">
        <v>28.57296129032259</v>
      </c>
      <c r="DF52">
        <v>999.9000000000003</v>
      </c>
      <c r="DG52">
        <v>999.9000000000003</v>
      </c>
      <c r="DH52">
        <v>0</v>
      </c>
      <c r="DI52">
        <v>0</v>
      </c>
      <c r="DJ52">
        <v>10007.46225806452</v>
      </c>
      <c r="DK52">
        <v>0</v>
      </c>
      <c r="DL52">
        <v>1966.707419354839</v>
      </c>
      <c r="DM52">
        <v>-8.905558709677418</v>
      </c>
      <c r="DN52">
        <v>435.9852580645162</v>
      </c>
      <c r="DO52">
        <v>444.710806451613</v>
      </c>
      <c r="DP52">
        <v>0.8521837096774196</v>
      </c>
      <c r="DQ52">
        <v>434.9512580645162</v>
      </c>
      <c r="DR52">
        <v>21.94585483870968</v>
      </c>
      <c r="DS52">
        <v>2.303642258064516</v>
      </c>
      <c r="DT52">
        <v>2.217532903225806</v>
      </c>
      <c r="DU52">
        <v>19.70187741935484</v>
      </c>
      <c r="DV52">
        <v>19.08952580645161</v>
      </c>
      <c r="DW52">
        <v>1500.01</v>
      </c>
      <c r="DX52">
        <v>0.9729974838709675</v>
      </c>
      <c r="DY52">
        <v>0.0270022193548387</v>
      </c>
      <c r="DZ52">
        <v>0</v>
      </c>
      <c r="EA52">
        <v>534.8616451612904</v>
      </c>
      <c r="EB52">
        <v>4.999310000000001</v>
      </c>
      <c r="EC52">
        <v>12390.87741935484</v>
      </c>
      <c r="ED52">
        <v>13259.30322580645</v>
      </c>
      <c r="EE52">
        <v>37.92516129032257</v>
      </c>
      <c r="EF52">
        <v>39.33248387096774</v>
      </c>
      <c r="EG52">
        <v>38.31629032258064</v>
      </c>
      <c r="EH52">
        <v>38.54009677419353</v>
      </c>
      <c r="EI52">
        <v>39.38677419354836</v>
      </c>
      <c r="EJ52">
        <v>1454.64</v>
      </c>
      <c r="EK52">
        <v>40.36999999999998</v>
      </c>
      <c r="EL52">
        <v>0</v>
      </c>
      <c r="EM52">
        <v>93.20000004768372</v>
      </c>
      <c r="EN52">
        <v>0</v>
      </c>
      <c r="EO52">
        <v>534.7993076923077</v>
      </c>
      <c r="EP52">
        <v>0.9860512862368429</v>
      </c>
      <c r="EQ52">
        <v>374.8000029001585</v>
      </c>
      <c r="ER52">
        <v>12379.65769230769</v>
      </c>
      <c r="ES52">
        <v>15</v>
      </c>
      <c r="ET52">
        <v>1687880097.1</v>
      </c>
      <c r="EU52" t="s">
        <v>584</v>
      </c>
      <c r="EV52">
        <v>1687880087.1</v>
      </c>
      <c r="EW52">
        <v>1687880097.1</v>
      </c>
      <c r="EX52">
        <v>34</v>
      </c>
      <c r="EY52">
        <v>-0.062</v>
      </c>
      <c r="EZ52">
        <v>0.159</v>
      </c>
      <c r="FA52">
        <v>0.584</v>
      </c>
      <c r="FB52">
        <v>0.279</v>
      </c>
      <c r="FC52">
        <v>435</v>
      </c>
      <c r="FD52">
        <v>22</v>
      </c>
      <c r="FE52">
        <v>0.16</v>
      </c>
      <c r="FF52">
        <v>0.08</v>
      </c>
      <c r="FG52">
        <v>-8.948763170731707</v>
      </c>
      <c r="FH52">
        <v>0.6674184668989414</v>
      </c>
      <c r="FI52">
        <v>0.06832963059153561</v>
      </c>
      <c r="FJ52">
        <v>1</v>
      </c>
      <c r="FK52">
        <v>426.0345483870968</v>
      </c>
      <c r="FL52">
        <v>0.583161290321622</v>
      </c>
      <c r="FM52">
        <v>0.04801534614204274</v>
      </c>
      <c r="FN52">
        <v>1</v>
      </c>
      <c r="FO52">
        <v>0.8425468780487804</v>
      </c>
      <c r="FP52">
        <v>0.1139986620209063</v>
      </c>
      <c r="FQ52">
        <v>0.0188858440446227</v>
      </c>
      <c r="FR52">
        <v>1</v>
      </c>
      <c r="FS52">
        <v>22.79081290322581</v>
      </c>
      <c r="FT52">
        <v>0.399493548387005</v>
      </c>
      <c r="FU52">
        <v>0.03005012738887186</v>
      </c>
      <c r="FV52">
        <v>1</v>
      </c>
      <c r="FW52">
        <v>4</v>
      </c>
      <c r="FX52">
        <v>4</v>
      </c>
      <c r="FY52" t="s">
        <v>415</v>
      </c>
      <c r="FZ52">
        <v>3.17781</v>
      </c>
      <c r="GA52">
        <v>2.79694</v>
      </c>
      <c r="GB52">
        <v>0.105952</v>
      </c>
      <c r="GC52">
        <v>0.108264</v>
      </c>
      <c r="GD52">
        <v>0.11653</v>
      </c>
      <c r="GE52">
        <v>0.113873</v>
      </c>
      <c r="GF52">
        <v>28030.2</v>
      </c>
      <c r="GG52">
        <v>22218.2</v>
      </c>
      <c r="GH52">
        <v>29303.3</v>
      </c>
      <c r="GI52">
        <v>24409</v>
      </c>
      <c r="GJ52">
        <v>32910.4</v>
      </c>
      <c r="GK52">
        <v>31554.1</v>
      </c>
      <c r="GL52">
        <v>40412.8</v>
      </c>
      <c r="GM52">
        <v>39818.8</v>
      </c>
      <c r="GN52">
        <v>2.16653</v>
      </c>
      <c r="GO52">
        <v>1.87313</v>
      </c>
      <c r="GP52">
        <v>0</v>
      </c>
      <c r="GQ52">
        <v>0</v>
      </c>
      <c r="GR52">
        <v>26.3272</v>
      </c>
      <c r="GS52">
        <v>999.9</v>
      </c>
      <c r="GT52">
        <v>62.7</v>
      </c>
      <c r="GU52">
        <v>30.8</v>
      </c>
      <c r="GV52">
        <v>27.6759</v>
      </c>
      <c r="GW52">
        <v>62.25</v>
      </c>
      <c r="GX52">
        <v>33.4215</v>
      </c>
      <c r="GY52">
        <v>1</v>
      </c>
      <c r="GZ52">
        <v>0.0137703</v>
      </c>
      <c r="HA52">
        <v>0</v>
      </c>
      <c r="HB52">
        <v>20.2789</v>
      </c>
      <c r="HC52">
        <v>5.22672</v>
      </c>
      <c r="HD52">
        <v>11.9021</v>
      </c>
      <c r="HE52">
        <v>4.9638</v>
      </c>
      <c r="HF52">
        <v>3.292</v>
      </c>
      <c r="HG52">
        <v>9999</v>
      </c>
      <c r="HH52">
        <v>9999</v>
      </c>
      <c r="HI52">
        <v>9999</v>
      </c>
      <c r="HJ52">
        <v>999.9</v>
      </c>
      <c r="HK52">
        <v>4.97021</v>
      </c>
      <c r="HL52">
        <v>1.87503</v>
      </c>
      <c r="HM52">
        <v>1.87379</v>
      </c>
      <c r="HN52">
        <v>1.87297</v>
      </c>
      <c r="HO52">
        <v>1.87447</v>
      </c>
      <c r="HP52">
        <v>1.86949</v>
      </c>
      <c r="HQ52">
        <v>1.87363</v>
      </c>
      <c r="HR52">
        <v>1.87866</v>
      </c>
      <c r="HS52">
        <v>0</v>
      </c>
      <c r="HT52">
        <v>0</v>
      </c>
      <c r="HU52">
        <v>0</v>
      </c>
      <c r="HV52">
        <v>0</v>
      </c>
      <c r="HW52" t="s">
        <v>416</v>
      </c>
      <c r="HX52" t="s">
        <v>417</v>
      </c>
      <c r="HY52" t="s">
        <v>418</v>
      </c>
      <c r="HZ52" t="s">
        <v>418</v>
      </c>
      <c r="IA52" t="s">
        <v>418</v>
      </c>
      <c r="IB52" t="s">
        <v>418</v>
      </c>
      <c r="IC52">
        <v>0</v>
      </c>
      <c r="ID52">
        <v>100</v>
      </c>
      <c r="IE52">
        <v>100</v>
      </c>
      <c r="IF52">
        <v>0.584</v>
      </c>
      <c r="IG52">
        <v>0.279</v>
      </c>
      <c r="IH52">
        <v>0.646699999999953</v>
      </c>
      <c r="II52">
        <v>0</v>
      </c>
      <c r="IJ52">
        <v>0</v>
      </c>
      <c r="IK52">
        <v>0</v>
      </c>
      <c r="IL52">
        <v>0.12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1.2</v>
      </c>
      <c r="IU52">
        <v>5682.3</v>
      </c>
      <c r="IV52">
        <v>1.11694</v>
      </c>
      <c r="IW52">
        <v>2.39868</v>
      </c>
      <c r="IX52">
        <v>1.42578</v>
      </c>
      <c r="IY52">
        <v>2.26807</v>
      </c>
      <c r="IZ52">
        <v>1.54785</v>
      </c>
      <c r="JA52">
        <v>2.40845</v>
      </c>
      <c r="JB52">
        <v>34.6463</v>
      </c>
      <c r="JC52">
        <v>14.6224</v>
      </c>
      <c r="JD52">
        <v>18</v>
      </c>
      <c r="JE52">
        <v>629.502</v>
      </c>
      <c r="JF52">
        <v>425.267</v>
      </c>
      <c r="JG52">
        <v>27.7657</v>
      </c>
      <c r="JH52">
        <v>27.5621</v>
      </c>
      <c r="JI52">
        <v>29.9994</v>
      </c>
      <c r="JJ52">
        <v>27.4182</v>
      </c>
      <c r="JK52">
        <v>27.3466</v>
      </c>
      <c r="JL52">
        <v>22.3714</v>
      </c>
      <c r="JM52">
        <v>22.8135</v>
      </c>
      <c r="JN52">
        <v>60.5805</v>
      </c>
      <c r="JO52">
        <v>-999.9</v>
      </c>
      <c r="JP52">
        <v>435</v>
      </c>
      <c r="JQ52">
        <v>22</v>
      </c>
      <c r="JR52">
        <v>95.46680000000001</v>
      </c>
      <c r="JS52">
        <v>101.311</v>
      </c>
    </row>
    <row r="53" spans="1:279">
      <c r="A53" t="s">
        <v>45</v>
      </c>
      <c r="B53" t="s">
        <v>47</v>
      </c>
      <c r="C53" t="s">
        <v>49</v>
      </c>
    </row>
    <row r="54" spans="1:279">
      <c r="B54">
        <v>1</v>
      </c>
      <c r="C54">
        <v>0</v>
      </c>
    </row>
    <row r="55" spans="1:279">
      <c r="A55">
        <v>35</v>
      </c>
      <c r="B55">
        <v>1687880198.1</v>
      </c>
      <c r="C55">
        <v>7666.5</v>
      </c>
      <c r="D55" t="s">
        <v>585</v>
      </c>
      <c r="E55" t="s">
        <v>586</v>
      </c>
      <c r="F55">
        <v>15</v>
      </c>
      <c r="P55">
        <v>1687880190.099999</v>
      </c>
      <c r="Q55">
        <f>(R55)/1000</f>
        <v>0</v>
      </c>
      <c r="R55">
        <f>1000*DB55*AP55*(CX55-CY55)/(100*CQ55*(1000-AP55*CX55))</f>
        <v>0</v>
      </c>
      <c r="S55">
        <f>DB55*AP55*(CW55-CV55*(1000-AP55*CY55)/(1000-AP55*CX55))/(100*CQ55)</f>
        <v>0</v>
      </c>
      <c r="T55">
        <f>CV55 - IF(AP55&gt;1, S55*CQ55*100.0/(AR55*DJ55), 0)</f>
        <v>0</v>
      </c>
      <c r="U55">
        <f>((AA55-Q55/2)*T55-S55)/(AA55+Q55/2)</f>
        <v>0</v>
      </c>
      <c r="V55">
        <f>U55*(DC55+DD55)/1000.0</f>
        <v>0</v>
      </c>
      <c r="W55">
        <f>(CV55 - IF(AP55&gt;1, S55*CQ55*100.0/(AR55*DJ55), 0))*(DC55+DD55)/1000.0</f>
        <v>0</v>
      </c>
      <c r="X55">
        <f>2.0/((1/Z55-1/Y55)+SIGN(Z55)*SQRT((1/Z55-1/Y55)*(1/Z55-1/Y55) + 4*CR55/((CR55+1)*(CR55+1))*(2*1/Z55*1/Y55-1/Y55*1/Y55)))</f>
        <v>0</v>
      </c>
      <c r="Y55">
        <f>IF(LEFT(CS55,1)&lt;&gt;"0",IF(LEFT(CS55,1)="1",3.0,CT55),$D$5+$E$5*(DJ55*DC55/($K$5*1000))+$F$5*(DJ55*DC55/($K$5*1000))*MAX(MIN(CQ55,$J$5),$I$5)*MAX(MIN(CQ55,$J$5),$I$5)+$G$5*MAX(MIN(CQ55,$J$5),$I$5)*(DJ55*DC55/($K$5*1000))+$H$5*(DJ55*DC55/($K$5*1000))*(DJ55*DC55/($K$5*1000)))</f>
        <v>0</v>
      </c>
      <c r="Z55">
        <f>Q55*(1000-(1000*0.61365*exp(17.502*AD55/(240.97+AD55))/(DC55+DD55)+CX55)/2)/(1000*0.61365*exp(17.502*AD55/(240.97+AD55))/(DC55+DD55)-CX55)</f>
        <v>0</v>
      </c>
      <c r="AA55">
        <f>1/((CR55+1)/(X55/1.6)+1/(Y55/1.37)) + CR55/((CR55+1)/(X55/1.6) + CR55/(Y55/1.37))</f>
        <v>0</v>
      </c>
      <c r="AB55">
        <f>(CM55*CP55)</f>
        <v>0</v>
      </c>
      <c r="AC55">
        <f>(DE55+(AB55+2*0.95*5.67E-8*(((DE55+$B$7)+273)^4-(DE55+273)^4)-44100*Q55)/(1.84*29.3*Y55+8*0.95*5.67E-8*(DE55+273)^3))</f>
        <v>0</v>
      </c>
      <c r="AD55">
        <f>($B$54*DF55+$D$7*DG55+$C$54*AC55)</f>
        <v>0</v>
      </c>
      <c r="AE55">
        <f>0.61365*exp(17.502*AD55/(240.97+AD55))</f>
        <v>0</v>
      </c>
      <c r="AF55">
        <f>(AG55/AH55*100)</f>
        <v>0</v>
      </c>
      <c r="AG55">
        <f>CX55*(DC55+DD55)/1000</f>
        <v>0</v>
      </c>
      <c r="AH55">
        <f>0.61365*exp(17.502*DE55/(240.97+DE55))</f>
        <v>0</v>
      </c>
      <c r="AI55">
        <f>(AE55-CX55*(DC55+DD55)/1000)</f>
        <v>0</v>
      </c>
      <c r="AJ55">
        <f>(-Q55*44100)</f>
        <v>0</v>
      </c>
      <c r="AK55">
        <f>2*29.3*Y55*0.92*(DE55-AD55)</f>
        <v>0</v>
      </c>
      <c r="AL55">
        <f>2*0.95*5.67E-8*(((DE55+$B$7)+273)^4-(AD55+273)^4)</f>
        <v>0</v>
      </c>
      <c r="AM55">
        <f>AB55+AL55+AJ55+AK55</f>
        <v>0</v>
      </c>
      <c r="AN55">
        <v>0</v>
      </c>
      <c r="AO55">
        <v>0</v>
      </c>
      <c r="AP55">
        <f>IF(AN55*$H$13&gt;=AR55,1.0,(AR55/(AR55-AN55*$H$13)))</f>
        <v>0</v>
      </c>
      <c r="AQ55">
        <f>(AP55-1)*100</f>
        <v>0</v>
      </c>
      <c r="AR55">
        <f>MAX(0,($B$13+$C$13*DJ55)/(1+$D$13*DJ55)*DC55/(DE55+273)*$E$13)</f>
        <v>0</v>
      </c>
      <c r="AS55" t="s">
        <v>409</v>
      </c>
      <c r="AT55">
        <v>12501.9</v>
      </c>
      <c r="AU55">
        <v>646.7515384615385</v>
      </c>
      <c r="AV55">
        <v>2575.47</v>
      </c>
      <c r="AW55">
        <f>1-AU55/AV55</f>
        <v>0</v>
      </c>
      <c r="AX55">
        <v>-1.242991638256745</v>
      </c>
      <c r="AY55" t="s">
        <v>587</v>
      </c>
      <c r="AZ55">
        <v>12532.3</v>
      </c>
      <c r="BA55">
        <v>657.7107692307692</v>
      </c>
      <c r="BB55">
        <v>929.081</v>
      </c>
      <c r="BC55">
        <f>1-BA55/BB55</f>
        <v>0</v>
      </c>
      <c r="BD55">
        <v>0.5</v>
      </c>
      <c r="BE55">
        <f>CN55</f>
        <v>0</v>
      </c>
      <c r="BF55">
        <f>S55</f>
        <v>0</v>
      </c>
      <c r="BG55">
        <f>BC55*BD55*BE55</f>
        <v>0</v>
      </c>
      <c r="BH55">
        <f>(BF55-AX55)/BE55</f>
        <v>0</v>
      </c>
      <c r="BI55">
        <f>(AV55-BB55)/BB55</f>
        <v>0</v>
      </c>
      <c r="BJ55">
        <f>AU55/(AW55+AU55/BB55)</f>
        <v>0</v>
      </c>
      <c r="BK55" t="s">
        <v>588</v>
      </c>
      <c r="BL55">
        <v>-1124.68</v>
      </c>
      <c r="BM55">
        <f>IF(BL55&lt;&gt;0, BL55, BJ55)</f>
        <v>0</v>
      </c>
      <c r="BN55">
        <f>1-BM55/BB55</f>
        <v>0</v>
      </c>
      <c r="BO55">
        <f>(BB55-BA55)/(BB55-BM55)</f>
        <v>0</v>
      </c>
      <c r="BP55">
        <f>(AV55-BB55)/(AV55-BM55)</f>
        <v>0</v>
      </c>
      <c r="BQ55">
        <f>(BB55-BA55)/(BB55-AU55)</f>
        <v>0</v>
      </c>
      <c r="BR55">
        <f>(AV55-BB55)/(AV55-AU55)</f>
        <v>0</v>
      </c>
      <c r="BS55">
        <f>(BO55*BM55/BA55)</f>
        <v>0</v>
      </c>
      <c r="BT55">
        <f>(1-BS55)</f>
        <v>0</v>
      </c>
      <c r="BU55">
        <v>1913</v>
      </c>
      <c r="BV55">
        <v>300</v>
      </c>
      <c r="BW55">
        <v>300</v>
      </c>
      <c r="BX55">
        <v>300</v>
      </c>
      <c r="BY55">
        <v>12532.3</v>
      </c>
      <c r="BZ55">
        <v>856.59</v>
      </c>
      <c r="CA55">
        <v>-0.009078920000000001</v>
      </c>
      <c r="CB55">
        <v>-13.99</v>
      </c>
      <c r="CC55" t="s">
        <v>412</v>
      </c>
      <c r="CD55" t="s">
        <v>412</v>
      </c>
      <c r="CE55" t="s">
        <v>412</v>
      </c>
      <c r="CF55" t="s">
        <v>412</v>
      </c>
      <c r="CG55" t="s">
        <v>412</v>
      </c>
      <c r="CH55" t="s">
        <v>412</v>
      </c>
      <c r="CI55" t="s">
        <v>412</v>
      </c>
      <c r="CJ55" t="s">
        <v>412</v>
      </c>
      <c r="CK55" t="s">
        <v>412</v>
      </c>
      <c r="CL55" t="s">
        <v>412</v>
      </c>
      <c r="CM55">
        <f>$B$11*DK55+$C$11*DL55+$F$11*DW55*(1-DZ55)</f>
        <v>0</v>
      </c>
      <c r="CN55">
        <f>CM55*CO55</f>
        <v>0</v>
      </c>
      <c r="CO55">
        <f>($B$11*$D$9+$C$11*$D$9+$F$11*((EJ55+EB55)/MAX(EJ55+EB55+EK55, 0.1)*$I$9+EK55/MAX(EJ55+EB55+EK55, 0.1)*$J$9))/($B$11+$C$11+$F$11)</f>
        <v>0</v>
      </c>
      <c r="CP55">
        <f>($B$11*$K$9+$C$11*$K$9+$F$11*((EJ55+EB55)/MAX(EJ55+EB55+EK55, 0.1)*$P$9+EK55/MAX(EJ55+EB55+EK55, 0.1)*$Q$9))/($B$11+$C$11+$F$11)</f>
        <v>0</v>
      </c>
      <c r="CQ55">
        <v>6</v>
      </c>
      <c r="CR55">
        <v>0.5</v>
      </c>
      <c r="CS55" t="s">
        <v>413</v>
      </c>
      <c r="CT55">
        <v>2</v>
      </c>
      <c r="CU55">
        <v>1687880190.099999</v>
      </c>
      <c r="CV55">
        <v>418.7873548387097</v>
      </c>
      <c r="CW55">
        <v>434.9813548387097</v>
      </c>
      <c r="CX55">
        <v>23.67267741935484</v>
      </c>
      <c r="CY55">
        <v>22.04840967741936</v>
      </c>
      <c r="CZ55">
        <v>418.1583548387097</v>
      </c>
      <c r="DA55">
        <v>23.39377741935484</v>
      </c>
      <c r="DB55">
        <v>600.2727741935483</v>
      </c>
      <c r="DC55">
        <v>101.0431290322581</v>
      </c>
      <c r="DD55">
        <v>0.1000864903225806</v>
      </c>
      <c r="DE55">
        <v>28.18562258064516</v>
      </c>
      <c r="DF55">
        <v>30.09223225806452</v>
      </c>
      <c r="DG55">
        <v>999.9000000000003</v>
      </c>
      <c r="DH55">
        <v>0</v>
      </c>
      <c r="DI55">
        <v>0</v>
      </c>
      <c r="DJ55">
        <v>9999.999354838708</v>
      </c>
      <c r="DK55">
        <v>0</v>
      </c>
      <c r="DL55">
        <v>1363.444451612903</v>
      </c>
      <c r="DM55">
        <v>-16.23861612903226</v>
      </c>
      <c r="DN55">
        <v>428.8958387096774</v>
      </c>
      <c r="DO55">
        <v>444.7880967741935</v>
      </c>
      <c r="DP55">
        <v>1.624271290322581</v>
      </c>
      <c r="DQ55">
        <v>434.9813548387097</v>
      </c>
      <c r="DR55">
        <v>22.04840967741936</v>
      </c>
      <c r="DS55">
        <v>2.391962258064516</v>
      </c>
      <c r="DT55">
        <v>2.227841290322581</v>
      </c>
      <c r="DU55">
        <v>20.30944516129033</v>
      </c>
      <c r="DV55">
        <v>19.16393225806451</v>
      </c>
      <c r="DW55">
        <v>1499.99</v>
      </c>
      <c r="DX55">
        <v>0.9729977741935482</v>
      </c>
      <c r="DY55">
        <v>0.02700199032258065</v>
      </c>
      <c r="DZ55">
        <v>0</v>
      </c>
      <c r="EA55">
        <v>657.7087419354838</v>
      </c>
      <c r="EB55">
        <v>4.999310000000001</v>
      </c>
      <c r="EC55">
        <v>14544.93870967742</v>
      </c>
      <c r="ED55">
        <v>13259.13225806451</v>
      </c>
      <c r="EE55">
        <v>36.83438709677419</v>
      </c>
      <c r="EF55">
        <v>38.47764516129031</v>
      </c>
      <c r="EG55">
        <v>37.36670967741934</v>
      </c>
      <c r="EH55">
        <v>37.22954838709676</v>
      </c>
      <c r="EI55">
        <v>38.41106451612903</v>
      </c>
      <c r="EJ55">
        <v>1454.620967741935</v>
      </c>
      <c r="EK55">
        <v>40.3690322580645</v>
      </c>
      <c r="EL55">
        <v>0</v>
      </c>
      <c r="EM55">
        <v>129.2999999523163</v>
      </c>
      <c r="EN55">
        <v>0</v>
      </c>
      <c r="EO55">
        <v>657.7107692307692</v>
      </c>
      <c r="EP55">
        <v>-4.756376057425578</v>
      </c>
      <c r="EQ55">
        <v>777.3948758033176</v>
      </c>
      <c r="ER55">
        <v>14554.13076923077</v>
      </c>
      <c r="ES55">
        <v>15</v>
      </c>
      <c r="ET55">
        <v>1687880222.6</v>
      </c>
      <c r="EU55" t="s">
        <v>589</v>
      </c>
      <c r="EV55">
        <v>1687880222.6</v>
      </c>
      <c r="EW55">
        <v>1687880097.1</v>
      </c>
      <c r="EX55">
        <v>35</v>
      </c>
      <c r="EY55">
        <v>0.044</v>
      </c>
      <c r="EZ55">
        <v>0.159</v>
      </c>
      <c r="FA55">
        <v>0.629</v>
      </c>
      <c r="FB55">
        <v>0.279</v>
      </c>
      <c r="FC55">
        <v>435</v>
      </c>
      <c r="FD55">
        <v>22</v>
      </c>
      <c r="FE55">
        <v>0.24</v>
      </c>
      <c r="FF55">
        <v>0.08</v>
      </c>
      <c r="FG55">
        <v>-16.2265625</v>
      </c>
      <c r="FH55">
        <v>-0.3692634146341017</v>
      </c>
      <c r="FI55">
        <v>0.05954136246131745</v>
      </c>
      <c r="FJ55">
        <v>1</v>
      </c>
      <c r="FK55">
        <v>418.7439</v>
      </c>
      <c r="FL55">
        <v>-0.5617708565058639</v>
      </c>
      <c r="FM55">
        <v>0.04918424544506255</v>
      </c>
      <c r="FN55">
        <v>1</v>
      </c>
      <c r="FO55">
        <v>1.6101065</v>
      </c>
      <c r="FP55">
        <v>0.2782653658536574</v>
      </c>
      <c r="FQ55">
        <v>0.02889087395268618</v>
      </c>
      <c r="FR55">
        <v>1</v>
      </c>
      <c r="FS55">
        <v>23.67199</v>
      </c>
      <c r="FT55">
        <v>0.3821339265851241</v>
      </c>
      <c r="FU55">
        <v>0.0293312273865246</v>
      </c>
      <c r="FV55">
        <v>1</v>
      </c>
      <c r="FW55">
        <v>4</v>
      </c>
      <c r="FX55">
        <v>4</v>
      </c>
      <c r="FY55" t="s">
        <v>415</v>
      </c>
      <c r="FZ55">
        <v>3.17777</v>
      </c>
      <c r="GA55">
        <v>2.79687</v>
      </c>
      <c r="GB55">
        <v>0.104579</v>
      </c>
      <c r="GC55">
        <v>0.108279</v>
      </c>
      <c r="GD55">
        <v>0.118933</v>
      </c>
      <c r="GE55">
        <v>0.114183</v>
      </c>
      <c r="GF55">
        <v>28080.7</v>
      </c>
      <c r="GG55">
        <v>22218.5</v>
      </c>
      <c r="GH55">
        <v>29310.7</v>
      </c>
      <c r="GI55">
        <v>24409.4</v>
      </c>
      <c r="GJ55">
        <v>32825.6</v>
      </c>
      <c r="GK55">
        <v>31543.7</v>
      </c>
      <c r="GL55">
        <v>40421.6</v>
      </c>
      <c r="GM55">
        <v>39819.9</v>
      </c>
      <c r="GN55">
        <v>2.17027</v>
      </c>
      <c r="GO55">
        <v>1.86978</v>
      </c>
      <c r="GP55">
        <v>0.243373</v>
      </c>
      <c r="GQ55">
        <v>0</v>
      </c>
      <c r="GR55">
        <v>25.9592</v>
      </c>
      <c r="GS55">
        <v>999.9</v>
      </c>
      <c r="GT55">
        <v>62.2</v>
      </c>
      <c r="GU55">
        <v>30.9</v>
      </c>
      <c r="GV55">
        <v>27.6134</v>
      </c>
      <c r="GW55">
        <v>62.21</v>
      </c>
      <c r="GX55">
        <v>33.1891</v>
      </c>
      <c r="GY55">
        <v>1</v>
      </c>
      <c r="GZ55">
        <v>0.01</v>
      </c>
      <c r="HA55">
        <v>0</v>
      </c>
      <c r="HB55">
        <v>20.2781</v>
      </c>
      <c r="HC55">
        <v>5.22807</v>
      </c>
      <c r="HD55">
        <v>11.9021</v>
      </c>
      <c r="HE55">
        <v>4.9637</v>
      </c>
      <c r="HF55">
        <v>3.292</v>
      </c>
      <c r="HG55">
        <v>9999</v>
      </c>
      <c r="HH55">
        <v>9999</v>
      </c>
      <c r="HI55">
        <v>9999</v>
      </c>
      <c r="HJ55">
        <v>999.9</v>
      </c>
      <c r="HK55">
        <v>4.97021</v>
      </c>
      <c r="HL55">
        <v>1.87508</v>
      </c>
      <c r="HM55">
        <v>1.87381</v>
      </c>
      <c r="HN55">
        <v>1.87301</v>
      </c>
      <c r="HO55">
        <v>1.87451</v>
      </c>
      <c r="HP55">
        <v>1.8695</v>
      </c>
      <c r="HQ55">
        <v>1.87363</v>
      </c>
      <c r="HR55">
        <v>1.87869</v>
      </c>
      <c r="HS55">
        <v>0</v>
      </c>
      <c r="HT55">
        <v>0</v>
      </c>
      <c r="HU55">
        <v>0</v>
      </c>
      <c r="HV55">
        <v>0</v>
      </c>
      <c r="HW55" t="s">
        <v>416</v>
      </c>
      <c r="HX55" t="s">
        <v>417</v>
      </c>
      <c r="HY55" t="s">
        <v>418</v>
      </c>
      <c r="HZ55" t="s">
        <v>418</v>
      </c>
      <c r="IA55" t="s">
        <v>418</v>
      </c>
      <c r="IB55" t="s">
        <v>418</v>
      </c>
      <c r="IC55">
        <v>0</v>
      </c>
      <c r="ID55">
        <v>100</v>
      </c>
      <c r="IE55">
        <v>100</v>
      </c>
      <c r="IF55">
        <v>0.629</v>
      </c>
      <c r="IG55">
        <v>0.2789</v>
      </c>
      <c r="IH55">
        <v>0.5844499999999471</v>
      </c>
      <c r="II55">
        <v>0</v>
      </c>
      <c r="IJ55">
        <v>0</v>
      </c>
      <c r="IK55">
        <v>0</v>
      </c>
      <c r="IL55">
        <v>0.278899999999993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1.9</v>
      </c>
      <c r="IU55">
        <v>1.7</v>
      </c>
      <c r="IV55">
        <v>1.11816</v>
      </c>
      <c r="IW55">
        <v>2.3938</v>
      </c>
      <c r="IX55">
        <v>1.42578</v>
      </c>
      <c r="IY55">
        <v>2.26807</v>
      </c>
      <c r="IZ55">
        <v>1.54785</v>
      </c>
      <c r="JA55">
        <v>2.44507</v>
      </c>
      <c r="JB55">
        <v>34.8066</v>
      </c>
      <c r="JC55">
        <v>14.5961</v>
      </c>
      <c r="JD55">
        <v>18</v>
      </c>
      <c r="JE55">
        <v>631.599</v>
      </c>
      <c r="JF55">
        <v>422.963</v>
      </c>
      <c r="JG55">
        <v>27.7928</v>
      </c>
      <c r="JH55">
        <v>27.4776</v>
      </c>
      <c r="JI55">
        <v>30.0002</v>
      </c>
      <c r="JJ55">
        <v>27.3554</v>
      </c>
      <c r="JK55">
        <v>27.2918</v>
      </c>
      <c r="JL55">
        <v>22.3946</v>
      </c>
      <c r="JM55">
        <v>22.8135</v>
      </c>
      <c r="JN55">
        <v>59.8355</v>
      </c>
      <c r="JO55">
        <v>-999.9</v>
      </c>
      <c r="JP55">
        <v>435</v>
      </c>
      <c r="JQ55">
        <v>22</v>
      </c>
      <c r="JR55">
        <v>95.4889</v>
      </c>
      <c r="JS55">
        <v>101.314</v>
      </c>
    </row>
    <row r="56" spans="1:279">
      <c r="A56">
        <v>36</v>
      </c>
      <c r="B56">
        <v>1687880492.5</v>
      </c>
      <c r="C56">
        <v>7960.900000095367</v>
      </c>
      <c r="D56" t="s">
        <v>590</v>
      </c>
      <c r="E56" t="s">
        <v>591</v>
      </c>
      <c r="F56">
        <v>15</v>
      </c>
      <c r="P56">
        <v>1687880484.5</v>
      </c>
      <c r="Q56">
        <f>(R56)/1000</f>
        <v>0</v>
      </c>
      <c r="R56">
        <f>1000*DB56*AP56*(CX56-CY56)/(100*CQ56*(1000-AP56*CX56))</f>
        <v>0</v>
      </c>
      <c r="S56">
        <f>DB56*AP56*(CW56-CV56*(1000-AP56*CY56)/(1000-AP56*CX56))/(100*CQ56)</f>
        <v>0</v>
      </c>
      <c r="T56">
        <f>CV56 - IF(AP56&gt;1, S56*CQ56*100.0/(AR56*DJ56), 0)</f>
        <v>0</v>
      </c>
      <c r="U56">
        <f>((AA56-Q56/2)*T56-S56)/(AA56+Q56/2)</f>
        <v>0</v>
      </c>
      <c r="V56">
        <f>U56*(DC56+DD56)/1000.0</f>
        <v>0</v>
      </c>
      <c r="W56">
        <f>(CV56 - IF(AP56&gt;1, S56*CQ56*100.0/(AR56*DJ56), 0))*(DC56+DD56)/1000.0</f>
        <v>0</v>
      </c>
      <c r="X56">
        <f>2.0/((1/Z56-1/Y56)+SIGN(Z56)*SQRT((1/Z56-1/Y56)*(1/Z56-1/Y56) + 4*CR56/((CR56+1)*(CR56+1))*(2*1/Z56*1/Y56-1/Y56*1/Y56)))</f>
        <v>0</v>
      </c>
      <c r="Y56">
        <f>IF(LEFT(CS56,1)&lt;&gt;"0",IF(LEFT(CS56,1)="1",3.0,CT56),$D$5+$E$5*(DJ56*DC56/($K$5*1000))+$F$5*(DJ56*DC56/($K$5*1000))*MAX(MIN(CQ56,$J$5),$I$5)*MAX(MIN(CQ56,$J$5),$I$5)+$G$5*MAX(MIN(CQ56,$J$5),$I$5)*(DJ56*DC56/($K$5*1000))+$H$5*(DJ56*DC56/($K$5*1000))*(DJ56*DC56/($K$5*1000)))</f>
        <v>0</v>
      </c>
      <c r="Z56">
        <f>Q56*(1000-(1000*0.61365*exp(17.502*AD56/(240.97+AD56))/(DC56+DD56)+CX56)/2)/(1000*0.61365*exp(17.502*AD56/(240.97+AD56))/(DC56+DD56)-CX56)</f>
        <v>0</v>
      </c>
      <c r="AA56">
        <f>1/((CR56+1)/(X56/1.6)+1/(Y56/1.37)) + CR56/((CR56+1)/(X56/1.6) + CR56/(Y56/1.37))</f>
        <v>0</v>
      </c>
      <c r="AB56">
        <f>(CM56*CP56)</f>
        <v>0</v>
      </c>
      <c r="AC56">
        <f>(DE56+(AB56+2*0.95*5.67E-8*(((DE56+$B$7)+273)^4-(DE56+273)^4)-44100*Q56)/(1.84*29.3*Y56+8*0.95*5.67E-8*(DE56+273)^3))</f>
        <v>0</v>
      </c>
      <c r="AD56">
        <f>($B$54*DF56+$D$7*DG56+$C$54*AC56)</f>
        <v>0</v>
      </c>
      <c r="AE56">
        <f>0.61365*exp(17.502*AD56/(240.97+AD56))</f>
        <v>0</v>
      </c>
      <c r="AF56">
        <f>(AG56/AH56*100)</f>
        <v>0</v>
      </c>
      <c r="AG56">
        <f>CX56*(DC56+DD56)/1000</f>
        <v>0</v>
      </c>
      <c r="AH56">
        <f>0.61365*exp(17.502*DE56/(240.97+DE56))</f>
        <v>0</v>
      </c>
      <c r="AI56">
        <f>(AE56-CX56*(DC56+DD56)/1000)</f>
        <v>0</v>
      </c>
      <c r="AJ56">
        <f>(-Q56*44100)</f>
        <v>0</v>
      </c>
      <c r="AK56">
        <f>2*29.3*Y56*0.92*(DE56-AD56)</f>
        <v>0</v>
      </c>
      <c r="AL56">
        <f>2*0.95*5.67E-8*(((DE56+$B$7)+273)^4-(AD56+273)^4)</f>
        <v>0</v>
      </c>
      <c r="AM56">
        <f>AB56+AL56+AJ56+AK56</f>
        <v>0</v>
      </c>
      <c r="AN56">
        <v>0</v>
      </c>
      <c r="AO56">
        <v>0</v>
      </c>
      <c r="AP56">
        <f>IF(AN56*$H$13&gt;=AR56,1.0,(AR56/(AR56-AN56*$H$13)))</f>
        <v>0</v>
      </c>
      <c r="AQ56">
        <f>(AP56-1)*100</f>
        <v>0</v>
      </c>
      <c r="AR56">
        <f>MAX(0,($B$13+$C$13*DJ56)/(1+$D$13*DJ56)*DC56/(DE56+273)*$E$13)</f>
        <v>0</v>
      </c>
      <c r="AS56" t="s">
        <v>409</v>
      </c>
      <c r="AT56">
        <v>12501.9</v>
      </c>
      <c r="AU56">
        <v>646.7515384615385</v>
      </c>
      <c r="AV56">
        <v>2575.47</v>
      </c>
      <c r="AW56">
        <f>1-AU56/AV56</f>
        <v>0</v>
      </c>
      <c r="AX56">
        <v>-1.242991638256745</v>
      </c>
      <c r="AY56" t="s">
        <v>592</v>
      </c>
      <c r="AZ56">
        <v>12553.1</v>
      </c>
      <c r="BA56">
        <v>472.54824</v>
      </c>
      <c r="BB56">
        <v>544.8579999999999</v>
      </c>
      <c r="BC56">
        <f>1-BA56/BB56</f>
        <v>0</v>
      </c>
      <c r="BD56">
        <v>0.5</v>
      </c>
      <c r="BE56">
        <f>CN56</f>
        <v>0</v>
      </c>
      <c r="BF56">
        <f>S56</f>
        <v>0</v>
      </c>
      <c r="BG56">
        <f>BC56*BD56*BE56</f>
        <v>0</v>
      </c>
      <c r="BH56">
        <f>(BF56-AX56)/BE56</f>
        <v>0</v>
      </c>
      <c r="BI56">
        <f>(AV56-BB56)/BB56</f>
        <v>0</v>
      </c>
      <c r="BJ56">
        <f>AU56/(AW56+AU56/BB56)</f>
        <v>0</v>
      </c>
      <c r="BK56" t="s">
        <v>593</v>
      </c>
      <c r="BL56">
        <v>-2533.25</v>
      </c>
      <c r="BM56">
        <f>IF(BL56&lt;&gt;0, BL56, BJ56)</f>
        <v>0</v>
      </c>
      <c r="BN56">
        <f>1-BM56/BB56</f>
        <v>0</v>
      </c>
      <c r="BO56">
        <f>(BB56-BA56)/(BB56-BM56)</f>
        <v>0</v>
      </c>
      <c r="BP56">
        <f>(AV56-BB56)/(AV56-BM56)</f>
        <v>0</v>
      </c>
      <c r="BQ56">
        <f>(BB56-BA56)/(BB56-AU56)</f>
        <v>0</v>
      </c>
      <c r="BR56">
        <f>(AV56-BB56)/(AV56-AU56)</f>
        <v>0</v>
      </c>
      <c r="BS56">
        <f>(BO56*BM56/BA56)</f>
        <v>0</v>
      </c>
      <c r="BT56">
        <f>(1-BS56)</f>
        <v>0</v>
      </c>
      <c r="BU56">
        <v>1915</v>
      </c>
      <c r="BV56">
        <v>300</v>
      </c>
      <c r="BW56">
        <v>300</v>
      </c>
      <c r="BX56">
        <v>300</v>
      </c>
      <c r="BY56">
        <v>12553.1</v>
      </c>
      <c r="BZ56">
        <v>530.6799999999999</v>
      </c>
      <c r="CA56">
        <v>-0.00909255</v>
      </c>
      <c r="CB56">
        <v>-2.27</v>
      </c>
      <c r="CC56" t="s">
        <v>412</v>
      </c>
      <c r="CD56" t="s">
        <v>412</v>
      </c>
      <c r="CE56" t="s">
        <v>412</v>
      </c>
      <c r="CF56" t="s">
        <v>412</v>
      </c>
      <c r="CG56" t="s">
        <v>412</v>
      </c>
      <c r="CH56" t="s">
        <v>412</v>
      </c>
      <c r="CI56" t="s">
        <v>412</v>
      </c>
      <c r="CJ56" t="s">
        <v>412</v>
      </c>
      <c r="CK56" t="s">
        <v>412</v>
      </c>
      <c r="CL56" t="s">
        <v>412</v>
      </c>
      <c r="CM56">
        <f>$B$11*DK56+$C$11*DL56+$F$11*DW56*(1-DZ56)</f>
        <v>0</v>
      </c>
      <c r="CN56">
        <f>CM56*CO56</f>
        <v>0</v>
      </c>
      <c r="CO56">
        <f>($B$11*$D$9+$C$11*$D$9+$F$11*((EJ56+EB56)/MAX(EJ56+EB56+EK56, 0.1)*$I$9+EK56/MAX(EJ56+EB56+EK56, 0.1)*$J$9))/($B$11+$C$11+$F$11)</f>
        <v>0</v>
      </c>
      <c r="CP56">
        <f>($B$11*$K$9+$C$11*$K$9+$F$11*((EJ56+EB56)/MAX(EJ56+EB56+EK56, 0.1)*$P$9+EK56/MAX(EJ56+EB56+EK56, 0.1)*$Q$9))/($B$11+$C$11+$F$11)</f>
        <v>0</v>
      </c>
      <c r="CQ56">
        <v>6</v>
      </c>
      <c r="CR56">
        <v>0.5</v>
      </c>
      <c r="CS56" t="s">
        <v>413</v>
      </c>
      <c r="CT56">
        <v>2</v>
      </c>
      <c r="CU56">
        <v>1687880484.5</v>
      </c>
      <c r="CV56">
        <v>428.9675161290323</v>
      </c>
      <c r="CW56">
        <v>434.9758387096774</v>
      </c>
      <c r="CX56">
        <v>22.65195483870968</v>
      </c>
      <c r="CY56">
        <v>22.08751935483871</v>
      </c>
      <c r="CZ56">
        <v>428.3805161290323</v>
      </c>
      <c r="DA56">
        <v>22.35995483870968</v>
      </c>
      <c r="DB56">
        <v>600.2255806451612</v>
      </c>
      <c r="DC56">
        <v>101.0387741935484</v>
      </c>
      <c r="DD56">
        <v>0.09981202903225807</v>
      </c>
      <c r="DE56">
        <v>27.98599677419354</v>
      </c>
      <c r="DF56">
        <v>29.33777419354839</v>
      </c>
      <c r="DG56">
        <v>999.9000000000003</v>
      </c>
      <c r="DH56">
        <v>0</v>
      </c>
      <c r="DI56">
        <v>0</v>
      </c>
      <c r="DJ56">
        <v>10003.17967741936</v>
      </c>
      <c r="DK56">
        <v>0</v>
      </c>
      <c r="DL56">
        <v>1878.735483870968</v>
      </c>
      <c r="DM56">
        <v>-5.966566774193549</v>
      </c>
      <c r="DN56">
        <v>438.9465161290323</v>
      </c>
      <c r="DO56">
        <v>444.8003548387096</v>
      </c>
      <c r="DP56">
        <v>0.551334870967742</v>
      </c>
      <c r="DQ56">
        <v>434.9758387096774</v>
      </c>
      <c r="DR56">
        <v>22.08751935483871</v>
      </c>
      <c r="DS56">
        <v>2.287402258064517</v>
      </c>
      <c r="DT56">
        <v>2.231696129032258</v>
      </c>
      <c r="DU56">
        <v>19.58793548387096</v>
      </c>
      <c r="DV56">
        <v>19.19167419354839</v>
      </c>
      <c r="DW56">
        <v>1499.984193548388</v>
      </c>
      <c r="DX56">
        <v>0.9730074193548386</v>
      </c>
      <c r="DY56">
        <v>0.02699303548387097</v>
      </c>
      <c r="DZ56">
        <v>0</v>
      </c>
      <c r="EA56">
        <v>472.5682580645163</v>
      </c>
      <c r="EB56">
        <v>4.999310000000001</v>
      </c>
      <c r="EC56">
        <v>11853.33225806452</v>
      </c>
      <c r="ED56">
        <v>13259.11935483871</v>
      </c>
      <c r="EE56">
        <v>39.00377419354839</v>
      </c>
      <c r="EF56">
        <v>40.22151612903225</v>
      </c>
      <c r="EG56">
        <v>39.42516129032256</v>
      </c>
      <c r="EH56">
        <v>39.69729032258063</v>
      </c>
      <c r="EI56">
        <v>40.38283870967741</v>
      </c>
      <c r="EJ56">
        <v>1454.632580645161</v>
      </c>
      <c r="EK56">
        <v>40.35161290322579</v>
      </c>
      <c r="EL56">
        <v>0</v>
      </c>
      <c r="EM56">
        <v>293.7999999523163</v>
      </c>
      <c r="EN56">
        <v>0</v>
      </c>
      <c r="EO56">
        <v>472.54824</v>
      </c>
      <c r="EP56">
        <v>-3.37353848261619</v>
      </c>
      <c r="EQ56">
        <v>-27.10769252439428</v>
      </c>
      <c r="ER56">
        <v>11851.736</v>
      </c>
      <c r="ES56">
        <v>15</v>
      </c>
      <c r="ET56">
        <v>1687880512.5</v>
      </c>
      <c r="EU56" t="s">
        <v>594</v>
      </c>
      <c r="EV56">
        <v>1687880512.5</v>
      </c>
      <c r="EW56">
        <v>1687880512.5</v>
      </c>
      <c r="EX56">
        <v>36</v>
      </c>
      <c r="EY56">
        <v>-0.042</v>
      </c>
      <c r="EZ56">
        <v>0.013</v>
      </c>
      <c r="FA56">
        <v>0.587</v>
      </c>
      <c r="FB56">
        <v>0.292</v>
      </c>
      <c r="FC56">
        <v>435</v>
      </c>
      <c r="FD56">
        <v>22</v>
      </c>
      <c r="FE56">
        <v>0.12</v>
      </c>
      <c r="FF56">
        <v>0.14</v>
      </c>
      <c r="FG56">
        <v>-5.965603</v>
      </c>
      <c r="FH56">
        <v>-0.1644443527204469</v>
      </c>
      <c r="FI56">
        <v>0.04073589879946182</v>
      </c>
      <c r="FJ56">
        <v>1</v>
      </c>
      <c r="FK56">
        <v>429.0086666666667</v>
      </c>
      <c r="FL56">
        <v>-0.4110700778639183</v>
      </c>
      <c r="FM56">
        <v>0.03919722212379382</v>
      </c>
      <c r="FN56">
        <v>1</v>
      </c>
      <c r="FO56">
        <v>0.5443882249999999</v>
      </c>
      <c r="FP56">
        <v>0.1343393583489677</v>
      </c>
      <c r="FQ56">
        <v>0.0184160417876474</v>
      </c>
      <c r="FR56">
        <v>1</v>
      </c>
      <c r="FS56">
        <v>22.63663666666667</v>
      </c>
      <c r="FT56">
        <v>0.4549882091212235</v>
      </c>
      <c r="FU56">
        <v>0.03310121330438261</v>
      </c>
      <c r="FV56">
        <v>1</v>
      </c>
      <c r="FW56">
        <v>4</v>
      </c>
      <c r="FX56">
        <v>4</v>
      </c>
      <c r="FY56" t="s">
        <v>415</v>
      </c>
      <c r="FZ56">
        <v>3.17802</v>
      </c>
      <c r="GA56">
        <v>2.79701</v>
      </c>
      <c r="GB56">
        <v>0.10659</v>
      </c>
      <c r="GC56">
        <v>0.108359</v>
      </c>
      <c r="GD56">
        <v>0.115511</v>
      </c>
      <c r="GE56">
        <v>0.114456</v>
      </c>
      <c r="GF56">
        <v>28026.8</v>
      </c>
      <c r="GG56">
        <v>22225.6</v>
      </c>
      <c r="GH56">
        <v>29318.4</v>
      </c>
      <c r="GI56">
        <v>24417.9</v>
      </c>
      <c r="GJ56">
        <v>32964.1</v>
      </c>
      <c r="GK56">
        <v>31543.6</v>
      </c>
      <c r="GL56">
        <v>40432.6</v>
      </c>
      <c r="GM56">
        <v>39833.2</v>
      </c>
      <c r="GN56">
        <v>2.17467</v>
      </c>
      <c r="GO56">
        <v>1.87678</v>
      </c>
      <c r="GP56">
        <v>0.234101</v>
      </c>
      <c r="GQ56">
        <v>0</v>
      </c>
      <c r="GR56">
        <v>25.4956</v>
      </c>
      <c r="GS56">
        <v>999.9</v>
      </c>
      <c r="GT56">
        <v>60.5</v>
      </c>
      <c r="GU56">
        <v>31.1</v>
      </c>
      <c r="GV56">
        <v>27.1676</v>
      </c>
      <c r="GW56">
        <v>62.18</v>
      </c>
      <c r="GX56">
        <v>33.754</v>
      </c>
      <c r="GY56">
        <v>1</v>
      </c>
      <c r="GZ56">
        <v>-0.0153836</v>
      </c>
      <c r="HA56">
        <v>0</v>
      </c>
      <c r="HB56">
        <v>20.2782</v>
      </c>
      <c r="HC56">
        <v>5.22792</v>
      </c>
      <c r="HD56">
        <v>11.9021</v>
      </c>
      <c r="HE56">
        <v>4.9638</v>
      </c>
      <c r="HF56">
        <v>3.292</v>
      </c>
      <c r="HG56">
        <v>9999</v>
      </c>
      <c r="HH56">
        <v>9999</v>
      </c>
      <c r="HI56">
        <v>9999</v>
      </c>
      <c r="HJ56">
        <v>999.9</v>
      </c>
      <c r="HK56">
        <v>4.97019</v>
      </c>
      <c r="HL56">
        <v>1.87504</v>
      </c>
      <c r="HM56">
        <v>1.87378</v>
      </c>
      <c r="HN56">
        <v>1.87298</v>
      </c>
      <c r="HO56">
        <v>1.87444</v>
      </c>
      <c r="HP56">
        <v>1.86947</v>
      </c>
      <c r="HQ56">
        <v>1.87363</v>
      </c>
      <c r="HR56">
        <v>1.87866</v>
      </c>
      <c r="HS56">
        <v>0</v>
      </c>
      <c r="HT56">
        <v>0</v>
      </c>
      <c r="HU56">
        <v>0</v>
      </c>
      <c r="HV56">
        <v>0</v>
      </c>
      <c r="HW56" t="s">
        <v>416</v>
      </c>
      <c r="HX56" t="s">
        <v>417</v>
      </c>
      <c r="HY56" t="s">
        <v>418</v>
      </c>
      <c r="HZ56" t="s">
        <v>418</v>
      </c>
      <c r="IA56" t="s">
        <v>418</v>
      </c>
      <c r="IB56" t="s">
        <v>418</v>
      </c>
      <c r="IC56">
        <v>0</v>
      </c>
      <c r="ID56">
        <v>100</v>
      </c>
      <c r="IE56">
        <v>100</v>
      </c>
      <c r="IF56">
        <v>0.587</v>
      </c>
      <c r="IG56">
        <v>0.292</v>
      </c>
      <c r="IH56">
        <v>0.6287619047618591</v>
      </c>
      <c r="II56">
        <v>0</v>
      </c>
      <c r="IJ56">
        <v>0</v>
      </c>
      <c r="IK56">
        <v>0</v>
      </c>
      <c r="IL56">
        <v>0.278899999999993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4.5</v>
      </c>
      <c r="IU56">
        <v>6.6</v>
      </c>
      <c r="IV56">
        <v>1.12061</v>
      </c>
      <c r="IW56">
        <v>2.40845</v>
      </c>
      <c r="IX56">
        <v>1.42578</v>
      </c>
      <c r="IY56">
        <v>2.26807</v>
      </c>
      <c r="IZ56">
        <v>1.54785</v>
      </c>
      <c r="JA56">
        <v>2.39624</v>
      </c>
      <c r="JB56">
        <v>34.6463</v>
      </c>
      <c r="JC56">
        <v>14.5436</v>
      </c>
      <c r="JD56">
        <v>18</v>
      </c>
      <c r="JE56">
        <v>631.492</v>
      </c>
      <c r="JF56">
        <v>424.613</v>
      </c>
      <c r="JG56">
        <v>27.2626</v>
      </c>
      <c r="JH56">
        <v>27.1179</v>
      </c>
      <c r="JI56">
        <v>29.9995</v>
      </c>
      <c r="JJ56">
        <v>27.0414</v>
      </c>
      <c r="JK56">
        <v>26.9784</v>
      </c>
      <c r="JL56">
        <v>22.4381</v>
      </c>
      <c r="JM56">
        <v>21.7156</v>
      </c>
      <c r="JN56">
        <v>58.3509</v>
      </c>
      <c r="JO56">
        <v>-999.9</v>
      </c>
      <c r="JP56">
        <v>435</v>
      </c>
      <c r="JQ56">
        <v>22</v>
      </c>
      <c r="JR56">
        <v>95.5145</v>
      </c>
      <c r="JS56">
        <v>101.348</v>
      </c>
    </row>
    <row r="57" spans="1:279">
      <c r="A57" t="s">
        <v>45</v>
      </c>
      <c r="B57" t="s">
        <v>47</v>
      </c>
      <c r="C57" t="s">
        <v>49</v>
      </c>
    </row>
    <row r="58" spans="1:279">
      <c r="B58">
        <v>0</v>
      </c>
      <c r="C58">
        <v>1</v>
      </c>
    </row>
    <row r="59" spans="1:279">
      <c r="A59">
        <v>37</v>
      </c>
      <c r="B59">
        <v>1687880641.5</v>
      </c>
      <c r="C59">
        <v>8109.900000095367</v>
      </c>
      <c r="D59" t="s">
        <v>595</v>
      </c>
      <c r="E59" t="s">
        <v>596</v>
      </c>
      <c r="F59">
        <v>15</v>
      </c>
      <c r="P59">
        <v>1687880633.5</v>
      </c>
      <c r="Q59">
        <f>(R59)/1000</f>
        <v>0</v>
      </c>
      <c r="R59">
        <f>1000*DB59*AP59*(CX59-CY59)/(100*CQ59*(1000-AP59*CX59))</f>
        <v>0</v>
      </c>
      <c r="S59">
        <f>DB59*AP59*(CW59-CV59*(1000-AP59*CY59)/(1000-AP59*CX59))/(100*CQ59)</f>
        <v>0</v>
      </c>
      <c r="T59">
        <f>CV59 - IF(AP59&gt;1, S59*CQ59*100.0/(AR59*DJ59), 0)</f>
        <v>0</v>
      </c>
      <c r="U59">
        <f>((AA59-Q59/2)*T59-S59)/(AA59+Q59/2)</f>
        <v>0</v>
      </c>
      <c r="V59">
        <f>U59*(DC59+DD59)/1000.0</f>
        <v>0</v>
      </c>
      <c r="W59">
        <f>(CV59 - IF(AP59&gt;1, S59*CQ59*100.0/(AR59*DJ59), 0))*(DC59+DD59)/1000.0</f>
        <v>0</v>
      </c>
      <c r="X59">
        <f>2.0/((1/Z59-1/Y59)+SIGN(Z59)*SQRT((1/Z59-1/Y59)*(1/Z59-1/Y59) + 4*CR59/((CR59+1)*(CR59+1))*(2*1/Z59*1/Y59-1/Y59*1/Y59)))</f>
        <v>0</v>
      </c>
      <c r="Y59">
        <f>IF(LEFT(CS59,1)&lt;&gt;"0",IF(LEFT(CS59,1)="1",3.0,CT59),$D$5+$E$5*(DJ59*DC59/($K$5*1000))+$F$5*(DJ59*DC59/($K$5*1000))*MAX(MIN(CQ59,$J$5),$I$5)*MAX(MIN(CQ59,$J$5),$I$5)+$G$5*MAX(MIN(CQ59,$J$5),$I$5)*(DJ59*DC59/($K$5*1000))+$H$5*(DJ59*DC59/($K$5*1000))*(DJ59*DC59/($K$5*1000)))</f>
        <v>0</v>
      </c>
      <c r="Z59">
        <f>Q59*(1000-(1000*0.61365*exp(17.502*AD59/(240.97+AD59))/(DC59+DD59)+CX59)/2)/(1000*0.61365*exp(17.502*AD59/(240.97+AD59))/(DC59+DD59)-CX59)</f>
        <v>0</v>
      </c>
      <c r="AA59">
        <f>1/((CR59+1)/(X59/1.6)+1/(Y59/1.37)) + CR59/((CR59+1)/(X59/1.6) + CR59/(Y59/1.37))</f>
        <v>0</v>
      </c>
      <c r="AB59">
        <f>(CM59*CP59)</f>
        <v>0</v>
      </c>
      <c r="AC59">
        <f>(DE59+(AB59+2*0.95*5.67E-8*(((DE59+$B$7)+273)^4-(DE59+273)^4)-44100*Q59)/(1.84*29.3*Y59+8*0.95*5.67E-8*(DE59+273)^3))</f>
        <v>0</v>
      </c>
      <c r="AD59">
        <f>($B$58*DF59+$D$7*DG59+$C$58*AC59)</f>
        <v>0</v>
      </c>
      <c r="AE59">
        <f>0.61365*exp(17.502*AD59/(240.97+AD59))</f>
        <v>0</v>
      </c>
      <c r="AF59">
        <f>(AG59/AH59*100)</f>
        <v>0</v>
      </c>
      <c r="AG59">
        <f>CX59*(DC59+DD59)/1000</f>
        <v>0</v>
      </c>
      <c r="AH59">
        <f>0.61365*exp(17.502*DE59/(240.97+DE59))</f>
        <v>0</v>
      </c>
      <c r="AI59">
        <f>(AE59-CX59*(DC59+DD59)/1000)</f>
        <v>0</v>
      </c>
      <c r="AJ59">
        <f>(-Q59*44100)</f>
        <v>0</v>
      </c>
      <c r="AK59">
        <f>2*29.3*Y59*0.92*(DE59-AD59)</f>
        <v>0</v>
      </c>
      <c r="AL59">
        <f>2*0.95*5.67E-8*(((DE59+$B$7)+273)^4-(AD59+273)^4)</f>
        <v>0</v>
      </c>
      <c r="AM59">
        <f>AB59+AL59+AJ59+AK59</f>
        <v>0</v>
      </c>
      <c r="AN59">
        <v>0</v>
      </c>
      <c r="AO59">
        <v>0</v>
      </c>
      <c r="AP59">
        <f>IF(AN59*$H$13&gt;=AR59,1.0,(AR59/(AR59-AN59*$H$13)))</f>
        <v>0</v>
      </c>
      <c r="AQ59">
        <f>(AP59-1)*100</f>
        <v>0</v>
      </c>
      <c r="AR59">
        <f>MAX(0,($B$13+$C$13*DJ59)/(1+$D$13*DJ59)*DC59/(DE59+273)*$E$13)</f>
        <v>0</v>
      </c>
      <c r="AS59" t="s">
        <v>409</v>
      </c>
      <c r="AT59">
        <v>12501.9</v>
      </c>
      <c r="AU59">
        <v>646.7515384615385</v>
      </c>
      <c r="AV59">
        <v>2575.47</v>
      </c>
      <c r="AW59">
        <f>1-AU59/AV59</f>
        <v>0</v>
      </c>
      <c r="AX59">
        <v>-1.242991638256745</v>
      </c>
      <c r="AY59" t="s">
        <v>597</v>
      </c>
      <c r="AZ59">
        <v>12514.3</v>
      </c>
      <c r="BA59">
        <v>625.9918</v>
      </c>
      <c r="BB59">
        <v>930.617</v>
      </c>
      <c r="BC59">
        <f>1-BA59/BB59</f>
        <v>0</v>
      </c>
      <c r="BD59">
        <v>0.5</v>
      </c>
      <c r="BE59">
        <f>CN59</f>
        <v>0</v>
      </c>
      <c r="BF59">
        <f>S59</f>
        <v>0</v>
      </c>
      <c r="BG59">
        <f>BC59*BD59*BE59</f>
        <v>0</v>
      </c>
      <c r="BH59">
        <f>(BF59-AX59)/BE59</f>
        <v>0</v>
      </c>
      <c r="BI59">
        <f>(AV59-BB59)/BB59</f>
        <v>0</v>
      </c>
      <c r="BJ59">
        <f>AU59/(AW59+AU59/BB59)</f>
        <v>0</v>
      </c>
      <c r="BK59" t="s">
        <v>598</v>
      </c>
      <c r="BL59">
        <v>-1167.09</v>
      </c>
      <c r="BM59">
        <f>IF(BL59&lt;&gt;0, BL59, BJ59)</f>
        <v>0</v>
      </c>
      <c r="BN59">
        <f>1-BM59/BB59</f>
        <v>0</v>
      </c>
      <c r="BO59">
        <f>(BB59-BA59)/(BB59-BM59)</f>
        <v>0</v>
      </c>
      <c r="BP59">
        <f>(AV59-BB59)/(AV59-BM59)</f>
        <v>0</v>
      </c>
      <c r="BQ59">
        <f>(BB59-BA59)/(BB59-AU59)</f>
        <v>0</v>
      </c>
      <c r="BR59">
        <f>(AV59-BB59)/(AV59-AU59)</f>
        <v>0</v>
      </c>
      <c r="BS59">
        <f>(BO59*BM59/BA59)</f>
        <v>0</v>
      </c>
      <c r="BT59">
        <f>(1-BS59)</f>
        <v>0</v>
      </c>
      <c r="BU59">
        <v>1917</v>
      </c>
      <c r="BV59">
        <v>300</v>
      </c>
      <c r="BW59">
        <v>300</v>
      </c>
      <c r="BX59">
        <v>300</v>
      </c>
      <c r="BY59">
        <v>12514.3</v>
      </c>
      <c r="BZ59">
        <v>856.34</v>
      </c>
      <c r="CA59">
        <v>-0.009068</v>
      </c>
      <c r="CB59">
        <v>-8.77</v>
      </c>
      <c r="CC59" t="s">
        <v>412</v>
      </c>
      <c r="CD59" t="s">
        <v>412</v>
      </c>
      <c r="CE59" t="s">
        <v>412</v>
      </c>
      <c r="CF59" t="s">
        <v>412</v>
      </c>
      <c r="CG59" t="s">
        <v>412</v>
      </c>
      <c r="CH59" t="s">
        <v>412</v>
      </c>
      <c r="CI59" t="s">
        <v>412</v>
      </c>
      <c r="CJ59" t="s">
        <v>412</v>
      </c>
      <c r="CK59" t="s">
        <v>412</v>
      </c>
      <c r="CL59" t="s">
        <v>412</v>
      </c>
      <c r="CM59">
        <f>$B$11*DK59+$C$11*DL59+$F$11*DW59*(1-DZ59)</f>
        <v>0</v>
      </c>
      <c r="CN59">
        <f>CM59*CO59</f>
        <v>0</v>
      </c>
      <c r="CO59">
        <f>($B$11*$D$9+$C$11*$D$9+$F$11*((EJ59+EB59)/MAX(EJ59+EB59+EK59, 0.1)*$I$9+EK59/MAX(EJ59+EB59+EK59, 0.1)*$J$9))/($B$11+$C$11+$F$11)</f>
        <v>0</v>
      </c>
      <c r="CP59">
        <f>($B$11*$K$9+$C$11*$K$9+$F$11*((EJ59+EB59)/MAX(EJ59+EB59+EK59, 0.1)*$P$9+EK59/MAX(EJ59+EB59+EK59, 0.1)*$Q$9))/($B$11+$C$11+$F$11)</f>
        <v>0</v>
      </c>
      <c r="CQ59">
        <v>6</v>
      </c>
      <c r="CR59">
        <v>0.5</v>
      </c>
      <c r="CS59" t="s">
        <v>413</v>
      </c>
      <c r="CT59">
        <v>2</v>
      </c>
      <c r="CU59">
        <v>1687880633.5</v>
      </c>
      <c r="CV59">
        <v>414.6115161290323</v>
      </c>
      <c r="CW59">
        <v>434.9508387096775</v>
      </c>
      <c r="CX59">
        <v>24.43585161290323</v>
      </c>
      <c r="CY59">
        <v>22.06653225806452</v>
      </c>
      <c r="CZ59">
        <v>414.0165161290323</v>
      </c>
      <c r="DA59">
        <v>24.14400322580645</v>
      </c>
      <c r="DB59">
        <v>600.2691290322581</v>
      </c>
      <c r="DC59">
        <v>101.036064516129</v>
      </c>
      <c r="DD59">
        <v>0.09984880322580646</v>
      </c>
      <c r="DE59">
        <v>28.24768709677419</v>
      </c>
      <c r="DF59">
        <v>681.4348709677419</v>
      </c>
      <c r="DG59">
        <v>999.9000000000003</v>
      </c>
      <c r="DH59">
        <v>0</v>
      </c>
      <c r="DI59">
        <v>0</v>
      </c>
      <c r="DJ59">
        <v>10002.15225806452</v>
      </c>
      <c r="DK59">
        <v>0</v>
      </c>
      <c r="DL59">
        <v>1697.383870967742</v>
      </c>
      <c r="DM59">
        <v>-20.34766451612903</v>
      </c>
      <c r="DN59">
        <v>424.9881935483871</v>
      </c>
      <c r="DO59">
        <v>444.7652258064516</v>
      </c>
      <c r="DP59">
        <v>2.369323870967742</v>
      </c>
      <c r="DQ59">
        <v>434.9508387096775</v>
      </c>
      <c r="DR59">
        <v>22.06653225806452</v>
      </c>
      <c r="DS59">
        <v>2.468901290322581</v>
      </c>
      <c r="DT59">
        <v>2.229514193548387</v>
      </c>
      <c r="DU59">
        <v>20.82291290322581</v>
      </c>
      <c r="DV59">
        <v>19.17597096774194</v>
      </c>
      <c r="DW59">
        <v>1499.984516129032</v>
      </c>
      <c r="DX59">
        <v>0.973001</v>
      </c>
      <c r="DY59">
        <v>0.02699870322580646</v>
      </c>
      <c r="DZ59">
        <v>0</v>
      </c>
      <c r="EA59">
        <v>626.2951290322582</v>
      </c>
      <c r="EB59">
        <v>4.999310000000001</v>
      </c>
      <c r="EC59">
        <v>12833.99677419355</v>
      </c>
      <c r="ED59">
        <v>13259.10322580646</v>
      </c>
      <c r="EE59">
        <v>37.59858064516128</v>
      </c>
      <c r="EF59">
        <v>38.915</v>
      </c>
      <c r="EG59">
        <v>37.97358064516128</v>
      </c>
      <c r="EH59">
        <v>38.09858064516128</v>
      </c>
      <c r="EI59">
        <v>38.96138709677417</v>
      </c>
      <c r="EJ59">
        <v>1454.623870967742</v>
      </c>
      <c r="EK59">
        <v>40.36096774193546</v>
      </c>
      <c r="EL59">
        <v>0</v>
      </c>
      <c r="EM59">
        <v>148.6000001430511</v>
      </c>
      <c r="EN59">
        <v>0</v>
      </c>
      <c r="EO59">
        <v>625.9918</v>
      </c>
      <c r="EP59">
        <v>-16.55276920754727</v>
      </c>
      <c r="EQ59">
        <v>-730.4461546443638</v>
      </c>
      <c r="ER59">
        <v>12811.004</v>
      </c>
      <c r="ES59">
        <v>15</v>
      </c>
      <c r="ET59">
        <v>1687880671</v>
      </c>
      <c r="EU59" t="s">
        <v>599</v>
      </c>
      <c r="EV59">
        <v>1687880671</v>
      </c>
      <c r="EW59">
        <v>1687880512.5</v>
      </c>
      <c r="EX59">
        <v>37</v>
      </c>
      <c r="EY59">
        <v>0.008</v>
      </c>
      <c r="EZ59">
        <v>0.013</v>
      </c>
      <c r="FA59">
        <v>0.595</v>
      </c>
      <c r="FB59">
        <v>0.292</v>
      </c>
      <c r="FC59">
        <v>435</v>
      </c>
      <c r="FD59">
        <v>22</v>
      </c>
      <c r="FE59">
        <v>0.11</v>
      </c>
      <c r="FF59">
        <v>0.14</v>
      </c>
      <c r="FG59">
        <v>-20.33962926829268</v>
      </c>
      <c r="FH59">
        <v>-0.02214773519162962</v>
      </c>
      <c r="FI59">
        <v>0.01928153728187712</v>
      </c>
      <c r="FJ59">
        <v>1</v>
      </c>
      <c r="FK59">
        <v>414.6052903225807</v>
      </c>
      <c r="FL59">
        <v>0.04219354838617229</v>
      </c>
      <c r="FM59">
        <v>0.0125214488195665</v>
      </c>
      <c r="FN59">
        <v>1</v>
      </c>
      <c r="FO59">
        <v>2.348183658536585</v>
      </c>
      <c r="FP59">
        <v>0.3478691289198655</v>
      </c>
      <c r="FQ59">
        <v>0.03508978336170238</v>
      </c>
      <c r="FR59">
        <v>1</v>
      </c>
      <c r="FS59">
        <v>24.42699032258064</v>
      </c>
      <c r="FT59">
        <v>0.5423612903225064</v>
      </c>
      <c r="FU59">
        <v>0.04072719908190649</v>
      </c>
      <c r="FV59">
        <v>1</v>
      </c>
      <c r="FW59">
        <v>4</v>
      </c>
      <c r="FX59">
        <v>4</v>
      </c>
      <c r="FY59" t="s">
        <v>415</v>
      </c>
      <c r="FZ59">
        <v>3.17829</v>
      </c>
      <c r="GA59">
        <v>2.79682</v>
      </c>
      <c r="GB59">
        <v>0.10389</v>
      </c>
      <c r="GC59">
        <v>0.108375</v>
      </c>
      <c r="GD59">
        <v>0.12182</v>
      </c>
      <c r="GE59">
        <v>0.114331</v>
      </c>
      <c r="GF59">
        <v>28106.4</v>
      </c>
      <c r="GG59">
        <v>22223.7</v>
      </c>
      <c r="GH59">
        <v>29313.1</v>
      </c>
      <c r="GI59">
        <v>24416.2</v>
      </c>
      <c r="GJ59">
        <v>32716.3</v>
      </c>
      <c r="GK59">
        <v>31546.4</v>
      </c>
      <c r="GL59">
        <v>40424.2</v>
      </c>
      <c r="GM59">
        <v>39830.9</v>
      </c>
      <c r="GN59">
        <v>2.17343</v>
      </c>
      <c r="GO59">
        <v>1.87733</v>
      </c>
      <c r="GP59">
        <v>5.60928</v>
      </c>
      <c r="GQ59">
        <v>0</v>
      </c>
      <c r="GR59">
        <v>26.088</v>
      </c>
      <c r="GS59">
        <v>999.9</v>
      </c>
      <c r="GT59">
        <v>61.2</v>
      </c>
      <c r="GU59">
        <v>31.2</v>
      </c>
      <c r="GV59">
        <v>27.6394</v>
      </c>
      <c r="GW59">
        <v>62.37</v>
      </c>
      <c r="GX59">
        <v>32.2636</v>
      </c>
      <c r="GY59">
        <v>1</v>
      </c>
      <c r="GZ59">
        <v>-0.0148577</v>
      </c>
      <c r="HA59">
        <v>0</v>
      </c>
      <c r="HB59">
        <v>20.2779</v>
      </c>
      <c r="HC59">
        <v>5.22358</v>
      </c>
      <c r="HD59">
        <v>11.9021</v>
      </c>
      <c r="HE59">
        <v>4.96375</v>
      </c>
      <c r="HF59">
        <v>3.292</v>
      </c>
      <c r="HG59">
        <v>9999</v>
      </c>
      <c r="HH59">
        <v>9999</v>
      </c>
      <c r="HI59">
        <v>9999</v>
      </c>
      <c r="HJ59">
        <v>999.9</v>
      </c>
      <c r="HK59">
        <v>4.97024</v>
      </c>
      <c r="HL59">
        <v>1.87506</v>
      </c>
      <c r="HM59">
        <v>1.87379</v>
      </c>
      <c r="HN59">
        <v>1.87297</v>
      </c>
      <c r="HO59">
        <v>1.87451</v>
      </c>
      <c r="HP59">
        <v>1.86946</v>
      </c>
      <c r="HQ59">
        <v>1.87363</v>
      </c>
      <c r="HR59">
        <v>1.87866</v>
      </c>
      <c r="HS59">
        <v>0</v>
      </c>
      <c r="HT59">
        <v>0</v>
      </c>
      <c r="HU59">
        <v>0</v>
      </c>
      <c r="HV59">
        <v>0</v>
      </c>
      <c r="HW59" t="s">
        <v>416</v>
      </c>
      <c r="HX59" t="s">
        <v>417</v>
      </c>
      <c r="HY59" t="s">
        <v>418</v>
      </c>
      <c r="HZ59" t="s">
        <v>418</v>
      </c>
      <c r="IA59" t="s">
        <v>418</v>
      </c>
      <c r="IB59" t="s">
        <v>418</v>
      </c>
      <c r="IC59">
        <v>0</v>
      </c>
      <c r="ID59">
        <v>100</v>
      </c>
      <c r="IE59">
        <v>100</v>
      </c>
      <c r="IF59">
        <v>0.595</v>
      </c>
      <c r="IG59">
        <v>0.2919</v>
      </c>
      <c r="IH59">
        <v>0.5866000000000327</v>
      </c>
      <c r="II59">
        <v>0</v>
      </c>
      <c r="IJ59">
        <v>0</v>
      </c>
      <c r="IK59">
        <v>0</v>
      </c>
      <c r="IL59">
        <v>0.2918550000000018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2.1</v>
      </c>
      <c r="IU59">
        <v>2.1</v>
      </c>
      <c r="IV59">
        <v>1.12061</v>
      </c>
      <c r="IW59">
        <v>2.39502</v>
      </c>
      <c r="IX59">
        <v>1.42578</v>
      </c>
      <c r="IY59">
        <v>2.26807</v>
      </c>
      <c r="IZ59">
        <v>1.54785</v>
      </c>
      <c r="JA59">
        <v>2.43896</v>
      </c>
      <c r="JB59">
        <v>34.7837</v>
      </c>
      <c r="JC59">
        <v>14.5261</v>
      </c>
      <c r="JD59">
        <v>18</v>
      </c>
      <c r="JE59">
        <v>630.218</v>
      </c>
      <c r="JF59">
        <v>424.724</v>
      </c>
      <c r="JG59">
        <v>27.3057</v>
      </c>
      <c r="JH59">
        <v>27.1181</v>
      </c>
      <c r="JI59">
        <v>30.0004</v>
      </c>
      <c r="JJ59">
        <v>27.009</v>
      </c>
      <c r="JK59">
        <v>26.9515</v>
      </c>
      <c r="JL59">
        <v>22.4525</v>
      </c>
      <c r="JM59">
        <v>23.2372</v>
      </c>
      <c r="JN59">
        <v>57.6005</v>
      </c>
      <c r="JO59">
        <v>-999.9</v>
      </c>
      <c r="JP59">
        <v>435</v>
      </c>
      <c r="JQ59">
        <v>22</v>
      </c>
      <c r="JR59">
        <v>95.4958</v>
      </c>
      <c r="JS59">
        <v>101.342</v>
      </c>
    </row>
    <row r="60" spans="1:279">
      <c r="A60" t="s">
        <v>45</v>
      </c>
      <c r="B60" t="s">
        <v>47</v>
      </c>
      <c r="C60" t="s">
        <v>49</v>
      </c>
    </row>
    <row r="61" spans="1:279">
      <c r="B61">
        <v>1</v>
      </c>
      <c r="C61">
        <v>0</v>
      </c>
    </row>
    <row r="62" spans="1:279">
      <c r="A62">
        <v>38</v>
      </c>
      <c r="B62">
        <v>1687880756</v>
      </c>
      <c r="C62">
        <v>8224.400000095367</v>
      </c>
      <c r="D62" t="s">
        <v>600</v>
      </c>
      <c r="E62" t="s">
        <v>601</v>
      </c>
      <c r="F62">
        <v>15</v>
      </c>
      <c r="P62">
        <v>1687880748</v>
      </c>
      <c r="Q62">
        <f>(R62)/1000</f>
        <v>0</v>
      </c>
      <c r="R62">
        <f>1000*DB62*AP62*(CX62-CY62)/(100*CQ62*(1000-AP62*CX62))</f>
        <v>0</v>
      </c>
      <c r="S62">
        <f>DB62*AP62*(CW62-CV62*(1000-AP62*CY62)/(1000-AP62*CX62))/(100*CQ62)</f>
        <v>0</v>
      </c>
      <c r="T62">
        <f>CV62 - IF(AP62&gt;1, S62*CQ62*100.0/(AR62*DJ62), 0)</f>
        <v>0</v>
      </c>
      <c r="U62">
        <f>((AA62-Q62/2)*T62-S62)/(AA62+Q62/2)</f>
        <v>0</v>
      </c>
      <c r="V62">
        <f>U62*(DC62+DD62)/1000.0</f>
        <v>0</v>
      </c>
      <c r="W62">
        <f>(CV62 - IF(AP62&gt;1, S62*CQ62*100.0/(AR62*DJ62), 0))*(DC62+DD62)/1000.0</f>
        <v>0</v>
      </c>
      <c r="X62">
        <f>2.0/((1/Z62-1/Y62)+SIGN(Z62)*SQRT((1/Z62-1/Y62)*(1/Z62-1/Y62) + 4*CR62/((CR62+1)*(CR62+1))*(2*1/Z62*1/Y62-1/Y62*1/Y62)))</f>
        <v>0</v>
      </c>
      <c r="Y62">
        <f>IF(LEFT(CS62,1)&lt;&gt;"0",IF(LEFT(CS62,1)="1",3.0,CT62),$D$5+$E$5*(DJ62*DC62/($K$5*1000))+$F$5*(DJ62*DC62/($K$5*1000))*MAX(MIN(CQ62,$J$5),$I$5)*MAX(MIN(CQ62,$J$5),$I$5)+$G$5*MAX(MIN(CQ62,$J$5),$I$5)*(DJ62*DC62/($K$5*1000))+$H$5*(DJ62*DC62/($K$5*1000))*(DJ62*DC62/($K$5*1000)))</f>
        <v>0</v>
      </c>
      <c r="Z62">
        <f>Q62*(1000-(1000*0.61365*exp(17.502*AD62/(240.97+AD62))/(DC62+DD62)+CX62)/2)/(1000*0.61365*exp(17.502*AD62/(240.97+AD62))/(DC62+DD62)-CX62)</f>
        <v>0</v>
      </c>
      <c r="AA62">
        <f>1/((CR62+1)/(X62/1.6)+1/(Y62/1.37)) + CR62/((CR62+1)/(X62/1.6) + CR62/(Y62/1.37))</f>
        <v>0</v>
      </c>
      <c r="AB62">
        <f>(CM62*CP62)</f>
        <v>0</v>
      </c>
      <c r="AC62">
        <f>(DE62+(AB62+2*0.95*5.67E-8*(((DE62+$B$7)+273)^4-(DE62+273)^4)-44100*Q62)/(1.84*29.3*Y62+8*0.95*5.67E-8*(DE62+273)^3))</f>
        <v>0</v>
      </c>
      <c r="AD62">
        <f>($B$61*DF62+$D$7*DG62+$C$61*AC62)</f>
        <v>0</v>
      </c>
      <c r="AE62">
        <f>0.61365*exp(17.502*AD62/(240.97+AD62))</f>
        <v>0</v>
      </c>
      <c r="AF62">
        <f>(AG62/AH62*100)</f>
        <v>0</v>
      </c>
      <c r="AG62">
        <f>CX62*(DC62+DD62)/1000</f>
        <v>0</v>
      </c>
      <c r="AH62">
        <f>0.61365*exp(17.502*DE62/(240.97+DE62))</f>
        <v>0</v>
      </c>
      <c r="AI62">
        <f>(AE62-CX62*(DC62+DD62)/1000)</f>
        <v>0</v>
      </c>
      <c r="AJ62">
        <f>(-Q62*44100)</f>
        <v>0</v>
      </c>
      <c r="AK62">
        <f>2*29.3*Y62*0.92*(DE62-AD62)</f>
        <v>0</v>
      </c>
      <c r="AL62">
        <f>2*0.95*5.67E-8*(((DE62+$B$7)+273)^4-(AD62+273)^4)</f>
        <v>0</v>
      </c>
      <c r="AM62">
        <f>AB62+AL62+AJ62+AK62</f>
        <v>0</v>
      </c>
      <c r="AN62">
        <v>0</v>
      </c>
      <c r="AO62">
        <v>0</v>
      </c>
      <c r="AP62">
        <f>IF(AN62*$H$13&gt;=AR62,1.0,(AR62/(AR62-AN62*$H$13)))</f>
        <v>0</v>
      </c>
      <c r="AQ62">
        <f>(AP62-1)*100</f>
        <v>0</v>
      </c>
      <c r="AR62">
        <f>MAX(0,($B$13+$C$13*DJ62)/(1+$D$13*DJ62)*DC62/(DE62+273)*$E$13)</f>
        <v>0</v>
      </c>
      <c r="AS62" t="s">
        <v>409</v>
      </c>
      <c r="AT62">
        <v>12501.9</v>
      </c>
      <c r="AU62">
        <v>646.7515384615385</v>
      </c>
      <c r="AV62">
        <v>2575.47</v>
      </c>
      <c r="AW62">
        <f>1-AU62/AV62</f>
        <v>0</v>
      </c>
      <c r="AX62">
        <v>-1.242991638256745</v>
      </c>
      <c r="AY62" t="s">
        <v>602</v>
      </c>
      <c r="AZ62">
        <v>12542</v>
      </c>
      <c r="BA62">
        <v>857.6068</v>
      </c>
      <c r="BB62">
        <v>1001.97</v>
      </c>
      <c r="BC62">
        <f>1-BA62/BB62</f>
        <v>0</v>
      </c>
      <c r="BD62">
        <v>0.5</v>
      </c>
      <c r="BE62">
        <f>CN62</f>
        <v>0</v>
      </c>
      <c r="BF62">
        <f>S62</f>
        <v>0</v>
      </c>
      <c r="BG62">
        <f>BC62*BD62*BE62</f>
        <v>0</v>
      </c>
      <c r="BH62">
        <f>(BF62-AX62)/BE62</f>
        <v>0</v>
      </c>
      <c r="BI62">
        <f>(AV62-BB62)/BB62</f>
        <v>0</v>
      </c>
      <c r="BJ62">
        <f>AU62/(AW62+AU62/BB62)</f>
        <v>0</v>
      </c>
      <c r="BK62" t="s">
        <v>603</v>
      </c>
      <c r="BL62">
        <v>-1618.68</v>
      </c>
      <c r="BM62">
        <f>IF(BL62&lt;&gt;0, BL62, BJ62)</f>
        <v>0</v>
      </c>
      <c r="BN62">
        <f>1-BM62/BB62</f>
        <v>0</v>
      </c>
      <c r="BO62">
        <f>(BB62-BA62)/(BB62-BM62)</f>
        <v>0</v>
      </c>
      <c r="BP62">
        <f>(AV62-BB62)/(AV62-BM62)</f>
        <v>0</v>
      </c>
      <c r="BQ62">
        <f>(BB62-BA62)/(BB62-AU62)</f>
        <v>0</v>
      </c>
      <c r="BR62">
        <f>(AV62-BB62)/(AV62-AU62)</f>
        <v>0</v>
      </c>
      <c r="BS62">
        <f>(BO62*BM62/BA62)</f>
        <v>0</v>
      </c>
      <c r="BT62">
        <f>(1-BS62)</f>
        <v>0</v>
      </c>
      <c r="BU62">
        <v>1919</v>
      </c>
      <c r="BV62">
        <v>300</v>
      </c>
      <c r="BW62">
        <v>300</v>
      </c>
      <c r="BX62">
        <v>300</v>
      </c>
      <c r="BY62">
        <v>12542</v>
      </c>
      <c r="BZ62">
        <v>988.63</v>
      </c>
      <c r="CA62">
        <v>-0.0090866</v>
      </c>
      <c r="CB62">
        <v>5.26</v>
      </c>
      <c r="CC62" t="s">
        <v>412</v>
      </c>
      <c r="CD62" t="s">
        <v>412</v>
      </c>
      <c r="CE62" t="s">
        <v>412</v>
      </c>
      <c r="CF62" t="s">
        <v>412</v>
      </c>
      <c r="CG62" t="s">
        <v>412</v>
      </c>
      <c r="CH62" t="s">
        <v>412</v>
      </c>
      <c r="CI62" t="s">
        <v>412</v>
      </c>
      <c r="CJ62" t="s">
        <v>412</v>
      </c>
      <c r="CK62" t="s">
        <v>412</v>
      </c>
      <c r="CL62" t="s">
        <v>412</v>
      </c>
      <c r="CM62">
        <f>$B$11*DK62+$C$11*DL62+$F$11*DW62*(1-DZ62)</f>
        <v>0</v>
      </c>
      <c r="CN62">
        <f>CM62*CO62</f>
        <v>0</v>
      </c>
      <c r="CO62">
        <f>($B$11*$D$9+$C$11*$D$9+$F$11*((EJ62+EB62)/MAX(EJ62+EB62+EK62, 0.1)*$I$9+EK62/MAX(EJ62+EB62+EK62, 0.1)*$J$9))/($B$11+$C$11+$F$11)</f>
        <v>0</v>
      </c>
      <c r="CP62">
        <f>($B$11*$K$9+$C$11*$K$9+$F$11*((EJ62+EB62)/MAX(EJ62+EB62+EK62, 0.1)*$P$9+EK62/MAX(EJ62+EB62+EK62, 0.1)*$Q$9))/($B$11+$C$11+$F$11)</f>
        <v>0</v>
      </c>
      <c r="CQ62">
        <v>6</v>
      </c>
      <c r="CR62">
        <v>0.5</v>
      </c>
      <c r="CS62" t="s">
        <v>413</v>
      </c>
      <c r="CT62">
        <v>2</v>
      </c>
      <c r="CU62">
        <v>1687880748</v>
      </c>
      <c r="CV62">
        <v>427.3374838709676</v>
      </c>
      <c r="CW62">
        <v>435.0026774193547</v>
      </c>
      <c r="CX62">
        <v>22.70242258064515</v>
      </c>
      <c r="CY62">
        <v>22.07154516129032</v>
      </c>
      <c r="CZ62">
        <v>426.7024838709676</v>
      </c>
      <c r="DA62">
        <v>22.41542258064515</v>
      </c>
      <c r="DB62">
        <v>600.2182580645161</v>
      </c>
      <c r="DC62">
        <v>101.0420322580646</v>
      </c>
      <c r="DD62">
        <v>0.09979056774193548</v>
      </c>
      <c r="DE62">
        <v>28.03300967741936</v>
      </c>
      <c r="DF62">
        <v>48.31023548387096</v>
      </c>
      <c r="DG62">
        <v>999.9000000000003</v>
      </c>
      <c r="DH62">
        <v>0</v>
      </c>
      <c r="DI62">
        <v>0</v>
      </c>
      <c r="DJ62">
        <v>9996.370000000001</v>
      </c>
      <c r="DK62">
        <v>0</v>
      </c>
      <c r="DL62">
        <v>1431.953225806452</v>
      </c>
      <c r="DM62">
        <v>-7.705122903225806</v>
      </c>
      <c r="DN62">
        <v>437.2258709677419</v>
      </c>
      <c r="DO62">
        <v>444.8206774193548</v>
      </c>
      <c r="DP62">
        <v>0.635748</v>
      </c>
      <c r="DQ62">
        <v>435.0026774193547</v>
      </c>
      <c r="DR62">
        <v>22.07154516129032</v>
      </c>
      <c r="DS62">
        <v>2.29439064516129</v>
      </c>
      <c r="DT62">
        <v>2.230153870967742</v>
      </c>
      <c r="DU62">
        <v>19.63706129032258</v>
      </c>
      <c r="DV62">
        <v>19.18057741935484</v>
      </c>
      <c r="DW62">
        <v>1499.995806451613</v>
      </c>
      <c r="DX62">
        <v>0.972997774193548</v>
      </c>
      <c r="DY62">
        <v>0.02700189032258064</v>
      </c>
      <c r="DZ62">
        <v>0</v>
      </c>
      <c r="EA62">
        <v>859.1980000000002</v>
      </c>
      <c r="EB62">
        <v>4.999310000000001</v>
      </c>
      <c r="EC62">
        <v>17457.4</v>
      </c>
      <c r="ED62">
        <v>13259.20322580645</v>
      </c>
      <c r="EE62">
        <v>36.84858064516128</v>
      </c>
      <c r="EF62">
        <v>38.45325806451611</v>
      </c>
      <c r="EG62">
        <v>37.36483870967741</v>
      </c>
      <c r="EH62">
        <v>37.49770967741934</v>
      </c>
      <c r="EI62">
        <v>38.33032258064515</v>
      </c>
      <c r="EJ62">
        <v>1454.625483870967</v>
      </c>
      <c r="EK62">
        <v>40.37032258064514</v>
      </c>
      <c r="EL62">
        <v>0</v>
      </c>
      <c r="EM62">
        <v>114.2000000476837</v>
      </c>
      <c r="EN62">
        <v>0</v>
      </c>
      <c r="EO62">
        <v>857.6068</v>
      </c>
      <c r="EP62">
        <v>-91.98215369300736</v>
      </c>
      <c r="EQ62">
        <v>-1813.576921768791</v>
      </c>
      <c r="ER62">
        <v>17411.432</v>
      </c>
      <c r="ES62">
        <v>15</v>
      </c>
      <c r="ET62">
        <v>1687880777.5</v>
      </c>
      <c r="EU62" t="s">
        <v>604</v>
      </c>
      <c r="EV62">
        <v>1687880777.5</v>
      </c>
      <c r="EW62">
        <v>1687880773</v>
      </c>
      <c r="EX62">
        <v>38</v>
      </c>
      <c r="EY62">
        <v>0.04</v>
      </c>
      <c r="EZ62">
        <v>-0.005</v>
      </c>
      <c r="FA62">
        <v>0.635</v>
      </c>
      <c r="FB62">
        <v>0.287</v>
      </c>
      <c r="FC62">
        <v>435</v>
      </c>
      <c r="FD62">
        <v>22</v>
      </c>
      <c r="FE62">
        <v>0.32</v>
      </c>
      <c r="FF62">
        <v>0.15</v>
      </c>
      <c r="FG62">
        <v>-7.709808499999999</v>
      </c>
      <c r="FH62">
        <v>0.02202281425889957</v>
      </c>
      <c r="FI62">
        <v>0.02641182761093979</v>
      </c>
      <c r="FJ62">
        <v>1</v>
      </c>
      <c r="FK62">
        <v>427.2960666666667</v>
      </c>
      <c r="FL62">
        <v>0.03326362625146596</v>
      </c>
      <c r="FM62">
        <v>0.01612437767963755</v>
      </c>
      <c r="FN62">
        <v>1</v>
      </c>
      <c r="FO62">
        <v>0.629438375</v>
      </c>
      <c r="FP62">
        <v>0.2569311782363967</v>
      </c>
      <c r="FQ62">
        <v>0.0287266823760485</v>
      </c>
      <c r="FR62">
        <v>1</v>
      </c>
      <c r="FS62">
        <v>22.70838333333334</v>
      </c>
      <c r="FT62">
        <v>0.2061837597330332</v>
      </c>
      <c r="FU62">
        <v>0.01615145160314978</v>
      </c>
      <c r="FV62">
        <v>1</v>
      </c>
      <c r="FW62">
        <v>4</v>
      </c>
      <c r="FX62">
        <v>4</v>
      </c>
      <c r="FY62" t="s">
        <v>415</v>
      </c>
      <c r="FZ62">
        <v>3.17799</v>
      </c>
      <c r="GA62">
        <v>2.79689</v>
      </c>
      <c r="GB62">
        <v>0.106263</v>
      </c>
      <c r="GC62">
        <v>0.108359</v>
      </c>
      <c r="GD62">
        <v>0.115505</v>
      </c>
      <c r="GE62">
        <v>0.114229</v>
      </c>
      <c r="GF62">
        <v>28029.2</v>
      </c>
      <c r="GG62">
        <v>22219.2</v>
      </c>
      <c r="GH62">
        <v>29311</v>
      </c>
      <c r="GI62">
        <v>24411.4</v>
      </c>
      <c r="GJ62">
        <v>32956.6</v>
      </c>
      <c r="GK62">
        <v>31544.9</v>
      </c>
      <c r="GL62">
        <v>40422.6</v>
      </c>
      <c r="GM62">
        <v>39824</v>
      </c>
      <c r="GN62">
        <v>2.17182</v>
      </c>
      <c r="GO62">
        <v>1.8701</v>
      </c>
      <c r="GP62">
        <v>1.36625</v>
      </c>
      <c r="GQ62">
        <v>0</v>
      </c>
      <c r="GR62">
        <v>25.6097</v>
      </c>
      <c r="GS62">
        <v>999.9</v>
      </c>
      <c r="GT62">
        <v>61.3</v>
      </c>
      <c r="GU62">
        <v>31.3</v>
      </c>
      <c r="GV62">
        <v>27.8396</v>
      </c>
      <c r="GW62">
        <v>62.39</v>
      </c>
      <c r="GX62">
        <v>32.6362</v>
      </c>
      <c r="GY62">
        <v>1</v>
      </c>
      <c r="GZ62">
        <v>-0.00362043</v>
      </c>
      <c r="HA62">
        <v>0</v>
      </c>
      <c r="HB62">
        <v>20.2781</v>
      </c>
      <c r="HC62">
        <v>5.22687</v>
      </c>
      <c r="HD62">
        <v>11.9021</v>
      </c>
      <c r="HE62">
        <v>4.9637</v>
      </c>
      <c r="HF62">
        <v>3.292</v>
      </c>
      <c r="HG62">
        <v>9999</v>
      </c>
      <c r="HH62">
        <v>9999</v>
      </c>
      <c r="HI62">
        <v>9999</v>
      </c>
      <c r="HJ62">
        <v>999.9</v>
      </c>
      <c r="HK62">
        <v>4.97022</v>
      </c>
      <c r="HL62">
        <v>1.87509</v>
      </c>
      <c r="HM62">
        <v>1.8738</v>
      </c>
      <c r="HN62">
        <v>1.87302</v>
      </c>
      <c r="HO62">
        <v>1.87453</v>
      </c>
      <c r="HP62">
        <v>1.86951</v>
      </c>
      <c r="HQ62">
        <v>1.87363</v>
      </c>
      <c r="HR62">
        <v>1.8787</v>
      </c>
      <c r="HS62">
        <v>0</v>
      </c>
      <c r="HT62">
        <v>0</v>
      </c>
      <c r="HU62">
        <v>0</v>
      </c>
      <c r="HV62">
        <v>0</v>
      </c>
      <c r="HW62" t="s">
        <v>416</v>
      </c>
      <c r="HX62" t="s">
        <v>417</v>
      </c>
      <c r="HY62" t="s">
        <v>418</v>
      </c>
      <c r="HZ62" t="s">
        <v>418</v>
      </c>
      <c r="IA62" t="s">
        <v>418</v>
      </c>
      <c r="IB62" t="s">
        <v>418</v>
      </c>
      <c r="IC62">
        <v>0</v>
      </c>
      <c r="ID62">
        <v>100</v>
      </c>
      <c r="IE62">
        <v>100</v>
      </c>
      <c r="IF62">
        <v>0.635</v>
      </c>
      <c r="IG62">
        <v>0.287</v>
      </c>
      <c r="IH62">
        <v>0.5950952380952117</v>
      </c>
      <c r="II62">
        <v>0</v>
      </c>
      <c r="IJ62">
        <v>0</v>
      </c>
      <c r="IK62">
        <v>0</v>
      </c>
      <c r="IL62">
        <v>0.2918550000000018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1.4</v>
      </c>
      <c r="IU62">
        <v>4.1</v>
      </c>
      <c r="IV62">
        <v>1.12061</v>
      </c>
      <c r="IW62">
        <v>2.40356</v>
      </c>
      <c r="IX62">
        <v>1.42578</v>
      </c>
      <c r="IY62">
        <v>2.26685</v>
      </c>
      <c r="IZ62">
        <v>1.54785</v>
      </c>
      <c r="JA62">
        <v>2.43286</v>
      </c>
      <c r="JB62">
        <v>34.9444</v>
      </c>
      <c r="JC62">
        <v>14.5085</v>
      </c>
      <c r="JD62">
        <v>18</v>
      </c>
      <c r="JE62">
        <v>629.98</v>
      </c>
      <c r="JF62">
        <v>421.303</v>
      </c>
      <c r="JG62">
        <v>27.4476</v>
      </c>
      <c r="JH62">
        <v>27.2597</v>
      </c>
      <c r="JI62">
        <v>30.0005</v>
      </c>
      <c r="JJ62">
        <v>27.0972</v>
      </c>
      <c r="JK62">
        <v>27.041</v>
      </c>
      <c r="JL62">
        <v>22.451</v>
      </c>
      <c r="JM62">
        <v>23.5006</v>
      </c>
      <c r="JN62">
        <v>56.826</v>
      </c>
      <c r="JO62">
        <v>-999.9</v>
      </c>
      <c r="JP62">
        <v>435</v>
      </c>
      <c r="JQ62">
        <v>22</v>
      </c>
      <c r="JR62">
        <v>95.4906</v>
      </c>
      <c r="JS62">
        <v>101.323</v>
      </c>
    </row>
    <row r="63" spans="1:279">
      <c r="A63">
        <v>39</v>
      </c>
      <c r="B63">
        <v>1687880932</v>
      </c>
      <c r="C63">
        <v>8400.400000095367</v>
      </c>
      <c r="D63" t="s">
        <v>605</v>
      </c>
      <c r="E63" t="s">
        <v>606</v>
      </c>
      <c r="F63">
        <v>15</v>
      </c>
      <c r="P63">
        <v>1687880924.25</v>
      </c>
      <c r="Q63">
        <f>(R63)/1000</f>
        <v>0</v>
      </c>
      <c r="R63">
        <f>1000*DB63*AP63*(CX63-CY63)/(100*CQ63*(1000-AP63*CX63))</f>
        <v>0</v>
      </c>
      <c r="S63">
        <f>DB63*AP63*(CW63-CV63*(1000-AP63*CY63)/(1000-AP63*CX63))/(100*CQ63)</f>
        <v>0</v>
      </c>
      <c r="T63">
        <f>CV63 - IF(AP63&gt;1, S63*CQ63*100.0/(AR63*DJ63), 0)</f>
        <v>0</v>
      </c>
      <c r="U63">
        <f>((AA63-Q63/2)*T63-S63)/(AA63+Q63/2)</f>
        <v>0</v>
      </c>
      <c r="V63">
        <f>U63*(DC63+DD63)/1000.0</f>
        <v>0</v>
      </c>
      <c r="W63">
        <f>(CV63 - IF(AP63&gt;1, S63*CQ63*100.0/(AR63*DJ63), 0))*(DC63+DD63)/1000.0</f>
        <v>0</v>
      </c>
      <c r="X63">
        <f>2.0/((1/Z63-1/Y63)+SIGN(Z63)*SQRT((1/Z63-1/Y63)*(1/Z63-1/Y63) + 4*CR63/((CR63+1)*(CR63+1))*(2*1/Z63*1/Y63-1/Y63*1/Y63)))</f>
        <v>0</v>
      </c>
      <c r="Y63">
        <f>IF(LEFT(CS63,1)&lt;&gt;"0",IF(LEFT(CS63,1)="1",3.0,CT63),$D$5+$E$5*(DJ63*DC63/($K$5*1000))+$F$5*(DJ63*DC63/($K$5*1000))*MAX(MIN(CQ63,$J$5),$I$5)*MAX(MIN(CQ63,$J$5),$I$5)+$G$5*MAX(MIN(CQ63,$J$5),$I$5)*(DJ63*DC63/($K$5*1000))+$H$5*(DJ63*DC63/($K$5*1000))*(DJ63*DC63/($K$5*1000)))</f>
        <v>0</v>
      </c>
      <c r="Z63">
        <f>Q63*(1000-(1000*0.61365*exp(17.502*AD63/(240.97+AD63))/(DC63+DD63)+CX63)/2)/(1000*0.61365*exp(17.502*AD63/(240.97+AD63))/(DC63+DD63)-CX63)</f>
        <v>0</v>
      </c>
      <c r="AA63">
        <f>1/((CR63+1)/(X63/1.6)+1/(Y63/1.37)) + CR63/((CR63+1)/(X63/1.6) + CR63/(Y63/1.37))</f>
        <v>0</v>
      </c>
      <c r="AB63">
        <f>(CM63*CP63)</f>
        <v>0</v>
      </c>
      <c r="AC63">
        <f>(DE63+(AB63+2*0.95*5.67E-8*(((DE63+$B$7)+273)^4-(DE63+273)^4)-44100*Q63)/(1.84*29.3*Y63+8*0.95*5.67E-8*(DE63+273)^3))</f>
        <v>0</v>
      </c>
      <c r="AD63">
        <f>($B$61*DF63+$D$7*DG63+$C$61*AC63)</f>
        <v>0</v>
      </c>
      <c r="AE63">
        <f>0.61365*exp(17.502*AD63/(240.97+AD63))</f>
        <v>0</v>
      </c>
      <c r="AF63">
        <f>(AG63/AH63*100)</f>
        <v>0</v>
      </c>
      <c r="AG63">
        <f>CX63*(DC63+DD63)/1000</f>
        <v>0</v>
      </c>
      <c r="AH63">
        <f>0.61365*exp(17.502*DE63/(240.97+DE63))</f>
        <v>0</v>
      </c>
      <c r="AI63">
        <f>(AE63-CX63*(DC63+DD63)/1000)</f>
        <v>0</v>
      </c>
      <c r="AJ63">
        <f>(-Q63*44100)</f>
        <v>0</v>
      </c>
      <c r="AK63">
        <f>2*29.3*Y63*0.92*(DE63-AD63)</f>
        <v>0</v>
      </c>
      <c r="AL63">
        <f>2*0.95*5.67E-8*(((DE63+$B$7)+273)^4-(AD63+273)^4)</f>
        <v>0</v>
      </c>
      <c r="AM63">
        <f>AB63+AL63+AJ63+AK63</f>
        <v>0</v>
      </c>
      <c r="AN63">
        <v>0</v>
      </c>
      <c r="AO63">
        <v>0</v>
      </c>
      <c r="AP63">
        <f>IF(AN63*$H$13&gt;=AR63,1.0,(AR63/(AR63-AN63*$H$13)))</f>
        <v>0</v>
      </c>
      <c r="AQ63">
        <f>(AP63-1)*100</f>
        <v>0</v>
      </c>
      <c r="AR63">
        <f>MAX(0,($B$13+$C$13*DJ63)/(1+$D$13*DJ63)*DC63/(DE63+273)*$E$13)</f>
        <v>0</v>
      </c>
      <c r="AS63" t="s">
        <v>409</v>
      </c>
      <c r="AT63">
        <v>12501.9</v>
      </c>
      <c r="AU63">
        <v>646.7515384615385</v>
      </c>
      <c r="AV63">
        <v>2575.47</v>
      </c>
      <c r="AW63">
        <f>1-AU63/AV63</f>
        <v>0</v>
      </c>
      <c r="AX63">
        <v>-1.242991638256745</v>
      </c>
      <c r="AY63" t="s">
        <v>607</v>
      </c>
      <c r="AZ63">
        <v>12534.3</v>
      </c>
      <c r="BA63">
        <v>783.9525384615386</v>
      </c>
      <c r="BB63">
        <v>930.1420000000001</v>
      </c>
      <c r="BC63">
        <f>1-BA63/BB63</f>
        <v>0</v>
      </c>
      <c r="BD63">
        <v>0.5</v>
      </c>
      <c r="BE63">
        <f>CN63</f>
        <v>0</v>
      </c>
      <c r="BF63">
        <f>S63</f>
        <v>0</v>
      </c>
      <c r="BG63">
        <f>BC63*BD63*BE63</f>
        <v>0</v>
      </c>
      <c r="BH63">
        <f>(BF63-AX63)/BE63</f>
        <v>0</v>
      </c>
      <c r="BI63">
        <f>(AV63-BB63)/BB63</f>
        <v>0</v>
      </c>
      <c r="BJ63">
        <f>AU63/(AW63+AU63/BB63)</f>
        <v>0</v>
      </c>
      <c r="BK63" t="s">
        <v>608</v>
      </c>
      <c r="BL63">
        <v>611.4299999999999</v>
      </c>
      <c r="BM63">
        <f>IF(BL63&lt;&gt;0, BL63, BJ63)</f>
        <v>0</v>
      </c>
      <c r="BN63">
        <f>1-BM63/BB63</f>
        <v>0</v>
      </c>
      <c r="BO63">
        <f>(BB63-BA63)/(BB63-BM63)</f>
        <v>0</v>
      </c>
      <c r="BP63">
        <f>(AV63-BB63)/(AV63-BM63)</f>
        <v>0</v>
      </c>
      <c r="BQ63">
        <f>(BB63-BA63)/(BB63-AU63)</f>
        <v>0</v>
      </c>
      <c r="BR63">
        <f>(AV63-BB63)/(AV63-AU63)</f>
        <v>0</v>
      </c>
      <c r="BS63">
        <f>(BO63*BM63/BA63)</f>
        <v>0</v>
      </c>
      <c r="BT63">
        <f>(1-BS63)</f>
        <v>0</v>
      </c>
      <c r="BU63">
        <v>1921</v>
      </c>
      <c r="BV63">
        <v>300</v>
      </c>
      <c r="BW63">
        <v>300</v>
      </c>
      <c r="BX63">
        <v>300</v>
      </c>
      <c r="BY63">
        <v>12534.3</v>
      </c>
      <c r="BZ63">
        <v>915.12</v>
      </c>
      <c r="CA63">
        <v>-0.009081880000000001</v>
      </c>
      <c r="CB63">
        <v>4.73</v>
      </c>
      <c r="CC63" t="s">
        <v>412</v>
      </c>
      <c r="CD63" t="s">
        <v>412</v>
      </c>
      <c r="CE63" t="s">
        <v>412</v>
      </c>
      <c r="CF63" t="s">
        <v>412</v>
      </c>
      <c r="CG63" t="s">
        <v>412</v>
      </c>
      <c r="CH63" t="s">
        <v>412</v>
      </c>
      <c r="CI63" t="s">
        <v>412</v>
      </c>
      <c r="CJ63" t="s">
        <v>412</v>
      </c>
      <c r="CK63" t="s">
        <v>412</v>
      </c>
      <c r="CL63" t="s">
        <v>412</v>
      </c>
      <c r="CM63">
        <f>$B$11*DK63+$C$11*DL63+$F$11*DW63*(1-DZ63)</f>
        <v>0</v>
      </c>
      <c r="CN63">
        <f>CM63*CO63</f>
        <v>0</v>
      </c>
      <c r="CO63">
        <f>($B$11*$D$9+$C$11*$D$9+$F$11*((EJ63+EB63)/MAX(EJ63+EB63+EK63, 0.1)*$I$9+EK63/MAX(EJ63+EB63+EK63, 0.1)*$J$9))/($B$11+$C$11+$F$11)</f>
        <v>0</v>
      </c>
      <c r="CP63">
        <f>($B$11*$K$9+$C$11*$K$9+$F$11*((EJ63+EB63)/MAX(EJ63+EB63+EK63, 0.1)*$P$9+EK63/MAX(EJ63+EB63+EK63, 0.1)*$Q$9))/($B$11+$C$11+$F$11)</f>
        <v>0</v>
      </c>
      <c r="CQ63">
        <v>6</v>
      </c>
      <c r="CR63">
        <v>0.5</v>
      </c>
      <c r="CS63" t="s">
        <v>413</v>
      </c>
      <c r="CT63">
        <v>2</v>
      </c>
      <c r="CU63">
        <v>1687880924.25</v>
      </c>
      <c r="CV63">
        <v>424.9350333333334</v>
      </c>
      <c r="CW63">
        <v>434.9779333333334</v>
      </c>
      <c r="CX63">
        <v>23.75066333333334</v>
      </c>
      <c r="CY63">
        <v>22.92957333333333</v>
      </c>
      <c r="CZ63">
        <v>424.3470333333333</v>
      </c>
      <c r="DA63">
        <v>23.44566333333334</v>
      </c>
      <c r="DB63">
        <v>600.2348</v>
      </c>
      <c r="DC63">
        <v>101.0373333333333</v>
      </c>
      <c r="DD63">
        <v>0.09972658</v>
      </c>
      <c r="DE63">
        <v>27.61415333333333</v>
      </c>
      <c r="DF63">
        <v>42.21873333333333</v>
      </c>
      <c r="DG63">
        <v>999.9000000000002</v>
      </c>
      <c r="DH63">
        <v>0</v>
      </c>
      <c r="DI63">
        <v>0</v>
      </c>
      <c r="DJ63">
        <v>10011.57866666666</v>
      </c>
      <c r="DK63">
        <v>0</v>
      </c>
      <c r="DL63">
        <v>1333.328</v>
      </c>
      <c r="DM63">
        <v>-9.996133333333336</v>
      </c>
      <c r="DN63">
        <v>435.3129</v>
      </c>
      <c r="DO63">
        <v>445.1858</v>
      </c>
      <c r="DP63">
        <v>0.8031678666666665</v>
      </c>
      <c r="DQ63">
        <v>434.9779333333334</v>
      </c>
      <c r="DR63">
        <v>22.92957333333333</v>
      </c>
      <c r="DS63">
        <v>2.397892333333334</v>
      </c>
      <c r="DT63">
        <v>2.316743666666667</v>
      </c>
      <c r="DU63">
        <v>20.34954333333334</v>
      </c>
      <c r="DV63">
        <v>19.79329</v>
      </c>
      <c r="DW63">
        <v>1499.98</v>
      </c>
      <c r="DX63">
        <v>0.9729995</v>
      </c>
      <c r="DY63">
        <v>0.02700023000000001</v>
      </c>
      <c r="DZ63">
        <v>0</v>
      </c>
      <c r="EA63">
        <v>784.2210666666668</v>
      </c>
      <c r="EB63">
        <v>4.99931</v>
      </c>
      <c r="EC63">
        <v>19220.95666666667</v>
      </c>
      <c r="ED63">
        <v>13259.04666666667</v>
      </c>
      <c r="EE63">
        <v>37.21016666666666</v>
      </c>
      <c r="EF63">
        <v>39.50389999999999</v>
      </c>
      <c r="EG63">
        <v>37.7101</v>
      </c>
      <c r="EH63">
        <v>38.92893333333333</v>
      </c>
      <c r="EI63">
        <v>39.02686666666666</v>
      </c>
      <c r="EJ63">
        <v>1454.616</v>
      </c>
      <c r="EK63">
        <v>40.36399999999999</v>
      </c>
      <c r="EL63">
        <v>0</v>
      </c>
      <c r="EM63">
        <v>175.6000001430511</v>
      </c>
      <c r="EN63">
        <v>0</v>
      </c>
      <c r="EO63">
        <v>783.9525384615386</v>
      </c>
      <c r="EP63">
        <v>-54.64341880566261</v>
      </c>
      <c r="EQ63">
        <v>-2353.51452765798</v>
      </c>
      <c r="ER63">
        <v>19210.71923076923</v>
      </c>
      <c r="ES63">
        <v>15</v>
      </c>
      <c r="ET63">
        <v>1687880957.5</v>
      </c>
      <c r="EU63" t="s">
        <v>609</v>
      </c>
      <c r="EV63">
        <v>1687880957.5</v>
      </c>
      <c r="EW63">
        <v>1687880950</v>
      </c>
      <c r="EX63">
        <v>39</v>
      </c>
      <c r="EY63">
        <v>-0.047</v>
      </c>
      <c r="EZ63">
        <v>0.018</v>
      </c>
      <c r="FA63">
        <v>0.588</v>
      </c>
      <c r="FB63">
        <v>0.305</v>
      </c>
      <c r="FC63">
        <v>435</v>
      </c>
      <c r="FD63">
        <v>23</v>
      </c>
      <c r="FE63">
        <v>0.19</v>
      </c>
      <c r="FF63">
        <v>0.07000000000000001</v>
      </c>
      <c r="FG63">
        <v>-9.983342439024389</v>
      </c>
      <c r="FH63">
        <v>-0.1604236933797979</v>
      </c>
      <c r="FI63">
        <v>0.04382822972560524</v>
      </c>
      <c r="FJ63">
        <v>1</v>
      </c>
      <c r="FK63">
        <v>424.9797419354839</v>
      </c>
      <c r="FL63">
        <v>0.03875806451524828</v>
      </c>
      <c r="FM63">
        <v>0.02762650403663018</v>
      </c>
      <c r="FN63">
        <v>1</v>
      </c>
      <c r="FO63">
        <v>0.7807803658536585</v>
      </c>
      <c r="FP63">
        <v>0.4916515818815335</v>
      </c>
      <c r="FQ63">
        <v>0.05050334410794658</v>
      </c>
      <c r="FR63">
        <v>1</v>
      </c>
      <c r="FS63">
        <v>23.72676451612903</v>
      </c>
      <c r="FT63">
        <v>0.4905967741935084</v>
      </c>
      <c r="FU63">
        <v>0.03662404946151402</v>
      </c>
      <c r="FV63">
        <v>1</v>
      </c>
      <c r="FW63">
        <v>4</v>
      </c>
      <c r="FX63">
        <v>4</v>
      </c>
      <c r="FY63" t="s">
        <v>415</v>
      </c>
      <c r="FZ63">
        <v>3.17813</v>
      </c>
      <c r="GA63">
        <v>2.79684</v>
      </c>
      <c r="GB63">
        <v>0.105807</v>
      </c>
      <c r="GC63">
        <v>0.108338</v>
      </c>
      <c r="GD63">
        <v>0.119305</v>
      </c>
      <c r="GE63">
        <v>0.117198</v>
      </c>
      <c r="GF63">
        <v>28035.3</v>
      </c>
      <c r="GG63">
        <v>22222.3</v>
      </c>
      <c r="GH63">
        <v>29302.5</v>
      </c>
      <c r="GI63">
        <v>24414.4</v>
      </c>
      <c r="GJ63">
        <v>32801.4</v>
      </c>
      <c r="GK63">
        <v>31440.8</v>
      </c>
      <c r="GL63">
        <v>40410</v>
      </c>
      <c r="GM63">
        <v>39828.4</v>
      </c>
      <c r="GN63">
        <v>2.17138</v>
      </c>
      <c r="GO63">
        <v>1.87088</v>
      </c>
      <c r="GP63">
        <v>1.05064</v>
      </c>
      <c r="GQ63">
        <v>0</v>
      </c>
      <c r="GR63">
        <v>24.7416</v>
      </c>
      <c r="GS63">
        <v>999.9</v>
      </c>
      <c r="GT63">
        <v>60</v>
      </c>
      <c r="GU63">
        <v>31.4</v>
      </c>
      <c r="GV63">
        <v>27.4076</v>
      </c>
      <c r="GW63">
        <v>62.37</v>
      </c>
      <c r="GX63">
        <v>32.0433</v>
      </c>
      <c r="GY63">
        <v>1</v>
      </c>
      <c r="GZ63">
        <v>-0.00130843</v>
      </c>
      <c r="HA63">
        <v>0</v>
      </c>
      <c r="HB63">
        <v>20.2808</v>
      </c>
      <c r="HC63">
        <v>5.22732</v>
      </c>
      <c r="HD63">
        <v>11.9021</v>
      </c>
      <c r="HE63">
        <v>4.9637</v>
      </c>
      <c r="HF63">
        <v>3.292</v>
      </c>
      <c r="HG63">
        <v>9999</v>
      </c>
      <c r="HH63">
        <v>9999</v>
      </c>
      <c r="HI63">
        <v>9999</v>
      </c>
      <c r="HJ63">
        <v>999.9</v>
      </c>
      <c r="HK63">
        <v>4.97018</v>
      </c>
      <c r="HL63">
        <v>1.87511</v>
      </c>
      <c r="HM63">
        <v>1.87379</v>
      </c>
      <c r="HN63">
        <v>1.873</v>
      </c>
      <c r="HO63">
        <v>1.87453</v>
      </c>
      <c r="HP63">
        <v>1.86949</v>
      </c>
      <c r="HQ63">
        <v>1.87363</v>
      </c>
      <c r="HR63">
        <v>1.87867</v>
      </c>
      <c r="HS63">
        <v>0</v>
      </c>
      <c r="HT63">
        <v>0</v>
      </c>
      <c r="HU63">
        <v>0</v>
      </c>
      <c r="HV63">
        <v>0</v>
      </c>
      <c r="HW63" t="s">
        <v>416</v>
      </c>
      <c r="HX63" t="s">
        <v>417</v>
      </c>
      <c r="HY63" t="s">
        <v>418</v>
      </c>
      <c r="HZ63" t="s">
        <v>418</v>
      </c>
      <c r="IA63" t="s">
        <v>418</v>
      </c>
      <c r="IB63" t="s">
        <v>418</v>
      </c>
      <c r="IC63">
        <v>0</v>
      </c>
      <c r="ID63">
        <v>100</v>
      </c>
      <c r="IE63">
        <v>100</v>
      </c>
      <c r="IF63">
        <v>0.588</v>
      </c>
      <c r="IG63">
        <v>0.305</v>
      </c>
      <c r="IH63">
        <v>0.6346666666666465</v>
      </c>
      <c r="II63">
        <v>0</v>
      </c>
      <c r="IJ63">
        <v>0</v>
      </c>
      <c r="IK63">
        <v>0</v>
      </c>
      <c r="IL63">
        <v>0.2870849999999976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2.6</v>
      </c>
      <c r="IU63">
        <v>2.6</v>
      </c>
      <c r="IV63">
        <v>1.12183</v>
      </c>
      <c r="IW63">
        <v>2.39502</v>
      </c>
      <c r="IX63">
        <v>1.42578</v>
      </c>
      <c r="IY63">
        <v>2.26685</v>
      </c>
      <c r="IZ63">
        <v>1.54785</v>
      </c>
      <c r="JA63">
        <v>2.44629</v>
      </c>
      <c r="JB63">
        <v>34.8985</v>
      </c>
      <c r="JC63">
        <v>14.491</v>
      </c>
      <c r="JD63">
        <v>18</v>
      </c>
      <c r="JE63">
        <v>630.301</v>
      </c>
      <c r="JF63">
        <v>422.154</v>
      </c>
      <c r="JG63">
        <v>27.3289</v>
      </c>
      <c r="JH63">
        <v>27.2877</v>
      </c>
      <c r="JI63">
        <v>29.9999</v>
      </c>
      <c r="JJ63">
        <v>27.1582</v>
      </c>
      <c r="JK63">
        <v>27.0972</v>
      </c>
      <c r="JL63">
        <v>22.4762</v>
      </c>
      <c r="JM63">
        <v>17.2547</v>
      </c>
      <c r="JN63">
        <v>55.7084</v>
      </c>
      <c r="JO63">
        <v>-999.9</v>
      </c>
      <c r="JP63">
        <v>435</v>
      </c>
      <c r="JQ63">
        <v>23</v>
      </c>
      <c r="JR63">
        <v>95.4618</v>
      </c>
      <c r="JS63">
        <v>101.335</v>
      </c>
    </row>
    <row r="64" spans="1:279">
      <c r="A64">
        <v>40</v>
      </c>
      <c r="B64">
        <v>1687881068</v>
      </c>
      <c r="C64">
        <v>8536.400000095367</v>
      </c>
      <c r="D64" t="s">
        <v>610</v>
      </c>
      <c r="E64" t="s">
        <v>611</v>
      </c>
      <c r="F64">
        <v>15</v>
      </c>
      <c r="P64">
        <v>1687881060.25</v>
      </c>
      <c r="Q64">
        <f>(R64)/1000</f>
        <v>0</v>
      </c>
      <c r="R64">
        <f>1000*DB64*AP64*(CX64-CY64)/(100*CQ64*(1000-AP64*CX64))</f>
        <v>0</v>
      </c>
      <c r="S64">
        <f>DB64*AP64*(CW64-CV64*(1000-AP64*CY64)/(1000-AP64*CX64))/(100*CQ64)</f>
        <v>0</v>
      </c>
      <c r="T64">
        <f>CV64 - IF(AP64&gt;1, S64*CQ64*100.0/(AR64*DJ64), 0)</f>
        <v>0</v>
      </c>
      <c r="U64">
        <f>((AA64-Q64/2)*T64-S64)/(AA64+Q64/2)</f>
        <v>0</v>
      </c>
      <c r="V64">
        <f>U64*(DC64+DD64)/1000.0</f>
        <v>0</v>
      </c>
      <c r="W64">
        <f>(CV64 - IF(AP64&gt;1, S64*CQ64*100.0/(AR64*DJ64), 0))*(DC64+DD64)/1000.0</f>
        <v>0</v>
      </c>
      <c r="X64">
        <f>2.0/((1/Z64-1/Y64)+SIGN(Z64)*SQRT((1/Z64-1/Y64)*(1/Z64-1/Y64) + 4*CR64/((CR64+1)*(CR64+1))*(2*1/Z64*1/Y64-1/Y64*1/Y64)))</f>
        <v>0</v>
      </c>
      <c r="Y64">
        <f>IF(LEFT(CS64,1)&lt;&gt;"0",IF(LEFT(CS64,1)="1",3.0,CT64),$D$5+$E$5*(DJ64*DC64/($K$5*1000))+$F$5*(DJ64*DC64/($K$5*1000))*MAX(MIN(CQ64,$J$5),$I$5)*MAX(MIN(CQ64,$J$5),$I$5)+$G$5*MAX(MIN(CQ64,$J$5),$I$5)*(DJ64*DC64/($K$5*1000))+$H$5*(DJ64*DC64/($K$5*1000))*(DJ64*DC64/($K$5*1000)))</f>
        <v>0</v>
      </c>
      <c r="Z64">
        <f>Q64*(1000-(1000*0.61365*exp(17.502*AD64/(240.97+AD64))/(DC64+DD64)+CX64)/2)/(1000*0.61365*exp(17.502*AD64/(240.97+AD64))/(DC64+DD64)-CX64)</f>
        <v>0</v>
      </c>
      <c r="AA64">
        <f>1/((CR64+1)/(X64/1.6)+1/(Y64/1.37)) + CR64/((CR64+1)/(X64/1.6) + CR64/(Y64/1.37))</f>
        <v>0</v>
      </c>
      <c r="AB64">
        <f>(CM64*CP64)</f>
        <v>0</v>
      </c>
      <c r="AC64">
        <f>(DE64+(AB64+2*0.95*5.67E-8*(((DE64+$B$7)+273)^4-(DE64+273)^4)-44100*Q64)/(1.84*29.3*Y64+8*0.95*5.67E-8*(DE64+273)^3))</f>
        <v>0</v>
      </c>
      <c r="AD64">
        <f>($B$61*DF64+$D$7*DG64+$C$61*AC64)</f>
        <v>0</v>
      </c>
      <c r="AE64">
        <f>0.61365*exp(17.502*AD64/(240.97+AD64))</f>
        <v>0</v>
      </c>
      <c r="AF64">
        <f>(AG64/AH64*100)</f>
        <v>0</v>
      </c>
      <c r="AG64">
        <f>CX64*(DC64+DD64)/1000</f>
        <v>0</v>
      </c>
      <c r="AH64">
        <f>0.61365*exp(17.502*DE64/(240.97+DE64))</f>
        <v>0</v>
      </c>
      <c r="AI64">
        <f>(AE64-CX64*(DC64+DD64)/1000)</f>
        <v>0</v>
      </c>
      <c r="AJ64">
        <f>(-Q64*44100)</f>
        <v>0</v>
      </c>
      <c r="AK64">
        <f>2*29.3*Y64*0.92*(DE64-AD64)</f>
        <v>0</v>
      </c>
      <c r="AL64">
        <f>2*0.95*5.67E-8*(((DE64+$B$7)+273)^4-(AD64+273)^4)</f>
        <v>0</v>
      </c>
      <c r="AM64">
        <f>AB64+AL64+AJ64+AK64</f>
        <v>0</v>
      </c>
      <c r="AN64">
        <v>0</v>
      </c>
      <c r="AO64">
        <v>0</v>
      </c>
      <c r="AP64">
        <f>IF(AN64*$H$13&gt;=AR64,1.0,(AR64/(AR64-AN64*$H$13)))</f>
        <v>0</v>
      </c>
      <c r="AQ64">
        <f>(AP64-1)*100</f>
        <v>0</v>
      </c>
      <c r="AR64">
        <f>MAX(0,($B$13+$C$13*DJ64)/(1+$D$13*DJ64)*DC64/(DE64+273)*$E$13)</f>
        <v>0</v>
      </c>
      <c r="AS64" t="s">
        <v>409</v>
      </c>
      <c r="AT64">
        <v>12501.9</v>
      </c>
      <c r="AU64">
        <v>646.7515384615385</v>
      </c>
      <c r="AV64">
        <v>2575.47</v>
      </c>
      <c r="AW64">
        <f>1-AU64/AV64</f>
        <v>0</v>
      </c>
      <c r="AX64">
        <v>-1.242991638256745</v>
      </c>
      <c r="AY64" t="s">
        <v>612</v>
      </c>
      <c r="AZ64">
        <v>12542.9</v>
      </c>
      <c r="BA64">
        <v>485.5041538461538</v>
      </c>
      <c r="BB64">
        <v>609.26</v>
      </c>
      <c r="BC64">
        <f>1-BA64/BB64</f>
        <v>0</v>
      </c>
      <c r="BD64">
        <v>0.5</v>
      </c>
      <c r="BE64">
        <f>CN64</f>
        <v>0</v>
      </c>
      <c r="BF64">
        <f>S64</f>
        <v>0</v>
      </c>
      <c r="BG64">
        <f>BC64*BD64*BE64</f>
        <v>0</v>
      </c>
      <c r="BH64">
        <f>(BF64-AX64)/BE64</f>
        <v>0</v>
      </c>
      <c r="BI64">
        <f>(AV64-BB64)/BB64</f>
        <v>0</v>
      </c>
      <c r="BJ64">
        <f>AU64/(AW64+AU64/BB64)</f>
        <v>0</v>
      </c>
      <c r="BK64" t="s">
        <v>613</v>
      </c>
      <c r="BL64">
        <v>384.18</v>
      </c>
      <c r="BM64">
        <f>IF(BL64&lt;&gt;0, BL64, BJ64)</f>
        <v>0</v>
      </c>
      <c r="BN64">
        <f>1-BM64/BB64</f>
        <v>0</v>
      </c>
      <c r="BO64">
        <f>(BB64-BA64)/(BB64-BM64)</f>
        <v>0</v>
      </c>
      <c r="BP64">
        <f>(AV64-BB64)/(AV64-BM64)</f>
        <v>0</v>
      </c>
      <c r="BQ64">
        <f>(BB64-BA64)/(BB64-AU64)</f>
        <v>0</v>
      </c>
      <c r="BR64">
        <f>(AV64-BB64)/(AV64-AU64)</f>
        <v>0</v>
      </c>
      <c r="BS64">
        <f>(BO64*BM64/BA64)</f>
        <v>0</v>
      </c>
      <c r="BT64">
        <f>(1-BS64)</f>
        <v>0</v>
      </c>
      <c r="BU64">
        <v>1923</v>
      </c>
      <c r="BV64">
        <v>300</v>
      </c>
      <c r="BW64">
        <v>300</v>
      </c>
      <c r="BX64">
        <v>300</v>
      </c>
      <c r="BY64">
        <v>12542.9</v>
      </c>
      <c r="BZ64">
        <v>579.09</v>
      </c>
      <c r="CA64">
        <v>-0.009085859999999999</v>
      </c>
      <c r="CB64">
        <v>-4.96</v>
      </c>
      <c r="CC64" t="s">
        <v>412</v>
      </c>
      <c r="CD64" t="s">
        <v>412</v>
      </c>
      <c r="CE64" t="s">
        <v>412</v>
      </c>
      <c r="CF64" t="s">
        <v>412</v>
      </c>
      <c r="CG64" t="s">
        <v>412</v>
      </c>
      <c r="CH64" t="s">
        <v>412</v>
      </c>
      <c r="CI64" t="s">
        <v>412</v>
      </c>
      <c r="CJ64" t="s">
        <v>412</v>
      </c>
      <c r="CK64" t="s">
        <v>412</v>
      </c>
      <c r="CL64" t="s">
        <v>412</v>
      </c>
      <c r="CM64">
        <f>$B$11*DK64+$C$11*DL64+$F$11*DW64*(1-DZ64)</f>
        <v>0</v>
      </c>
      <c r="CN64">
        <f>CM64*CO64</f>
        <v>0</v>
      </c>
      <c r="CO64">
        <f>($B$11*$D$9+$C$11*$D$9+$F$11*((EJ64+EB64)/MAX(EJ64+EB64+EK64, 0.1)*$I$9+EK64/MAX(EJ64+EB64+EK64, 0.1)*$J$9))/($B$11+$C$11+$F$11)</f>
        <v>0</v>
      </c>
      <c r="CP64">
        <f>($B$11*$K$9+$C$11*$K$9+$F$11*((EJ64+EB64)/MAX(EJ64+EB64+EK64, 0.1)*$P$9+EK64/MAX(EJ64+EB64+EK64, 0.1)*$Q$9))/($B$11+$C$11+$F$11)</f>
        <v>0</v>
      </c>
      <c r="CQ64">
        <v>6</v>
      </c>
      <c r="CR64">
        <v>0.5</v>
      </c>
      <c r="CS64" t="s">
        <v>413</v>
      </c>
      <c r="CT64">
        <v>2</v>
      </c>
      <c r="CU64">
        <v>1687881060.25</v>
      </c>
      <c r="CV64">
        <v>425.6109</v>
      </c>
      <c r="CW64">
        <v>434.9787000000001</v>
      </c>
      <c r="CX64">
        <v>23.71484333333333</v>
      </c>
      <c r="CY64">
        <v>23.07386333333333</v>
      </c>
      <c r="CZ64">
        <v>424.9958999999999</v>
      </c>
      <c r="DA64">
        <v>23.40484333333333</v>
      </c>
      <c r="DB64">
        <v>600.2620333333335</v>
      </c>
      <c r="DC64">
        <v>101.0275333333333</v>
      </c>
      <c r="DD64">
        <v>0.10017177</v>
      </c>
      <c r="DE64">
        <v>28.02374666666666</v>
      </c>
      <c r="DF64">
        <v>42.79078</v>
      </c>
      <c r="DG64">
        <v>999.9000000000002</v>
      </c>
      <c r="DH64">
        <v>0</v>
      </c>
      <c r="DI64">
        <v>0</v>
      </c>
      <c r="DJ64">
        <v>9998.626666666669</v>
      </c>
      <c r="DK64">
        <v>0</v>
      </c>
      <c r="DL64">
        <v>1980.991333333333</v>
      </c>
      <c r="DM64">
        <v>-9.395083</v>
      </c>
      <c r="DN64">
        <v>435.9191333333334</v>
      </c>
      <c r="DO64">
        <v>445.2524333333333</v>
      </c>
      <c r="DP64">
        <v>0.6356157333333334</v>
      </c>
      <c r="DQ64">
        <v>434.9787000000001</v>
      </c>
      <c r="DR64">
        <v>23.07386333333333</v>
      </c>
      <c r="DS64">
        <v>2.395310666666667</v>
      </c>
      <c r="DT64">
        <v>2.331094999999999</v>
      </c>
      <c r="DU64">
        <v>20.33209666666666</v>
      </c>
      <c r="DV64">
        <v>19.89290333333333</v>
      </c>
      <c r="DW64">
        <v>1500.048333333333</v>
      </c>
      <c r="DX64">
        <v>0.9730006999999996</v>
      </c>
      <c r="DY64">
        <v>0.02699894333333333</v>
      </c>
      <c r="DZ64">
        <v>0</v>
      </c>
      <c r="EA64">
        <v>485.5081</v>
      </c>
      <c r="EB64">
        <v>4.99931</v>
      </c>
      <c r="EC64">
        <v>11326.76333333334</v>
      </c>
      <c r="ED64">
        <v>13259.66666666666</v>
      </c>
      <c r="EE64">
        <v>39.30806666666665</v>
      </c>
      <c r="EF64">
        <v>41.60806666666665</v>
      </c>
      <c r="EG64">
        <v>39.76639999999998</v>
      </c>
      <c r="EH64">
        <v>41.33719999999997</v>
      </c>
      <c r="EI64">
        <v>40.85393333333332</v>
      </c>
      <c r="EJ64">
        <v>1454.684</v>
      </c>
      <c r="EK64">
        <v>40.36466666666665</v>
      </c>
      <c r="EL64">
        <v>0</v>
      </c>
      <c r="EM64">
        <v>135.2000000476837</v>
      </c>
      <c r="EN64">
        <v>0</v>
      </c>
      <c r="EO64">
        <v>485.5041538461538</v>
      </c>
      <c r="EP64">
        <v>-2.442188041331249</v>
      </c>
      <c r="EQ64">
        <v>609.644444181333</v>
      </c>
      <c r="ER64">
        <v>11331.74230769231</v>
      </c>
      <c r="ES64">
        <v>15</v>
      </c>
      <c r="ET64">
        <v>1687881087.5</v>
      </c>
      <c r="EU64" t="s">
        <v>614</v>
      </c>
      <c r="EV64">
        <v>1687881087.5</v>
      </c>
      <c r="EW64">
        <v>1687881087.5</v>
      </c>
      <c r="EX64">
        <v>40</v>
      </c>
      <c r="EY64">
        <v>0.027</v>
      </c>
      <c r="EZ64">
        <v>0.005</v>
      </c>
      <c r="FA64">
        <v>0.615</v>
      </c>
      <c r="FB64">
        <v>0.31</v>
      </c>
      <c r="FC64">
        <v>435</v>
      </c>
      <c r="FD64">
        <v>23</v>
      </c>
      <c r="FE64">
        <v>0.23</v>
      </c>
      <c r="FF64">
        <v>0.17</v>
      </c>
      <c r="FG64">
        <v>-9.390463500000001</v>
      </c>
      <c r="FH64">
        <v>-0.06825028142589207</v>
      </c>
      <c r="FI64">
        <v>0.02646326931333314</v>
      </c>
      <c r="FJ64">
        <v>1</v>
      </c>
      <c r="FK64">
        <v>425.5836666666667</v>
      </c>
      <c r="FL64">
        <v>-0.143999999998682</v>
      </c>
      <c r="FM64">
        <v>0.01937581539502558</v>
      </c>
      <c r="FN64">
        <v>1</v>
      </c>
      <c r="FO64">
        <v>0.617890775</v>
      </c>
      <c r="FP64">
        <v>0.3242230581613497</v>
      </c>
      <c r="FQ64">
        <v>0.03505288115297193</v>
      </c>
      <c r="FR64">
        <v>1</v>
      </c>
      <c r="FS64">
        <v>23.70948</v>
      </c>
      <c r="FT64">
        <v>0.1764894327030288</v>
      </c>
      <c r="FU64">
        <v>0.01427077199500196</v>
      </c>
      <c r="FV64">
        <v>1</v>
      </c>
      <c r="FW64">
        <v>4</v>
      </c>
      <c r="FX64">
        <v>4</v>
      </c>
      <c r="FY64" t="s">
        <v>415</v>
      </c>
      <c r="FZ64">
        <v>3.17781</v>
      </c>
      <c r="GA64">
        <v>2.79718</v>
      </c>
      <c r="GB64">
        <v>0.105916</v>
      </c>
      <c r="GC64">
        <v>0.108319</v>
      </c>
      <c r="GD64">
        <v>0.119043</v>
      </c>
      <c r="GE64">
        <v>0.117844</v>
      </c>
      <c r="GF64">
        <v>28038.2</v>
      </c>
      <c r="GG64">
        <v>22219.9</v>
      </c>
      <c r="GH64">
        <v>29309.1</v>
      </c>
      <c r="GI64">
        <v>24411.1</v>
      </c>
      <c r="GJ64">
        <v>32819.2</v>
      </c>
      <c r="GK64">
        <v>31413.4</v>
      </c>
      <c r="GL64">
        <v>40419.6</v>
      </c>
      <c r="GM64">
        <v>39823.3</v>
      </c>
      <c r="GN64">
        <v>2.1745</v>
      </c>
      <c r="GO64">
        <v>1.86863</v>
      </c>
      <c r="GP64">
        <v>1.06197</v>
      </c>
      <c r="GQ64">
        <v>0</v>
      </c>
      <c r="GR64">
        <v>25.5089</v>
      </c>
      <c r="GS64">
        <v>999.9</v>
      </c>
      <c r="GT64">
        <v>59.7</v>
      </c>
      <c r="GU64">
        <v>31.4</v>
      </c>
      <c r="GV64">
        <v>27.2736</v>
      </c>
      <c r="GW64">
        <v>62.4201</v>
      </c>
      <c r="GX64">
        <v>33.3053</v>
      </c>
      <c r="GY64">
        <v>1</v>
      </c>
      <c r="GZ64">
        <v>-0.00158028</v>
      </c>
      <c r="HA64">
        <v>0</v>
      </c>
      <c r="HB64">
        <v>20.2785</v>
      </c>
      <c r="HC64">
        <v>5.22343</v>
      </c>
      <c r="HD64">
        <v>11.9021</v>
      </c>
      <c r="HE64">
        <v>4.96375</v>
      </c>
      <c r="HF64">
        <v>3.292</v>
      </c>
      <c r="HG64">
        <v>9999</v>
      </c>
      <c r="HH64">
        <v>9999</v>
      </c>
      <c r="HI64">
        <v>9999</v>
      </c>
      <c r="HJ64">
        <v>999.9</v>
      </c>
      <c r="HK64">
        <v>4.9702</v>
      </c>
      <c r="HL64">
        <v>1.87509</v>
      </c>
      <c r="HM64">
        <v>1.87378</v>
      </c>
      <c r="HN64">
        <v>1.87298</v>
      </c>
      <c r="HO64">
        <v>1.87449</v>
      </c>
      <c r="HP64">
        <v>1.86947</v>
      </c>
      <c r="HQ64">
        <v>1.87363</v>
      </c>
      <c r="HR64">
        <v>1.87869</v>
      </c>
      <c r="HS64">
        <v>0</v>
      </c>
      <c r="HT64">
        <v>0</v>
      </c>
      <c r="HU64">
        <v>0</v>
      </c>
      <c r="HV64">
        <v>0</v>
      </c>
      <c r="HW64" t="s">
        <v>416</v>
      </c>
      <c r="HX64" t="s">
        <v>417</v>
      </c>
      <c r="HY64" t="s">
        <v>418</v>
      </c>
      <c r="HZ64" t="s">
        <v>418</v>
      </c>
      <c r="IA64" t="s">
        <v>418</v>
      </c>
      <c r="IB64" t="s">
        <v>418</v>
      </c>
      <c r="IC64">
        <v>0</v>
      </c>
      <c r="ID64">
        <v>100</v>
      </c>
      <c r="IE64">
        <v>100</v>
      </c>
      <c r="IF64">
        <v>0.615</v>
      </c>
      <c r="IG64">
        <v>0.31</v>
      </c>
      <c r="IH64">
        <v>0.5877619047618623</v>
      </c>
      <c r="II64">
        <v>0</v>
      </c>
      <c r="IJ64">
        <v>0</v>
      </c>
      <c r="IK64">
        <v>0</v>
      </c>
      <c r="IL64">
        <v>0.3046350000000011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1.8</v>
      </c>
      <c r="IU64">
        <v>2</v>
      </c>
      <c r="IV64">
        <v>1.12305</v>
      </c>
      <c r="IW64">
        <v>2.41577</v>
      </c>
      <c r="IX64">
        <v>1.42578</v>
      </c>
      <c r="IY64">
        <v>2.26562</v>
      </c>
      <c r="IZ64">
        <v>1.54785</v>
      </c>
      <c r="JA64">
        <v>2.33154</v>
      </c>
      <c r="JB64">
        <v>34.8296</v>
      </c>
      <c r="JC64">
        <v>14.456</v>
      </c>
      <c r="JD64">
        <v>18</v>
      </c>
      <c r="JE64">
        <v>632.774</v>
      </c>
      <c r="JF64">
        <v>421.037</v>
      </c>
      <c r="JG64">
        <v>27.3864</v>
      </c>
      <c r="JH64">
        <v>27.2745</v>
      </c>
      <c r="JI64">
        <v>29.9998</v>
      </c>
      <c r="JJ64">
        <v>27.1729</v>
      </c>
      <c r="JK64">
        <v>27.1177</v>
      </c>
      <c r="JL64">
        <v>22.5033</v>
      </c>
      <c r="JM64">
        <v>18.1043</v>
      </c>
      <c r="JN64">
        <v>56.4564</v>
      </c>
      <c r="JO64">
        <v>-999.9</v>
      </c>
      <c r="JP64">
        <v>435</v>
      </c>
      <c r="JQ64">
        <v>23</v>
      </c>
      <c r="JR64">
        <v>95.48399999999999</v>
      </c>
      <c r="JS64">
        <v>101.322</v>
      </c>
    </row>
    <row r="65" spans="1:279">
      <c r="A65">
        <v>41</v>
      </c>
      <c r="B65">
        <v>1687881209</v>
      </c>
      <c r="C65">
        <v>8677.400000095367</v>
      </c>
      <c r="D65" t="s">
        <v>615</v>
      </c>
      <c r="E65" t="s">
        <v>616</v>
      </c>
      <c r="F65">
        <v>15</v>
      </c>
      <c r="P65">
        <v>1687881201.25</v>
      </c>
      <c r="Q65">
        <f>(R65)/1000</f>
        <v>0</v>
      </c>
      <c r="R65">
        <f>1000*DB65*AP65*(CX65-CY65)/(100*CQ65*(1000-AP65*CX65))</f>
        <v>0</v>
      </c>
      <c r="S65">
        <f>DB65*AP65*(CW65-CV65*(1000-AP65*CY65)/(1000-AP65*CX65))/(100*CQ65)</f>
        <v>0</v>
      </c>
      <c r="T65">
        <f>CV65 - IF(AP65&gt;1, S65*CQ65*100.0/(AR65*DJ65), 0)</f>
        <v>0</v>
      </c>
      <c r="U65">
        <f>((AA65-Q65/2)*T65-S65)/(AA65+Q65/2)</f>
        <v>0</v>
      </c>
      <c r="V65">
        <f>U65*(DC65+DD65)/1000.0</f>
        <v>0</v>
      </c>
      <c r="W65">
        <f>(CV65 - IF(AP65&gt;1, S65*CQ65*100.0/(AR65*DJ65), 0))*(DC65+DD65)/1000.0</f>
        <v>0</v>
      </c>
      <c r="X65">
        <f>2.0/((1/Z65-1/Y65)+SIGN(Z65)*SQRT((1/Z65-1/Y65)*(1/Z65-1/Y65) + 4*CR65/((CR65+1)*(CR65+1))*(2*1/Z65*1/Y65-1/Y65*1/Y65)))</f>
        <v>0</v>
      </c>
      <c r="Y65">
        <f>IF(LEFT(CS65,1)&lt;&gt;"0",IF(LEFT(CS65,1)="1",3.0,CT65),$D$5+$E$5*(DJ65*DC65/($K$5*1000))+$F$5*(DJ65*DC65/($K$5*1000))*MAX(MIN(CQ65,$J$5),$I$5)*MAX(MIN(CQ65,$J$5),$I$5)+$G$5*MAX(MIN(CQ65,$J$5),$I$5)*(DJ65*DC65/($K$5*1000))+$H$5*(DJ65*DC65/($K$5*1000))*(DJ65*DC65/($K$5*1000)))</f>
        <v>0</v>
      </c>
      <c r="Z65">
        <f>Q65*(1000-(1000*0.61365*exp(17.502*AD65/(240.97+AD65))/(DC65+DD65)+CX65)/2)/(1000*0.61365*exp(17.502*AD65/(240.97+AD65))/(DC65+DD65)-CX65)</f>
        <v>0</v>
      </c>
      <c r="AA65">
        <f>1/((CR65+1)/(X65/1.6)+1/(Y65/1.37)) + CR65/((CR65+1)/(X65/1.6) + CR65/(Y65/1.37))</f>
        <v>0</v>
      </c>
      <c r="AB65">
        <f>(CM65*CP65)</f>
        <v>0</v>
      </c>
      <c r="AC65">
        <f>(DE65+(AB65+2*0.95*5.67E-8*(((DE65+$B$7)+273)^4-(DE65+273)^4)-44100*Q65)/(1.84*29.3*Y65+8*0.95*5.67E-8*(DE65+273)^3))</f>
        <v>0</v>
      </c>
      <c r="AD65">
        <f>($B$61*DF65+$D$7*DG65+$C$61*AC65)</f>
        <v>0</v>
      </c>
      <c r="AE65">
        <f>0.61365*exp(17.502*AD65/(240.97+AD65))</f>
        <v>0</v>
      </c>
      <c r="AF65">
        <f>(AG65/AH65*100)</f>
        <v>0</v>
      </c>
      <c r="AG65">
        <f>CX65*(DC65+DD65)/1000</f>
        <v>0</v>
      </c>
      <c r="AH65">
        <f>0.61365*exp(17.502*DE65/(240.97+DE65))</f>
        <v>0</v>
      </c>
      <c r="AI65">
        <f>(AE65-CX65*(DC65+DD65)/1000)</f>
        <v>0</v>
      </c>
      <c r="AJ65">
        <f>(-Q65*44100)</f>
        <v>0</v>
      </c>
      <c r="AK65">
        <f>2*29.3*Y65*0.92*(DE65-AD65)</f>
        <v>0</v>
      </c>
      <c r="AL65">
        <f>2*0.95*5.67E-8*(((DE65+$B$7)+273)^4-(AD65+273)^4)</f>
        <v>0</v>
      </c>
      <c r="AM65">
        <f>AB65+AL65+AJ65+AK65</f>
        <v>0</v>
      </c>
      <c r="AN65">
        <v>0</v>
      </c>
      <c r="AO65">
        <v>0</v>
      </c>
      <c r="AP65">
        <f>IF(AN65*$H$13&gt;=AR65,1.0,(AR65/(AR65-AN65*$H$13)))</f>
        <v>0</v>
      </c>
      <c r="AQ65">
        <f>(AP65-1)*100</f>
        <v>0</v>
      </c>
      <c r="AR65">
        <f>MAX(0,($B$13+$C$13*DJ65)/(1+$D$13*DJ65)*DC65/(DE65+273)*$E$13)</f>
        <v>0</v>
      </c>
      <c r="AS65" t="s">
        <v>409</v>
      </c>
      <c r="AT65">
        <v>12501.9</v>
      </c>
      <c r="AU65">
        <v>646.7515384615385</v>
      </c>
      <c r="AV65">
        <v>2575.47</v>
      </c>
      <c r="AW65">
        <f>1-AU65/AV65</f>
        <v>0</v>
      </c>
      <c r="AX65">
        <v>-1.242991638256745</v>
      </c>
      <c r="AY65" t="s">
        <v>617</v>
      </c>
      <c r="AZ65">
        <v>12525.7</v>
      </c>
      <c r="BA65">
        <v>723.63088</v>
      </c>
      <c r="BB65">
        <v>984.4299999999999</v>
      </c>
      <c r="BC65">
        <f>1-BA65/BB65</f>
        <v>0</v>
      </c>
      <c r="BD65">
        <v>0.5</v>
      </c>
      <c r="BE65">
        <f>CN65</f>
        <v>0</v>
      </c>
      <c r="BF65">
        <f>S65</f>
        <v>0</v>
      </c>
      <c r="BG65">
        <f>BC65*BD65*BE65</f>
        <v>0</v>
      </c>
      <c r="BH65">
        <f>(BF65-AX65)/BE65</f>
        <v>0</v>
      </c>
      <c r="BI65">
        <f>(AV65-BB65)/BB65</f>
        <v>0</v>
      </c>
      <c r="BJ65">
        <f>AU65/(AW65+AU65/BB65)</f>
        <v>0</v>
      </c>
      <c r="BK65" t="s">
        <v>618</v>
      </c>
      <c r="BL65">
        <v>-870.91</v>
      </c>
      <c r="BM65">
        <f>IF(BL65&lt;&gt;0, BL65, BJ65)</f>
        <v>0</v>
      </c>
      <c r="BN65">
        <f>1-BM65/BB65</f>
        <v>0</v>
      </c>
      <c r="BO65">
        <f>(BB65-BA65)/(BB65-BM65)</f>
        <v>0</v>
      </c>
      <c r="BP65">
        <f>(AV65-BB65)/(AV65-BM65)</f>
        <v>0</v>
      </c>
      <c r="BQ65">
        <f>(BB65-BA65)/(BB65-AU65)</f>
        <v>0</v>
      </c>
      <c r="BR65">
        <f>(AV65-BB65)/(AV65-AU65)</f>
        <v>0</v>
      </c>
      <c r="BS65">
        <f>(BO65*BM65/BA65)</f>
        <v>0</v>
      </c>
      <c r="BT65">
        <f>(1-BS65)</f>
        <v>0</v>
      </c>
      <c r="BU65">
        <v>1925</v>
      </c>
      <c r="BV65">
        <v>300</v>
      </c>
      <c r="BW65">
        <v>300</v>
      </c>
      <c r="BX65">
        <v>300</v>
      </c>
      <c r="BY65">
        <v>12525.7</v>
      </c>
      <c r="BZ65">
        <v>935.89</v>
      </c>
      <c r="CA65">
        <v>-0.009075389999999999</v>
      </c>
      <c r="CB65">
        <v>-4.45</v>
      </c>
      <c r="CC65" t="s">
        <v>412</v>
      </c>
      <c r="CD65" t="s">
        <v>412</v>
      </c>
      <c r="CE65" t="s">
        <v>412</v>
      </c>
      <c r="CF65" t="s">
        <v>412</v>
      </c>
      <c r="CG65" t="s">
        <v>412</v>
      </c>
      <c r="CH65" t="s">
        <v>412</v>
      </c>
      <c r="CI65" t="s">
        <v>412</v>
      </c>
      <c r="CJ65" t="s">
        <v>412</v>
      </c>
      <c r="CK65" t="s">
        <v>412</v>
      </c>
      <c r="CL65" t="s">
        <v>412</v>
      </c>
      <c r="CM65">
        <f>$B$11*DK65+$C$11*DL65+$F$11*DW65*(1-DZ65)</f>
        <v>0</v>
      </c>
      <c r="CN65">
        <f>CM65*CO65</f>
        <v>0</v>
      </c>
      <c r="CO65">
        <f>($B$11*$D$9+$C$11*$D$9+$F$11*((EJ65+EB65)/MAX(EJ65+EB65+EK65, 0.1)*$I$9+EK65/MAX(EJ65+EB65+EK65, 0.1)*$J$9))/($B$11+$C$11+$F$11)</f>
        <v>0</v>
      </c>
      <c r="CP65">
        <f>($B$11*$K$9+$C$11*$K$9+$F$11*((EJ65+EB65)/MAX(EJ65+EB65+EK65, 0.1)*$P$9+EK65/MAX(EJ65+EB65+EK65, 0.1)*$Q$9))/($B$11+$C$11+$F$11)</f>
        <v>0</v>
      </c>
      <c r="CQ65">
        <v>6</v>
      </c>
      <c r="CR65">
        <v>0.5</v>
      </c>
      <c r="CS65" t="s">
        <v>413</v>
      </c>
      <c r="CT65">
        <v>2</v>
      </c>
      <c r="CU65">
        <v>1687881201.25</v>
      </c>
      <c r="CV65">
        <v>415.2122000000001</v>
      </c>
      <c r="CW65">
        <v>435.0047666666667</v>
      </c>
      <c r="CX65">
        <v>25.09144666666667</v>
      </c>
      <c r="CY65">
        <v>22.94426</v>
      </c>
      <c r="CZ65">
        <v>414.5302</v>
      </c>
      <c r="DA65">
        <v>24.78147666666667</v>
      </c>
      <c r="DB65">
        <v>600.2315</v>
      </c>
      <c r="DC65">
        <v>101.0291</v>
      </c>
      <c r="DD65">
        <v>0.1000093533333333</v>
      </c>
      <c r="DE65">
        <v>27.51157666666666</v>
      </c>
      <c r="DF65">
        <v>27.58922</v>
      </c>
      <c r="DG65">
        <v>999.9000000000002</v>
      </c>
      <c r="DH65">
        <v>0</v>
      </c>
      <c r="DI65">
        <v>0</v>
      </c>
      <c r="DJ65">
        <v>10004.036</v>
      </c>
      <c r="DK65">
        <v>0</v>
      </c>
      <c r="DL65">
        <v>1581.753</v>
      </c>
      <c r="DM65">
        <v>-19.86004666666667</v>
      </c>
      <c r="DN65">
        <v>425.8294333333334</v>
      </c>
      <c r="DO65">
        <v>445.22</v>
      </c>
      <c r="DP65">
        <v>2.147188</v>
      </c>
      <c r="DQ65">
        <v>435.0047666666667</v>
      </c>
      <c r="DR65">
        <v>22.94426</v>
      </c>
      <c r="DS65">
        <v>2.534965</v>
      </c>
      <c r="DT65">
        <v>2.318037666666667</v>
      </c>
      <c r="DU65">
        <v>21.25276</v>
      </c>
      <c r="DV65">
        <v>19.80229666666667</v>
      </c>
      <c r="DW65">
        <v>1499.982666666667</v>
      </c>
      <c r="DX65">
        <v>0.9729935</v>
      </c>
      <c r="DY65">
        <v>0.02700635</v>
      </c>
      <c r="DZ65">
        <v>0</v>
      </c>
      <c r="EA65">
        <v>723.8756333333332</v>
      </c>
      <c r="EB65">
        <v>4.99931</v>
      </c>
      <c r="EC65">
        <v>14627.82666666667</v>
      </c>
      <c r="ED65">
        <v>13259.06</v>
      </c>
      <c r="EE65">
        <v>37.8123</v>
      </c>
      <c r="EF65">
        <v>39.43716666666667</v>
      </c>
      <c r="EG65">
        <v>38.3039</v>
      </c>
      <c r="EH65">
        <v>38.61643333333333</v>
      </c>
      <c r="EI65">
        <v>39.08516666666666</v>
      </c>
      <c r="EJ65">
        <v>1454.612333333333</v>
      </c>
      <c r="EK65">
        <v>40.37033333333331</v>
      </c>
      <c r="EL65">
        <v>0</v>
      </c>
      <c r="EM65">
        <v>140.2000000476837</v>
      </c>
      <c r="EN65">
        <v>0</v>
      </c>
      <c r="EO65">
        <v>723.63088</v>
      </c>
      <c r="EP65">
        <v>-61.78092301388411</v>
      </c>
      <c r="EQ65">
        <v>-1149.846153026304</v>
      </c>
      <c r="ER65">
        <v>14621.672</v>
      </c>
      <c r="ES65">
        <v>15</v>
      </c>
      <c r="ET65">
        <v>1687881232</v>
      </c>
      <c r="EU65" t="s">
        <v>619</v>
      </c>
      <c r="EV65">
        <v>1687881232</v>
      </c>
      <c r="EW65">
        <v>1687881087.5</v>
      </c>
      <c r="EX65">
        <v>41</v>
      </c>
      <c r="EY65">
        <v>0.067</v>
      </c>
      <c r="EZ65">
        <v>0.005</v>
      </c>
      <c r="FA65">
        <v>0.6820000000000001</v>
      </c>
      <c r="FB65">
        <v>0.31</v>
      </c>
      <c r="FC65">
        <v>435</v>
      </c>
      <c r="FD65">
        <v>23</v>
      </c>
      <c r="FE65">
        <v>0.08</v>
      </c>
      <c r="FF65">
        <v>0.17</v>
      </c>
      <c r="FG65">
        <v>-19.8182375</v>
      </c>
      <c r="FH65">
        <v>-0.4982803001875882</v>
      </c>
      <c r="FI65">
        <v>0.07425926436310819</v>
      </c>
      <c r="FJ65">
        <v>1</v>
      </c>
      <c r="FK65">
        <v>415.1440000000001</v>
      </c>
      <c r="FL65">
        <v>-0.01254727474994407</v>
      </c>
      <c r="FM65">
        <v>0.01440370322753075</v>
      </c>
      <c r="FN65">
        <v>1</v>
      </c>
      <c r="FO65">
        <v>2.1185035</v>
      </c>
      <c r="FP65">
        <v>0.4496647654784249</v>
      </c>
      <c r="FQ65">
        <v>0.04791514867711465</v>
      </c>
      <c r="FR65">
        <v>1</v>
      </c>
      <c r="FS65">
        <v>25.08614666666666</v>
      </c>
      <c r="FT65">
        <v>0.3158549499444088</v>
      </c>
      <c r="FU65">
        <v>0.02391628083312488</v>
      </c>
      <c r="FV65">
        <v>1</v>
      </c>
      <c r="FW65">
        <v>4</v>
      </c>
      <c r="FX65">
        <v>4</v>
      </c>
      <c r="FY65" t="s">
        <v>415</v>
      </c>
      <c r="FZ65">
        <v>3.17821</v>
      </c>
      <c r="GA65">
        <v>2.79699</v>
      </c>
      <c r="GB65">
        <v>0.103947</v>
      </c>
      <c r="GC65">
        <v>0.108343</v>
      </c>
      <c r="GD65">
        <v>0.123871</v>
      </c>
      <c r="GE65">
        <v>0.117383</v>
      </c>
      <c r="GF65">
        <v>28090.3</v>
      </c>
      <c r="GG65">
        <v>22218.6</v>
      </c>
      <c r="GH65">
        <v>29298.9</v>
      </c>
      <c r="GI65">
        <v>24410.3</v>
      </c>
      <c r="GJ65">
        <v>32621.6</v>
      </c>
      <c r="GK65">
        <v>31429.5</v>
      </c>
      <c r="GL65">
        <v>40403.5</v>
      </c>
      <c r="GM65">
        <v>39822.7</v>
      </c>
      <c r="GN65">
        <v>2.1731</v>
      </c>
      <c r="GO65">
        <v>1.87147</v>
      </c>
      <c r="GP65">
        <v>0.155065</v>
      </c>
      <c r="GQ65">
        <v>0</v>
      </c>
      <c r="GR65">
        <v>24.9917</v>
      </c>
      <c r="GS65">
        <v>999.9</v>
      </c>
      <c r="GT65">
        <v>59.4</v>
      </c>
      <c r="GU65">
        <v>31.5</v>
      </c>
      <c r="GV65">
        <v>27.2902</v>
      </c>
      <c r="GW65">
        <v>62.2101</v>
      </c>
      <c r="GX65">
        <v>31.238</v>
      </c>
      <c r="GY65">
        <v>1</v>
      </c>
      <c r="GZ65">
        <v>-0.00254573</v>
      </c>
      <c r="HA65">
        <v>0</v>
      </c>
      <c r="HB65">
        <v>20.2783</v>
      </c>
      <c r="HC65">
        <v>5.22717</v>
      </c>
      <c r="HD65">
        <v>11.9021</v>
      </c>
      <c r="HE65">
        <v>4.9637</v>
      </c>
      <c r="HF65">
        <v>3.292</v>
      </c>
      <c r="HG65">
        <v>9999</v>
      </c>
      <c r="HH65">
        <v>9999</v>
      </c>
      <c r="HI65">
        <v>9999</v>
      </c>
      <c r="HJ65">
        <v>999.9</v>
      </c>
      <c r="HK65">
        <v>4.97019</v>
      </c>
      <c r="HL65">
        <v>1.87513</v>
      </c>
      <c r="HM65">
        <v>1.87381</v>
      </c>
      <c r="HN65">
        <v>1.873</v>
      </c>
      <c r="HO65">
        <v>1.8745</v>
      </c>
      <c r="HP65">
        <v>1.86949</v>
      </c>
      <c r="HQ65">
        <v>1.87363</v>
      </c>
      <c r="HR65">
        <v>1.87872</v>
      </c>
      <c r="HS65">
        <v>0</v>
      </c>
      <c r="HT65">
        <v>0</v>
      </c>
      <c r="HU65">
        <v>0</v>
      </c>
      <c r="HV65">
        <v>0</v>
      </c>
      <c r="HW65" t="s">
        <v>416</v>
      </c>
      <c r="HX65" t="s">
        <v>417</v>
      </c>
      <c r="HY65" t="s">
        <v>418</v>
      </c>
      <c r="HZ65" t="s">
        <v>418</v>
      </c>
      <c r="IA65" t="s">
        <v>418</v>
      </c>
      <c r="IB65" t="s">
        <v>418</v>
      </c>
      <c r="IC65">
        <v>0</v>
      </c>
      <c r="ID65">
        <v>100</v>
      </c>
      <c r="IE65">
        <v>100</v>
      </c>
      <c r="IF65">
        <v>0.6820000000000001</v>
      </c>
      <c r="IG65">
        <v>0.31</v>
      </c>
      <c r="IH65">
        <v>0.614523809523746</v>
      </c>
      <c r="II65">
        <v>0</v>
      </c>
      <c r="IJ65">
        <v>0</v>
      </c>
      <c r="IK65">
        <v>0</v>
      </c>
      <c r="IL65">
        <v>0.3099619047619022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2</v>
      </c>
      <c r="IU65">
        <v>2</v>
      </c>
      <c r="IV65">
        <v>1.12305</v>
      </c>
      <c r="IW65">
        <v>2.3999</v>
      </c>
      <c r="IX65">
        <v>1.42578</v>
      </c>
      <c r="IY65">
        <v>2.26562</v>
      </c>
      <c r="IZ65">
        <v>1.54785</v>
      </c>
      <c r="JA65">
        <v>2.45361</v>
      </c>
      <c r="JB65">
        <v>34.9444</v>
      </c>
      <c r="JC65">
        <v>14.4472</v>
      </c>
      <c r="JD65">
        <v>18</v>
      </c>
      <c r="JE65">
        <v>631.578</v>
      </c>
      <c r="JF65">
        <v>422.526</v>
      </c>
      <c r="JG65">
        <v>27.1557</v>
      </c>
      <c r="JH65">
        <v>27.2482</v>
      </c>
      <c r="JI65">
        <v>30.0001</v>
      </c>
      <c r="JJ65">
        <v>27.1582</v>
      </c>
      <c r="JK65">
        <v>27.1017</v>
      </c>
      <c r="JL65">
        <v>22.5081</v>
      </c>
      <c r="JM65">
        <v>17.5487</v>
      </c>
      <c r="JN65">
        <v>57.2161</v>
      </c>
      <c r="JO65">
        <v>-999.9</v>
      </c>
      <c r="JP65">
        <v>435</v>
      </c>
      <c r="JQ65">
        <v>23</v>
      </c>
      <c r="JR65">
        <v>95.4479</v>
      </c>
      <c r="JS65">
        <v>101.32</v>
      </c>
    </row>
    <row r="66" spans="1:279">
      <c r="A66">
        <v>42</v>
      </c>
      <c r="B66">
        <v>1687881349.5</v>
      </c>
      <c r="C66">
        <v>8817.900000095367</v>
      </c>
      <c r="D66" t="s">
        <v>620</v>
      </c>
      <c r="E66" t="s">
        <v>621</v>
      </c>
      <c r="F66">
        <v>15</v>
      </c>
      <c r="P66">
        <v>1687881341.75</v>
      </c>
      <c r="Q66">
        <f>(R66)/1000</f>
        <v>0</v>
      </c>
      <c r="R66">
        <f>1000*DB66*AP66*(CX66-CY66)/(100*CQ66*(1000-AP66*CX66))</f>
        <v>0</v>
      </c>
      <c r="S66">
        <f>DB66*AP66*(CW66-CV66*(1000-AP66*CY66)/(1000-AP66*CX66))/(100*CQ66)</f>
        <v>0</v>
      </c>
      <c r="T66">
        <f>CV66 - IF(AP66&gt;1, S66*CQ66*100.0/(AR66*DJ66), 0)</f>
        <v>0</v>
      </c>
      <c r="U66">
        <f>((AA66-Q66/2)*T66-S66)/(AA66+Q66/2)</f>
        <v>0</v>
      </c>
      <c r="V66">
        <f>U66*(DC66+DD66)/1000.0</f>
        <v>0</v>
      </c>
      <c r="W66">
        <f>(CV66 - IF(AP66&gt;1, S66*CQ66*100.0/(AR66*DJ66), 0))*(DC66+DD66)/1000.0</f>
        <v>0</v>
      </c>
      <c r="X66">
        <f>2.0/((1/Z66-1/Y66)+SIGN(Z66)*SQRT((1/Z66-1/Y66)*(1/Z66-1/Y66) + 4*CR66/((CR66+1)*(CR66+1))*(2*1/Z66*1/Y66-1/Y66*1/Y66)))</f>
        <v>0</v>
      </c>
      <c r="Y66">
        <f>IF(LEFT(CS66,1)&lt;&gt;"0",IF(LEFT(CS66,1)="1",3.0,CT66),$D$5+$E$5*(DJ66*DC66/($K$5*1000))+$F$5*(DJ66*DC66/($K$5*1000))*MAX(MIN(CQ66,$J$5),$I$5)*MAX(MIN(CQ66,$J$5),$I$5)+$G$5*MAX(MIN(CQ66,$J$5),$I$5)*(DJ66*DC66/($K$5*1000))+$H$5*(DJ66*DC66/($K$5*1000))*(DJ66*DC66/($K$5*1000)))</f>
        <v>0</v>
      </c>
      <c r="Z66">
        <f>Q66*(1000-(1000*0.61365*exp(17.502*AD66/(240.97+AD66))/(DC66+DD66)+CX66)/2)/(1000*0.61365*exp(17.502*AD66/(240.97+AD66))/(DC66+DD66)-CX66)</f>
        <v>0</v>
      </c>
      <c r="AA66">
        <f>1/((CR66+1)/(X66/1.6)+1/(Y66/1.37)) + CR66/((CR66+1)/(X66/1.6) + CR66/(Y66/1.37))</f>
        <v>0</v>
      </c>
      <c r="AB66">
        <f>(CM66*CP66)</f>
        <v>0</v>
      </c>
      <c r="AC66">
        <f>(DE66+(AB66+2*0.95*5.67E-8*(((DE66+$B$7)+273)^4-(DE66+273)^4)-44100*Q66)/(1.84*29.3*Y66+8*0.95*5.67E-8*(DE66+273)^3))</f>
        <v>0</v>
      </c>
      <c r="AD66">
        <f>($B$61*DF66+$D$7*DG66+$C$61*AC66)</f>
        <v>0</v>
      </c>
      <c r="AE66">
        <f>0.61365*exp(17.502*AD66/(240.97+AD66))</f>
        <v>0</v>
      </c>
      <c r="AF66">
        <f>(AG66/AH66*100)</f>
        <v>0</v>
      </c>
      <c r="AG66">
        <f>CX66*(DC66+DD66)/1000</f>
        <v>0</v>
      </c>
      <c r="AH66">
        <f>0.61365*exp(17.502*DE66/(240.97+DE66))</f>
        <v>0</v>
      </c>
      <c r="AI66">
        <f>(AE66-CX66*(DC66+DD66)/1000)</f>
        <v>0</v>
      </c>
      <c r="AJ66">
        <f>(-Q66*44100)</f>
        <v>0</v>
      </c>
      <c r="AK66">
        <f>2*29.3*Y66*0.92*(DE66-AD66)</f>
        <v>0</v>
      </c>
      <c r="AL66">
        <f>2*0.95*5.67E-8*(((DE66+$B$7)+273)^4-(AD66+273)^4)</f>
        <v>0</v>
      </c>
      <c r="AM66">
        <f>AB66+AL66+AJ66+AK66</f>
        <v>0</v>
      </c>
      <c r="AN66">
        <v>0</v>
      </c>
      <c r="AO66">
        <v>0</v>
      </c>
      <c r="AP66">
        <f>IF(AN66*$H$13&gt;=AR66,1.0,(AR66/(AR66-AN66*$H$13)))</f>
        <v>0</v>
      </c>
      <c r="AQ66">
        <f>(AP66-1)*100</f>
        <v>0</v>
      </c>
      <c r="AR66">
        <f>MAX(0,($B$13+$C$13*DJ66)/(1+$D$13*DJ66)*DC66/(DE66+273)*$E$13)</f>
        <v>0</v>
      </c>
      <c r="AS66" t="s">
        <v>409</v>
      </c>
      <c r="AT66">
        <v>12501.9</v>
      </c>
      <c r="AU66">
        <v>646.7515384615385</v>
      </c>
      <c r="AV66">
        <v>2575.47</v>
      </c>
      <c r="AW66">
        <f>1-AU66/AV66</f>
        <v>0</v>
      </c>
      <c r="AX66">
        <v>-1.242991638256745</v>
      </c>
      <c r="AY66" t="s">
        <v>622</v>
      </c>
      <c r="AZ66">
        <v>12556.2</v>
      </c>
      <c r="BA66">
        <v>572.11008</v>
      </c>
      <c r="BB66">
        <v>730.414</v>
      </c>
      <c r="BC66">
        <f>1-BA66/BB66</f>
        <v>0</v>
      </c>
      <c r="BD66">
        <v>0.5</v>
      </c>
      <c r="BE66">
        <f>CN66</f>
        <v>0</v>
      </c>
      <c r="BF66">
        <f>S66</f>
        <v>0</v>
      </c>
      <c r="BG66">
        <f>BC66*BD66*BE66</f>
        <v>0</v>
      </c>
      <c r="BH66">
        <f>(BF66-AX66)/BE66</f>
        <v>0</v>
      </c>
      <c r="BI66">
        <f>(AV66-BB66)/BB66</f>
        <v>0</v>
      </c>
      <c r="BJ66">
        <f>AU66/(AW66+AU66/BB66)</f>
        <v>0</v>
      </c>
      <c r="BK66" t="s">
        <v>623</v>
      </c>
      <c r="BL66">
        <v>-1047.71</v>
      </c>
      <c r="BM66">
        <f>IF(BL66&lt;&gt;0, BL66, BJ66)</f>
        <v>0</v>
      </c>
      <c r="BN66">
        <f>1-BM66/BB66</f>
        <v>0</v>
      </c>
      <c r="BO66">
        <f>(BB66-BA66)/(BB66-BM66)</f>
        <v>0</v>
      </c>
      <c r="BP66">
        <f>(AV66-BB66)/(AV66-BM66)</f>
        <v>0</v>
      </c>
      <c r="BQ66">
        <f>(BB66-BA66)/(BB66-AU66)</f>
        <v>0</v>
      </c>
      <c r="BR66">
        <f>(AV66-BB66)/(AV66-AU66)</f>
        <v>0</v>
      </c>
      <c r="BS66">
        <f>(BO66*BM66/BA66)</f>
        <v>0</v>
      </c>
      <c r="BT66">
        <f>(1-BS66)</f>
        <v>0</v>
      </c>
      <c r="BU66">
        <v>1927</v>
      </c>
      <c r="BV66">
        <v>300</v>
      </c>
      <c r="BW66">
        <v>300</v>
      </c>
      <c r="BX66">
        <v>300</v>
      </c>
      <c r="BY66">
        <v>12556.2</v>
      </c>
      <c r="BZ66">
        <v>694.64</v>
      </c>
      <c r="CA66">
        <v>-0.0090972</v>
      </c>
      <c r="CB66">
        <v>-5.26</v>
      </c>
      <c r="CC66" t="s">
        <v>412</v>
      </c>
      <c r="CD66" t="s">
        <v>412</v>
      </c>
      <c r="CE66" t="s">
        <v>412</v>
      </c>
      <c r="CF66" t="s">
        <v>412</v>
      </c>
      <c r="CG66" t="s">
        <v>412</v>
      </c>
      <c r="CH66" t="s">
        <v>412</v>
      </c>
      <c r="CI66" t="s">
        <v>412</v>
      </c>
      <c r="CJ66" t="s">
        <v>412</v>
      </c>
      <c r="CK66" t="s">
        <v>412</v>
      </c>
      <c r="CL66" t="s">
        <v>412</v>
      </c>
      <c r="CM66">
        <f>$B$11*DK66+$C$11*DL66+$F$11*DW66*(1-DZ66)</f>
        <v>0</v>
      </c>
      <c r="CN66">
        <f>CM66*CO66</f>
        <v>0</v>
      </c>
      <c r="CO66">
        <f>($B$11*$D$9+$C$11*$D$9+$F$11*((EJ66+EB66)/MAX(EJ66+EB66+EK66, 0.1)*$I$9+EK66/MAX(EJ66+EB66+EK66, 0.1)*$J$9))/($B$11+$C$11+$F$11)</f>
        <v>0</v>
      </c>
      <c r="CP66">
        <f>($B$11*$K$9+$C$11*$K$9+$F$11*((EJ66+EB66)/MAX(EJ66+EB66+EK66, 0.1)*$P$9+EK66/MAX(EJ66+EB66+EK66, 0.1)*$Q$9))/($B$11+$C$11+$F$11)</f>
        <v>0</v>
      </c>
      <c r="CQ66">
        <v>6</v>
      </c>
      <c r="CR66">
        <v>0.5</v>
      </c>
      <c r="CS66" t="s">
        <v>413</v>
      </c>
      <c r="CT66">
        <v>2</v>
      </c>
      <c r="CU66">
        <v>1687881341.75</v>
      </c>
      <c r="CV66">
        <v>421.4297333333334</v>
      </c>
      <c r="CW66">
        <v>434.9752333333333</v>
      </c>
      <c r="CX66">
        <v>24.50777333333334</v>
      </c>
      <c r="CY66">
        <v>23.05254333333333</v>
      </c>
      <c r="CZ66">
        <v>420.7747333333334</v>
      </c>
      <c r="DA66">
        <v>24.19782</v>
      </c>
      <c r="DB66">
        <v>600.2256666666667</v>
      </c>
      <c r="DC66">
        <v>101.0230666666667</v>
      </c>
      <c r="DD66">
        <v>0.1000052466666667</v>
      </c>
      <c r="DE66">
        <v>27.85568</v>
      </c>
      <c r="DF66">
        <v>27.73937</v>
      </c>
      <c r="DG66">
        <v>999.9000000000002</v>
      </c>
      <c r="DH66">
        <v>0</v>
      </c>
      <c r="DI66">
        <v>0</v>
      </c>
      <c r="DJ66">
        <v>10000.168</v>
      </c>
      <c r="DK66">
        <v>0</v>
      </c>
      <c r="DL66">
        <v>1869.126</v>
      </c>
      <c r="DM66">
        <v>-13.51886</v>
      </c>
      <c r="DN66">
        <v>432.0447333333333</v>
      </c>
      <c r="DO66">
        <v>445.2390333333333</v>
      </c>
      <c r="DP66">
        <v>1.455235</v>
      </c>
      <c r="DQ66">
        <v>434.9752333333333</v>
      </c>
      <c r="DR66">
        <v>23.05254333333333</v>
      </c>
      <c r="DS66">
        <v>2.47585</v>
      </c>
      <c r="DT66">
        <v>2.328839333333333</v>
      </c>
      <c r="DU66">
        <v>20.86860666666667</v>
      </c>
      <c r="DV66">
        <v>19.87727333333333</v>
      </c>
      <c r="DW66">
        <v>1500.035666666666</v>
      </c>
      <c r="DX66">
        <v>0.9729918333333333</v>
      </c>
      <c r="DY66">
        <v>0.02700794999999999</v>
      </c>
      <c r="DZ66">
        <v>0</v>
      </c>
      <c r="EA66">
        <v>572.1830333333334</v>
      </c>
      <c r="EB66">
        <v>4.99931</v>
      </c>
      <c r="EC66">
        <v>12293.54666666667</v>
      </c>
      <c r="ED66">
        <v>13259.51666666667</v>
      </c>
      <c r="EE66">
        <v>36.72889999999999</v>
      </c>
      <c r="EF66">
        <v>38.78099999999999</v>
      </c>
      <c r="EG66">
        <v>37.28513333333333</v>
      </c>
      <c r="EH66">
        <v>37.83723333333333</v>
      </c>
      <c r="EI66">
        <v>38.24549999999999</v>
      </c>
      <c r="EJ66">
        <v>1454.655666666667</v>
      </c>
      <c r="EK66">
        <v>40.38000000000002</v>
      </c>
      <c r="EL66">
        <v>0</v>
      </c>
      <c r="EM66">
        <v>140.2000000476837</v>
      </c>
      <c r="EN66">
        <v>0</v>
      </c>
      <c r="EO66">
        <v>572.11008</v>
      </c>
      <c r="EP66">
        <v>-9.209615369593015</v>
      </c>
      <c r="EQ66">
        <v>-1168.115382713865</v>
      </c>
      <c r="ER66">
        <v>12279.18</v>
      </c>
      <c r="ES66">
        <v>15</v>
      </c>
      <c r="ET66">
        <v>1687881375.5</v>
      </c>
      <c r="EU66" t="s">
        <v>624</v>
      </c>
      <c r="EV66">
        <v>1687881375.5</v>
      </c>
      <c r="EW66">
        <v>1687881087.5</v>
      </c>
      <c r="EX66">
        <v>42</v>
      </c>
      <c r="EY66">
        <v>-0.026</v>
      </c>
      <c r="EZ66">
        <v>0.005</v>
      </c>
      <c r="FA66">
        <v>0.655</v>
      </c>
      <c r="FB66">
        <v>0.31</v>
      </c>
      <c r="FC66">
        <v>435</v>
      </c>
      <c r="FD66">
        <v>23</v>
      </c>
      <c r="FE66">
        <v>0.12</v>
      </c>
      <c r="FF66">
        <v>0.17</v>
      </c>
      <c r="FG66">
        <v>-13.5326125</v>
      </c>
      <c r="FH66">
        <v>0.02773170731710854</v>
      </c>
      <c r="FI66">
        <v>0.04855950569919339</v>
      </c>
      <c r="FJ66">
        <v>1</v>
      </c>
      <c r="FK66">
        <v>421.4574333333333</v>
      </c>
      <c r="FL66">
        <v>-0.2371968854291017</v>
      </c>
      <c r="FM66">
        <v>0.02485381705537871</v>
      </c>
      <c r="FN66">
        <v>1</v>
      </c>
      <c r="FO66">
        <v>1.4305075</v>
      </c>
      <c r="FP66">
        <v>0.5048593621013113</v>
      </c>
      <c r="FQ66">
        <v>0.04964521355327216</v>
      </c>
      <c r="FR66">
        <v>0</v>
      </c>
      <c r="FS66">
        <v>24.50492</v>
      </c>
      <c r="FT66">
        <v>0.3236662958842976</v>
      </c>
      <c r="FU66">
        <v>0.0235305390220171</v>
      </c>
      <c r="FV66">
        <v>1</v>
      </c>
      <c r="FW66">
        <v>3</v>
      </c>
      <c r="FX66">
        <v>4</v>
      </c>
      <c r="FY66" t="s">
        <v>519</v>
      </c>
      <c r="FZ66">
        <v>3.17795</v>
      </c>
      <c r="GA66">
        <v>2.79672</v>
      </c>
      <c r="GB66">
        <v>0.105115</v>
      </c>
      <c r="GC66">
        <v>0.108316</v>
      </c>
      <c r="GD66">
        <v>0.121882</v>
      </c>
      <c r="GE66">
        <v>0.117698</v>
      </c>
      <c r="GF66">
        <v>28056.9</v>
      </c>
      <c r="GG66">
        <v>22219.8</v>
      </c>
      <c r="GH66">
        <v>29302.5</v>
      </c>
      <c r="GI66">
        <v>24411.1</v>
      </c>
      <c r="GJ66">
        <v>32702.9</v>
      </c>
      <c r="GK66">
        <v>31419</v>
      </c>
      <c r="GL66">
        <v>40409.8</v>
      </c>
      <c r="GM66">
        <v>39823.6</v>
      </c>
      <c r="GN66">
        <v>2.17153</v>
      </c>
      <c r="GO66">
        <v>1.87357</v>
      </c>
      <c r="GP66">
        <v>0.128485</v>
      </c>
      <c r="GQ66">
        <v>0</v>
      </c>
      <c r="GR66">
        <v>25.6848</v>
      </c>
      <c r="GS66">
        <v>999.9</v>
      </c>
      <c r="GT66">
        <v>59.7</v>
      </c>
      <c r="GU66">
        <v>31.5</v>
      </c>
      <c r="GV66">
        <v>27.4297</v>
      </c>
      <c r="GW66">
        <v>62.0101</v>
      </c>
      <c r="GX66">
        <v>32.5801</v>
      </c>
      <c r="GY66">
        <v>1</v>
      </c>
      <c r="GZ66">
        <v>-0.0023628</v>
      </c>
      <c r="HA66">
        <v>0</v>
      </c>
      <c r="HB66">
        <v>20.2788</v>
      </c>
      <c r="HC66">
        <v>5.22792</v>
      </c>
      <c r="HD66">
        <v>11.9021</v>
      </c>
      <c r="HE66">
        <v>4.9637</v>
      </c>
      <c r="HF66">
        <v>3.292</v>
      </c>
      <c r="HG66">
        <v>9999</v>
      </c>
      <c r="HH66">
        <v>9999</v>
      </c>
      <c r="HI66">
        <v>9999</v>
      </c>
      <c r="HJ66">
        <v>999.9</v>
      </c>
      <c r="HK66">
        <v>4.97023</v>
      </c>
      <c r="HL66">
        <v>1.87514</v>
      </c>
      <c r="HM66">
        <v>1.87379</v>
      </c>
      <c r="HN66">
        <v>1.87302</v>
      </c>
      <c r="HO66">
        <v>1.87454</v>
      </c>
      <c r="HP66">
        <v>1.86951</v>
      </c>
      <c r="HQ66">
        <v>1.87364</v>
      </c>
      <c r="HR66">
        <v>1.87873</v>
      </c>
      <c r="HS66">
        <v>0</v>
      </c>
      <c r="HT66">
        <v>0</v>
      </c>
      <c r="HU66">
        <v>0</v>
      </c>
      <c r="HV66">
        <v>0</v>
      </c>
      <c r="HW66" t="s">
        <v>416</v>
      </c>
      <c r="HX66" t="s">
        <v>417</v>
      </c>
      <c r="HY66" t="s">
        <v>418</v>
      </c>
      <c r="HZ66" t="s">
        <v>418</v>
      </c>
      <c r="IA66" t="s">
        <v>418</v>
      </c>
      <c r="IB66" t="s">
        <v>418</v>
      </c>
      <c r="IC66">
        <v>0</v>
      </c>
      <c r="ID66">
        <v>100</v>
      </c>
      <c r="IE66">
        <v>100</v>
      </c>
      <c r="IF66">
        <v>0.655</v>
      </c>
      <c r="IG66">
        <v>0.31</v>
      </c>
      <c r="IH66">
        <v>0.6815500000000156</v>
      </c>
      <c r="II66">
        <v>0</v>
      </c>
      <c r="IJ66">
        <v>0</v>
      </c>
      <c r="IK66">
        <v>0</v>
      </c>
      <c r="IL66">
        <v>0.3099619047619022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2</v>
      </c>
      <c r="IU66">
        <v>4.4</v>
      </c>
      <c r="IV66">
        <v>1.12427</v>
      </c>
      <c r="IW66">
        <v>2.41089</v>
      </c>
      <c r="IX66">
        <v>1.42578</v>
      </c>
      <c r="IY66">
        <v>2.26562</v>
      </c>
      <c r="IZ66">
        <v>1.54785</v>
      </c>
      <c r="JA66">
        <v>2.32056</v>
      </c>
      <c r="JB66">
        <v>35.1055</v>
      </c>
      <c r="JC66">
        <v>14.4122</v>
      </c>
      <c r="JD66">
        <v>18</v>
      </c>
      <c r="JE66">
        <v>630.609</v>
      </c>
      <c r="JF66">
        <v>423.848</v>
      </c>
      <c r="JG66">
        <v>27.1693</v>
      </c>
      <c r="JH66">
        <v>27.2921</v>
      </c>
      <c r="JI66">
        <v>30</v>
      </c>
      <c r="JJ66">
        <v>27.1766</v>
      </c>
      <c r="JK66">
        <v>27.12</v>
      </c>
      <c r="JL66">
        <v>22.5293</v>
      </c>
      <c r="JM66">
        <v>18.6661</v>
      </c>
      <c r="JN66">
        <v>57.2161</v>
      </c>
      <c r="JO66">
        <v>-999.9</v>
      </c>
      <c r="JP66">
        <v>435</v>
      </c>
      <c r="JQ66">
        <v>23</v>
      </c>
      <c r="JR66">
        <v>95.4615</v>
      </c>
      <c r="JS66">
        <v>101.322</v>
      </c>
    </row>
    <row r="67" spans="1:279">
      <c r="A67">
        <v>43</v>
      </c>
      <c r="B67">
        <v>1687881469</v>
      </c>
      <c r="C67">
        <v>8937.400000095367</v>
      </c>
      <c r="D67" t="s">
        <v>625</v>
      </c>
      <c r="E67" t="s">
        <v>626</v>
      </c>
      <c r="F67">
        <v>15</v>
      </c>
      <c r="P67">
        <v>1687881461.25</v>
      </c>
      <c r="Q67">
        <f>(R67)/1000</f>
        <v>0</v>
      </c>
      <c r="R67">
        <f>1000*DB67*AP67*(CX67-CY67)/(100*CQ67*(1000-AP67*CX67))</f>
        <v>0</v>
      </c>
      <c r="S67">
        <f>DB67*AP67*(CW67-CV67*(1000-AP67*CY67)/(1000-AP67*CX67))/(100*CQ67)</f>
        <v>0</v>
      </c>
      <c r="T67">
        <f>CV67 - IF(AP67&gt;1, S67*CQ67*100.0/(AR67*DJ67), 0)</f>
        <v>0</v>
      </c>
      <c r="U67">
        <f>((AA67-Q67/2)*T67-S67)/(AA67+Q67/2)</f>
        <v>0</v>
      </c>
      <c r="V67">
        <f>U67*(DC67+DD67)/1000.0</f>
        <v>0</v>
      </c>
      <c r="W67">
        <f>(CV67 - IF(AP67&gt;1, S67*CQ67*100.0/(AR67*DJ67), 0))*(DC67+DD67)/1000.0</f>
        <v>0</v>
      </c>
      <c r="X67">
        <f>2.0/((1/Z67-1/Y67)+SIGN(Z67)*SQRT((1/Z67-1/Y67)*(1/Z67-1/Y67) + 4*CR67/((CR67+1)*(CR67+1))*(2*1/Z67*1/Y67-1/Y67*1/Y67)))</f>
        <v>0</v>
      </c>
      <c r="Y67">
        <f>IF(LEFT(CS67,1)&lt;&gt;"0",IF(LEFT(CS67,1)="1",3.0,CT67),$D$5+$E$5*(DJ67*DC67/($K$5*1000))+$F$5*(DJ67*DC67/($K$5*1000))*MAX(MIN(CQ67,$J$5),$I$5)*MAX(MIN(CQ67,$J$5),$I$5)+$G$5*MAX(MIN(CQ67,$J$5),$I$5)*(DJ67*DC67/($K$5*1000))+$H$5*(DJ67*DC67/($K$5*1000))*(DJ67*DC67/($K$5*1000)))</f>
        <v>0</v>
      </c>
      <c r="Z67">
        <f>Q67*(1000-(1000*0.61365*exp(17.502*AD67/(240.97+AD67))/(DC67+DD67)+CX67)/2)/(1000*0.61365*exp(17.502*AD67/(240.97+AD67))/(DC67+DD67)-CX67)</f>
        <v>0</v>
      </c>
      <c r="AA67">
        <f>1/((CR67+1)/(X67/1.6)+1/(Y67/1.37)) + CR67/((CR67+1)/(X67/1.6) + CR67/(Y67/1.37))</f>
        <v>0</v>
      </c>
      <c r="AB67">
        <f>(CM67*CP67)</f>
        <v>0</v>
      </c>
      <c r="AC67">
        <f>(DE67+(AB67+2*0.95*5.67E-8*(((DE67+$B$7)+273)^4-(DE67+273)^4)-44100*Q67)/(1.84*29.3*Y67+8*0.95*5.67E-8*(DE67+273)^3))</f>
        <v>0</v>
      </c>
      <c r="AD67">
        <f>($B$61*DF67+$D$7*DG67+$C$61*AC67)</f>
        <v>0</v>
      </c>
      <c r="AE67">
        <f>0.61365*exp(17.502*AD67/(240.97+AD67))</f>
        <v>0</v>
      </c>
      <c r="AF67">
        <f>(AG67/AH67*100)</f>
        <v>0</v>
      </c>
      <c r="AG67">
        <f>CX67*(DC67+DD67)/1000</f>
        <v>0</v>
      </c>
      <c r="AH67">
        <f>0.61365*exp(17.502*DE67/(240.97+DE67))</f>
        <v>0</v>
      </c>
      <c r="AI67">
        <f>(AE67-CX67*(DC67+DD67)/1000)</f>
        <v>0</v>
      </c>
      <c r="AJ67">
        <f>(-Q67*44100)</f>
        <v>0</v>
      </c>
      <c r="AK67">
        <f>2*29.3*Y67*0.92*(DE67-AD67)</f>
        <v>0</v>
      </c>
      <c r="AL67">
        <f>2*0.95*5.67E-8*(((DE67+$B$7)+273)^4-(AD67+273)^4)</f>
        <v>0</v>
      </c>
      <c r="AM67">
        <f>AB67+AL67+AJ67+AK67</f>
        <v>0</v>
      </c>
      <c r="AN67">
        <v>0</v>
      </c>
      <c r="AO67">
        <v>0</v>
      </c>
      <c r="AP67">
        <f>IF(AN67*$H$13&gt;=AR67,1.0,(AR67/(AR67-AN67*$H$13)))</f>
        <v>0</v>
      </c>
      <c r="AQ67">
        <f>(AP67-1)*100</f>
        <v>0</v>
      </c>
      <c r="AR67">
        <f>MAX(0,($B$13+$C$13*DJ67)/(1+$D$13*DJ67)*DC67/(DE67+273)*$E$13)</f>
        <v>0</v>
      </c>
      <c r="AS67" t="s">
        <v>409</v>
      </c>
      <c r="AT67">
        <v>12501.9</v>
      </c>
      <c r="AU67">
        <v>646.7515384615385</v>
      </c>
      <c r="AV67">
        <v>2575.47</v>
      </c>
      <c r="AW67">
        <f>1-AU67/AV67</f>
        <v>0</v>
      </c>
      <c r="AX67">
        <v>-1.242991638256745</v>
      </c>
      <c r="AY67" t="s">
        <v>627</v>
      </c>
      <c r="AZ67">
        <v>12520.1</v>
      </c>
      <c r="BA67">
        <v>883.1309999999999</v>
      </c>
      <c r="BB67">
        <v>1150.46</v>
      </c>
      <c r="BC67">
        <f>1-BA67/BB67</f>
        <v>0</v>
      </c>
      <c r="BD67">
        <v>0.5</v>
      </c>
      <c r="BE67">
        <f>CN67</f>
        <v>0</v>
      </c>
      <c r="BF67">
        <f>S67</f>
        <v>0</v>
      </c>
      <c r="BG67">
        <f>BC67*BD67*BE67</f>
        <v>0</v>
      </c>
      <c r="BH67">
        <f>(BF67-AX67)/BE67</f>
        <v>0</v>
      </c>
      <c r="BI67">
        <f>(AV67-BB67)/BB67</f>
        <v>0</v>
      </c>
      <c r="BJ67">
        <f>AU67/(AW67+AU67/BB67)</f>
        <v>0</v>
      </c>
      <c r="BK67" t="s">
        <v>628</v>
      </c>
      <c r="BL67">
        <v>554.47</v>
      </c>
      <c r="BM67">
        <f>IF(BL67&lt;&gt;0, BL67, BJ67)</f>
        <v>0</v>
      </c>
      <c r="BN67">
        <f>1-BM67/BB67</f>
        <v>0</v>
      </c>
      <c r="BO67">
        <f>(BB67-BA67)/(BB67-BM67)</f>
        <v>0</v>
      </c>
      <c r="BP67">
        <f>(AV67-BB67)/(AV67-BM67)</f>
        <v>0</v>
      </c>
      <c r="BQ67">
        <f>(BB67-BA67)/(BB67-AU67)</f>
        <v>0</v>
      </c>
      <c r="BR67">
        <f>(AV67-BB67)/(AV67-AU67)</f>
        <v>0</v>
      </c>
      <c r="BS67">
        <f>(BO67*BM67/BA67)</f>
        <v>0</v>
      </c>
      <c r="BT67">
        <f>(1-BS67)</f>
        <v>0</v>
      </c>
      <c r="BU67">
        <v>1929</v>
      </c>
      <c r="BV67">
        <v>300</v>
      </c>
      <c r="BW67">
        <v>300</v>
      </c>
      <c r="BX67">
        <v>300</v>
      </c>
      <c r="BY67">
        <v>12520.1</v>
      </c>
      <c r="BZ67">
        <v>1111.85</v>
      </c>
      <c r="CA67">
        <v>-0.0090721</v>
      </c>
      <c r="CB67">
        <v>1.89</v>
      </c>
      <c r="CC67" t="s">
        <v>412</v>
      </c>
      <c r="CD67" t="s">
        <v>412</v>
      </c>
      <c r="CE67" t="s">
        <v>412</v>
      </c>
      <c r="CF67" t="s">
        <v>412</v>
      </c>
      <c r="CG67" t="s">
        <v>412</v>
      </c>
      <c r="CH67" t="s">
        <v>412</v>
      </c>
      <c r="CI67" t="s">
        <v>412</v>
      </c>
      <c r="CJ67" t="s">
        <v>412</v>
      </c>
      <c r="CK67" t="s">
        <v>412</v>
      </c>
      <c r="CL67" t="s">
        <v>412</v>
      </c>
      <c r="CM67">
        <f>$B$11*DK67+$C$11*DL67+$F$11*DW67*(1-DZ67)</f>
        <v>0</v>
      </c>
      <c r="CN67">
        <f>CM67*CO67</f>
        <v>0</v>
      </c>
      <c r="CO67">
        <f>($B$11*$D$9+$C$11*$D$9+$F$11*((EJ67+EB67)/MAX(EJ67+EB67+EK67, 0.1)*$I$9+EK67/MAX(EJ67+EB67+EK67, 0.1)*$J$9))/($B$11+$C$11+$F$11)</f>
        <v>0</v>
      </c>
      <c r="CP67">
        <f>($B$11*$K$9+$C$11*$K$9+$F$11*((EJ67+EB67)/MAX(EJ67+EB67+EK67, 0.1)*$P$9+EK67/MAX(EJ67+EB67+EK67, 0.1)*$Q$9))/($B$11+$C$11+$F$11)</f>
        <v>0</v>
      </c>
      <c r="CQ67">
        <v>6</v>
      </c>
      <c r="CR67">
        <v>0.5</v>
      </c>
      <c r="CS67" t="s">
        <v>413</v>
      </c>
      <c r="CT67">
        <v>2</v>
      </c>
      <c r="CU67">
        <v>1687881461.25</v>
      </c>
      <c r="CV67">
        <v>418.1127333333333</v>
      </c>
      <c r="CW67">
        <v>434.9777</v>
      </c>
      <c r="CX67">
        <v>24.69395</v>
      </c>
      <c r="CY67">
        <v>22.96221333333333</v>
      </c>
      <c r="CZ67">
        <v>417.4677333333333</v>
      </c>
      <c r="DA67">
        <v>24.38400333333333</v>
      </c>
      <c r="DB67">
        <v>600.1945333333333</v>
      </c>
      <c r="DC67">
        <v>101.0340333333333</v>
      </c>
      <c r="DD67">
        <v>0.09989070333333333</v>
      </c>
      <c r="DE67">
        <v>27.88745</v>
      </c>
      <c r="DF67">
        <v>27.94190666666666</v>
      </c>
      <c r="DG67">
        <v>999.9000000000002</v>
      </c>
      <c r="DH67">
        <v>0</v>
      </c>
      <c r="DI67">
        <v>0</v>
      </c>
      <c r="DJ67">
        <v>10003.7</v>
      </c>
      <c r="DK67">
        <v>0</v>
      </c>
      <c r="DL67">
        <v>1092.357433333333</v>
      </c>
      <c r="DM67">
        <v>-16.85442</v>
      </c>
      <c r="DN67">
        <v>428.7097333333332</v>
      </c>
      <c r="DO67">
        <v>445.2003666666667</v>
      </c>
      <c r="DP67">
        <v>1.731745333333333</v>
      </c>
      <c r="DQ67">
        <v>434.9777</v>
      </c>
      <c r="DR67">
        <v>22.96221333333333</v>
      </c>
      <c r="DS67">
        <v>2.494929</v>
      </c>
      <c r="DT67">
        <v>2.319964333333334</v>
      </c>
      <c r="DU67">
        <v>20.99344333333334</v>
      </c>
      <c r="DV67">
        <v>19.81568</v>
      </c>
      <c r="DW67">
        <v>1499.954333333334</v>
      </c>
      <c r="DX67">
        <v>0.9730058333333332</v>
      </c>
      <c r="DY67">
        <v>0.02699379666666666</v>
      </c>
      <c r="DZ67">
        <v>0</v>
      </c>
      <c r="EA67">
        <v>884.4213333333332</v>
      </c>
      <c r="EB67">
        <v>4.99931</v>
      </c>
      <c r="EC67">
        <v>18011.31333333334</v>
      </c>
      <c r="ED67">
        <v>13258.85</v>
      </c>
      <c r="EE67">
        <v>36.38726666666665</v>
      </c>
      <c r="EF67">
        <v>38.14559999999999</v>
      </c>
      <c r="EG67">
        <v>36.73726666666666</v>
      </c>
      <c r="EH67">
        <v>37.5538</v>
      </c>
      <c r="EI67">
        <v>37.92046666666667</v>
      </c>
      <c r="EJ67">
        <v>1454.599333333333</v>
      </c>
      <c r="EK67">
        <v>40.355</v>
      </c>
      <c r="EL67">
        <v>0</v>
      </c>
      <c r="EM67">
        <v>119.2000000476837</v>
      </c>
      <c r="EN67">
        <v>0</v>
      </c>
      <c r="EO67">
        <v>883.1309999999999</v>
      </c>
      <c r="EP67">
        <v>-171.1876236793883</v>
      </c>
      <c r="EQ67">
        <v>-14734.34869054276</v>
      </c>
      <c r="ER67">
        <v>17893.09615384615</v>
      </c>
      <c r="ES67">
        <v>15</v>
      </c>
      <c r="ET67">
        <v>1687881488</v>
      </c>
      <c r="EU67" t="s">
        <v>629</v>
      </c>
      <c r="EV67">
        <v>1687881488</v>
      </c>
      <c r="EW67">
        <v>1687881087.5</v>
      </c>
      <c r="EX67">
        <v>43</v>
      </c>
      <c r="EY67">
        <v>-0.01</v>
      </c>
      <c r="EZ67">
        <v>0.005</v>
      </c>
      <c r="FA67">
        <v>0.645</v>
      </c>
      <c r="FB67">
        <v>0.31</v>
      </c>
      <c r="FC67">
        <v>435</v>
      </c>
      <c r="FD67">
        <v>23</v>
      </c>
      <c r="FE67">
        <v>0.18</v>
      </c>
      <c r="FF67">
        <v>0.17</v>
      </c>
      <c r="FG67">
        <v>-16.846815</v>
      </c>
      <c r="FH67">
        <v>-0.1242168855534022</v>
      </c>
      <c r="FI67">
        <v>0.01927862222774248</v>
      </c>
      <c r="FJ67">
        <v>1</v>
      </c>
      <c r="FK67">
        <v>418.1265</v>
      </c>
      <c r="FL67">
        <v>-0.203879866518583</v>
      </c>
      <c r="FM67">
        <v>0.01899780689096843</v>
      </c>
      <c r="FN67">
        <v>1</v>
      </c>
      <c r="FO67">
        <v>1.70643125</v>
      </c>
      <c r="FP67">
        <v>0.3820852908067506</v>
      </c>
      <c r="FQ67">
        <v>0.04197938447544819</v>
      </c>
      <c r="FR67">
        <v>1</v>
      </c>
      <c r="FS67">
        <v>24.68431</v>
      </c>
      <c r="FT67">
        <v>0.6462086763069672</v>
      </c>
      <c r="FU67">
        <v>0.0467327961214961</v>
      </c>
      <c r="FV67">
        <v>1</v>
      </c>
      <c r="FW67">
        <v>4</v>
      </c>
      <c r="FX67">
        <v>4</v>
      </c>
      <c r="FY67" t="s">
        <v>415</v>
      </c>
      <c r="FZ67">
        <v>3.17822</v>
      </c>
      <c r="GA67">
        <v>2.79691</v>
      </c>
      <c r="GB67">
        <v>0.104501</v>
      </c>
      <c r="GC67">
        <v>0.108336</v>
      </c>
      <c r="GD67">
        <v>0.122618</v>
      </c>
      <c r="GE67">
        <v>0.117382</v>
      </c>
      <c r="GF67">
        <v>28075</v>
      </c>
      <c r="GG67">
        <v>22221.4</v>
      </c>
      <c r="GH67">
        <v>29301.2</v>
      </c>
      <c r="GI67">
        <v>24413.3</v>
      </c>
      <c r="GJ67">
        <v>32673.6</v>
      </c>
      <c r="GK67">
        <v>31433.3</v>
      </c>
      <c r="GL67">
        <v>40408.4</v>
      </c>
      <c r="GM67">
        <v>39827.3</v>
      </c>
      <c r="GN67">
        <v>2.17315</v>
      </c>
      <c r="GO67">
        <v>1.86915</v>
      </c>
      <c r="GP67">
        <v>0.118837</v>
      </c>
      <c r="GQ67">
        <v>0</v>
      </c>
      <c r="GR67">
        <v>26.0011</v>
      </c>
      <c r="GS67">
        <v>999.9</v>
      </c>
      <c r="GT67">
        <v>58.9</v>
      </c>
      <c r="GU67">
        <v>31.6</v>
      </c>
      <c r="GV67">
        <v>27.2138</v>
      </c>
      <c r="GW67">
        <v>62.2501</v>
      </c>
      <c r="GX67">
        <v>31.9952</v>
      </c>
      <c r="GY67">
        <v>1</v>
      </c>
      <c r="GZ67">
        <v>-0.00245935</v>
      </c>
      <c r="HA67">
        <v>0</v>
      </c>
      <c r="HB67">
        <v>20.279</v>
      </c>
      <c r="HC67">
        <v>5.22403</v>
      </c>
      <c r="HD67">
        <v>11.9021</v>
      </c>
      <c r="HE67">
        <v>4.96365</v>
      </c>
      <c r="HF67">
        <v>3.292</v>
      </c>
      <c r="HG67">
        <v>9999</v>
      </c>
      <c r="HH67">
        <v>9999</v>
      </c>
      <c r="HI67">
        <v>9999</v>
      </c>
      <c r="HJ67">
        <v>999.9</v>
      </c>
      <c r="HK67">
        <v>4.9702</v>
      </c>
      <c r="HL67">
        <v>1.87514</v>
      </c>
      <c r="HM67">
        <v>1.87385</v>
      </c>
      <c r="HN67">
        <v>1.87302</v>
      </c>
      <c r="HO67">
        <v>1.87454</v>
      </c>
      <c r="HP67">
        <v>1.86951</v>
      </c>
      <c r="HQ67">
        <v>1.87364</v>
      </c>
      <c r="HR67">
        <v>1.87871</v>
      </c>
      <c r="HS67">
        <v>0</v>
      </c>
      <c r="HT67">
        <v>0</v>
      </c>
      <c r="HU67">
        <v>0</v>
      </c>
      <c r="HV67">
        <v>0</v>
      </c>
      <c r="HW67" t="s">
        <v>416</v>
      </c>
      <c r="HX67" t="s">
        <v>417</v>
      </c>
      <c r="HY67" t="s">
        <v>418</v>
      </c>
      <c r="HZ67" t="s">
        <v>418</v>
      </c>
      <c r="IA67" t="s">
        <v>418</v>
      </c>
      <c r="IB67" t="s">
        <v>418</v>
      </c>
      <c r="IC67">
        <v>0</v>
      </c>
      <c r="ID67">
        <v>100</v>
      </c>
      <c r="IE67">
        <v>100</v>
      </c>
      <c r="IF67">
        <v>0.645</v>
      </c>
      <c r="IG67">
        <v>0.31</v>
      </c>
      <c r="IH67">
        <v>0.6554500000000303</v>
      </c>
      <c r="II67">
        <v>0</v>
      </c>
      <c r="IJ67">
        <v>0</v>
      </c>
      <c r="IK67">
        <v>0</v>
      </c>
      <c r="IL67">
        <v>0.3099619047619022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1.6</v>
      </c>
      <c r="IU67">
        <v>6.4</v>
      </c>
      <c r="IV67">
        <v>1.12427</v>
      </c>
      <c r="IW67">
        <v>2.40112</v>
      </c>
      <c r="IX67">
        <v>1.42578</v>
      </c>
      <c r="IY67">
        <v>2.26929</v>
      </c>
      <c r="IZ67">
        <v>1.54785</v>
      </c>
      <c r="JA67">
        <v>2.44385</v>
      </c>
      <c r="JB67">
        <v>35.1055</v>
      </c>
      <c r="JC67">
        <v>14.4035</v>
      </c>
      <c r="JD67">
        <v>18</v>
      </c>
      <c r="JE67">
        <v>631.846</v>
      </c>
      <c r="JF67">
        <v>421.323</v>
      </c>
      <c r="JG67">
        <v>27.2757</v>
      </c>
      <c r="JH67">
        <v>27.2947</v>
      </c>
      <c r="JI67">
        <v>29.9999</v>
      </c>
      <c r="JJ67">
        <v>27.1798</v>
      </c>
      <c r="JK67">
        <v>27.1164</v>
      </c>
      <c r="JL67">
        <v>22.5227</v>
      </c>
      <c r="JM67">
        <v>16.9664</v>
      </c>
      <c r="JN67">
        <v>57.5997</v>
      </c>
      <c r="JO67">
        <v>-999.9</v>
      </c>
      <c r="JP67">
        <v>435</v>
      </c>
      <c r="JQ67">
        <v>23</v>
      </c>
      <c r="JR67">
        <v>95.45780000000001</v>
      </c>
      <c r="JS67">
        <v>101.332</v>
      </c>
    </row>
    <row r="68" spans="1:279">
      <c r="A68">
        <v>44</v>
      </c>
      <c r="B68">
        <v>1687881631</v>
      </c>
      <c r="C68">
        <v>9099.400000095367</v>
      </c>
      <c r="D68" t="s">
        <v>630</v>
      </c>
      <c r="E68" t="s">
        <v>631</v>
      </c>
      <c r="F68">
        <v>15</v>
      </c>
      <c r="P68">
        <v>1687881623</v>
      </c>
      <c r="Q68">
        <f>(R68)/1000</f>
        <v>0</v>
      </c>
      <c r="R68">
        <f>1000*DB68*AP68*(CX68-CY68)/(100*CQ68*(1000-AP68*CX68))</f>
        <v>0</v>
      </c>
      <c r="S68">
        <f>DB68*AP68*(CW68-CV68*(1000-AP68*CY68)/(1000-AP68*CX68))/(100*CQ68)</f>
        <v>0</v>
      </c>
      <c r="T68">
        <f>CV68 - IF(AP68&gt;1, S68*CQ68*100.0/(AR68*DJ68), 0)</f>
        <v>0</v>
      </c>
      <c r="U68">
        <f>((AA68-Q68/2)*T68-S68)/(AA68+Q68/2)</f>
        <v>0</v>
      </c>
      <c r="V68">
        <f>U68*(DC68+DD68)/1000.0</f>
        <v>0</v>
      </c>
      <c r="W68">
        <f>(CV68 - IF(AP68&gt;1, S68*CQ68*100.0/(AR68*DJ68), 0))*(DC68+DD68)/1000.0</f>
        <v>0</v>
      </c>
      <c r="X68">
        <f>2.0/((1/Z68-1/Y68)+SIGN(Z68)*SQRT((1/Z68-1/Y68)*(1/Z68-1/Y68) + 4*CR68/((CR68+1)*(CR68+1))*(2*1/Z68*1/Y68-1/Y68*1/Y68)))</f>
        <v>0</v>
      </c>
      <c r="Y68">
        <f>IF(LEFT(CS68,1)&lt;&gt;"0",IF(LEFT(CS68,1)="1",3.0,CT68),$D$5+$E$5*(DJ68*DC68/($K$5*1000))+$F$5*(DJ68*DC68/($K$5*1000))*MAX(MIN(CQ68,$J$5),$I$5)*MAX(MIN(CQ68,$J$5),$I$5)+$G$5*MAX(MIN(CQ68,$J$5),$I$5)*(DJ68*DC68/($K$5*1000))+$H$5*(DJ68*DC68/($K$5*1000))*(DJ68*DC68/($K$5*1000)))</f>
        <v>0</v>
      </c>
      <c r="Z68">
        <f>Q68*(1000-(1000*0.61365*exp(17.502*AD68/(240.97+AD68))/(DC68+DD68)+CX68)/2)/(1000*0.61365*exp(17.502*AD68/(240.97+AD68))/(DC68+DD68)-CX68)</f>
        <v>0</v>
      </c>
      <c r="AA68">
        <f>1/((CR68+1)/(X68/1.6)+1/(Y68/1.37)) + CR68/((CR68+1)/(X68/1.6) + CR68/(Y68/1.37))</f>
        <v>0</v>
      </c>
      <c r="AB68">
        <f>(CM68*CP68)</f>
        <v>0</v>
      </c>
      <c r="AC68">
        <f>(DE68+(AB68+2*0.95*5.67E-8*(((DE68+$B$7)+273)^4-(DE68+273)^4)-44100*Q68)/(1.84*29.3*Y68+8*0.95*5.67E-8*(DE68+273)^3))</f>
        <v>0</v>
      </c>
      <c r="AD68">
        <f>($B$61*DF68+$D$7*DG68+$C$61*AC68)</f>
        <v>0</v>
      </c>
      <c r="AE68">
        <f>0.61365*exp(17.502*AD68/(240.97+AD68))</f>
        <v>0</v>
      </c>
      <c r="AF68">
        <f>(AG68/AH68*100)</f>
        <v>0</v>
      </c>
      <c r="AG68">
        <f>CX68*(DC68+DD68)/1000</f>
        <v>0</v>
      </c>
      <c r="AH68">
        <f>0.61365*exp(17.502*DE68/(240.97+DE68))</f>
        <v>0</v>
      </c>
      <c r="AI68">
        <f>(AE68-CX68*(DC68+DD68)/1000)</f>
        <v>0</v>
      </c>
      <c r="AJ68">
        <f>(-Q68*44100)</f>
        <v>0</v>
      </c>
      <c r="AK68">
        <f>2*29.3*Y68*0.92*(DE68-AD68)</f>
        <v>0</v>
      </c>
      <c r="AL68">
        <f>2*0.95*5.67E-8*(((DE68+$B$7)+273)^4-(AD68+273)^4)</f>
        <v>0</v>
      </c>
      <c r="AM68">
        <f>AB68+AL68+AJ68+AK68</f>
        <v>0</v>
      </c>
      <c r="AN68">
        <v>0</v>
      </c>
      <c r="AO68">
        <v>0</v>
      </c>
      <c r="AP68">
        <f>IF(AN68*$H$13&gt;=AR68,1.0,(AR68/(AR68-AN68*$H$13)))</f>
        <v>0</v>
      </c>
      <c r="AQ68">
        <f>(AP68-1)*100</f>
        <v>0</v>
      </c>
      <c r="AR68">
        <f>MAX(0,($B$13+$C$13*DJ68)/(1+$D$13*DJ68)*DC68/(DE68+273)*$E$13)</f>
        <v>0</v>
      </c>
      <c r="AS68" t="s">
        <v>409</v>
      </c>
      <c r="AT68">
        <v>12501.9</v>
      </c>
      <c r="AU68">
        <v>646.7515384615385</v>
      </c>
      <c r="AV68">
        <v>2575.47</v>
      </c>
      <c r="AW68">
        <f>1-AU68/AV68</f>
        <v>0</v>
      </c>
      <c r="AX68">
        <v>-1.242991638256745</v>
      </c>
      <c r="AY68" t="s">
        <v>632</v>
      </c>
      <c r="AZ68">
        <v>12518.6</v>
      </c>
      <c r="BA68">
        <v>615.6830384615384</v>
      </c>
      <c r="BB68">
        <v>831.079</v>
      </c>
      <c r="BC68">
        <f>1-BA68/BB68</f>
        <v>0</v>
      </c>
      <c r="BD68">
        <v>0.5</v>
      </c>
      <c r="BE68">
        <f>CN68</f>
        <v>0</v>
      </c>
      <c r="BF68">
        <f>S68</f>
        <v>0</v>
      </c>
      <c r="BG68">
        <f>BC68*BD68*BE68</f>
        <v>0</v>
      </c>
      <c r="BH68">
        <f>(BF68-AX68)/BE68</f>
        <v>0</v>
      </c>
      <c r="BI68">
        <f>(AV68-BB68)/BB68</f>
        <v>0</v>
      </c>
      <c r="BJ68">
        <f>AU68/(AW68+AU68/BB68)</f>
        <v>0</v>
      </c>
      <c r="BK68" t="s">
        <v>633</v>
      </c>
      <c r="BL68">
        <v>-1062.39</v>
      </c>
      <c r="BM68">
        <f>IF(BL68&lt;&gt;0, BL68, BJ68)</f>
        <v>0</v>
      </c>
      <c r="BN68">
        <f>1-BM68/BB68</f>
        <v>0</v>
      </c>
      <c r="BO68">
        <f>(BB68-BA68)/(BB68-BM68)</f>
        <v>0</v>
      </c>
      <c r="BP68">
        <f>(AV68-BB68)/(AV68-BM68)</f>
        <v>0</v>
      </c>
      <c r="BQ68">
        <f>(BB68-BA68)/(BB68-AU68)</f>
        <v>0</v>
      </c>
      <c r="BR68">
        <f>(AV68-BB68)/(AV68-AU68)</f>
        <v>0</v>
      </c>
      <c r="BS68">
        <f>(BO68*BM68/BA68)</f>
        <v>0</v>
      </c>
      <c r="BT68">
        <f>(1-BS68)</f>
        <v>0</v>
      </c>
      <c r="BU68">
        <v>1931</v>
      </c>
      <c r="BV68">
        <v>300</v>
      </c>
      <c r="BW68">
        <v>300</v>
      </c>
      <c r="BX68">
        <v>300</v>
      </c>
      <c r="BY68">
        <v>12518.6</v>
      </c>
      <c r="BZ68">
        <v>785.6799999999999</v>
      </c>
      <c r="CA68">
        <v>-0.00907058</v>
      </c>
      <c r="CB68">
        <v>-5.64</v>
      </c>
      <c r="CC68" t="s">
        <v>412</v>
      </c>
      <c r="CD68" t="s">
        <v>412</v>
      </c>
      <c r="CE68" t="s">
        <v>412</v>
      </c>
      <c r="CF68" t="s">
        <v>412</v>
      </c>
      <c r="CG68" t="s">
        <v>412</v>
      </c>
      <c r="CH68" t="s">
        <v>412</v>
      </c>
      <c r="CI68" t="s">
        <v>412</v>
      </c>
      <c r="CJ68" t="s">
        <v>412</v>
      </c>
      <c r="CK68" t="s">
        <v>412</v>
      </c>
      <c r="CL68" t="s">
        <v>412</v>
      </c>
      <c r="CM68">
        <f>$B$11*DK68+$C$11*DL68+$F$11*DW68*(1-DZ68)</f>
        <v>0</v>
      </c>
      <c r="CN68">
        <f>CM68*CO68</f>
        <v>0</v>
      </c>
      <c r="CO68">
        <f>($B$11*$D$9+$C$11*$D$9+$F$11*((EJ68+EB68)/MAX(EJ68+EB68+EK68, 0.1)*$I$9+EK68/MAX(EJ68+EB68+EK68, 0.1)*$J$9))/($B$11+$C$11+$F$11)</f>
        <v>0</v>
      </c>
      <c r="CP68">
        <f>($B$11*$K$9+$C$11*$K$9+$F$11*((EJ68+EB68)/MAX(EJ68+EB68+EK68, 0.1)*$P$9+EK68/MAX(EJ68+EB68+EK68, 0.1)*$Q$9))/($B$11+$C$11+$F$11)</f>
        <v>0</v>
      </c>
      <c r="CQ68">
        <v>6</v>
      </c>
      <c r="CR68">
        <v>0.5</v>
      </c>
      <c r="CS68" t="s">
        <v>413</v>
      </c>
      <c r="CT68">
        <v>2</v>
      </c>
      <c r="CU68">
        <v>1687881623</v>
      </c>
      <c r="CV68">
        <v>419.9143870967742</v>
      </c>
      <c r="CW68">
        <v>434.9829032258065</v>
      </c>
      <c r="CX68">
        <v>24.37913548387096</v>
      </c>
      <c r="CY68">
        <v>23.06821935483872</v>
      </c>
      <c r="CZ68">
        <v>419.2473870967743</v>
      </c>
      <c r="DA68">
        <v>24.06917419354839</v>
      </c>
      <c r="DB68">
        <v>600.2261612903226</v>
      </c>
      <c r="DC68">
        <v>101.0370322580645</v>
      </c>
      <c r="DD68">
        <v>0.1000504774193548</v>
      </c>
      <c r="DE68">
        <v>27.8725</v>
      </c>
      <c r="DF68">
        <v>37.86570322580646</v>
      </c>
      <c r="DG68">
        <v>999.9000000000003</v>
      </c>
      <c r="DH68">
        <v>0</v>
      </c>
      <c r="DI68">
        <v>0</v>
      </c>
      <c r="DJ68">
        <v>9995.307096774193</v>
      </c>
      <c r="DK68">
        <v>0</v>
      </c>
      <c r="DL68">
        <v>840.5551612903226</v>
      </c>
      <c r="DM68">
        <v>-15.09024516129033</v>
      </c>
      <c r="DN68">
        <v>430.3851612903225</v>
      </c>
      <c r="DO68">
        <v>445.2542258064517</v>
      </c>
      <c r="DP68">
        <v>1.310928387096774</v>
      </c>
      <c r="DQ68">
        <v>434.9829032258065</v>
      </c>
      <c r="DR68">
        <v>23.06821935483872</v>
      </c>
      <c r="DS68">
        <v>2.463196774193548</v>
      </c>
      <c r="DT68">
        <v>2.330744516129033</v>
      </c>
      <c r="DU68">
        <v>20.78533870967742</v>
      </c>
      <c r="DV68">
        <v>19.89047419354839</v>
      </c>
      <c r="DW68">
        <v>1499.994838709678</v>
      </c>
      <c r="DX68">
        <v>0.9730014838709676</v>
      </c>
      <c r="DY68">
        <v>0.02699821612903227</v>
      </c>
      <c r="DZ68">
        <v>0</v>
      </c>
      <c r="EA68">
        <v>615.7406451612903</v>
      </c>
      <c r="EB68">
        <v>4.999310000000001</v>
      </c>
      <c r="EC68">
        <v>11437.55161290323</v>
      </c>
      <c r="ED68">
        <v>13259.2</v>
      </c>
      <c r="EE68">
        <v>38.9332258064516</v>
      </c>
      <c r="EF68">
        <v>41.24170967741934</v>
      </c>
      <c r="EG68">
        <v>39.24970967741935</v>
      </c>
      <c r="EH68">
        <v>41.33248387096774</v>
      </c>
      <c r="EI68">
        <v>40.77390322580645</v>
      </c>
      <c r="EJ68">
        <v>1454.634838709678</v>
      </c>
      <c r="EK68">
        <v>40.36032258064514</v>
      </c>
      <c r="EL68">
        <v>0</v>
      </c>
      <c r="EM68">
        <v>161.2000000476837</v>
      </c>
      <c r="EN68">
        <v>0</v>
      </c>
      <c r="EO68">
        <v>615.6830384615384</v>
      </c>
      <c r="EP68">
        <v>-24.10013669619664</v>
      </c>
      <c r="EQ68">
        <v>3946.273501224281</v>
      </c>
      <c r="ER68">
        <v>11458.85769230769</v>
      </c>
      <c r="ES68">
        <v>15</v>
      </c>
      <c r="ET68">
        <v>1687881650</v>
      </c>
      <c r="EU68" t="s">
        <v>634</v>
      </c>
      <c r="EV68">
        <v>1687881650</v>
      </c>
      <c r="EW68">
        <v>1687881087.5</v>
      </c>
      <c r="EX68">
        <v>44</v>
      </c>
      <c r="EY68">
        <v>0.022</v>
      </c>
      <c r="EZ68">
        <v>0.005</v>
      </c>
      <c r="FA68">
        <v>0.667</v>
      </c>
      <c r="FB68">
        <v>0.31</v>
      </c>
      <c r="FC68">
        <v>435</v>
      </c>
      <c r="FD68">
        <v>23</v>
      </c>
      <c r="FE68">
        <v>0.12</v>
      </c>
      <c r="FF68">
        <v>0.17</v>
      </c>
      <c r="FG68">
        <v>-15.087545</v>
      </c>
      <c r="FH68">
        <v>-0.07165553470917849</v>
      </c>
      <c r="FI68">
        <v>0.03401197546453302</v>
      </c>
      <c r="FJ68">
        <v>1</v>
      </c>
      <c r="FK68">
        <v>419.8954333333334</v>
      </c>
      <c r="FL68">
        <v>-0.3174994438275047</v>
      </c>
      <c r="FM68">
        <v>0.02624586739956384</v>
      </c>
      <c r="FN68">
        <v>1</v>
      </c>
      <c r="FO68">
        <v>1.28728175</v>
      </c>
      <c r="FP68">
        <v>0.4497565103189493</v>
      </c>
      <c r="FQ68">
        <v>0.04443881635954652</v>
      </c>
      <c r="FR68">
        <v>1</v>
      </c>
      <c r="FS68">
        <v>24.37582666666666</v>
      </c>
      <c r="FT68">
        <v>0.3232658509455324</v>
      </c>
      <c r="FU68">
        <v>0.02405670985170027</v>
      </c>
      <c r="FV68">
        <v>1</v>
      </c>
      <c r="FW68">
        <v>4</v>
      </c>
      <c r="FX68">
        <v>4</v>
      </c>
      <c r="FY68" t="s">
        <v>415</v>
      </c>
      <c r="FZ68">
        <v>3.17826</v>
      </c>
      <c r="GA68">
        <v>2.79704</v>
      </c>
      <c r="GB68">
        <v>0.104861</v>
      </c>
      <c r="GC68">
        <v>0.108357</v>
      </c>
      <c r="GD68">
        <v>0.121409</v>
      </c>
      <c r="GE68">
        <v>0.117786</v>
      </c>
      <c r="GF68">
        <v>28065.1</v>
      </c>
      <c r="GG68">
        <v>22222.4</v>
      </c>
      <c r="GH68">
        <v>29302.1</v>
      </c>
      <c r="GI68">
        <v>24414.5</v>
      </c>
      <c r="GJ68">
        <v>32720.2</v>
      </c>
      <c r="GK68">
        <v>31419.8</v>
      </c>
      <c r="GL68">
        <v>40409.4</v>
      </c>
      <c r="GM68">
        <v>39829</v>
      </c>
      <c r="GN68">
        <v>2.17162</v>
      </c>
      <c r="GO68">
        <v>1.87733</v>
      </c>
      <c r="GP68">
        <v>0.882968</v>
      </c>
      <c r="GQ68">
        <v>0</v>
      </c>
      <c r="GR68">
        <v>25.5158</v>
      </c>
      <c r="GS68">
        <v>999.9</v>
      </c>
      <c r="GT68">
        <v>58.3</v>
      </c>
      <c r="GU68">
        <v>31.6</v>
      </c>
      <c r="GV68">
        <v>26.937</v>
      </c>
      <c r="GW68">
        <v>62.3401</v>
      </c>
      <c r="GX68">
        <v>33.3614</v>
      </c>
      <c r="GY68">
        <v>1</v>
      </c>
      <c r="GZ68">
        <v>-0.0100762</v>
      </c>
      <c r="HA68">
        <v>0</v>
      </c>
      <c r="HB68">
        <v>20.2809</v>
      </c>
      <c r="HC68">
        <v>5.22807</v>
      </c>
      <c r="HD68">
        <v>11.9021</v>
      </c>
      <c r="HE68">
        <v>4.9638</v>
      </c>
      <c r="HF68">
        <v>3.292</v>
      </c>
      <c r="HG68">
        <v>9999</v>
      </c>
      <c r="HH68">
        <v>9999</v>
      </c>
      <c r="HI68">
        <v>9999</v>
      </c>
      <c r="HJ68">
        <v>999.9</v>
      </c>
      <c r="HK68">
        <v>4.9702</v>
      </c>
      <c r="HL68">
        <v>1.87512</v>
      </c>
      <c r="HM68">
        <v>1.87381</v>
      </c>
      <c r="HN68">
        <v>1.87298</v>
      </c>
      <c r="HO68">
        <v>1.87452</v>
      </c>
      <c r="HP68">
        <v>1.86951</v>
      </c>
      <c r="HQ68">
        <v>1.87363</v>
      </c>
      <c r="HR68">
        <v>1.87868</v>
      </c>
      <c r="HS68">
        <v>0</v>
      </c>
      <c r="HT68">
        <v>0</v>
      </c>
      <c r="HU68">
        <v>0</v>
      </c>
      <c r="HV68">
        <v>0</v>
      </c>
      <c r="HW68" t="s">
        <v>416</v>
      </c>
      <c r="HX68" t="s">
        <v>417</v>
      </c>
      <c r="HY68" t="s">
        <v>418</v>
      </c>
      <c r="HZ68" t="s">
        <v>418</v>
      </c>
      <c r="IA68" t="s">
        <v>418</v>
      </c>
      <c r="IB68" t="s">
        <v>418</v>
      </c>
      <c r="IC68">
        <v>0</v>
      </c>
      <c r="ID68">
        <v>100</v>
      </c>
      <c r="IE68">
        <v>100</v>
      </c>
      <c r="IF68">
        <v>0.667</v>
      </c>
      <c r="IG68">
        <v>0.3099</v>
      </c>
      <c r="IH68">
        <v>0.6453000000000202</v>
      </c>
      <c r="II68">
        <v>0</v>
      </c>
      <c r="IJ68">
        <v>0</v>
      </c>
      <c r="IK68">
        <v>0</v>
      </c>
      <c r="IL68">
        <v>0.3099619047619022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2.4</v>
      </c>
      <c r="IU68">
        <v>9.1</v>
      </c>
      <c r="IV68">
        <v>1.12549</v>
      </c>
      <c r="IW68">
        <v>2.41211</v>
      </c>
      <c r="IX68">
        <v>1.42578</v>
      </c>
      <c r="IY68">
        <v>2.26929</v>
      </c>
      <c r="IZ68">
        <v>1.54785</v>
      </c>
      <c r="JA68">
        <v>2.33521</v>
      </c>
      <c r="JB68">
        <v>34.9214</v>
      </c>
      <c r="JC68">
        <v>14.3772</v>
      </c>
      <c r="JD68">
        <v>18</v>
      </c>
      <c r="JE68">
        <v>629.629</v>
      </c>
      <c r="JF68">
        <v>425.231</v>
      </c>
      <c r="JG68">
        <v>27.2395</v>
      </c>
      <c r="JH68">
        <v>27.1759</v>
      </c>
      <c r="JI68">
        <v>30.0002</v>
      </c>
      <c r="JJ68">
        <v>27.0781</v>
      </c>
      <c r="JK68">
        <v>27.0197</v>
      </c>
      <c r="JL68">
        <v>22.5432</v>
      </c>
      <c r="JM68">
        <v>17.4468</v>
      </c>
      <c r="JN68">
        <v>60.642</v>
      </c>
      <c r="JO68">
        <v>-999.9</v>
      </c>
      <c r="JP68">
        <v>435</v>
      </c>
      <c r="JQ68">
        <v>23</v>
      </c>
      <c r="JR68">
        <v>95.46040000000001</v>
      </c>
      <c r="JS68">
        <v>101.336</v>
      </c>
    </row>
    <row r="69" spans="1:279">
      <c r="A69" t="s">
        <v>45</v>
      </c>
      <c r="B69" t="s">
        <v>47</v>
      </c>
      <c r="C69" t="s">
        <v>49</v>
      </c>
    </row>
    <row r="70" spans="1:279">
      <c r="B70">
        <v>0</v>
      </c>
      <c r="C70">
        <v>1</v>
      </c>
    </row>
    <row r="71" spans="1:279">
      <c r="A71">
        <v>45</v>
      </c>
      <c r="B71">
        <v>1687881828.5</v>
      </c>
      <c r="C71">
        <v>9296.900000095367</v>
      </c>
      <c r="D71" t="s">
        <v>635</v>
      </c>
      <c r="E71" t="s">
        <v>636</v>
      </c>
      <c r="F71">
        <v>15</v>
      </c>
      <c r="P71">
        <v>1687881820.75</v>
      </c>
      <c r="Q71">
        <f>(R71)/1000</f>
        <v>0</v>
      </c>
      <c r="R71">
        <f>1000*DB71*AP71*(CX71-CY71)/(100*CQ71*(1000-AP71*CX71))</f>
        <v>0</v>
      </c>
      <c r="S71">
        <f>DB71*AP71*(CW71-CV71*(1000-AP71*CY71)/(1000-AP71*CX71))/(100*CQ71)</f>
        <v>0</v>
      </c>
      <c r="T71">
        <f>CV71 - IF(AP71&gt;1, S71*CQ71*100.0/(AR71*DJ71), 0)</f>
        <v>0</v>
      </c>
      <c r="U71">
        <f>((AA71-Q71/2)*T71-S71)/(AA71+Q71/2)</f>
        <v>0</v>
      </c>
      <c r="V71">
        <f>U71*(DC71+DD71)/1000.0</f>
        <v>0</v>
      </c>
      <c r="W71">
        <f>(CV71 - IF(AP71&gt;1, S71*CQ71*100.0/(AR71*DJ71), 0))*(DC71+DD71)/1000.0</f>
        <v>0</v>
      </c>
      <c r="X71">
        <f>2.0/((1/Z71-1/Y71)+SIGN(Z71)*SQRT((1/Z71-1/Y71)*(1/Z71-1/Y71) + 4*CR71/((CR71+1)*(CR71+1))*(2*1/Z71*1/Y71-1/Y71*1/Y71)))</f>
        <v>0</v>
      </c>
      <c r="Y71">
        <f>IF(LEFT(CS71,1)&lt;&gt;"0",IF(LEFT(CS71,1)="1",3.0,CT71),$D$5+$E$5*(DJ71*DC71/($K$5*1000))+$F$5*(DJ71*DC71/($K$5*1000))*MAX(MIN(CQ71,$J$5),$I$5)*MAX(MIN(CQ71,$J$5),$I$5)+$G$5*MAX(MIN(CQ71,$J$5),$I$5)*(DJ71*DC71/($K$5*1000))+$H$5*(DJ71*DC71/($K$5*1000))*(DJ71*DC71/($K$5*1000)))</f>
        <v>0</v>
      </c>
      <c r="Z71">
        <f>Q71*(1000-(1000*0.61365*exp(17.502*AD71/(240.97+AD71))/(DC71+DD71)+CX71)/2)/(1000*0.61365*exp(17.502*AD71/(240.97+AD71))/(DC71+DD71)-CX71)</f>
        <v>0</v>
      </c>
      <c r="AA71">
        <f>1/((CR71+1)/(X71/1.6)+1/(Y71/1.37)) + CR71/((CR71+1)/(X71/1.6) + CR71/(Y71/1.37))</f>
        <v>0</v>
      </c>
      <c r="AB71">
        <f>(CM71*CP71)</f>
        <v>0</v>
      </c>
      <c r="AC71">
        <f>(DE71+(AB71+2*0.95*5.67E-8*(((DE71+$B$7)+273)^4-(DE71+273)^4)-44100*Q71)/(1.84*29.3*Y71+8*0.95*5.67E-8*(DE71+273)^3))</f>
        <v>0</v>
      </c>
      <c r="AD71">
        <f>($B$70*DF71+$D$7*DG71+$C$70*AC71)</f>
        <v>0</v>
      </c>
      <c r="AE71">
        <f>0.61365*exp(17.502*AD71/(240.97+AD71))</f>
        <v>0</v>
      </c>
      <c r="AF71">
        <f>(AG71/AH71*100)</f>
        <v>0</v>
      </c>
      <c r="AG71">
        <f>CX71*(DC71+DD71)/1000</f>
        <v>0</v>
      </c>
      <c r="AH71">
        <f>0.61365*exp(17.502*DE71/(240.97+DE71))</f>
        <v>0</v>
      </c>
      <c r="AI71">
        <f>(AE71-CX71*(DC71+DD71)/1000)</f>
        <v>0</v>
      </c>
      <c r="AJ71">
        <f>(-Q71*44100)</f>
        <v>0</v>
      </c>
      <c r="AK71">
        <f>2*29.3*Y71*0.92*(DE71-AD71)</f>
        <v>0</v>
      </c>
      <c r="AL71">
        <f>2*0.95*5.67E-8*(((DE71+$B$7)+273)^4-(AD71+273)^4)</f>
        <v>0</v>
      </c>
      <c r="AM71">
        <f>AB71+AL71+AJ71+AK71</f>
        <v>0</v>
      </c>
      <c r="AN71">
        <v>0</v>
      </c>
      <c r="AO71">
        <v>0</v>
      </c>
      <c r="AP71">
        <f>IF(AN71*$H$13&gt;=AR71,1.0,(AR71/(AR71-AN71*$H$13)))</f>
        <v>0</v>
      </c>
      <c r="AQ71">
        <f>(AP71-1)*100</f>
        <v>0</v>
      </c>
      <c r="AR71">
        <f>MAX(0,($B$13+$C$13*DJ71)/(1+$D$13*DJ71)*DC71/(DE71+273)*$E$13)</f>
        <v>0</v>
      </c>
      <c r="AS71" t="s">
        <v>409</v>
      </c>
      <c r="AT71">
        <v>12501.9</v>
      </c>
      <c r="AU71">
        <v>646.7515384615385</v>
      </c>
      <c r="AV71">
        <v>2575.47</v>
      </c>
      <c r="AW71">
        <f>1-AU71/AV71</f>
        <v>0</v>
      </c>
      <c r="AX71">
        <v>-1.242991638256745</v>
      </c>
      <c r="AY71" t="s">
        <v>637</v>
      </c>
      <c r="AZ71">
        <v>12510.6</v>
      </c>
      <c r="BA71">
        <v>698.5958076923077</v>
      </c>
      <c r="BB71">
        <v>1099.63</v>
      </c>
      <c r="BC71">
        <f>1-BA71/BB71</f>
        <v>0</v>
      </c>
      <c r="BD71">
        <v>0.5</v>
      </c>
      <c r="BE71">
        <f>CN71</f>
        <v>0</v>
      </c>
      <c r="BF71">
        <f>S71</f>
        <v>0</v>
      </c>
      <c r="BG71">
        <f>BC71*BD71*BE71</f>
        <v>0</v>
      </c>
      <c r="BH71">
        <f>(BF71-AX71)/BE71</f>
        <v>0</v>
      </c>
      <c r="BI71">
        <f>(AV71-BB71)/BB71</f>
        <v>0</v>
      </c>
      <c r="BJ71">
        <f>AU71/(AW71+AU71/BB71)</f>
        <v>0</v>
      </c>
      <c r="BK71" t="s">
        <v>638</v>
      </c>
      <c r="BL71">
        <v>-2470.81</v>
      </c>
      <c r="BM71">
        <f>IF(BL71&lt;&gt;0, BL71, BJ71)</f>
        <v>0</v>
      </c>
      <c r="BN71">
        <f>1-BM71/BB71</f>
        <v>0</v>
      </c>
      <c r="BO71">
        <f>(BB71-BA71)/(BB71-BM71)</f>
        <v>0</v>
      </c>
      <c r="BP71">
        <f>(AV71-BB71)/(AV71-BM71)</f>
        <v>0</v>
      </c>
      <c r="BQ71">
        <f>(BB71-BA71)/(BB71-AU71)</f>
        <v>0</v>
      </c>
      <c r="BR71">
        <f>(AV71-BB71)/(AV71-AU71)</f>
        <v>0</v>
      </c>
      <c r="BS71">
        <f>(BO71*BM71/BA71)</f>
        <v>0</v>
      </c>
      <c r="BT71">
        <f>(1-BS71)</f>
        <v>0</v>
      </c>
      <c r="BU71">
        <v>1933</v>
      </c>
      <c r="BV71">
        <v>300</v>
      </c>
      <c r="BW71">
        <v>300</v>
      </c>
      <c r="BX71">
        <v>300</v>
      </c>
      <c r="BY71">
        <v>12510.6</v>
      </c>
      <c r="BZ71">
        <v>1010.77</v>
      </c>
      <c r="CA71">
        <v>-0.0090671</v>
      </c>
      <c r="CB71">
        <v>-11.03</v>
      </c>
      <c r="CC71" t="s">
        <v>412</v>
      </c>
      <c r="CD71" t="s">
        <v>412</v>
      </c>
      <c r="CE71" t="s">
        <v>412</v>
      </c>
      <c r="CF71" t="s">
        <v>412</v>
      </c>
      <c r="CG71" t="s">
        <v>412</v>
      </c>
      <c r="CH71" t="s">
        <v>412</v>
      </c>
      <c r="CI71" t="s">
        <v>412</v>
      </c>
      <c r="CJ71" t="s">
        <v>412</v>
      </c>
      <c r="CK71" t="s">
        <v>412</v>
      </c>
      <c r="CL71" t="s">
        <v>412</v>
      </c>
      <c r="CM71">
        <f>$B$11*DK71+$C$11*DL71+$F$11*DW71*(1-DZ71)</f>
        <v>0</v>
      </c>
      <c r="CN71">
        <f>CM71*CO71</f>
        <v>0</v>
      </c>
      <c r="CO71">
        <f>($B$11*$D$9+$C$11*$D$9+$F$11*((EJ71+EB71)/MAX(EJ71+EB71+EK71, 0.1)*$I$9+EK71/MAX(EJ71+EB71+EK71, 0.1)*$J$9))/($B$11+$C$11+$F$11)</f>
        <v>0</v>
      </c>
      <c r="CP71">
        <f>($B$11*$K$9+$C$11*$K$9+$F$11*((EJ71+EB71)/MAX(EJ71+EB71+EK71, 0.1)*$P$9+EK71/MAX(EJ71+EB71+EK71, 0.1)*$Q$9))/($B$11+$C$11+$F$11)</f>
        <v>0</v>
      </c>
      <c r="CQ71">
        <v>6</v>
      </c>
      <c r="CR71">
        <v>0.5</v>
      </c>
      <c r="CS71" t="s">
        <v>413</v>
      </c>
      <c r="CT71">
        <v>2</v>
      </c>
      <c r="CU71">
        <v>1687881820.75</v>
      </c>
      <c r="CV71">
        <v>411.3087666666667</v>
      </c>
      <c r="CW71">
        <v>435.0440333333332</v>
      </c>
      <c r="CX71">
        <v>25.48780333333333</v>
      </c>
      <c r="CY71">
        <v>23.07286999999999</v>
      </c>
      <c r="CZ71">
        <v>410.6357666666667</v>
      </c>
      <c r="DA71">
        <v>25.17784666666667</v>
      </c>
      <c r="DB71">
        <v>600.2952666666666</v>
      </c>
      <c r="DC71">
        <v>101.0274</v>
      </c>
      <c r="DD71">
        <v>0.1001760233333333</v>
      </c>
      <c r="DE71">
        <v>27.77460666666667</v>
      </c>
      <c r="DF71">
        <v>999.9000000000002</v>
      </c>
      <c r="DG71">
        <v>999.9000000000002</v>
      </c>
      <c r="DH71">
        <v>0</v>
      </c>
      <c r="DI71">
        <v>0</v>
      </c>
      <c r="DJ71">
        <v>9997.190000000001</v>
      </c>
      <c r="DK71">
        <v>0</v>
      </c>
      <c r="DL71">
        <v>1654.712333333333</v>
      </c>
      <c r="DM71">
        <v>-23.74106333333334</v>
      </c>
      <c r="DN71">
        <v>422.0601666666667</v>
      </c>
      <c r="DO71">
        <v>445.3186333333334</v>
      </c>
      <c r="DP71">
        <v>2.414937</v>
      </c>
      <c r="DQ71">
        <v>435.0440333333332</v>
      </c>
      <c r="DR71">
        <v>23.07286999999999</v>
      </c>
      <c r="DS71">
        <v>2.574968333333334</v>
      </c>
      <c r="DT71">
        <v>2.330993</v>
      </c>
      <c r="DU71">
        <v>21.50828</v>
      </c>
      <c r="DV71">
        <v>19.89219333333333</v>
      </c>
      <c r="DW71">
        <v>1500.010666666666</v>
      </c>
      <c r="DX71">
        <v>0.9730038333333334</v>
      </c>
      <c r="DY71">
        <v>0.02699586666666668</v>
      </c>
      <c r="DZ71">
        <v>0</v>
      </c>
      <c r="EA71">
        <v>698.7548333333333</v>
      </c>
      <c r="EB71">
        <v>4.99931</v>
      </c>
      <c r="EC71">
        <v>14753.02333333333</v>
      </c>
      <c r="ED71">
        <v>13259.36333333334</v>
      </c>
      <c r="EE71">
        <v>37.53099999999999</v>
      </c>
      <c r="EF71">
        <v>39.18709999999999</v>
      </c>
      <c r="EG71">
        <v>38.12483333333332</v>
      </c>
      <c r="EH71">
        <v>37.90186666666667</v>
      </c>
      <c r="EI71">
        <v>38.87069999999999</v>
      </c>
      <c r="EJ71">
        <v>1454.650333333333</v>
      </c>
      <c r="EK71">
        <v>40.36099999999998</v>
      </c>
      <c r="EL71">
        <v>0</v>
      </c>
      <c r="EM71">
        <v>197.2000000476837</v>
      </c>
      <c r="EN71">
        <v>0</v>
      </c>
      <c r="EO71">
        <v>698.5958076923077</v>
      </c>
      <c r="EP71">
        <v>-20.50847859507693</v>
      </c>
      <c r="EQ71">
        <v>1616.717945311599</v>
      </c>
      <c r="ER71">
        <v>14773.5</v>
      </c>
      <c r="ES71">
        <v>15</v>
      </c>
      <c r="ET71">
        <v>1687881848.5</v>
      </c>
      <c r="EU71" t="s">
        <v>639</v>
      </c>
      <c r="EV71">
        <v>1687881848.5</v>
      </c>
      <c r="EW71">
        <v>1687881087.5</v>
      </c>
      <c r="EX71">
        <v>45</v>
      </c>
      <c r="EY71">
        <v>0.006</v>
      </c>
      <c r="EZ71">
        <v>0.005</v>
      </c>
      <c r="FA71">
        <v>0.673</v>
      </c>
      <c r="FB71">
        <v>0.31</v>
      </c>
      <c r="FC71">
        <v>435</v>
      </c>
      <c r="FD71">
        <v>23</v>
      </c>
      <c r="FE71">
        <v>0.05</v>
      </c>
      <c r="FF71">
        <v>0.17</v>
      </c>
      <c r="FG71">
        <v>-23.72756585365854</v>
      </c>
      <c r="FH71">
        <v>-0.2441372822299386</v>
      </c>
      <c r="FI71">
        <v>0.0471242137011768</v>
      </c>
      <c r="FJ71">
        <v>1</v>
      </c>
      <c r="FK71">
        <v>411.3030967741936</v>
      </c>
      <c r="FL71">
        <v>-0.1366935483863485</v>
      </c>
      <c r="FM71">
        <v>0.02336022928344333</v>
      </c>
      <c r="FN71">
        <v>1</v>
      </c>
      <c r="FO71">
        <v>2.392223658536585</v>
      </c>
      <c r="FP71">
        <v>0.3699884320557493</v>
      </c>
      <c r="FQ71">
        <v>0.04036752381925399</v>
      </c>
      <c r="FR71">
        <v>1</v>
      </c>
      <c r="FS71">
        <v>25.48675161290322</v>
      </c>
      <c r="FT71">
        <v>0.2228177419354902</v>
      </c>
      <c r="FU71">
        <v>0.01672920704535288</v>
      </c>
      <c r="FV71">
        <v>1</v>
      </c>
      <c r="FW71">
        <v>4</v>
      </c>
      <c r="FX71">
        <v>4</v>
      </c>
      <c r="FY71" t="s">
        <v>415</v>
      </c>
      <c r="FZ71">
        <v>3.1782</v>
      </c>
      <c r="GA71">
        <v>2.7969</v>
      </c>
      <c r="GB71">
        <v>0.103211</v>
      </c>
      <c r="GC71">
        <v>0.108355</v>
      </c>
      <c r="GD71">
        <v>0.12528</v>
      </c>
      <c r="GE71">
        <v>0.117781</v>
      </c>
      <c r="GF71">
        <v>28120.2</v>
      </c>
      <c r="GG71">
        <v>22217.5</v>
      </c>
      <c r="GH71">
        <v>29306</v>
      </c>
      <c r="GI71">
        <v>24409.3</v>
      </c>
      <c r="GJ71">
        <v>32575.1</v>
      </c>
      <c r="GK71">
        <v>31414.4</v>
      </c>
      <c r="GL71">
        <v>40412.7</v>
      </c>
      <c r="GM71">
        <v>39821.8</v>
      </c>
      <c r="GN71">
        <v>2.17623</v>
      </c>
      <c r="GO71">
        <v>1.86808</v>
      </c>
      <c r="GP71">
        <v>0</v>
      </c>
      <c r="GQ71">
        <v>0</v>
      </c>
      <c r="GR71">
        <v>25.2714</v>
      </c>
      <c r="GS71">
        <v>999.9</v>
      </c>
      <c r="GT71">
        <v>60.2</v>
      </c>
      <c r="GU71">
        <v>31.7</v>
      </c>
      <c r="GV71">
        <v>27.9739</v>
      </c>
      <c r="GW71">
        <v>62.2901</v>
      </c>
      <c r="GX71">
        <v>32.3197</v>
      </c>
      <c r="GY71">
        <v>1</v>
      </c>
      <c r="GZ71">
        <v>-0.0041438</v>
      </c>
      <c r="HA71">
        <v>0</v>
      </c>
      <c r="HB71">
        <v>20.2785</v>
      </c>
      <c r="HC71">
        <v>5.22702</v>
      </c>
      <c r="HD71">
        <v>11.9021</v>
      </c>
      <c r="HE71">
        <v>4.96365</v>
      </c>
      <c r="HF71">
        <v>3.292</v>
      </c>
      <c r="HG71">
        <v>9999</v>
      </c>
      <c r="HH71">
        <v>9999</v>
      </c>
      <c r="HI71">
        <v>9999</v>
      </c>
      <c r="HJ71">
        <v>999.9</v>
      </c>
      <c r="HK71">
        <v>4.97019</v>
      </c>
      <c r="HL71">
        <v>1.87514</v>
      </c>
      <c r="HM71">
        <v>1.87382</v>
      </c>
      <c r="HN71">
        <v>1.87302</v>
      </c>
      <c r="HO71">
        <v>1.8745</v>
      </c>
      <c r="HP71">
        <v>1.86951</v>
      </c>
      <c r="HQ71">
        <v>1.87363</v>
      </c>
      <c r="HR71">
        <v>1.87873</v>
      </c>
      <c r="HS71">
        <v>0</v>
      </c>
      <c r="HT71">
        <v>0</v>
      </c>
      <c r="HU71">
        <v>0</v>
      </c>
      <c r="HV71">
        <v>0</v>
      </c>
      <c r="HW71" t="s">
        <v>416</v>
      </c>
      <c r="HX71" t="s">
        <v>417</v>
      </c>
      <c r="HY71" t="s">
        <v>418</v>
      </c>
      <c r="HZ71" t="s">
        <v>418</v>
      </c>
      <c r="IA71" t="s">
        <v>418</v>
      </c>
      <c r="IB71" t="s">
        <v>418</v>
      </c>
      <c r="IC71">
        <v>0</v>
      </c>
      <c r="ID71">
        <v>100</v>
      </c>
      <c r="IE71">
        <v>100</v>
      </c>
      <c r="IF71">
        <v>0.673</v>
      </c>
      <c r="IG71">
        <v>0.3099</v>
      </c>
      <c r="IH71">
        <v>0.6670500000000175</v>
      </c>
      <c r="II71">
        <v>0</v>
      </c>
      <c r="IJ71">
        <v>0</v>
      </c>
      <c r="IK71">
        <v>0</v>
      </c>
      <c r="IL71">
        <v>0.3099619047619022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3</v>
      </c>
      <c r="IU71">
        <v>12.3</v>
      </c>
      <c r="IV71">
        <v>1.12549</v>
      </c>
      <c r="IW71">
        <v>2.40112</v>
      </c>
      <c r="IX71">
        <v>1.42578</v>
      </c>
      <c r="IY71">
        <v>2.26929</v>
      </c>
      <c r="IZ71">
        <v>1.54785</v>
      </c>
      <c r="JA71">
        <v>2.45605</v>
      </c>
      <c r="JB71">
        <v>35.1516</v>
      </c>
      <c r="JC71">
        <v>14.3597</v>
      </c>
      <c r="JD71">
        <v>18</v>
      </c>
      <c r="JE71">
        <v>633.372</v>
      </c>
      <c r="JF71">
        <v>420.255</v>
      </c>
      <c r="JG71">
        <v>27.1067</v>
      </c>
      <c r="JH71">
        <v>27.2337</v>
      </c>
      <c r="JI71">
        <v>30.0007</v>
      </c>
      <c r="JJ71">
        <v>27.1096</v>
      </c>
      <c r="JK71">
        <v>27.0532</v>
      </c>
      <c r="JL71">
        <v>22.545</v>
      </c>
      <c r="JM71">
        <v>21.6897</v>
      </c>
      <c r="JN71">
        <v>61.0178</v>
      </c>
      <c r="JO71">
        <v>-999.9</v>
      </c>
      <c r="JP71">
        <v>435</v>
      </c>
      <c r="JQ71">
        <v>23</v>
      </c>
      <c r="JR71">
        <v>95.47020000000001</v>
      </c>
      <c r="JS71">
        <v>101.317</v>
      </c>
    </row>
    <row r="72" spans="1:279">
      <c r="A72">
        <v>46</v>
      </c>
      <c r="B72">
        <v>1687881999.5</v>
      </c>
      <c r="C72">
        <v>9467.900000095367</v>
      </c>
      <c r="D72" t="s">
        <v>640</v>
      </c>
      <c r="E72" t="s">
        <v>641</v>
      </c>
      <c r="F72">
        <v>15</v>
      </c>
      <c r="P72">
        <v>1687881991.5</v>
      </c>
      <c r="Q72">
        <f>(R72)/1000</f>
        <v>0</v>
      </c>
      <c r="R72">
        <f>1000*DB72*AP72*(CX72-CY72)/(100*CQ72*(1000-AP72*CX72))</f>
        <v>0</v>
      </c>
      <c r="S72">
        <f>DB72*AP72*(CW72-CV72*(1000-AP72*CY72)/(1000-AP72*CX72))/(100*CQ72)</f>
        <v>0</v>
      </c>
      <c r="T72">
        <f>CV72 - IF(AP72&gt;1, S72*CQ72*100.0/(AR72*DJ72), 0)</f>
        <v>0</v>
      </c>
      <c r="U72">
        <f>((AA72-Q72/2)*T72-S72)/(AA72+Q72/2)</f>
        <v>0</v>
      </c>
      <c r="V72">
        <f>U72*(DC72+DD72)/1000.0</f>
        <v>0</v>
      </c>
      <c r="W72">
        <f>(CV72 - IF(AP72&gt;1, S72*CQ72*100.0/(AR72*DJ72), 0))*(DC72+DD72)/1000.0</f>
        <v>0</v>
      </c>
      <c r="X72">
        <f>2.0/((1/Z72-1/Y72)+SIGN(Z72)*SQRT((1/Z72-1/Y72)*(1/Z72-1/Y72) + 4*CR72/((CR72+1)*(CR72+1))*(2*1/Z72*1/Y72-1/Y72*1/Y72)))</f>
        <v>0</v>
      </c>
      <c r="Y72">
        <f>IF(LEFT(CS72,1)&lt;&gt;"0",IF(LEFT(CS72,1)="1",3.0,CT72),$D$5+$E$5*(DJ72*DC72/($K$5*1000))+$F$5*(DJ72*DC72/($K$5*1000))*MAX(MIN(CQ72,$J$5),$I$5)*MAX(MIN(CQ72,$J$5),$I$5)+$G$5*MAX(MIN(CQ72,$J$5),$I$5)*(DJ72*DC72/($K$5*1000))+$H$5*(DJ72*DC72/($K$5*1000))*(DJ72*DC72/($K$5*1000)))</f>
        <v>0</v>
      </c>
      <c r="Z72">
        <f>Q72*(1000-(1000*0.61365*exp(17.502*AD72/(240.97+AD72))/(DC72+DD72)+CX72)/2)/(1000*0.61365*exp(17.502*AD72/(240.97+AD72))/(DC72+DD72)-CX72)</f>
        <v>0</v>
      </c>
      <c r="AA72">
        <f>1/((CR72+1)/(X72/1.6)+1/(Y72/1.37)) + CR72/((CR72+1)/(X72/1.6) + CR72/(Y72/1.37))</f>
        <v>0</v>
      </c>
      <c r="AB72">
        <f>(CM72*CP72)</f>
        <v>0</v>
      </c>
      <c r="AC72">
        <f>(DE72+(AB72+2*0.95*5.67E-8*(((DE72+$B$7)+273)^4-(DE72+273)^4)-44100*Q72)/(1.84*29.3*Y72+8*0.95*5.67E-8*(DE72+273)^3))</f>
        <v>0</v>
      </c>
      <c r="AD72">
        <f>($B$70*DF72+$D$7*DG72+$C$70*AC72)</f>
        <v>0</v>
      </c>
      <c r="AE72">
        <f>0.61365*exp(17.502*AD72/(240.97+AD72))</f>
        <v>0</v>
      </c>
      <c r="AF72">
        <f>(AG72/AH72*100)</f>
        <v>0</v>
      </c>
      <c r="AG72">
        <f>CX72*(DC72+DD72)/1000</f>
        <v>0</v>
      </c>
      <c r="AH72">
        <f>0.61365*exp(17.502*DE72/(240.97+DE72))</f>
        <v>0</v>
      </c>
      <c r="AI72">
        <f>(AE72-CX72*(DC72+DD72)/1000)</f>
        <v>0</v>
      </c>
      <c r="AJ72">
        <f>(-Q72*44100)</f>
        <v>0</v>
      </c>
      <c r="AK72">
        <f>2*29.3*Y72*0.92*(DE72-AD72)</f>
        <v>0</v>
      </c>
      <c r="AL72">
        <f>2*0.95*5.67E-8*(((DE72+$B$7)+273)^4-(AD72+273)^4)</f>
        <v>0</v>
      </c>
      <c r="AM72">
        <f>AB72+AL72+AJ72+AK72</f>
        <v>0</v>
      </c>
      <c r="AN72">
        <v>0</v>
      </c>
      <c r="AO72">
        <v>0</v>
      </c>
      <c r="AP72">
        <f>IF(AN72*$H$13&gt;=AR72,1.0,(AR72/(AR72-AN72*$H$13)))</f>
        <v>0</v>
      </c>
      <c r="AQ72">
        <f>(AP72-1)*100</f>
        <v>0</v>
      </c>
      <c r="AR72">
        <f>MAX(0,($B$13+$C$13*DJ72)/(1+$D$13*DJ72)*DC72/(DE72+273)*$E$13)</f>
        <v>0</v>
      </c>
      <c r="AS72" t="s">
        <v>409</v>
      </c>
      <c r="AT72">
        <v>12501.9</v>
      </c>
      <c r="AU72">
        <v>646.7515384615385</v>
      </c>
      <c r="AV72">
        <v>2575.47</v>
      </c>
      <c r="AW72">
        <f>1-AU72/AV72</f>
        <v>0</v>
      </c>
      <c r="AX72">
        <v>-1.242991638256745</v>
      </c>
      <c r="AY72" t="s">
        <v>642</v>
      </c>
      <c r="AZ72">
        <v>12536.5</v>
      </c>
      <c r="BA72">
        <v>754.5520384615385</v>
      </c>
      <c r="BB72">
        <v>913.366</v>
      </c>
      <c r="BC72">
        <f>1-BA72/BB72</f>
        <v>0</v>
      </c>
      <c r="BD72">
        <v>0.5</v>
      </c>
      <c r="BE72">
        <f>CN72</f>
        <v>0</v>
      </c>
      <c r="BF72">
        <f>S72</f>
        <v>0</v>
      </c>
      <c r="BG72">
        <f>BC72*BD72*BE72</f>
        <v>0</v>
      </c>
      <c r="BH72">
        <f>(BF72-AX72)/BE72</f>
        <v>0</v>
      </c>
      <c r="BI72">
        <f>(AV72-BB72)/BB72</f>
        <v>0</v>
      </c>
      <c r="BJ72">
        <f>AU72/(AW72+AU72/BB72)</f>
        <v>0</v>
      </c>
      <c r="BK72" t="s">
        <v>643</v>
      </c>
      <c r="BL72">
        <v>-877.25</v>
      </c>
      <c r="BM72">
        <f>IF(BL72&lt;&gt;0, BL72, BJ72)</f>
        <v>0</v>
      </c>
      <c r="BN72">
        <f>1-BM72/BB72</f>
        <v>0</v>
      </c>
      <c r="BO72">
        <f>(BB72-BA72)/(BB72-BM72)</f>
        <v>0</v>
      </c>
      <c r="BP72">
        <f>(AV72-BB72)/(AV72-BM72)</f>
        <v>0</v>
      </c>
      <c r="BQ72">
        <f>(BB72-BA72)/(BB72-AU72)</f>
        <v>0</v>
      </c>
      <c r="BR72">
        <f>(AV72-BB72)/(AV72-AU72)</f>
        <v>0</v>
      </c>
      <c r="BS72">
        <f>(BO72*BM72/BA72)</f>
        <v>0</v>
      </c>
      <c r="BT72">
        <f>(1-BS72)</f>
        <v>0</v>
      </c>
      <c r="BU72">
        <v>1935</v>
      </c>
      <c r="BV72">
        <v>300</v>
      </c>
      <c r="BW72">
        <v>300</v>
      </c>
      <c r="BX72">
        <v>300</v>
      </c>
      <c r="BY72">
        <v>12536.5</v>
      </c>
      <c r="BZ72">
        <v>899.54</v>
      </c>
      <c r="CA72">
        <v>-0.009082969999999999</v>
      </c>
      <c r="CB72">
        <v>5.08</v>
      </c>
      <c r="CC72" t="s">
        <v>412</v>
      </c>
      <c r="CD72" t="s">
        <v>412</v>
      </c>
      <c r="CE72" t="s">
        <v>412</v>
      </c>
      <c r="CF72" t="s">
        <v>412</v>
      </c>
      <c r="CG72" t="s">
        <v>412</v>
      </c>
      <c r="CH72" t="s">
        <v>412</v>
      </c>
      <c r="CI72" t="s">
        <v>412</v>
      </c>
      <c r="CJ72" t="s">
        <v>412</v>
      </c>
      <c r="CK72" t="s">
        <v>412</v>
      </c>
      <c r="CL72" t="s">
        <v>412</v>
      </c>
      <c r="CM72">
        <f>$B$11*DK72+$C$11*DL72+$F$11*DW72*(1-DZ72)</f>
        <v>0</v>
      </c>
      <c r="CN72">
        <f>CM72*CO72</f>
        <v>0</v>
      </c>
      <c r="CO72">
        <f>($B$11*$D$9+$C$11*$D$9+$F$11*((EJ72+EB72)/MAX(EJ72+EB72+EK72, 0.1)*$I$9+EK72/MAX(EJ72+EB72+EK72, 0.1)*$J$9))/($B$11+$C$11+$F$11)</f>
        <v>0</v>
      </c>
      <c r="CP72">
        <f>($B$11*$K$9+$C$11*$K$9+$F$11*((EJ72+EB72)/MAX(EJ72+EB72+EK72, 0.1)*$P$9+EK72/MAX(EJ72+EB72+EK72, 0.1)*$Q$9))/($B$11+$C$11+$F$11)</f>
        <v>0</v>
      </c>
      <c r="CQ72">
        <v>6</v>
      </c>
      <c r="CR72">
        <v>0.5</v>
      </c>
      <c r="CS72" t="s">
        <v>413</v>
      </c>
      <c r="CT72">
        <v>2</v>
      </c>
      <c r="CU72">
        <v>1687881991.5</v>
      </c>
      <c r="CV72">
        <v>426.6757096774193</v>
      </c>
      <c r="CW72">
        <v>435.0155161290322</v>
      </c>
      <c r="CX72">
        <v>23.77681612903226</v>
      </c>
      <c r="CY72">
        <v>23.02166451612903</v>
      </c>
      <c r="CZ72">
        <v>425.9747096774193</v>
      </c>
      <c r="DA72">
        <v>23.47281612903226</v>
      </c>
      <c r="DB72">
        <v>600.2463548387096</v>
      </c>
      <c r="DC72">
        <v>101.0309677419355</v>
      </c>
      <c r="DD72">
        <v>0.1000999419354839</v>
      </c>
      <c r="DE72">
        <v>28.40484838709677</v>
      </c>
      <c r="DF72">
        <v>999.9000000000003</v>
      </c>
      <c r="DG72">
        <v>999.9000000000003</v>
      </c>
      <c r="DH72">
        <v>0</v>
      </c>
      <c r="DI72">
        <v>0</v>
      </c>
      <c r="DJ72">
        <v>9998.95741935484</v>
      </c>
      <c r="DK72">
        <v>0</v>
      </c>
      <c r="DL72">
        <v>640.1210322580645</v>
      </c>
      <c r="DM72">
        <v>-8.36727483870968</v>
      </c>
      <c r="DN72">
        <v>437.0422258064516</v>
      </c>
      <c r="DO72">
        <v>445.2661612903227</v>
      </c>
      <c r="DP72">
        <v>0.7611200967741935</v>
      </c>
      <c r="DQ72">
        <v>435.0155161290322</v>
      </c>
      <c r="DR72">
        <v>23.02166451612903</v>
      </c>
      <c r="DS72">
        <v>2.402797741935484</v>
      </c>
      <c r="DT72">
        <v>2.325901935483871</v>
      </c>
      <c r="DU72">
        <v>20.38264838709678</v>
      </c>
      <c r="DV72">
        <v>19.85691612903226</v>
      </c>
      <c r="DW72">
        <v>1499.99064516129</v>
      </c>
      <c r="DX72">
        <v>0.9729934193548385</v>
      </c>
      <c r="DY72">
        <v>0.02700643225806452</v>
      </c>
      <c r="DZ72">
        <v>0</v>
      </c>
      <c r="EA72">
        <v>755.4281935483871</v>
      </c>
      <c r="EB72">
        <v>4.999310000000001</v>
      </c>
      <c r="EC72">
        <v>15319.33548387097</v>
      </c>
      <c r="ED72">
        <v>13259.12580645161</v>
      </c>
      <c r="EE72">
        <v>36.80999999999999</v>
      </c>
      <c r="EF72">
        <v>38.673</v>
      </c>
      <c r="EG72">
        <v>37.387</v>
      </c>
      <c r="EH72">
        <v>37.72764516129032</v>
      </c>
      <c r="EI72">
        <v>38.258</v>
      </c>
      <c r="EJ72">
        <v>1454.62</v>
      </c>
      <c r="EK72">
        <v>40.37193548387095</v>
      </c>
      <c r="EL72">
        <v>0</v>
      </c>
      <c r="EM72">
        <v>170.7999999523163</v>
      </c>
      <c r="EN72">
        <v>0</v>
      </c>
      <c r="EO72">
        <v>754.5520384615385</v>
      </c>
      <c r="EP72">
        <v>-68.00714531410645</v>
      </c>
      <c r="EQ72">
        <v>-2955.962390788489</v>
      </c>
      <c r="ER72">
        <v>15313.88076923077</v>
      </c>
      <c r="ES72">
        <v>15</v>
      </c>
      <c r="ET72">
        <v>1687882019.5</v>
      </c>
      <c r="EU72" t="s">
        <v>644</v>
      </c>
      <c r="EV72">
        <v>1687882017.5</v>
      </c>
      <c r="EW72">
        <v>1687882019.5</v>
      </c>
      <c r="EX72">
        <v>46</v>
      </c>
      <c r="EY72">
        <v>0.027</v>
      </c>
      <c r="EZ72">
        <v>-0.006</v>
      </c>
      <c r="FA72">
        <v>0.701</v>
      </c>
      <c r="FB72">
        <v>0.304</v>
      </c>
      <c r="FC72">
        <v>435</v>
      </c>
      <c r="FD72">
        <v>23</v>
      </c>
      <c r="FE72">
        <v>0.32</v>
      </c>
      <c r="FF72">
        <v>0.12</v>
      </c>
      <c r="FG72">
        <v>-8.366951707317074</v>
      </c>
      <c r="FH72">
        <v>-0.03933303135888083</v>
      </c>
      <c r="FI72">
        <v>0.02443774548525581</v>
      </c>
      <c r="FJ72">
        <v>1</v>
      </c>
      <c r="FK72">
        <v>426.648064516129</v>
      </c>
      <c r="FL72">
        <v>-0.009822580645229891</v>
      </c>
      <c r="FM72">
        <v>0.01985420323397972</v>
      </c>
      <c r="FN72">
        <v>1</v>
      </c>
      <c r="FO72">
        <v>0.7445128780487804</v>
      </c>
      <c r="FP72">
        <v>0.3349414912892004</v>
      </c>
      <c r="FQ72">
        <v>0.03428071578228937</v>
      </c>
      <c r="FR72">
        <v>1</v>
      </c>
      <c r="FS72">
        <v>23.7827935483871</v>
      </c>
      <c r="FT72">
        <v>0.1099838709676271</v>
      </c>
      <c r="FU72">
        <v>0.009228460028938843</v>
      </c>
      <c r="FV72">
        <v>1</v>
      </c>
      <c r="FW72">
        <v>4</v>
      </c>
      <c r="FX72">
        <v>4</v>
      </c>
      <c r="FY72" t="s">
        <v>415</v>
      </c>
      <c r="FZ72">
        <v>3.17805</v>
      </c>
      <c r="GA72">
        <v>2.79705</v>
      </c>
      <c r="GB72">
        <v>0.106049</v>
      </c>
      <c r="GC72">
        <v>0.108279</v>
      </c>
      <c r="GD72">
        <v>0.119169</v>
      </c>
      <c r="GE72">
        <v>0.117478</v>
      </c>
      <c r="GF72">
        <v>28006.8</v>
      </c>
      <c r="GG72">
        <v>22204.7</v>
      </c>
      <c r="GH72">
        <v>29282.1</v>
      </c>
      <c r="GI72">
        <v>24394.5</v>
      </c>
      <c r="GJ72">
        <v>32785.7</v>
      </c>
      <c r="GK72">
        <v>31407.8</v>
      </c>
      <c r="GL72">
        <v>40383.2</v>
      </c>
      <c r="GM72">
        <v>39798.7</v>
      </c>
      <c r="GN72">
        <v>2.16968</v>
      </c>
      <c r="GO72">
        <v>1.86052</v>
      </c>
      <c r="GP72">
        <v>0</v>
      </c>
      <c r="GQ72">
        <v>0</v>
      </c>
      <c r="GR72">
        <v>26.4456</v>
      </c>
      <c r="GS72">
        <v>999.9</v>
      </c>
      <c r="GT72">
        <v>60.3</v>
      </c>
      <c r="GU72">
        <v>31.8</v>
      </c>
      <c r="GV72">
        <v>28.1783</v>
      </c>
      <c r="GW72">
        <v>62.7701</v>
      </c>
      <c r="GX72">
        <v>31.867</v>
      </c>
      <c r="GY72">
        <v>1</v>
      </c>
      <c r="GZ72">
        <v>0.022937</v>
      </c>
      <c r="HA72">
        <v>0</v>
      </c>
      <c r="HB72">
        <v>20.2788</v>
      </c>
      <c r="HC72">
        <v>5.22732</v>
      </c>
      <c r="HD72">
        <v>11.9063</v>
      </c>
      <c r="HE72">
        <v>4.9637</v>
      </c>
      <c r="HF72">
        <v>3.292</v>
      </c>
      <c r="HG72">
        <v>9999</v>
      </c>
      <c r="HH72">
        <v>9999</v>
      </c>
      <c r="HI72">
        <v>9999</v>
      </c>
      <c r="HJ72">
        <v>999.9</v>
      </c>
      <c r="HK72">
        <v>4.97023</v>
      </c>
      <c r="HL72">
        <v>1.87515</v>
      </c>
      <c r="HM72">
        <v>1.87392</v>
      </c>
      <c r="HN72">
        <v>1.87302</v>
      </c>
      <c r="HO72">
        <v>1.87454</v>
      </c>
      <c r="HP72">
        <v>1.86951</v>
      </c>
      <c r="HQ72">
        <v>1.87368</v>
      </c>
      <c r="HR72">
        <v>1.87877</v>
      </c>
      <c r="HS72">
        <v>0</v>
      </c>
      <c r="HT72">
        <v>0</v>
      </c>
      <c r="HU72">
        <v>0</v>
      </c>
      <c r="HV72">
        <v>0</v>
      </c>
      <c r="HW72" t="s">
        <v>416</v>
      </c>
      <c r="HX72" t="s">
        <v>417</v>
      </c>
      <c r="HY72" t="s">
        <v>418</v>
      </c>
      <c r="HZ72" t="s">
        <v>418</v>
      </c>
      <c r="IA72" t="s">
        <v>418</v>
      </c>
      <c r="IB72" t="s">
        <v>418</v>
      </c>
      <c r="IC72">
        <v>0</v>
      </c>
      <c r="ID72">
        <v>100</v>
      </c>
      <c r="IE72">
        <v>100</v>
      </c>
      <c r="IF72">
        <v>0.701</v>
      </c>
      <c r="IG72">
        <v>0.304</v>
      </c>
      <c r="IH72">
        <v>0.6734500000000594</v>
      </c>
      <c r="II72">
        <v>0</v>
      </c>
      <c r="IJ72">
        <v>0</v>
      </c>
      <c r="IK72">
        <v>0</v>
      </c>
      <c r="IL72">
        <v>0.3099619047619022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2.5</v>
      </c>
      <c r="IU72">
        <v>15.2</v>
      </c>
      <c r="IV72">
        <v>1.12427</v>
      </c>
      <c r="IW72">
        <v>2.4231</v>
      </c>
      <c r="IX72">
        <v>1.42578</v>
      </c>
      <c r="IY72">
        <v>2.26929</v>
      </c>
      <c r="IZ72">
        <v>1.54785</v>
      </c>
      <c r="JA72">
        <v>2.30469</v>
      </c>
      <c r="JB72">
        <v>35.3827</v>
      </c>
      <c r="JC72">
        <v>14.3247</v>
      </c>
      <c r="JD72">
        <v>18</v>
      </c>
      <c r="JE72">
        <v>631.477</v>
      </c>
      <c r="JF72">
        <v>418.109</v>
      </c>
      <c r="JG72">
        <v>27.356</v>
      </c>
      <c r="JH72">
        <v>27.5476</v>
      </c>
      <c r="JI72">
        <v>30.0012</v>
      </c>
      <c r="JJ72">
        <v>27.3862</v>
      </c>
      <c r="JK72">
        <v>27.3407</v>
      </c>
      <c r="JL72">
        <v>22.5269</v>
      </c>
      <c r="JM72">
        <v>21.4245</v>
      </c>
      <c r="JN72">
        <v>61.0178</v>
      </c>
      <c r="JO72">
        <v>-999.9</v>
      </c>
      <c r="JP72">
        <v>435</v>
      </c>
      <c r="JQ72">
        <v>23</v>
      </c>
      <c r="JR72">
        <v>95.39709999999999</v>
      </c>
      <c r="JS72">
        <v>101.257</v>
      </c>
    </row>
    <row r="73" spans="1:279">
      <c r="A73" t="s">
        <v>45</v>
      </c>
      <c r="B73" t="s">
        <v>47</v>
      </c>
      <c r="C73" t="s">
        <v>49</v>
      </c>
    </row>
    <row r="74" spans="1:279">
      <c r="B74">
        <v>1</v>
      </c>
      <c r="C74">
        <v>0</v>
      </c>
    </row>
    <row r="75" spans="1:279">
      <c r="A75">
        <v>47</v>
      </c>
      <c r="B75">
        <v>1687882175</v>
      </c>
      <c r="C75">
        <v>9643.400000095367</v>
      </c>
      <c r="D75" t="s">
        <v>645</v>
      </c>
      <c r="E75" t="s">
        <v>646</v>
      </c>
      <c r="F75">
        <v>15</v>
      </c>
      <c r="P75">
        <v>1687882167.25</v>
      </c>
      <c r="Q75">
        <f>(R75)/1000</f>
        <v>0</v>
      </c>
      <c r="R75">
        <f>1000*DB75*AP75*(CX75-CY75)/(100*CQ75*(1000-AP75*CX75))</f>
        <v>0</v>
      </c>
      <c r="S75">
        <f>DB75*AP75*(CW75-CV75*(1000-AP75*CY75)/(1000-AP75*CX75))/(100*CQ75)</f>
        <v>0</v>
      </c>
      <c r="T75">
        <f>CV75 - IF(AP75&gt;1, S75*CQ75*100.0/(AR75*DJ75), 0)</f>
        <v>0</v>
      </c>
      <c r="U75">
        <f>((AA75-Q75/2)*T75-S75)/(AA75+Q75/2)</f>
        <v>0</v>
      </c>
      <c r="V75">
        <f>U75*(DC75+DD75)/1000.0</f>
        <v>0</v>
      </c>
      <c r="W75">
        <f>(CV75 - IF(AP75&gt;1, S75*CQ75*100.0/(AR75*DJ75), 0))*(DC75+DD75)/1000.0</f>
        <v>0</v>
      </c>
      <c r="X75">
        <f>2.0/((1/Z75-1/Y75)+SIGN(Z75)*SQRT((1/Z75-1/Y75)*(1/Z75-1/Y75) + 4*CR75/((CR75+1)*(CR75+1))*(2*1/Z75*1/Y75-1/Y75*1/Y75)))</f>
        <v>0</v>
      </c>
      <c r="Y75">
        <f>IF(LEFT(CS75,1)&lt;&gt;"0",IF(LEFT(CS75,1)="1",3.0,CT75),$D$5+$E$5*(DJ75*DC75/($K$5*1000))+$F$5*(DJ75*DC75/($K$5*1000))*MAX(MIN(CQ75,$J$5),$I$5)*MAX(MIN(CQ75,$J$5),$I$5)+$G$5*MAX(MIN(CQ75,$J$5),$I$5)*(DJ75*DC75/($K$5*1000))+$H$5*(DJ75*DC75/($K$5*1000))*(DJ75*DC75/($K$5*1000)))</f>
        <v>0</v>
      </c>
      <c r="Z75">
        <f>Q75*(1000-(1000*0.61365*exp(17.502*AD75/(240.97+AD75))/(DC75+DD75)+CX75)/2)/(1000*0.61365*exp(17.502*AD75/(240.97+AD75))/(DC75+DD75)-CX75)</f>
        <v>0</v>
      </c>
      <c r="AA75">
        <f>1/((CR75+1)/(X75/1.6)+1/(Y75/1.37)) + CR75/((CR75+1)/(X75/1.6) + CR75/(Y75/1.37))</f>
        <v>0</v>
      </c>
      <c r="AB75">
        <f>(CM75*CP75)</f>
        <v>0</v>
      </c>
      <c r="AC75">
        <f>(DE75+(AB75+2*0.95*5.67E-8*(((DE75+$B$7)+273)^4-(DE75+273)^4)-44100*Q75)/(1.84*29.3*Y75+8*0.95*5.67E-8*(DE75+273)^3))</f>
        <v>0</v>
      </c>
      <c r="AD75">
        <f>($B$74*DF75+$D$7*DG75+$C$74*AC75)</f>
        <v>0</v>
      </c>
      <c r="AE75">
        <f>0.61365*exp(17.502*AD75/(240.97+AD75))</f>
        <v>0</v>
      </c>
      <c r="AF75">
        <f>(AG75/AH75*100)</f>
        <v>0</v>
      </c>
      <c r="AG75">
        <f>CX75*(DC75+DD75)/1000</f>
        <v>0</v>
      </c>
      <c r="AH75">
        <f>0.61365*exp(17.502*DE75/(240.97+DE75))</f>
        <v>0</v>
      </c>
      <c r="AI75">
        <f>(AE75-CX75*(DC75+DD75)/1000)</f>
        <v>0</v>
      </c>
      <c r="AJ75">
        <f>(-Q75*44100)</f>
        <v>0</v>
      </c>
      <c r="AK75">
        <f>2*29.3*Y75*0.92*(DE75-AD75)</f>
        <v>0</v>
      </c>
      <c r="AL75">
        <f>2*0.95*5.67E-8*(((DE75+$B$7)+273)^4-(AD75+273)^4)</f>
        <v>0</v>
      </c>
      <c r="AM75">
        <f>AB75+AL75+AJ75+AK75</f>
        <v>0</v>
      </c>
      <c r="AN75">
        <v>0</v>
      </c>
      <c r="AO75">
        <v>0</v>
      </c>
      <c r="AP75">
        <f>IF(AN75*$H$13&gt;=AR75,1.0,(AR75/(AR75-AN75*$H$13)))</f>
        <v>0</v>
      </c>
      <c r="AQ75">
        <f>(AP75-1)*100</f>
        <v>0</v>
      </c>
      <c r="AR75">
        <f>MAX(0,($B$13+$C$13*DJ75)/(1+$D$13*DJ75)*DC75/(DE75+273)*$E$13)</f>
        <v>0</v>
      </c>
      <c r="AS75" t="s">
        <v>409</v>
      </c>
      <c r="AT75">
        <v>12501.9</v>
      </c>
      <c r="AU75">
        <v>646.7515384615385</v>
      </c>
      <c r="AV75">
        <v>2575.47</v>
      </c>
      <c r="AW75">
        <f>1-AU75/AV75</f>
        <v>0</v>
      </c>
      <c r="AX75">
        <v>-1.242991638256745</v>
      </c>
      <c r="AY75" t="s">
        <v>647</v>
      </c>
      <c r="AZ75">
        <v>12536.4</v>
      </c>
      <c r="BA75">
        <v>745.55492</v>
      </c>
      <c r="BB75">
        <v>918.792</v>
      </c>
      <c r="BC75">
        <f>1-BA75/BB75</f>
        <v>0</v>
      </c>
      <c r="BD75">
        <v>0.5</v>
      </c>
      <c r="BE75">
        <f>CN75</f>
        <v>0</v>
      </c>
      <c r="BF75">
        <f>S75</f>
        <v>0</v>
      </c>
      <c r="BG75">
        <f>BC75*BD75*BE75</f>
        <v>0</v>
      </c>
      <c r="BH75">
        <f>(BF75-AX75)/BE75</f>
        <v>0</v>
      </c>
      <c r="BI75">
        <f>(AV75-BB75)/BB75</f>
        <v>0</v>
      </c>
      <c r="BJ75">
        <f>AU75/(AW75+AU75/BB75)</f>
        <v>0</v>
      </c>
      <c r="BK75" t="s">
        <v>648</v>
      </c>
      <c r="BL75">
        <v>-140.72</v>
      </c>
      <c r="BM75">
        <f>IF(BL75&lt;&gt;0, BL75, BJ75)</f>
        <v>0</v>
      </c>
      <c r="BN75">
        <f>1-BM75/BB75</f>
        <v>0</v>
      </c>
      <c r="BO75">
        <f>(BB75-BA75)/(BB75-BM75)</f>
        <v>0</v>
      </c>
      <c r="BP75">
        <f>(AV75-BB75)/(AV75-BM75)</f>
        <v>0</v>
      </c>
      <c r="BQ75">
        <f>(BB75-BA75)/(BB75-AU75)</f>
        <v>0</v>
      </c>
      <c r="BR75">
        <f>(AV75-BB75)/(AV75-AU75)</f>
        <v>0</v>
      </c>
      <c r="BS75">
        <f>(BO75*BM75/BA75)</f>
        <v>0</v>
      </c>
      <c r="BT75">
        <f>(1-BS75)</f>
        <v>0</v>
      </c>
      <c r="BU75">
        <v>1937</v>
      </c>
      <c r="BV75">
        <v>300</v>
      </c>
      <c r="BW75">
        <v>300</v>
      </c>
      <c r="BX75">
        <v>300</v>
      </c>
      <c r="BY75">
        <v>12536.4</v>
      </c>
      <c r="BZ75">
        <v>893.47</v>
      </c>
      <c r="CA75">
        <v>-0.009085330000000001</v>
      </c>
      <c r="CB75">
        <v>0.01</v>
      </c>
      <c r="CC75" t="s">
        <v>412</v>
      </c>
      <c r="CD75" t="s">
        <v>412</v>
      </c>
      <c r="CE75" t="s">
        <v>412</v>
      </c>
      <c r="CF75" t="s">
        <v>412</v>
      </c>
      <c r="CG75" t="s">
        <v>412</v>
      </c>
      <c r="CH75" t="s">
        <v>412</v>
      </c>
      <c r="CI75" t="s">
        <v>412</v>
      </c>
      <c r="CJ75" t="s">
        <v>412</v>
      </c>
      <c r="CK75" t="s">
        <v>412</v>
      </c>
      <c r="CL75" t="s">
        <v>412</v>
      </c>
      <c r="CM75">
        <f>$B$11*DK75+$C$11*DL75+$F$11*DW75*(1-DZ75)</f>
        <v>0</v>
      </c>
      <c r="CN75">
        <f>CM75*CO75</f>
        <v>0</v>
      </c>
      <c r="CO75">
        <f>($B$11*$D$9+$C$11*$D$9+$F$11*((EJ75+EB75)/MAX(EJ75+EB75+EK75, 0.1)*$I$9+EK75/MAX(EJ75+EB75+EK75, 0.1)*$J$9))/($B$11+$C$11+$F$11)</f>
        <v>0</v>
      </c>
      <c r="CP75">
        <f>($B$11*$K$9+$C$11*$K$9+$F$11*((EJ75+EB75)/MAX(EJ75+EB75+EK75, 0.1)*$P$9+EK75/MAX(EJ75+EB75+EK75, 0.1)*$Q$9))/($B$11+$C$11+$F$11)</f>
        <v>0</v>
      </c>
      <c r="CQ75">
        <v>6</v>
      </c>
      <c r="CR75">
        <v>0.5</v>
      </c>
      <c r="CS75" t="s">
        <v>413</v>
      </c>
      <c r="CT75">
        <v>2</v>
      </c>
      <c r="CU75">
        <v>1687882167.25</v>
      </c>
      <c r="CV75">
        <v>422.6581666666665</v>
      </c>
      <c r="CW75">
        <v>434.9925666666667</v>
      </c>
      <c r="CX75">
        <v>24.25584</v>
      </c>
      <c r="CY75">
        <v>23.08413</v>
      </c>
      <c r="CZ75">
        <v>422.0491666666666</v>
      </c>
      <c r="DA75">
        <v>23.95185</v>
      </c>
      <c r="DB75">
        <v>600.2072333333334</v>
      </c>
      <c r="DC75">
        <v>101.0251333333333</v>
      </c>
      <c r="DD75">
        <v>0.09988600333333332</v>
      </c>
      <c r="DE75">
        <v>28.03613333333334</v>
      </c>
      <c r="DF75">
        <v>28.54264666666666</v>
      </c>
      <c r="DG75">
        <v>999.9000000000002</v>
      </c>
      <c r="DH75">
        <v>0</v>
      </c>
      <c r="DI75">
        <v>0</v>
      </c>
      <c r="DJ75">
        <v>9994.936333333335</v>
      </c>
      <c r="DK75">
        <v>0</v>
      </c>
      <c r="DL75">
        <v>689.1512333333334</v>
      </c>
      <c r="DM75">
        <v>-12.24266666666667</v>
      </c>
      <c r="DN75">
        <v>433.2589</v>
      </c>
      <c r="DO75">
        <v>445.2713666666667</v>
      </c>
      <c r="DP75">
        <v>1.171717666666667</v>
      </c>
      <c r="DQ75">
        <v>434.9925666666667</v>
      </c>
      <c r="DR75">
        <v>23.08413</v>
      </c>
      <c r="DS75">
        <v>2.450451</v>
      </c>
      <c r="DT75">
        <v>2.332078000000001</v>
      </c>
      <c r="DU75">
        <v>20.70107666666667</v>
      </c>
      <c r="DV75">
        <v>19.89969333333334</v>
      </c>
      <c r="DW75">
        <v>1499.976666666666</v>
      </c>
      <c r="DX75">
        <v>0.9730035000000001</v>
      </c>
      <c r="DY75">
        <v>0.02699605</v>
      </c>
      <c r="DZ75">
        <v>0</v>
      </c>
      <c r="EA75">
        <v>746.5800666666668</v>
      </c>
      <c r="EB75">
        <v>4.99931</v>
      </c>
      <c r="EC75">
        <v>17221.95666666667</v>
      </c>
      <c r="ED75">
        <v>13259.04666666667</v>
      </c>
      <c r="EE75">
        <v>36.41426666666666</v>
      </c>
      <c r="EF75">
        <v>38.0352</v>
      </c>
      <c r="EG75">
        <v>36.90599999999999</v>
      </c>
      <c r="EH75">
        <v>37.1436</v>
      </c>
      <c r="EI75">
        <v>37.9184</v>
      </c>
      <c r="EJ75">
        <v>1454.617666666667</v>
      </c>
      <c r="EK75">
        <v>40.35899999999999</v>
      </c>
      <c r="EL75">
        <v>0</v>
      </c>
      <c r="EM75">
        <v>175</v>
      </c>
      <c r="EN75">
        <v>0</v>
      </c>
      <c r="EO75">
        <v>745.55492</v>
      </c>
      <c r="EP75">
        <v>-104.1500770799384</v>
      </c>
      <c r="EQ75">
        <v>-4583.300007520892</v>
      </c>
      <c r="ER75">
        <v>17172.988</v>
      </c>
      <c r="ES75">
        <v>15</v>
      </c>
      <c r="ET75">
        <v>1687882195</v>
      </c>
      <c r="EU75" t="s">
        <v>649</v>
      </c>
      <c r="EV75">
        <v>1687882195</v>
      </c>
      <c r="EW75">
        <v>1687882019.5</v>
      </c>
      <c r="EX75">
        <v>47</v>
      </c>
      <c r="EY75">
        <v>-0.091</v>
      </c>
      <c r="EZ75">
        <v>-0.006</v>
      </c>
      <c r="FA75">
        <v>0.609</v>
      </c>
      <c r="FB75">
        <v>0.304</v>
      </c>
      <c r="FC75">
        <v>435</v>
      </c>
      <c r="FD75">
        <v>23</v>
      </c>
      <c r="FE75">
        <v>0.08</v>
      </c>
      <c r="FF75">
        <v>0.12</v>
      </c>
      <c r="FG75">
        <v>-12.2208756097561</v>
      </c>
      <c r="FH75">
        <v>-0.3211797909407695</v>
      </c>
      <c r="FI75">
        <v>0.04566563408979794</v>
      </c>
      <c r="FJ75">
        <v>1</v>
      </c>
      <c r="FK75">
        <v>422.7496451612903</v>
      </c>
      <c r="FL75">
        <v>0.06735483870986723</v>
      </c>
      <c r="FM75">
        <v>0.02108897952087451</v>
      </c>
      <c r="FN75">
        <v>1</v>
      </c>
      <c r="FO75">
        <v>1.142777073170732</v>
      </c>
      <c r="FP75">
        <v>0.4780854355400713</v>
      </c>
      <c r="FQ75">
        <v>0.04836231309624298</v>
      </c>
      <c r="FR75">
        <v>1</v>
      </c>
      <c r="FS75">
        <v>24.25076451612903</v>
      </c>
      <c r="FT75">
        <v>0.3558145161290354</v>
      </c>
      <c r="FU75">
        <v>0.02680370157859273</v>
      </c>
      <c r="FV75">
        <v>1</v>
      </c>
      <c r="FW75">
        <v>4</v>
      </c>
      <c r="FX75">
        <v>4</v>
      </c>
      <c r="FY75" t="s">
        <v>415</v>
      </c>
      <c r="FZ75">
        <v>3.17717</v>
      </c>
      <c r="GA75">
        <v>2.79682</v>
      </c>
      <c r="GB75">
        <v>0.105234</v>
      </c>
      <c r="GC75">
        <v>0.108201</v>
      </c>
      <c r="GD75">
        <v>0.1209</v>
      </c>
      <c r="GE75">
        <v>0.117574</v>
      </c>
      <c r="GF75">
        <v>28022.3</v>
      </c>
      <c r="GG75">
        <v>22194</v>
      </c>
      <c r="GH75">
        <v>29273.1</v>
      </c>
      <c r="GI75">
        <v>24381.8</v>
      </c>
      <c r="GJ75">
        <v>32711.8</v>
      </c>
      <c r="GK75">
        <v>31389</v>
      </c>
      <c r="GL75">
        <v>40372.2</v>
      </c>
      <c r="GM75">
        <v>39778.5</v>
      </c>
      <c r="GN75">
        <v>2.16758</v>
      </c>
      <c r="GO75">
        <v>1.85422</v>
      </c>
      <c r="GP75">
        <v>0.155181</v>
      </c>
      <c r="GQ75">
        <v>0</v>
      </c>
      <c r="GR75">
        <v>26.0032</v>
      </c>
      <c r="GS75">
        <v>999.9</v>
      </c>
      <c r="GT75">
        <v>59.5</v>
      </c>
      <c r="GU75">
        <v>31.9</v>
      </c>
      <c r="GV75">
        <v>27.9653</v>
      </c>
      <c r="GW75">
        <v>62.3001</v>
      </c>
      <c r="GX75">
        <v>32.0873</v>
      </c>
      <c r="GY75">
        <v>1</v>
      </c>
      <c r="GZ75">
        <v>0.045846</v>
      </c>
      <c r="HA75">
        <v>0</v>
      </c>
      <c r="HB75">
        <v>20.2791</v>
      </c>
      <c r="HC75">
        <v>5.22717</v>
      </c>
      <c r="HD75">
        <v>11.9027</v>
      </c>
      <c r="HE75">
        <v>4.96365</v>
      </c>
      <c r="HF75">
        <v>3.292</v>
      </c>
      <c r="HG75">
        <v>9999</v>
      </c>
      <c r="HH75">
        <v>9999</v>
      </c>
      <c r="HI75">
        <v>9999</v>
      </c>
      <c r="HJ75">
        <v>999.9</v>
      </c>
      <c r="HK75">
        <v>4.97024</v>
      </c>
      <c r="HL75">
        <v>1.87514</v>
      </c>
      <c r="HM75">
        <v>1.87391</v>
      </c>
      <c r="HN75">
        <v>1.87302</v>
      </c>
      <c r="HO75">
        <v>1.87453</v>
      </c>
      <c r="HP75">
        <v>1.86951</v>
      </c>
      <c r="HQ75">
        <v>1.87365</v>
      </c>
      <c r="HR75">
        <v>1.87872</v>
      </c>
      <c r="HS75">
        <v>0</v>
      </c>
      <c r="HT75">
        <v>0</v>
      </c>
      <c r="HU75">
        <v>0</v>
      </c>
      <c r="HV75">
        <v>0</v>
      </c>
      <c r="HW75" t="s">
        <v>416</v>
      </c>
      <c r="HX75" t="s">
        <v>417</v>
      </c>
      <c r="HY75" t="s">
        <v>418</v>
      </c>
      <c r="HZ75" t="s">
        <v>418</v>
      </c>
      <c r="IA75" t="s">
        <v>418</v>
      </c>
      <c r="IB75" t="s">
        <v>418</v>
      </c>
      <c r="IC75">
        <v>0</v>
      </c>
      <c r="ID75">
        <v>100</v>
      </c>
      <c r="IE75">
        <v>100</v>
      </c>
      <c r="IF75">
        <v>0.609</v>
      </c>
      <c r="IG75">
        <v>0.304</v>
      </c>
      <c r="IH75">
        <v>0.7006999999998698</v>
      </c>
      <c r="II75">
        <v>0</v>
      </c>
      <c r="IJ75">
        <v>0</v>
      </c>
      <c r="IK75">
        <v>0</v>
      </c>
      <c r="IL75">
        <v>0.3039899999999989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2.6</v>
      </c>
      <c r="IU75">
        <v>2.6</v>
      </c>
      <c r="IV75">
        <v>1.12549</v>
      </c>
      <c r="IW75">
        <v>2.39746</v>
      </c>
      <c r="IX75">
        <v>1.42578</v>
      </c>
      <c r="IY75">
        <v>2.26929</v>
      </c>
      <c r="IZ75">
        <v>1.54785</v>
      </c>
      <c r="JA75">
        <v>2.4646</v>
      </c>
      <c r="JB75">
        <v>35.4291</v>
      </c>
      <c r="JC75">
        <v>14.3159</v>
      </c>
      <c r="JD75">
        <v>18</v>
      </c>
      <c r="JE75">
        <v>632.987</v>
      </c>
      <c r="JF75">
        <v>416.466</v>
      </c>
      <c r="JG75">
        <v>27.4819</v>
      </c>
      <c r="JH75">
        <v>27.8444</v>
      </c>
      <c r="JI75">
        <v>29.9998</v>
      </c>
      <c r="JJ75">
        <v>27.6731</v>
      </c>
      <c r="JK75">
        <v>27.602</v>
      </c>
      <c r="JL75">
        <v>22.537</v>
      </c>
      <c r="JM75">
        <v>20.5809</v>
      </c>
      <c r="JN75">
        <v>60.6472</v>
      </c>
      <c r="JO75">
        <v>-999.9</v>
      </c>
      <c r="JP75">
        <v>435</v>
      </c>
      <c r="JQ75">
        <v>23</v>
      </c>
      <c r="JR75">
        <v>95.3698</v>
      </c>
      <c r="JS75">
        <v>101.205</v>
      </c>
    </row>
    <row r="76" spans="1:279">
      <c r="A76">
        <v>48</v>
      </c>
      <c r="B76">
        <v>1687882350.6</v>
      </c>
      <c r="C76">
        <v>9819</v>
      </c>
      <c r="D76" t="s">
        <v>650</v>
      </c>
      <c r="E76" t="s">
        <v>651</v>
      </c>
      <c r="F76">
        <v>15</v>
      </c>
      <c r="P76">
        <v>1687882342.849999</v>
      </c>
      <c r="Q76">
        <f>(R76)/1000</f>
        <v>0</v>
      </c>
      <c r="R76">
        <f>1000*DB76*AP76*(CX76-CY76)/(100*CQ76*(1000-AP76*CX76))</f>
        <v>0</v>
      </c>
      <c r="S76">
        <f>DB76*AP76*(CW76-CV76*(1000-AP76*CY76)/(1000-AP76*CX76))/(100*CQ76)</f>
        <v>0</v>
      </c>
      <c r="T76">
        <f>CV76 - IF(AP76&gt;1, S76*CQ76*100.0/(AR76*DJ76), 0)</f>
        <v>0</v>
      </c>
      <c r="U76">
        <f>((AA76-Q76/2)*T76-S76)/(AA76+Q76/2)</f>
        <v>0</v>
      </c>
      <c r="V76">
        <f>U76*(DC76+DD76)/1000.0</f>
        <v>0</v>
      </c>
      <c r="W76">
        <f>(CV76 - IF(AP76&gt;1, S76*CQ76*100.0/(AR76*DJ76), 0))*(DC76+DD76)/1000.0</f>
        <v>0</v>
      </c>
      <c r="X76">
        <f>2.0/((1/Z76-1/Y76)+SIGN(Z76)*SQRT((1/Z76-1/Y76)*(1/Z76-1/Y76) + 4*CR76/((CR76+1)*(CR76+1))*(2*1/Z76*1/Y76-1/Y76*1/Y76)))</f>
        <v>0</v>
      </c>
      <c r="Y76">
        <f>IF(LEFT(CS76,1)&lt;&gt;"0",IF(LEFT(CS76,1)="1",3.0,CT76),$D$5+$E$5*(DJ76*DC76/($K$5*1000))+$F$5*(DJ76*DC76/($K$5*1000))*MAX(MIN(CQ76,$J$5),$I$5)*MAX(MIN(CQ76,$J$5),$I$5)+$G$5*MAX(MIN(CQ76,$J$5),$I$5)*(DJ76*DC76/($K$5*1000))+$H$5*(DJ76*DC76/($K$5*1000))*(DJ76*DC76/($K$5*1000)))</f>
        <v>0</v>
      </c>
      <c r="Z76">
        <f>Q76*(1000-(1000*0.61365*exp(17.502*AD76/(240.97+AD76))/(DC76+DD76)+CX76)/2)/(1000*0.61365*exp(17.502*AD76/(240.97+AD76))/(DC76+DD76)-CX76)</f>
        <v>0</v>
      </c>
      <c r="AA76">
        <f>1/((CR76+1)/(X76/1.6)+1/(Y76/1.37)) + CR76/((CR76+1)/(X76/1.6) + CR76/(Y76/1.37))</f>
        <v>0</v>
      </c>
      <c r="AB76">
        <f>(CM76*CP76)</f>
        <v>0</v>
      </c>
      <c r="AC76">
        <f>(DE76+(AB76+2*0.95*5.67E-8*(((DE76+$B$7)+273)^4-(DE76+273)^4)-44100*Q76)/(1.84*29.3*Y76+8*0.95*5.67E-8*(DE76+273)^3))</f>
        <v>0</v>
      </c>
      <c r="AD76">
        <f>($B$74*DF76+$D$7*DG76+$C$74*AC76)</f>
        <v>0</v>
      </c>
      <c r="AE76">
        <f>0.61365*exp(17.502*AD76/(240.97+AD76))</f>
        <v>0</v>
      </c>
      <c r="AF76">
        <f>(AG76/AH76*100)</f>
        <v>0</v>
      </c>
      <c r="AG76">
        <f>CX76*(DC76+DD76)/1000</f>
        <v>0</v>
      </c>
      <c r="AH76">
        <f>0.61365*exp(17.502*DE76/(240.97+DE76))</f>
        <v>0</v>
      </c>
      <c r="AI76">
        <f>(AE76-CX76*(DC76+DD76)/1000)</f>
        <v>0</v>
      </c>
      <c r="AJ76">
        <f>(-Q76*44100)</f>
        <v>0</v>
      </c>
      <c r="AK76">
        <f>2*29.3*Y76*0.92*(DE76-AD76)</f>
        <v>0</v>
      </c>
      <c r="AL76">
        <f>2*0.95*5.67E-8*(((DE76+$B$7)+273)^4-(AD76+273)^4)</f>
        <v>0</v>
      </c>
      <c r="AM76">
        <f>AB76+AL76+AJ76+AK76</f>
        <v>0</v>
      </c>
      <c r="AN76">
        <v>0</v>
      </c>
      <c r="AO76">
        <v>0</v>
      </c>
      <c r="AP76">
        <f>IF(AN76*$H$13&gt;=AR76,1.0,(AR76/(AR76-AN76*$H$13)))</f>
        <v>0</v>
      </c>
      <c r="AQ76">
        <f>(AP76-1)*100</f>
        <v>0</v>
      </c>
      <c r="AR76">
        <f>MAX(0,($B$13+$C$13*DJ76)/(1+$D$13*DJ76)*DC76/(DE76+273)*$E$13)</f>
        <v>0</v>
      </c>
      <c r="AS76" t="s">
        <v>409</v>
      </c>
      <c r="AT76">
        <v>12501.9</v>
      </c>
      <c r="AU76">
        <v>646.7515384615385</v>
      </c>
      <c r="AV76">
        <v>2575.47</v>
      </c>
      <c r="AW76">
        <f>1-AU76/AV76</f>
        <v>0</v>
      </c>
      <c r="AX76">
        <v>-1.242991638256745</v>
      </c>
      <c r="AY76" t="s">
        <v>652</v>
      </c>
      <c r="AZ76">
        <v>12516.9</v>
      </c>
      <c r="BA76">
        <v>688.0181153846154</v>
      </c>
      <c r="BB76">
        <v>883.668</v>
      </c>
      <c r="BC76">
        <f>1-BA76/BB76</f>
        <v>0</v>
      </c>
      <c r="BD76">
        <v>0.5</v>
      </c>
      <c r="BE76">
        <f>CN76</f>
        <v>0</v>
      </c>
      <c r="BF76">
        <f>S76</f>
        <v>0</v>
      </c>
      <c r="BG76">
        <f>BC76*BD76*BE76</f>
        <v>0</v>
      </c>
      <c r="BH76">
        <f>(BF76-AX76)/BE76</f>
        <v>0</v>
      </c>
      <c r="BI76">
        <f>(AV76-BB76)/BB76</f>
        <v>0</v>
      </c>
      <c r="BJ76">
        <f>AU76/(AW76+AU76/BB76)</f>
        <v>0</v>
      </c>
      <c r="BK76" t="s">
        <v>653</v>
      </c>
      <c r="BL76">
        <v>-2551.78</v>
      </c>
      <c r="BM76">
        <f>IF(BL76&lt;&gt;0, BL76, BJ76)</f>
        <v>0</v>
      </c>
      <c r="BN76">
        <f>1-BM76/BB76</f>
        <v>0</v>
      </c>
      <c r="BO76">
        <f>(BB76-BA76)/(BB76-BM76)</f>
        <v>0</v>
      </c>
      <c r="BP76">
        <f>(AV76-BB76)/(AV76-BM76)</f>
        <v>0</v>
      </c>
      <c r="BQ76">
        <f>(BB76-BA76)/(BB76-AU76)</f>
        <v>0</v>
      </c>
      <c r="BR76">
        <f>(AV76-BB76)/(AV76-AU76)</f>
        <v>0</v>
      </c>
      <c r="BS76">
        <f>(BO76*BM76/BA76)</f>
        <v>0</v>
      </c>
      <c r="BT76">
        <f>(1-BS76)</f>
        <v>0</v>
      </c>
      <c r="BU76">
        <v>1939</v>
      </c>
      <c r="BV76">
        <v>300</v>
      </c>
      <c r="BW76">
        <v>300</v>
      </c>
      <c r="BX76">
        <v>300</v>
      </c>
      <c r="BY76">
        <v>12516.9</v>
      </c>
      <c r="BZ76">
        <v>852.28</v>
      </c>
      <c r="CA76">
        <v>-0.00906818</v>
      </c>
      <c r="CB76">
        <v>-1.32</v>
      </c>
      <c r="CC76" t="s">
        <v>412</v>
      </c>
      <c r="CD76" t="s">
        <v>412</v>
      </c>
      <c r="CE76" t="s">
        <v>412</v>
      </c>
      <c r="CF76" t="s">
        <v>412</v>
      </c>
      <c r="CG76" t="s">
        <v>412</v>
      </c>
      <c r="CH76" t="s">
        <v>412</v>
      </c>
      <c r="CI76" t="s">
        <v>412</v>
      </c>
      <c r="CJ76" t="s">
        <v>412</v>
      </c>
      <c r="CK76" t="s">
        <v>412</v>
      </c>
      <c r="CL76" t="s">
        <v>412</v>
      </c>
      <c r="CM76">
        <f>$B$11*DK76+$C$11*DL76+$F$11*DW76*(1-DZ76)</f>
        <v>0</v>
      </c>
      <c r="CN76">
        <f>CM76*CO76</f>
        <v>0</v>
      </c>
      <c r="CO76">
        <f>($B$11*$D$9+$C$11*$D$9+$F$11*((EJ76+EB76)/MAX(EJ76+EB76+EK76, 0.1)*$I$9+EK76/MAX(EJ76+EB76+EK76, 0.1)*$J$9))/($B$11+$C$11+$F$11)</f>
        <v>0</v>
      </c>
      <c r="CP76">
        <f>($B$11*$K$9+$C$11*$K$9+$F$11*((EJ76+EB76)/MAX(EJ76+EB76+EK76, 0.1)*$P$9+EK76/MAX(EJ76+EB76+EK76, 0.1)*$Q$9))/($B$11+$C$11+$F$11)</f>
        <v>0</v>
      </c>
      <c r="CQ76">
        <v>6</v>
      </c>
      <c r="CR76">
        <v>0.5</v>
      </c>
      <c r="CS76" t="s">
        <v>413</v>
      </c>
      <c r="CT76">
        <v>2</v>
      </c>
      <c r="CU76">
        <v>1687882342.849999</v>
      </c>
      <c r="CV76">
        <v>421.2733333333334</v>
      </c>
      <c r="CW76">
        <v>434.9880666666667</v>
      </c>
      <c r="CX76">
        <v>24.17895666666666</v>
      </c>
      <c r="CY76">
        <v>22.92908333333333</v>
      </c>
      <c r="CZ76">
        <v>420.6193333333334</v>
      </c>
      <c r="DA76">
        <v>23.87496666666666</v>
      </c>
      <c r="DB76">
        <v>600.2361999999998</v>
      </c>
      <c r="DC76">
        <v>101.0310666666667</v>
      </c>
      <c r="DD76">
        <v>0.09983472999999998</v>
      </c>
      <c r="DE76">
        <v>28.14370333333334</v>
      </c>
      <c r="DF76">
        <v>28.02586333333333</v>
      </c>
      <c r="DG76">
        <v>999.9000000000002</v>
      </c>
      <c r="DH76">
        <v>0</v>
      </c>
      <c r="DI76">
        <v>0</v>
      </c>
      <c r="DJ76">
        <v>10004.791</v>
      </c>
      <c r="DK76">
        <v>0</v>
      </c>
      <c r="DL76">
        <v>1563.869</v>
      </c>
      <c r="DM76">
        <v>-13.7593</v>
      </c>
      <c r="DN76">
        <v>431.6659333333334</v>
      </c>
      <c r="DO76">
        <v>445.1960333333334</v>
      </c>
      <c r="DP76">
        <v>1.249881</v>
      </c>
      <c r="DQ76">
        <v>434.9880666666667</v>
      </c>
      <c r="DR76">
        <v>22.92908333333333</v>
      </c>
      <c r="DS76">
        <v>2.442827666666667</v>
      </c>
      <c r="DT76">
        <v>2.316550333333333</v>
      </c>
      <c r="DU76">
        <v>20.65050333333333</v>
      </c>
      <c r="DV76">
        <v>19.79194333333334</v>
      </c>
      <c r="DW76">
        <v>1500.017333333333</v>
      </c>
      <c r="DX76">
        <v>0.9729979999999999</v>
      </c>
      <c r="DY76">
        <v>0.02700176</v>
      </c>
      <c r="DZ76">
        <v>0</v>
      </c>
      <c r="EA76">
        <v>688.0037333333335</v>
      </c>
      <c r="EB76">
        <v>4.99931</v>
      </c>
      <c r="EC76">
        <v>15824</v>
      </c>
      <c r="ED76">
        <v>13259.39</v>
      </c>
      <c r="EE76">
        <v>39.50386666666666</v>
      </c>
      <c r="EF76">
        <v>41.72893333333332</v>
      </c>
      <c r="EG76">
        <v>39.89546666666665</v>
      </c>
      <c r="EH76">
        <v>41.94139999999999</v>
      </c>
      <c r="EI76">
        <v>41.25806666666666</v>
      </c>
      <c r="EJ76">
        <v>1454.650000000001</v>
      </c>
      <c r="EK76">
        <v>40.36900000000001</v>
      </c>
      <c r="EL76">
        <v>0</v>
      </c>
      <c r="EM76">
        <v>174.7999999523163</v>
      </c>
      <c r="EN76">
        <v>0</v>
      </c>
      <c r="EO76">
        <v>688.0181153846154</v>
      </c>
      <c r="EP76">
        <v>-63.43182907028952</v>
      </c>
      <c r="EQ76">
        <v>-1030.639316694704</v>
      </c>
      <c r="ER76">
        <v>15821.5</v>
      </c>
      <c r="ES76">
        <v>15</v>
      </c>
      <c r="ET76">
        <v>1687882381.1</v>
      </c>
      <c r="EU76" t="s">
        <v>654</v>
      </c>
      <c r="EV76">
        <v>1687882381.1</v>
      </c>
      <c r="EW76">
        <v>1687882019.5</v>
      </c>
      <c r="EX76">
        <v>48</v>
      </c>
      <c r="EY76">
        <v>0.045</v>
      </c>
      <c r="EZ76">
        <v>-0.006</v>
      </c>
      <c r="FA76">
        <v>0.654</v>
      </c>
      <c r="FB76">
        <v>0.304</v>
      </c>
      <c r="FC76">
        <v>435</v>
      </c>
      <c r="FD76">
        <v>23</v>
      </c>
      <c r="FE76">
        <v>0.29</v>
      </c>
      <c r="FF76">
        <v>0.12</v>
      </c>
      <c r="FG76">
        <v>-13.7540125</v>
      </c>
      <c r="FH76">
        <v>-0.08386829268290168</v>
      </c>
      <c r="FI76">
        <v>0.02093481773863813</v>
      </c>
      <c r="FJ76">
        <v>1</v>
      </c>
      <c r="FK76">
        <v>421.2310333333333</v>
      </c>
      <c r="FL76">
        <v>-0.1268876529475222</v>
      </c>
      <c r="FM76">
        <v>0.01902188797733285</v>
      </c>
      <c r="FN76">
        <v>1</v>
      </c>
      <c r="FO76">
        <v>1.229516</v>
      </c>
      <c r="FP76">
        <v>0.3686546341463384</v>
      </c>
      <c r="FQ76">
        <v>0.03556744619733051</v>
      </c>
      <c r="FR76">
        <v>1</v>
      </c>
      <c r="FS76">
        <v>24.17378333333333</v>
      </c>
      <c r="FT76">
        <v>0.3227185761957735</v>
      </c>
      <c r="FU76">
        <v>0.02333062484280194</v>
      </c>
      <c r="FV76">
        <v>1</v>
      </c>
      <c r="FW76">
        <v>4</v>
      </c>
      <c r="FX76">
        <v>4</v>
      </c>
      <c r="FY76" t="s">
        <v>415</v>
      </c>
      <c r="FZ76">
        <v>3.17735</v>
      </c>
      <c r="GA76">
        <v>2.79715</v>
      </c>
      <c r="GB76">
        <v>0.104945</v>
      </c>
      <c r="GC76">
        <v>0.108177</v>
      </c>
      <c r="GD76">
        <v>0.120613</v>
      </c>
      <c r="GE76">
        <v>0.117201</v>
      </c>
      <c r="GF76">
        <v>28021</v>
      </c>
      <c r="GG76">
        <v>22196.2</v>
      </c>
      <c r="GH76">
        <v>29262.3</v>
      </c>
      <c r="GI76">
        <v>24383.6</v>
      </c>
      <c r="GJ76">
        <v>32711.4</v>
      </c>
      <c r="GK76">
        <v>31404.1</v>
      </c>
      <c r="GL76">
        <v>40358.2</v>
      </c>
      <c r="GM76">
        <v>39780.6</v>
      </c>
      <c r="GN76">
        <v>2.16432</v>
      </c>
      <c r="GO76">
        <v>1.8617</v>
      </c>
      <c r="GP76">
        <v>0.151768</v>
      </c>
      <c r="GQ76">
        <v>0</v>
      </c>
      <c r="GR76">
        <v>25.5861</v>
      </c>
      <c r="GS76">
        <v>999.9</v>
      </c>
      <c r="GT76">
        <v>59</v>
      </c>
      <c r="GU76">
        <v>32</v>
      </c>
      <c r="GV76">
        <v>27.8853</v>
      </c>
      <c r="GW76">
        <v>62.421</v>
      </c>
      <c r="GX76">
        <v>32.5</v>
      </c>
      <c r="GY76">
        <v>1</v>
      </c>
      <c r="GZ76">
        <v>0.0452998</v>
      </c>
      <c r="HA76">
        <v>0</v>
      </c>
      <c r="HB76">
        <v>20.2789</v>
      </c>
      <c r="HC76">
        <v>5.22642</v>
      </c>
      <c r="HD76">
        <v>11.9033</v>
      </c>
      <c r="HE76">
        <v>4.9637</v>
      </c>
      <c r="HF76">
        <v>3.292</v>
      </c>
      <c r="HG76">
        <v>9999</v>
      </c>
      <c r="HH76">
        <v>9999</v>
      </c>
      <c r="HI76">
        <v>9999</v>
      </c>
      <c r="HJ76">
        <v>999.9</v>
      </c>
      <c r="HK76">
        <v>4.9702</v>
      </c>
      <c r="HL76">
        <v>1.87515</v>
      </c>
      <c r="HM76">
        <v>1.87393</v>
      </c>
      <c r="HN76">
        <v>1.87302</v>
      </c>
      <c r="HO76">
        <v>1.87454</v>
      </c>
      <c r="HP76">
        <v>1.86951</v>
      </c>
      <c r="HQ76">
        <v>1.87364</v>
      </c>
      <c r="HR76">
        <v>1.87875</v>
      </c>
      <c r="HS76">
        <v>0</v>
      </c>
      <c r="HT76">
        <v>0</v>
      </c>
      <c r="HU76">
        <v>0</v>
      </c>
      <c r="HV76">
        <v>0</v>
      </c>
      <c r="HW76" t="s">
        <v>416</v>
      </c>
      <c r="HX76" t="s">
        <v>417</v>
      </c>
      <c r="HY76" t="s">
        <v>418</v>
      </c>
      <c r="HZ76" t="s">
        <v>418</v>
      </c>
      <c r="IA76" t="s">
        <v>418</v>
      </c>
      <c r="IB76" t="s">
        <v>418</v>
      </c>
      <c r="IC76">
        <v>0</v>
      </c>
      <c r="ID76">
        <v>100</v>
      </c>
      <c r="IE76">
        <v>100</v>
      </c>
      <c r="IF76">
        <v>0.654</v>
      </c>
      <c r="IG76">
        <v>0.304</v>
      </c>
      <c r="IH76">
        <v>0.6094499999999243</v>
      </c>
      <c r="II76">
        <v>0</v>
      </c>
      <c r="IJ76">
        <v>0</v>
      </c>
      <c r="IK76">
        <v>0</v>
      </c>
      <c r="IL76">
        <v>0.3039899999999989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2.6</v>
      </c>
      <c r="IU76">
        <v>5.5</v>
      </c>
      <c r="IV76">
        <v>1.12549</v>
      </c>
      <c r="IW76">
        <v>2.40234</v>
      </c>
      <c r="IX76">
        <v>1.42578</v>
      </c>
      <c r="IY76">
        <v>2.26929</v>
      </c>
      <c r="IZ76">
        <v>1.54785</v>
      </c>
      <c r="JA76">
        <v>2.4585</v>
      </c>
      <c r="JB76">
        <v>35.4059</v>
      </c>
      <c r="JC76">
        <v>14.2984</v>
      </c>
      <c r="JD76">
        <v>18</v>
      </c>
      <c r="JE76">
        <v>631.105</v>
      </c>
      <c r="JF76">
        <v>421.123</v>
      </c>
      <c r="JG76">
        <v>27.5162</v>
      </c>
      <c r="JH76">
        <v>27.8568</v>
      </c>
      <c r="JI76">
        <v>30.0001</v>
      </c>
      <c r="JJ76">
        <v>27.7241</v>
      </c>
      <c r="JK76">
        <v>27.6653</v>
      </c>
      <c r="JL76">
        <v>22.5422</v>
      </c>
      <c r="JM76">
        <v>20.007</v>
      </c>
      <c r="JN76">
        <v>60.6472</v>
      </c>
      <c r="JO76">
        <v>-999.9</v>
      </c>
      <c r="JP76">
        <v>435</v>
      </c>
      <c r="JQ76">
        <v>23</v>
      </c>
      <c r="JR76">
        <v>95.3359</v>
      </c>
      <c r="JS76">
        <v>101.211</v>
      </c>
    </row>
    <row r="77" spans="1:279">
      <c r="A77">
        <v>49</v>
      </c>
      <c r="B77">
        <v>1687882484.1</v>
      </c>
      <c r="C77">
        <v>9952.5</v>
      </c>
      <c r="D77" t="s">
        <v>655</v>
      </c>
      <c r="E77" t="s">
        <v>656</v>
      </c>
      <c r="F77">
        <v>15</v>
      </c>
      <c r="P77">
        <v>1687882476.099999</v>
      </c>
      <c r="Q77">
        <f>(R77)/1000</f>
        <v>0</v>
      </c>
      <c r="R77">
        <f>1000*DB77*AP77*(CX77-CY77)/(100*CQ77*(1000-AP77*CX77))</f>
        <v>0</v>
      </c>
      <c r="S77">
        <f>DB77*AP77*(CW77-CV77*(1000-AP77*CY77)/(1000-AP77*CX77))/(100*CQ77)</f>
        <v>0</v>
      </c>
      <c r="T77">
        <f>CV77 - IF(AP77&gt;1, S77*CQ77*100.0/(AR77*DJ77), 0)</f>
        <v>0</v>
      </c>
      <c r="U77">
        <f>((AA77-Q77/2)*T77-S77)/(AA77+Q77/2)</f>
        <v>0</v>
      </c>
      <c r="V77">
        <f>U77*(DC77+DD77)/1000.0</f>
        <v>0</v>
      </c>
      <c r="W77">
        <f>(CV77 - IF(AP77&gt;1, S77*CQ77*100.0/(AR77*DJ77), 0))*(DC77+DD77)/1000.0</f>
        <v>0</v>
      </c>
      <c r="X77">
        <f>2.0/((1/Z77-1/Y77)+SIGN(Z77)*SQRT((1/Z77-1/Y77)*(1/Z77-1/Y77) + 4*CR77/((CR77+1)*(CR77+1))*(2*1/Z77*1/Y77-1/Y77*1/Y77)))</f>
        <v>0</v>
      </c>
      <c r="Y77">
        <f>IF(LEFT(CS77,1)&lt;&gt;"0",IF(LEFT(CS77,1)="1",3.0,CT77),$D$5+$E$5*(DJ77*DC77/($K$5*1000))+$F$5*(DJ77*DC77/($K$5*1000))*MAX(MIN(CQ77,$J$5),$I$5)*MAX(MIN(CQ77,$J$5),$I$5)+$G$5*MAX(MIN(CQ77,$J$5),$I$5)*(DJ77*DC77/($K$5*1000))+$H$5*(DJ77*DC77/($K$5*1000))*(DJ77*DC77/($K$5*1000)))</f>
        <v>0</v>
      </c>
      <c r="Z77">
        <f>Q77*(1000-(1000*0.61365*exp(17.502*AD77/(240.97+AD77))/(DC77+DD77)+CX77)/2)/(1000*0.61365*exp(17.502*AD77/(240.97+AD77))/(DC77+DD77)-CX77)</f>
        <v>0</v>
      </c>
      <c r="AA77">
        <f>1/((CR77+1)/(X77/1.6)+1/(Y77/1.37)) + CR77/((CR77+1)/(X77/1.6) + CR77/(Y77/1.37))</f>
        <v>0</v>
      </c>
      <c r="AB77">
        <f>(CM77*CP77)</f>
        <v>0</v>
      </c>
      <c r="AC77">
        <f>(DE77+(AB77+2*0.95*5.67E-8*(((DE77+$B$7)+273)^4-(DE77+273)^4)-44100*Q77)/(1.84*29.3*Y77+8*0.95*5.67E-8*(DE77+273)^3))</f>
        <v>0</v>
      </c>
      <c r="AD77">
        <f>($B$74*DF77+$D$7*DG77+$C$74*AC77)</f>
        <v>0</v>
      </c>
      <c r="AE77">
        <f>0.61365*exp(17.502*AD77/(240.97+AD77))</f>
        <v>0</v>
      </c>
      <c r="AF77">
        <f>(AG77/AH77*100)</f>
        <v>0</v>
      </c>
      <c r="AG77">
        <f>CX77*(DC77+DD77)/1000</f>
        <v>0</v>
      </c>
      <c r="AH77">
        <f>0.61365*exp(17.502*DE77/(240.97+DE77))</f>
        <v>0</v>
      </c>
      <c r="AI77">
        <f>(AE77-CX77*(DC77+DD77)/1000)</f>
        <v>0</v>
      </c>
      <c r="AJ77">
        <f>(-Q77*44100)</f>
        <v>0</v>
      </c>
      <c r="AK77">
        <f>2*29.3*Y77*0.92*(DE77-AD77)</f>
        <v>0</v>
      </c>
      <c r="AL77">
        <f>2*0.95*5.67E-8*(((DE77+$B$7)+273)^4-(AD77+273)^4)</f>
        <v>0</v>
      </c>
      <c r="AM77">
        <f>AB77+AL77+AJ77+AK77</f>
        <v>0</v>
      </c>
      <c r="AN77">
        <v>0</v>
      </c>
      <c r="AO77">
        <v>0</v>
      </c>
      <c r="AP77">
        <f>IF(AN77*$H$13&gt;=AR77,1.0,(AR77/(AR77-AN77*$H$13)))</f>
        <v>0</v>
      </c>
      <c r="AQ77">
        <f>(AP77-1)*100</f>
        <v>0</v>
      </c>
      <c r="AR77">
        <f>MAX(0,($B$13+$C$13*DJ77)/(1+$D$13*DJ77)*DC77/(DE77+273)*$E$13)</f>
        <v>0</v>
      </c>
      <c r="AS77" t="s">
        <v>409</v>
      </c>
      <c r="AT77">
        <v>12501.9</v>
      </c>
      <c r="AU77">
        <v>646.7515384615385</v>
      </c>
      <c r="AV77">
        <v>2575.47</v>
      </c>
      <c r="AW77">
        <f>1-AU77/AV77</f>
        <v>0</v>
      </c>
      <c r="AX77">
        <v>-1.242991638256745</v>
      </c>
      <c r="AY77" t="s">
        <v>657</v>
      </c>
      <c r="AZ77">
        <v>12543.7</v>
      </c>
      <c r="BA77">
        <v>744.76368</v>
      </c>
      <c r="BB77">
        <v>927.362</v>
      </c>
      <c r="BC77">
        <f>1-BA77/BB77</f>
        <v>0</v>
      </c>
      <c r="BD77">
        <v>0.5</v>
      </c>
      <c r="BE77">
        <f>CN77</f>
        <v>0</v>
      </c>
      <c r="BF77">
        <f>S77</f>
        <v>0</v>
      </c>
      <c r="BG77">
        <f>BC77*BD77*BE77</f>
        <v>0</v>
      </c>
      <c r="BH77">
        <f>(BF77-AX77)/BE77</f>
        <v>0</v>
      </c>
      <c r="BI77">
        <f>(AV77-BB77)/BB77</f>
        <v>0</v>
      </c>
      <c r="BJ77">
        <f>AU77/(AW77+AU77/BB77)</f>
        <v>0</v>
      </c>
      <c r="BK77" t="s">
        <v>658</v>
      </c>
      <c r="BL77">
        <v>-3382.27</v>
      </c>
      <c r="BM77">
        <f>IF(BL77&lt;&gt;0, BL77, BJ77)</f>
        <v>0</v>
      </c>
      <c r="BN77">
        <f>1-BM77/BB77</f>
        <v>0</v>
      </c>
      <c r="BO77">
        <f>(BB77-BA77)/(BB77-BM77)</f>
        <v>0</v>
      </c>
      <c r="BP77">
        <f>(AV77-BB77)/(AV77-BM77)</f>
        <v>0</v>
      </c>
      <c r="BQ77">
        <f>(BB77-BA77)/(BB77-AU77)</f>
        <v>0</v>
      </c>
      <c r="BR77">
        <f>(AV77-BB77)/(AV77-AU77)</f>
        <v>0</v>
      </c>
      <c r="BS77">
        <f>(BO77*BM77/BA77)</f>
        <v>0</v>
      </c>
      <c r="BT77">
        <f>(1-BS77)</f>
        <v>0</v>
      </c>
      <c r="BU77">
        <v>1941</v>
      </c>
      <c r="BV77">
        <v>300</v>
      </c>
      <c r="BW77">
        <v>300</v>
      </c>
      <c r="BX77">
        <v>300</v>
      </c>
      <c r="BY77">
        <v>12543.7</v>
      </c>
      <c r="BZ77">
        <v>895.08</v>
      </c>
      <c r="CA77">
        <v>-0.00908747</v>
      </c>
      <c r="CB77">
        <v>-2</v>
      </c>
      <c r="CC77" t="s">
        <v>412</v>
      </c>
      <c r="CD77" t="s">
        <v>412</v>
      </c>
      <c r="CE77" t="s">
        <v>412</v>
      </c>
      <c r="CF77" t="s">
        <v>412</v>
      </c>
      <c r="CG77" t="s">
        <v>412</v>
      </c>
      <c r="CH77" t="s">
        <v>412</v>
      </c>
      <c r="CI77" t="s">
        <v>412</v>
      </c>
      <c r="CJ77" t="s">
        <v>412</v>
      </c>
      <c r="CK77" t="s">
        <v>412</v>
      </c>
      <c r="CL77" t="s">
        <v>412</v>
      </c>
      <c r="CM77">
        <f>$B$11*DK77+$C$11*DL77+$F$11*DW77*(1-DZ77)</f>
        <v>0</v>
      </c>
      <c r="CN77">
        <f>CM77*CO77</f>
        <v>0</v>
      </c>
      <c r="CO77">
        <f>($B$11*$D$9+$C$11*$D$9+$F$11*((EJ77+EB77)/MAX(EJ77+EB77+EK77, 0.1)*$I$9+EK77/MAX(EJ77+EB77+EK77, 0.1)*$J$9))/($B$11+$C$11+$F$11)</f>
        <v>0</v>
      </c>
      <c r="CP77">
        <f>($B$11*$K$9+$C$11*$K$9+$F$11*((EJ77+EB77)/MAX(EJ77+EB77+EK77, 0.1)*$P$9+EK77/MAX(EJ77+EB77+EK77, 0.1)*$Q$9))/($B$11+$C$11+$F$11)</f>
        <v>0</v>
      </c>
      <c r="CQ77">
        <v>6</v>
      </c>
      <c r="CR77">
        <v>0.5</v>
      </c>
      <c r="CS77" t="s">
        <v>413</v>
      </c>
      <c r="CT77">
        <v>2</v>
      </c>
      <c r="CU77">
        <v>1687882476.099999</v>
      </c>
      <c r="CV77">
        <v>422.4634838709678</v>
      </c>
      <c r="CW77">
        <v>434.9880645161291</v>
      </c>
      <c r="CX77">
        <v>24.51202903225806</v>
      </c>
      <c r="CY77">
        <v>23.04530967741935</v>
      </c>
      <c r="CZ77">
        <v>421.8214838709678</v>
      </c>
      <c r="DA77">
        <v>24.20803548387097</v>
      </c>
      <c r="DB77">
        <v>600.1995483870968</v>
      </c>
      <c r="DC77">
        <v>101.0289032258065</v>
      </c>
      <c r="DD77">
        <v>0.09986290967741934</v>
      </c>
      <c r="DE77">
        <v>28.92408709677419</v>
      </c>
      <c r="DF77">
        <v>29.4711</v>
      </c>
      <c r="DG77">
        <v>999.9000000000003</v>
      </c>
      <c r="DH77">
        <v>0</v>
      </c>
      <c r="DI77">
        <v>0</v>
      </c>
      <c r="DJ77">
        <v>10000.00451612903</v>
      </c>
      <c r="DK77">
        <v>0</v>
      </c>
      <c r="DL77">
        <v>573.8409677419355</v>
      </c>
      <c r="DM77">
        <v>-12.51224838709677</v>
      </c>
      <c r="DN77">
        <v>433.0916774193549</v>
      </c>
      <c r="DO77">
        <v>445.248870967742</v>
      </c>
      <c r="DP77">
        <v>1.466712903225806</v>
      </c>
      <c r="DQ77">
        <v>434.9880645161291</v>
      </c>
      <c r="DR77">
        <v>23.04530967741935</v>
      </c>
      <c r="DS77">
        <v>2.476423225806452</v>
      </c>
      <c r="DT77">
        <v>2.328241612903226</v>
      </c>
      <c r="DU77">
        <v>20.87236774193548</v>
      </c>
      <c r="DV77">
        <v>19.87313225806451</v>
      </c>
      <c r="DW77">
        <v>1500.010645161291</v>
      </c>
      <c r="DX77">
        <v>0.9730035161290321</v>
      </c>
      <c r="DY77">
        <v>0.02699646129032258</v>
      </c>
      <c r="DZ77">
        <v>0</v>
      </c>
      <c r="EA77">
        <v>747.0760322580644</v>
      </c>
      <c r="EB77">
        <v>4.999310000000001</v>
      </c>
      <c r="EC77">
        <v>20849.56129032258</v>
      </c>
      <c r="ED77">
        <v>13259.34516129032</v>
      </c>
      <c r="EE77">
        <v>38.526</v>
      </c>
      <c r="EF77">
        <v>39.897</v>
      </c>
      <c r="EG77">
        <v>39</v>
      </c>
      <c r="EH77">
        <v>39.26</v>
      </c>
      <c r="EI77">
        <v>39.86280645161289</v>
      </c>
      <c r="EJ77">
        <v>1454.650967741936</v>
      </c>
      <c r="EK77">
        <v>40.35999999999999</v>
      </c>
      <c r="EL77">
        <v>0</v>
      </c>
      <c r="EM77">
        <v>133</v>
      </c>
      <c r="EN77">
        <v>0</v>
      </c>
      <c r="EO77">
        <v>744.76368</v>
      </c>
      <c r="EP77">
        <v>-157.237461289405</v>
      </c>
      <c r="EQ77">
        <v>5843.092302481087</v>
      </c>
      <c r="ER77">
        <v>21113.38</v>
      </c>
      <c r="ES77">
        <v>15</v>
      </c>
      <c r="ET77">
        <v>1687882507.1</v>
      </c>
      <c r="EU77" t="s">
        <v>659</v>
      </c>
      <c r="EV77">
        <v>1687882507.1</v>
      </c>
      <c r="EW77">
        <v>1687882019.5</v>
      </c>
      <c r="EX77">
        <v>49</v>
      </c>
      <c r="EY77">
        <v>-0.012</v>
      </c>
      <c r="EZ77">
        <v>-0.006</v>
      </c>
      <c r="FA77">
        <v>0.642</v>
      </c>
      <c r="FB77">
        <v>0.304</v>
      </c>
      <c r="FC77">
        <v>435</v>
      </c>
      <c r="FD77">
        <v>23</v>
      </c>
      <c r="FE77">
        <v>0.18</v>
      </c>
      <c r="FF77">
        <v>0.12</v>
      </c>
      <c r="FG77">
        <v>-12.5045725</v>
      </c>
      <c r="FH77">
        <v>-0.2114780487805099</v>
      </c>
      <c r="FI77">
        <v>0.0282739101248838</v>
      </c>
      <c r="FJ77">
        <v>1</v>
      </c>
      <c r="FK77">
        <v>422.4782333333334</v>
      </c>
      <c r="FL77">
        <v>-0.6021890990004763</v>
      </c>
      <c r="FM77">
        <v>0.045520459380617</v>
      </c>
      <c r="FN77">
        <v>1</v>
      </c>
      <c r="FO77">
        <v>1.43825275</v>
      </c>
      <c r="FP77">
        <v>0.488655647279546</v>
      </c>
      <c r="FQ77">
        <v>0.05221722282865587</v>
      </c>
      <c r="FR77">
        <v>1</v>
      </c>
      <c r="FS77">
        <v>24.51033333333333</v>
      </c>
      <c r="FT77">
        <v>0.3431385984427426</v>
      </c>
      <c r="FU77">
        <v>0.02487336370944264</v>
      </c>
      <c r="FV77">
        <v>1</v>
      </c>
      <c r="FW77">
        <v>4</v>
      </c>
      <c r="FX77">
        <v>4</v>
      </c>
      <c r="FY77" t="s">
        <v>415</v>
      </c>
      <c r="FZ77">
        <v>3.1771</v>
      </c>
      <c r="GA77">
        <v>2.79654</v>
      </c>
      <c r="GB77">
        <v>0.105137</v>
      </c>
      <c r="GC77">
        <v>0.108156</v>
      </c>
      <c r="GD77">
        <v>0.121796</v>
      </c>
      <c r="GE77">
        <v>0.117622</v>
      </c>
      <c r="GF77">
        <v>28021.4</v>
      </c>
      <c r="GG77">
        <v>22191.9</v>
      </c>
      <c r="GH77">
        <v>29269.7</v>
      </c>
      <c r="GI77">
        <v>24378.9</v>
      </c>
      <c r="GJ77">
        <v>32674</v>
      </c>
      <c r="GK77">
        <v>31383.6</v>
      </c>
      <c r="GL77">
        <v>40367</v>
      </c>
      <c r="GM77">
        <v>39773.5</v>
      </c>
      <c r="GN77">
        <v>2.16995</v>
      </c>
      <c r="GO77">
        <v>1.8524</v>
      </c>
      <c r="GP77">
        <v>0.149794</v>
      </c>
      <c r="GQ77">
        <v>0</v>
      </c>
      <c r="GR77">
        <v>27.112</v>
      </c>
      <c r="GS77">
        <v>999.9</v>
      </c>
      <c r="GT77">
        <v>59.3</v>
      </c>
      <c r="GU77">
        <v>32</v>
      </c>
      <c r="GV77">
        <v>28.025</v>
      </c>
      <c r="GW77">
        <v>62.011</v>
      </c>
      <c r="GX77">
        <v>32.4559</v>
      </c>
      <c r="GY77">
        <v>1</v>
      </c>
      <c r="GZ77">
        <v>0.053623</v>
      </c>
      <c r="HA77">
        <v>0</v>
      </c>
      <c r="HB77">
        <v>20.2789</v>
      </c>
      <c r="HC77">
        <v>5.22687</v>
      </c>
      <c r="HD77">
        <v>11.9051</v>
      </c>
      <c r="HE77">
        <v>4.96375</v>
      </c>
      <c r="HF77">
        <v>3.292</v>
      </c>
      <c r="HG77">
        <v>9999</v>
      </c>
      <c r="HH77">
        <v>9999</v>
      </c>
      <c r="HI77">
        <v>9999</v>
      </c>
      <c r="HJ77">
        <v>999.9</v>
      </c>
      <c r="HK77">
        <v>4.97024</v>
      </c>
      <c r="HL77">
        <v>1.87515</v>
      </c>
      <c r="HM77">
        <v>1.8739</v>
      </c>
      <c r="HN77">
        <v>1.87302</v>
      </c>
      <c r="HO77">
        <v>1.87454</v>
      </c>
      <c r="HP77">
        <v>1.86951</v>
      </c>
      <c r="HQ77">
        <v>1.87373</v>
      </c>
      <c r="HR77">
        <v>1.87872</v>
      </c>
      <c r="HS77">
        <v>0</v>
      </c>
      <c r="HT77">
        <v>0</v>
      </c>
      <c r="HU77">
        <v>0</v>
      </c>
      <c r="HV77">
        <v>0</v>
      </c>
      <c r="HW77" t="s">
        <v>416</v>
      </c>
      <c r="HX77" t="s">
        <v>417</v>
      </c>
      <c r="HY77" t="s">
        <v>418</v>
      </c>
      <c r="HZ77" t="s">
        <v>418</v>
      </c>
      <c r="IA77" t="s">
        <v>418</v>
      </c>
      <c r="IB77" t="s">
        <v>418</v>
      </c>
      <c r="IC77">
        <v>0</v>
      </c>
      <c r="ID77">
        <v>100</v>
      </c>
      <c r="IE77">
        <v>100</v>
      </c>
      <c r="IF77">
        <v>0.642</v>
      </c>
      <c r="IG77">
        <v>0.304</v>
      </c>
      <c r="IH77">
        <v>0.6540952380951239</v>
      </c>
      <c r="II77">
        <v>0</v>
      </c>
      <c r="IJ77">
        <v>0</v>
      </c>
      <c r="IK77">
        <v>0</v>
      </c>
      <c r="IL77">
        <v>0.3039899999999989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1.7</v>
      </c>
      <c r="IU77">
        <v>7.7</v>
      </c>
      <c r="IV77">
        <v>1.12549</v>
      </c>
      <c r="IW77">
        <v>2.39746</v>
      </c>
      <c r="IX77">
        <v>1.42578</v>
      </c>
      <c r="IY77">
        <v>2.27051</v>
      </c>
      <c r="IZ77">
        <v>1.54785</v>
      </c>
      <c r="JA77">
        <v>2.4585</v>
      </c>
      <c r="JB77">
        <v>35.4754</v>
      </c>
      <c r="JC77">
        <v>14.2721</v>
      </c>
      <c r="JD77">
        <v>18</v>
      </c>
      <c r="JE77">
        <v>636.446</v>
      </c>
      <c r="JF77">
        <v>416.683</v>
      </c>
      <c r="JG77">
        <v>27.8521</v>
      </c>
      <c r="JH77">
        <v>27.9821</v>
      </c>
      <c r="JI77">
        <v>30.0007</v>
      </c>
      <c r="JJ77">
        <v>27.8324</v>
      </c>
      <c r="JK77">
        <v>27.7754</v>
      </c>
      <c r="JL77">
        <v>22.5593</v>
      </c>
      <c r="JM77">
        <v>20.8343</v>
      </c>
      <c r="JN77">
        <v>60.2714</v>
      </c>
      <c r="JO77">
        <v>-999.9</v>
      </c>
      <c r="JP77">
        <v>435</v>
      </c>
      <c r="JQ77">
        <v>23</v>
      </c>
      <c r="JR77">
        <v>95.35809999999999</v>
      </c>
      <c r="JS77">
        <v>101.193</v>
      </c>
    </row>
    <row r="78" spans="1:279">
      <c r="A78">
        <v>50</v>
      </c>
      <c r="B78">
        <v>1687882668.1</v>
      </c>
      <c r="C78">
        <v>10136.5</v>
      </c>
      <c r="D78" t="s">
        <v>660</v>
      </c>
      <c r="E78" t="s">
        <v>661</v>
      </c>
      <c r="F78">
        <v>15</v>
      </c>
      <c r="P78">
        <v>1687882660.099999</v>
      </c>
      <c r="Q78">
        <f>(R78)/1000</f>
        <v>0</v>
      </c>
      <c r="R78">
        <f>1000*DB78*AP78*(CX78-CY78)/(100*CQ78*(1000-AP78*CX78))</f>
        <v>0</v>
      </c>
      <c r="S78">
        <f>DB78*AP78*(CW78-CV78*(1000-AP78*CY78)/(1000-AP78*CX78))/(100*CQ78)</f>
        <v>0</v>
      </c>
      <c r="T78">
        <f>CV78 - IF(AP78&gt;1, S78*CQ78*100.0/(AR78*DJ78), 0)</f>
        <v>0</v>
      </c>
      <c r="U78">
        <f>((AA78-Q78/2)*T78-S78)/(AA78+Q78/2)</f>
        <v>0</v>
      </c>
      <c r="V78">
        <f>U78*(DC78+DD78)/1000.0</f>
        <v>0</v>
      </c>
      <c r="W78">
        <f>(CV78 - IF(AP78&gt;1, S78*CQ78*100.0/(AR78*DJ78), 0))*(DC78+DD78)/1000.0</f>
        <v>0</v>
      </c>
      <c r="X78">
        <f>2.0/((1/Z78-1/Y78)+SIGN(Z78)*SQRT((1/Z78-1/Y78)*(1/Z78-1/Y78) + 4*CR78/((CR78+1)*(CR78+1))*(2*1/Z78*1/Y78-1/Y78*1/Y78)))</f>
        <v>0</v>
      </c>
      <c r="Y78">
        <f>IF(LEFT(CS78,1)&lt;&gt;"0",IF(LEFT(CS78,1)="1",3.0,CT78),$D$5+$E$5*(DJ78*DC78/($K$5*1000))+$F$5*(DJ78*DC78/($K$5*1000))*MAX(MIN(CQ78,$J$5),$I$5)*MAX(MIN(CQ78,$J$5),$I$5)+$G$5*MAX(MIN(CQ78,$J$5),$I$5)*(DJ78*DC78/($K$5*1000))+$H$5*(DJ78*DC78/($K$5*1000))*(DJ78*DC78/($K$5*1000)))</f>
        <v>0</v>
      </c>
      <c r="Z78">
        <f>Q78*(1000-(1000*0.61365*exp(17.502*AD78/(240.97+AD78))/(DC78+DD78)+CX78)/2)/(1000*0.61365*exp(17.502*AD78/(240.97+AD78))/(DC78+DD78)-CX78)</f>
        <v>0</v>
      </c>
      <c r="AA78">
        <f>1/((CR78+1)/(X78/1.6)+1/(Y78/1.37)) + CR78/((CR78+1)/(X78/1.6) + CR78/(Y78/1.37))</f>
        <v>0</v>
      </c>
      <c r="AB78">
        <f>(CM78*CP78)</f>
        <v>0</v>
      </c>
      <c r="AC78">
        <f>(DE78+(AB78+2*0.95*5.67E-8*(((DE78+$B$7)+273)^4-(DE78+273)^4)-44100*Q78)/(1.84*29.3*Y78+8*0.95*5.67E-8*(DE78+273)^3))</f>
        <v>0</v>
      </c>
      <c r="AD78">
        <f>($B$74*DF78+$D$7*DG78+$C$74*AC78)</f>
        <v>0</v>
      </c>
      <c r="AE78">
        <f>0.61365*exp(17.502*AD78/(240.97+AD78))</f>
        <v>0</v>
      </c>
      <c r="AF78">
        <f>(AG78/AH78*100)</f>
        <v>0</v>
      </c>
      <c r="AG78">
        <f>CX78*(DC78+DD78)/1000</f>
        <v>0</v>
      </c>
      <c r="AH78">
        <f>0.61365*exp(17.502*DE78/(240.97+DE78))</f>
        <v>0</v>
      </c>
      <c r="AI78">
        <f>(AE78-CX78*(DC78+DD78)/1000)</f>
        <v>0</v>
      </c>
      <c r="AJ78">
        <f>(-Q78*44100)</f>
        <v>0</v>
      </c>
      <c r="AK78">
        <f>2*29.3*Y78*0.92*(DE78-AD78)</f>
        <v>0</v>
      </c>
      <c r="AL78">
        <f>2*0.95*5.67E-8*(((DE78+$B$7)+273)^4-(AD78+273)^4)</f>
        <v>0</v>
      </c>
      <c r="AM78">
        <f>AB78+AL78+AJ78+AK78</f>
        <v>0</v>
      </c>
      <c r="AN78">
        <v>0</v>
      </c>
      <c r="AO78">
        <v>0</v>
      </c>
      <c r="AP78">
        <f>IF(AN78*$H$13&gt;=AR78,1.0,(AR78/(AR78-AN78*$H$13)))</f>
        <v>0</v>
      </c>
      <c r="AQ78">
        <f>(AP78-1)*100</f>
        <v>0</v>
      </c>
      <c r="AR78">
        <f>MAX(0,($B$13+$C$13*DJ78)/(1+$D$13*DJ78)*DC78/(DE78+273)*$E$13)</f>
        <v>0</v>
      </c>
      <c r="AS78" t="s">
        <v>409</v>
      </c>
      <c r="AT78">
        <v>12501.9</v>
      </c>
      <c r="AU78">
        <v>646.7515384615385</v>
      </c>
      <c r="AV78">
        <v>2575.47</v>
      </c>
      <c r="AW78">
        <f>1-AU78/AV78</f>
        <v>0</v>
      </c>
      <c r="AX78">
        <v>-1.242991638256745</v>
      </c>
      <c r="AY78" t="s">
        <v>662</v>
      </c>
      <c r="AZ78">
        <v>12508.2</v>
      </c>
      <c r="BA78">
        <v>699.2932692307693</v>
      </c>
      <c r="BB78">
        <v>980.159</v>
      </c>
      <c r="BC78">
        <f>1-BA78/BB78</f>
        <v>0</v>
      </c>
      <c r="BD78">
        <v>0.5</v>
      </c>
      <c r="BE78">
        <f>CN78</f>
        <v>0</v>
      </c>
      <c r="BF78">
        <f>S78</f>
        <v>0</v>
      </c>
      <c r="BG78">
        <f>BC78*BD78*BE78</f>
        <v>0</v>
      </c>
      <c r="BH78">
        <f>(BF78-AX78)/BE78</f>
        <v>0</v>
      </c>
      <c r="BI78">
        <f>(AV78-BB78)/BB78</f>
        <v>0</v>
      </c>
      <c r="BJ78">
        <f>AU78/(AW78+AU78/BB78)</f>
        <v>0</v>
      </c>
      <c r="BK78" t="s">
        <v>663</v>
      </c>
      <c r="BL78">
        <v>-1004.89</v>
      </c>
      <c r="BM78">
        <f>IF(BL78&lt;&gt;0, BL78, BJ78)</f>
        <v>0</v>
      </c>
      <c r="BN78">
        <f>1-BM78/BB78</f>
        <v>0</v>
      </c>
      <c r="BO78">
        <f>(BB78-BA78)/(BB78-BM78)</f>
        <v>0</v>
      </c>
      <c r="BP78">
        <f>(AV78-BB78)/(AV78-BM78)</f>
        <v>0</v>
      </c>
      <c r="BQ78">
        <f>(BB78-BA78)/(BB78-AU78)</f>
        <v>0</v>
      </c>
      <c r="BR78">
        <f>(AV78-BB78)/(AV78-AU78)</f>
        <v>0</v>
      </c>
      <c r="BS78">
        <f>(BO78*BM78/BA78)</f>
        <v>0</v>
      </c>
      <c r="BT78">
        <f>(1-BS78)</f>
        <v>0</v>
      </c>
      <c r="BU78">
        <v>1943</v>
      </c>
      <c r="BV78">
        <v>300</v>
      </c>
      <c r="BW78">
        <v>300</v>
      </c>
      <c r="BX78">
        <v>300</v>
      </c>
      <c r="BY78">
        <v>12508.2</v>
      </c>
      <c r="BZ78">
        <v>920.11</v>
      </c>
      <c r="CA78">
        <v>-0.009062880000000001</v>
      </c>
      <c r="CB78">
        <v>-7.7</v>
      </c>
      <c r="CC78" t="s">
        <v>412</v>
      </c>
      <c r="CD78" t="s">
        <v>412</v>
      </c>
      <c r="CE78" t="s">
        <v>412</v>
      </c>
      <c r="CF78" t="s">
        <v>412</v>
      </c>
      <c r="CG78" t="s">
        <v>412</v>
      </c>
      <c r="CH78" t="s">
        <v>412</v>
      </c>
      <c r="CI78" t="s">
        <v>412</v>
      </c>
      <c r="CJ78" t="s">
        <v>412</v>
      </c>
      <c r="CK78" t="s">
        <v>412</v>
      </c>
      <c r="CL78" t="s">
        <v>412</v>
      </c>
      <c r="CM78">
        <f>$B$11*DK78+$C$11*DL78+$F$11*DW78*(1-DZ78)</f>
        <v>0</v>
      </c>
      <c r="CN78">
        <f>CM78*CO78</f>
        <v>0</v>
      </c>
      <c r="CO78">
        <f>($B$11*$D$9+$C$11*$D$9+$F$11*((EJ78+EB78)/MAX(EJ78+EB78+EK78, 0.1)*$I$9+EK78/MAX(EJ78+EB78+EK78, 0.1)*$J$9))/($B$11+$C$11+$F$11)</f>
        <v>0</v>
      </c>
      <c r="CP78">
        <f>($B$11*$K$9+$C$11*$K$9+$F$11*((EJ78+EB78)/MAX(EJ78+EB78+EK78, 0.1)*$P$9+EK78/MAX(EJ78+EB78+EK78, 0.1)*$Q$9))/($B$11+$C$11+$F$11)</f>
        <v>0</v>
      </c>
      <c r="CQ78">
        <v>6</v>
      </c>
      <c r="CR78">
        <v>0.5</v>
      </c>
      <c r="CS78" t="s">
        <v>413</v>
      </c>
      <c r="CT78">
        <v>2</v>
      </c>
      <c r="CU78">
        <v>1687882660.099999</v>
      </c>
      <c r="CV78">
        <v>414.3422903225808</v>
      </c>
      <c r="CW78">
        <v>434.9618387096774</v>
      </c>
      <c r="CX78">
        <v>26.14286774193548</v>
      </c>
      <c r="CY78">
        <v>23.02571935483871</v>
      </c>
      <c r="CZ78">
        <v>413.6242903225807</v>
      </c>
      <c r="DA78">
        <v>25.83886774193548</v>
      </c>
      <c r="DB78">
        <v>600.2765483870967</v>
      </c>
      <c r="DC78">
        <v>101.0386774193548</v>
      </c>
      <c r="DD78">
        <v>0.1001101419354839</v>
      </c>
      <c r="DE78">
        <v>28.94995161290322</v>
      </c>
      <c r="DF78">
        <v>28.92850322580646</v>
      </c>
      <c r="DG78">
        <v>999.9000000000003</v>
      </c>
      <c r="DH78">
        <v>0</v>
      </c>
      <c r="DI78">
        <v>0</v>
      </c>
      <c r="DJ78">
        <v>10004.20870967742</v>
      </c>
      <c r="DK78">
        <v>0</v>
      </c>
      <c r="DL78">
        <v>1864.684193548387</v>
      </c>
      <c r="DM78">
        <v>-20.69544193548387</v>
      </c>
      <c r="DN78">
        <v>425.3871935483871</v>
      </c>
      <c r="DO78">
        <v>445.2132903225807</v>
      </c>
      <c r="DP78">
        <v>3.117142903225807</v>
      </c>
      <c r="DQ78">
        <v>434.9618387096774</v>
      </c>
      <c r="DR78">
        <v>23.02571935483871</v>
      </c>
      <c r="DS78">
        <v>2.64144</v>
      </c>
      <c r="DT78">
        <v>2.326488064516129</v>
      </c>
      <c r="DU78">
        <v>21.92528709677419</v>
      </c>
      <c r="DV78">
        <v>19.86099032258065</v>
      </c>
      <c r="DW78">
        <v>1500.012903225806</v>
      </c>
      <c r="DX78">
        <v>0.9730013225806455</v>
      </c>
      <c r="DY78">
        <v>0.02699844516129032</v>
      </c>
      <c r="DZ78">
        <v>0</v>
      </c>
      <c r="EA78">
        <v>699.3856451612905</v>
      </c>
      <c r="EB78">
        <v>4.999310000000001</v>
      </c>
      <c r="EC78">
        <v>14929.70645161291</v>
      </c>
      <c r="ED78">
        <v>13259.35806451613</v>
      </c>
      <c r="EE78">
        <v>37.75993548387096</v>
      </c>
      <c r="EF78">
        <v>39.49593548387096</v>
      </c>
      <c r="EG78">
        <v>38.24787096774192</v>
      </c>
      <c r="EH78">
        <v>38.48374193548386</v>
      </c>
      <c r="EI78">
        <v>39.23961290322579</v>
      </c>
      <c r="EJ78">
        <v>1454.650322580645</v>
      </c>
      <c r="EK78">
        <v>40.36258064516128</v>
      </c>
      <c r="EL78">
        <v>0</v>
      </c>
      <c r="EM78">
        <v>183.1999998092651</v>
      </c>
      <c r="EN78">
        <v>0</v>
      </c>
      <c r="EO78">
        <v>699.2932692307693</v>
      </c>
      <c r="EP78">
        <v>-16.57747009241486</v>
      </c>
      <c r="EQ78">
        <v>-200.9470066093368</v>
      </c>
      <c r="ER78">
        <v>14929.84230769231</v>
      </c>
      <c r="ES78">
        <v>15</v>
      </c>
      <c r="ET78">
        <v>1687882686.1</v>
      </c>
      <c r="EU78" t="s">
        <v>664</v>
      </c>
      <c r="EV78">
        <v>1687882686.1</v>
      </c>
      <c r="EW78">
        <v>1687882019.5</v>
      </c>
      <c r="EX78">
        <v>50</v>
      </c>
      <c r="EY78">
        <v>0.075</v>
      </c>
      <c r="EZ78">
        <v>-0.006</v>
      </c>
      <c r="FA78">
        <v>0.718</v>
      </c>
      <c r="FB78">
        <v>0.304</v>
      </c>
      <c r="FC78">
        <v>435</v>
      </c>
      <c r="FD78">
        <v>23</v>
      </c>
      <c r="FE78">
        <v>0.08</v>
      </c>
      <c r="FF78">
        <v>0.12</v>
      </c>
      <c r="FG78">
        <v>-20.69658</v>
      </c>
      <c r="FH78">
        <v>-0.1052780487804251</v>
      </c>
      <c r="FI78">
        <v>0.0651118545274207</v>
      </c>
      <c r="FJ78">
        <v>1</v>
      </c>
      <c r="FK78">
        <v>414.2665666666666</v>
      </c>
      <c r="FL78">
        <v>-0.001735261399742735</v>
      </c>
      <c r="FM78">
        <v>0.02749264548120868</v>
      </c>
      <c r="FN78">
        <v>1</v>
      </c>
      <c r="FO78">
        <v>3.09995625</v>
      </c>
      <c r="FP78">
        <v>0.3016679549718467</v>
      </c>
      <c r="FQ78">
        <v>0.03367129821431748</v>
      </c>
      <c r="FR78">
        <v>1</v>
      </c>
      <c r="FS78">
        <v>26.14265333333333</v>
      </c>
      <c r="FT78">
        <v>0.2277303670744723</v>
      </c>
      <c r="FU78">
        <v>0.0206501611508376</v>
      </c>
      <c r="FV78">
        <v>1</v>
      </c>
      <c r="FW78">
        <v>4</v>
      </c>
      <c r="FX78">
        <v>4</v>
      </c>
      <c r="FY78" t="s">
        <v>415</v>
      </c>
      <c r="FZ78">
        <v>3.17691</v>
      </c>
      <c r="GA78">
        <v>2.79658</v>
      </c>
      <c r="GB78">
        <v>0.103576</v>
      </c>
      <c r="GC78">
        <v>0.108119</v>
      </c>
      <c r="GD78">
        <v>0.127227</v>
      </c>
      <c r="GE78">
        <v>0.11745</v>
      </c>
      <c r="GF78">
        <v>28054.5</v>
      </c>
      <c r="GG78">
        <v>22189.3</v>
      </c>
      <c r="GH78">
        <v>29254.2</v>
      </c>
      <c r="GI78">
        <v>24375.7</v>
      </c>
      <c r="GJ78">
        <v>32450.4</v>
      </c>
      <c r="GK78">
        <v>31385.9</v>
      </c>
      <c r="GL78">
        <v>40345.4</v>
      </c>
      <c r="GM78">
        <v>39768.1</v>
      </c>
      <c r="GN78">
        <v>2.16465</v>
      </c>
      <c r="GO78">
        <v>1.85515</v>
      </c>
      <c r="GP78">
        <v>0.112355</v>
      </c>
      <c r="GQ78">
        <v>0</v>
      </c>
      <c r="GR78">
        <v>26.9977</v>
      </c>
      <c r="GS78">
        <v>999.9</v>
      </c>
      <c r="GT78">
        <v>59</v>
      </c>
      <c r="GU78">
        <v>32.2</v>
      </c>
      <c r="GV78">
        <v>28.2001</v>
      </c>
      <c r="GW78">
        <v>61.941</v>
      </c>
      <c r="GX78">
        <v>32.6122</v>
      </c>
      <c r="GY78">
        <v>1</v>
      </c>
      <c r="GZ78">
        <v>0.06287860000000001</v>
      </c>
      <c r="HA78">
        <v>0</v>
      </c>
      <c r="HB78">
        <v>20.2787</v>
      </c>
      <c r="HC78">
        <v>5.22807</v>
      </c>
      <c r="HD78">
        <v>11.9023</v>
      </c>
      <c r="HE78">
        <v>4.9638</v>
      </c>
      <c r="HF78">
        <v>3.292</v>
      </c>
      <c r="HG78">
        <v>9999</v>
      </c>
      <c r="HH78">
        <v>9999</v>
      </c>
      <c r="HI78">
        <v>9999</v>
      </c>
      <c r="HJ78">
        <v>999.9</v>
      </c>
      <c r="HK78">
        <v>4.9702</v>
      </c>
      <c r="HL78">
        <v>1.87514</v>
      </c>
      <c r="HM78">
        <v>1.87392</v>
      </c>
      <c r="HN78">
        <v>1.87302</v>
      </c>
      <c r="HO78">
        <v>1.87454</v>
      </c>
      <c r="HP78">
        <v>1.86951</v>
      </c>
      <c r="HQ78">
        <v>1.87368</v>
      </c>
      <c r="HR78">
        <v>1.87876</v>
      </c>
      <c r="HS78">
        <v>0</v>
      </c>
      <c r="HT78">
        <v>0</v>
      </c>
      <c r="HU78">
        <v>0</v>
      </c>
      <c r="HV78">
        <v>0</v>
      </c>
      <c r="HW78" t="s">
        <v>416</v>
      </c>
      <c r="HX78" t="s">
        <v>417</v>
      </c>
      <c r="HY78" t="s">
        <v>418</v>
      </c>
      <c r="HZ78" t="s">
        <v>418</v>
      </c>
      <c r="IA78" t="s">
        <v>418</v>
      </c>
      <c r="IB78" t="s">
        <v>418</v>
      </c>
      <c r="IC78">
        <v>0</v>
      </c>
      <c r="ID78">
        <v>100</v>
      </c>
      <c r="IE78">
        <v>100</v>
      </c>
      <c r="IF78">
        <v>0.718</v>
      </c>
      <c r="IG78">
        <v>0.304</v>
      </c>
      <c r="IH78">
        <v>0.6420999999999708</v>
      </c>
      <c r="II78">
        <v>0</v>
      </c>
      <c r="IJ78">
        <v>0</v>
      </c>
      <c r="IK78">
        <v>0</v>
      </c>
      <c r="IL78">
        <v>0.3039899999999989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2.7</v>
      </c>
      <c r="IU78">
        <v>10.8</v>
      </c>
      <c r="IV78">
        <v>1.12549</v>
      </c>
      <c r="IW78">
        <v>2.40723</v>
      </c>
      <c r="IX78">
        <v>1.42578</v>
      </c>
      <c r="IY78">
        <v>2.26929</v>
      </c>
      <c r="IZ78">
        <v>1.54785</v>
      </c>
      <c r="JA78">
        <v>2.46094</v>
      </c>
      <c r="JB78">
        <v>35.5218</v>
      </c>
      <c r="JC78">
        <v>14.2546</v>
      </c>
      <c r="JD78">
        <v>18</v>
      </c>
      <c r="JE78">
        <v>633.934</v>
      </c>
      <c r="JF78">
        <v>419.087</v>
      </c>
      <c r="JG78">
        <v>28.2909</v>
      </c>
      <c r="JH78">
        <v>28.1521</v>
      </c>
      <c r="JI78">
        <v>30.0001</v>
      </c>
      <c r="JJ78">
        <v>27.9679</v>
      </c>
      <c r="JK78">
        <v>27.895</v>
      </c>
      <c r="JL78">
        <v>22.5564</v>
      </c>
      <c r="JM78">
        <v>20.9694</v>
      </c>
      <c r="JN78">
        <v>59.8998</v>
      </c>
      <c r="JO78">
        <v>-999.9</v>
      </c>
      <c r="JP78">
        <v>435</v>
      </c>
      <c r="JQ78">
        <v>23</v>
      </c>
      <c r="JR78">
        <v>95.30710000000001</v>
      </c>
      <c r="JS78">
        <v>101.179</v>
      </c>
    </row>
    <row r="79" spans="1:279">
      <c r="A79">
        <v>51</v>
      </c>
      <c r="B79">
        <v>1687882776.1</v>
      </c>
      <c r="C79">
        <v>10244.5</v>
      </c>
      <c r="D79" t="s">
        <v>665</v>
      </c>
      <c r="E79" t="s">
        <v>666</v>
      </c>
      <c r="F79">
        <v>15</v>
      </c>
      <c r="P79">
        <v>1687882768.099999</v>
      </c>
      <c r="Q79">
        <f>(R79)/1000</f>
        <v>0</v>
      </c>
      <c r="R79">
        <f>1000*DB79*AP79*(CX79-CY79)/(100*CQ79*(1000-AP79*CX79))</f>
        <v>0</v>
      </c>
      <c r="S79">
        <f>DB79*AP79*(CW79-CV79*(1000-AP79*CY79)/(1000-AP79*CX79))/(100*CQ79)</f>
        <v>0</v>
      </c>
      <c r="T79">
        <f>CV79 - IF(AP79&gt;1, S79*CQ79*100.0/(AR79*DJ79), 0)</f>
        <v>0</v>
      </c>
      <c r="U79">
        <f>((AA79-Q79/2)*T79-S79)/(AA79+Q79/2)</f>
        <v>0</v>
      </c>
      <c r="V79">
        <f>U79*(DC79+DD79)/1000.0</f>
        <v>0</v>
      </c>
      <c r="W79">
        <f>(CV79 - IF(AP79&gt;1, S79*CQ79*100.0/(AR79*DJ79), 0))*(DC79+DD79)/1000.0</f>
        <v>0</v>
      </c>
      <c r="X79">
        <f>2.0/((1/Z79-1/Y79)+SIGN(Z79)*SQRT((1/Z79-1/Y79)*(1/Z79-1/Y79) + 4*CR79/((CR79+1)*(CR79+1))*(2*1/Z79*1/Y79-1/Y79*1/Y79)))</f>
        <v>0</v>
      </c>
      <c r="Y79">
        <f>IF(LEFT(CS79,1)&lt;&gt;"0",IF(LEFT(CS79,1)="1",3.0,CT79),$D$5+$E$5*(DJ79*DC79/($K$5*1000))+$F$5*(DJ79*DC79/($K$5*1000))*MAX(MIN(CQ79,$J$5),$I$5)*MAX(MIN(CQ79,$J$5),$I$5)+$G$5*MAX(MIN(CQ79,$J$5),$I$5)*(DJ79*DC79/($K$5*1000))+$H$5*(DJ79*DC79/($K$5*1000))*(DJ79*DC79/($K$5*1000)))</f>
        <v>0</v>
      </c>
      <c r="Z79">
        <f>Q79*(1000-(1000*0.61365*exp(17.502*AD79/(240.97+AD79))/(DC79+DD79)+CX79)/2)/(1000*0.61365*exp(17.502*AD79/(240.97+AD79))/(DC79+DD79)-CX79)</f>
        <v>0</v>
      </c>
      <c r="AA79">
        <f>1/((CR79+1)/(X79/1.6)+1/(Y79/1.37)) + CR79/((CR79+1)/(X79/1.6) + CR79/(Y79/1.37))</f>
        <v>0</v>
      </c>
      <c r="AB79">
        <f>(CM79*CP79)</f>
        <v>0</v>
      </c>
      <c r="AC79">
        <f>(DE79+(AB79+2*0.95*5.67E-8*(((DE79+$B$7)+273)^4-(DE79+273)^4)-44100*Q79)/(1.84*29.3*Y79+8*0.95*5.67E-8*(DE79+273)^3))</f>
        <v>0</v>
      </c>
      <c r="AD79">
        <f>($B$74*DF79+$D$7*DG79+$C$74*AC79)</f>
        <v>0</v>
      </c>
      <c r="AE79">
        <f>0.61365*exp(17.502*AD79/(240.97+AD79))</f>
        <v>0</v>
      </c>
      <c r="AF79">
        <f>(AG79/AH79*100)</f>
        <v>0</v>
      </c>
      <c r="AG79">
        <f>CX79*(DC79+DD79)/1000</f>
        <v>0</v>
      </c>
      <c r="AH79">
        <f>0.61365*exp(17.502*DE79/(240.97+DE79))</f>
        <v>0</v>
      </c>
      <c r="AI79">
        <f>(AE79-CX79*(DC79+DD79)/1000)</f>
        <v>0</v>
      </c>
      <c r="AJ79">
        <f>(-Q79*44100)</f>
        <v>0</v>
      </c>
      <c r="AK79">
        <f>2*29.3*Y79*0.92*(DE79-AD79)</f>
        <v>0</v>
      </c>
      <c r="AL79">
        <f>2*0.95*5.67E-8*(((DE79+$B$7)+273)^4-(AD79+273)^4)</f>
        <v>0</v>
      </c>
      <c r="AM79">
        <f>AB79+AL79+AJ79+AK79</f>
        <v>0</v>
      </c>
      <c r="AN79">
        <v>0</v>
      </c>
      <c r="AO79">
        <v>0</v>
      </c>
      <c r="AP79">
        <f>IF(AN79*$H$13&gt;=AR79,1.0,(AR79/(AR79-AN79*$H$13)))</f>
        <v>0</v>
      </c>
      <c r="AQ79">
        <f>(AP79-1)*100</f>
        <v>0</v>
      </c>
      <c r="AR79">
        <f>MAX(0,($B$13+$C$13*DJ79)/(1+$D$13*DJ79)*DC79/(DE79+273)*$E$13)</f>
        <v>0</v>
      </c>
      <c r="AS79" t="s">
        <v>409</v>
      </c>
      <c r="AT79">
        <v>12501.9</v>
      </c>
      <c r="AU79">
        <v>646.7515384615385</v>
      </c>
      <c r="AV79">
        <v>2575.47</v>
      </c>
      <c r="AW79">
        <f>1-AU79/AV79</f>
        <v>0</v>
      </c>
      <c r="AX79">
        <v>-1.242991638256745</v>
      </c>
      <c r="AY79" t="s">
        <v>667</v>
      </c>
      <c r="AZ79">
        <v>12550.7</v>
      </c>
      <c r="BA79">
        <v>527.3120769230769</v>
      </c>
      <c r="BB79">
        <v>642.66</v>
      </c>
      <c r="BC79">
        <f>1-BA79/BB79</f>
        <v>0</v>
      </c>
      <c r="BD79">
        <v>0.5</v>
      </c>
      <c r="BE79">
        <f>CN79</f>
        <v>0</v>
      </c>
      <c r="BF79">
        <f>S79</f>
        <v>0</v>
      </c>
      <c r="BG79">
        <f>BC79*BD79*BE79</f>
        <v>0</v>
      </c>
      <c r="BH79">
        <f>(BF79-AX79)/BE79</f>
        <v>0</v>
      </c>
      <c r="BI79">
        <f>(AV79-BB79)/BB79</f>
        <v>0</v>
      </c>
      <c r="BJ79">
        <f>AU79/(AW79+AU79/BB79)</f>
        <v>0</v>
      </c>
      <c r="BK79" t="s">
        <v>668</v>
      </c>
      <c r="BL79">
        <v>-755.59</v>
      </c>
      <c r="BM79">
        <f>IF(BL79&lt;&gt;0, BL79, BJ79)</f>
        <v>0</v>
      </c>
      <c r="BN79">
        <f>1-BM79/BB79</f>
        <v>0</v>
      </c>
      <c r="BO79">
        <f>(BB79-BA79)/(BB79-BM79)</f>
        <v>0</v>
      </c>
      <c r="BP79">
        <f>(AV79-BB79)/(AV79-BM79)</f>
        <v>0</v>
      </c>
      <c r="BQ79">
        <f>(BB79-BA79)/(BB79-AU79)</f>
        <v>0</v>
      </c>
      <c r="BR79">
        <f>(AV79-BB79)/(AV79-AU79)</f>
        <v>0</v>
      </c>
      <c r="BS79">
        <f>(BO79*BM79/BA79)</f>
        <v>0</v>
      </c>
      <c r="BT79">
        <f>(1-BS79)</f>
        <v>0</v>
      </c>
      <c r="BU79">
        <v>1945</v>
      </c>
      <c r="BV79">
        <v>300</v>
      </c>
      <c r="BW79">
        <v>300</v>
      </c>
      <c r="BX79">
        <v>300</v>
      </c>
      <c r="BY79">
        <v>12550.7</v>
      </c>
      <c r="BZ79">
        <v>622.4</v>
      </c>
      <c r="CA79">
        <v>-0.009092100000000001</v>
      </c>
      <c r="CB79">
        <v>-1.62</v>
      </c>
      <c r="CC79" t="s">
        <v>412</v>
      </c>
      <c r="CD79" t="s">
        <v>412</v>
      </c>
      <c r="CE79" t="s">
        <v>412</v>
      </c>
      <c r="CF79" t="s">
        <v>412</v>
      </c>
      <c r="CG79" t="s">
        <v>412</v>
      </c>
      <c r="CH79" t="s">
        <v>412</v>
      </c>
      <c r="CI79" t="s">
        <v>412</v>
      </c>
      <c r="CJ79" t="s">
        <v>412</v>
      </c>
      <c r="CK79" t="s">
        <v>412</v>
      </c>
      <c r="CL79" t="s">
        <v>412</v>
      </c>
      <c r="CM79">
        <f>$B$11*DK79+$C$11*DL79+$F$11*DW79*(1-DZ79)</f>
        <v>0</v>
      </c>
      <c r="CN79">
        <f>CM79*CO79</f>
        <v>0</v>
      </c>
      <c r="CO79">
        <f>($B$11*$D$9+$C$11*$D$9+$F$11*((EJ79+EB79)/MAX(EJ79+EB79+EK79, 0.1)*$I$9+EK79/MAX(EJ79+EB79+EK79, 0.1)*$J$9))/($B$11+$C$11+$F$11)</f>
        <v>0</v>
      </c>
      <c r="CP79">
        <f>($B$11*$K$9+$C$11*$K$9+$F$11*((EJ79+EB79)/MAX(EJ79+EB79+EK79, 0.1)*$P$9+EK79/MAX(EJ79+EB79+EK79, 0.1)*$Q$9))/($B$11+$C$11+$F$11)</f>
        <v>0</v>
      </c>
      <c r="CQ79">
        <v>6</v>
      </c>
      <c r="CR79">
        <v>0.5</v>
      </c>
      <c r="CS79" t="s">
        <v>413</v>
      </c>
      <c r="CT79">
        <v>2</v>
      </c>
      <c r="CU79">
        <v>1687882768.099999</v>
      </c>
      <c r="CV79">
        <v>425.6942258064518</v>
      </c>
      <c r="CW79">
        <v>434.985870967742</v>
      </c>
      <c r="CX79">
        <v>23.76654516129032</v>
      </c>
      <c r="CY79">
        <v>22.94299677419355</v>
      </c>
      <c r="CZ79">
        <v>425.0102258064517</v>
      </c>
      <c r="DA79">
        <v>23.47054516129032</v>
      </c>
      <c r="DB79">
        <v>600.2715806451613</v>
      </c>
      <c r="DC79">
        <v>101.0326774193548</v>
      </c>
      <c r="DD79">
        <v>0.1000018451612903</v>
      </c>
      <c r="DE79">
        <v>28.57573225806451</v>
      </c>
      <c r="DF79">
        <v>28.50444193548387</v>
      </c>
      <c r="DG79">
        <v>999.9000000000003</v>
      </c>
      <c r="DH79">
        <v>0</v>
      </c>
      <c r="DI79">
        <v>0</v>
      </c>
      <c r="DJ79">
        <v>10005.14741935484</v>
      </c>
      <c r="DK79">
        <v>0</v>
      </c>
      <c r="DL79">
        <v>2024.271935483871</v>
      </c>
      <c r="DM79">
        <v>-9.25807806451613</v>
      </c>
      <c r="DN79">
        <v>436.0956774193548</v>
      </c>
      <c r="DO79">
        <v>445.2000322580645</v>
      </c>
      <c r="DP79">
        <v>0.8315401612903228</v>
      </c>
      <c r="DQ79">
        <v>434.985870967742</v>
      </c>
      <c r="DR79">
        <v>22.94299677419355</v>
      </c>
      <c r="DS79">
        <v>2.402004193548387</v>
      </c>
      <c r="DT79">
        <v>2.317991612903226</v>
      </c>
      <c r="DU79">
        <v>20.37728064516129</v>
      </c>
      <c r="DV79">
        <v>19.80196774193549</v>
      </c>
      <c r="DW79">
        <v>1500.027419354838</v>
      </c>
      <c r="DX79">
        <v>0.973001064516129</v>
      </c>
      <c r="DY79">
        <v>0.0269986</v>
      </c>
      <c r="DZ79">
        <v>0</v>
      </c>
      <c r="EA79">
        <v>527.3183225806451</v>
      </c>
      <c r="EB79">
        <v>4.999310000000001</v>
      </c>
      <c r="EC79">
        <v>12671.32258064516</v>
      </c>
      <c r="ED79">
        <v>13259.48387096774</v>
      </c>
      <c r="EE79">
        <v>37.25183870967741</v>
      </c>
      <c r="EF79">
        <v>39.12296774193548</v>
      </c>
      <c r="EG79">
        <v>37.79</v>
      </c>
      <c r="EH79">
        <v>37.9898387096774</v>
      </c>
      <c r="EI79">
        <v>38.71545161290321</v>
      </c>
      <c r="EJ79">
        <v>1454.666774193548</v>
      </c>
      <c r="EK79">
        <v>40.36064516129031</v>
      </c>
      <c r="EL79">
        <v>0</v>
      </c>
      <c r="EM79">
        <v>107.1999998092651</v>
      </c>
      <c r="EN79">
        <v>0</v>
      </c>
      <c r="EO79">
        <v>527.3120769230769</v>
      </c>
      <c r="EP79">
        <v>-1.638085476117475</v>
      </c>
      <c r="EQ79">
        <v>-1149.367515127592</v>
      </c>
      <c r="ER79">
        <v>12674.65384615385</v>
      </c>
      <c r="ES79">
        <v>15</v>
      </c>
      <c r="ET79">
        <v>1687882796.1</v>
      </c>
      <c r="EU79" t="s">
        <v>669</v>
      </c>
      <c r="EV79">
        <v>1687882796.1</v>
      </c>
      <c r="EW79">
        <v>1687882796.1</v>
      </c>
      <c r="EX79">
        <v>51</v>
      </c>
      <c r="EY79">
        <v>-0.034</v>
      </c>
      <c r="EZ79">
        <v>-0.008</v>
      </c>
      <c r="FA79">
        <v>0.6840000000000001</v>
      </c>
      <c r="FB79">
        <v>0.296</v>
      </c>
      <c r="FC79">
        <v>435</v>
      </c>
      <c r="FD79">
        <v>23</v>
      </c>
      <c r="FE79">
        <v>0.17</v>
      </c>
      <c r="FF79">
        <v>0.17</v>
      </c>
      <c r="FG79">
        <v>-9.30557525</v>
      </c>
      <c r="FH79">
        <v>0.8334028142589124</v>
      </c>
      <c r="FI79">
        <v>0.09191551479449761</v>
      </c>
      <c r="FJ79">
        <v>1</v>
      </c>
      <c r="FK79">
        <v>425.7232</v>
      </c>
      <c r="FL79">
        <v>0.6882313681868645</v>
      </c>
      <c r="FM79">
        <v>0.05333879138738672</v>
      </c>
      <c r="FN79">
        <v>1</v>
      </c>
      <c r="FO79">
        <v>0.8163625</v>
      </c>
      <c r="FP79">
        <v>0.2706959099437135</v>
      </c>
      <c r="FQ79">
        <v>0.02869425917844892</v>
      </c>
      <c r="FR79">
        <v>1</v>
      </c>
      <c r="FS79">
        <v>23.77359666666666</v>
      </c>
      <c r="FT79">
        <v>0.3808631813125577</v>
      </c>
      <c r="FU79">
        <v>0.02835719171960139</v>
      </c>
      <c r="FV79">
        <v>1</v>
      </c>
      <c r="FW79">
        <v>4</v>
      </c>
      <c r="FX79">
        <v>4</v>
      </c>
      <c r="FY79" t="s">
        <v>415</v>
      </c>
      <c r="FZ79">
        <v>3.17727</v>
      </c>
      <c r="GA79">
        <v>2.79735</v>
      </c>
      <c r="GB79">
        <v>0.105726</v>
      </c>
      <c r="GC79">
        <v>0.108108</v>
      </c>
      <c r="GD79">
        <v>0.119058</v>
      </c>
      <c r="GE79">
        <v>0.117161</v>
      </c>
      <c r="GF79">
        <v>27983.4</v>
      </c>
      <c r="GG79">
        <v>22187.9</v>
      </c>
      <c r="GH79">
        <v>29250.3</v>
      </c>
      <c r="GI79">
        <v>24374</v>
      </c>
      <c r="GJ79">
        <v>32758.6</v>
      </c>
      <c r="GK79">
        <v>31393.6</v>
      </c>
      <c r="GL79">
        <v>40342.2</v>
      </c>
      <c r="GM79">
        <v>39764.6</v>
      </c>
      <c r="GN79">
        <v>2.16153</v>
      </c>
      <c r="GO79">
        <v>1.8557</v>
      </c>
      <c r="GP79">
        <v>0.150613</v>
      </c>
      <c r="GQ79">
        <v>0</v>
      </c>
      <c r="GR79">
        <v>26.001</v>
      </c>
      <c r="GS79">
        <v>999.9</v>
      </c>
      <c r="GT79">
        <v>58.5</v>
      </c>
      <c r="GU79">
        <v>32.2</v>
      </c>
      <c r="GV79">
        <v>27.9622</v>
      </c>
      <c r="GW79">
        <v>62.391</v>
      </c>
      <c r="GX79">
        <v>33.0769</v>
      </c>
      <c r="GY79">
        <v>1</v>
      </c>
      <c r="GZ79">
        <v>0.0670732</v>
      </c>
      <c r="HA79">
        <v>0</v>
      </c>
      <c r="HB79">
        <v>20.2791</v>
      </c>
      <c r="HC79">
        <v>5.22463</v>
      </c>
      <c r="HD79">
        <v>11.9026</v>
      </c>
      <c r="HE79">
        <v>4.9637</v>
      </c>
      <c r="HF79">
        <v>3.292</v>
      </c>
      <c r="HG79">
        <v>9999</v>
      </c>
      <c r="HH79">
        <v>9999</v>
      </c>
      <c r="HI79">
        <v>9999</v>
      </c>
      <c r="HJ79">
        <v>999.9</v>
      </c>
      <c r="HK79">
        <v>4.97026</v>
      </c>
      <c r="HL79">
        <v>1.87515</v>
      </c>
      <c r="HM79">
        <v>1.87393</v>
      </c>
      <c r="HN79">
        <v>1.87302</v>
      </c>
      <c r="HO79">
        <v>1.87454</v>
      </c>
      <c r="HP79">
        <v>1.86953</v>
      </c>
      <c r="HQ79">
        <v>1.87373</v>
      </c>
      <c r="HR79">
        <v>1.8788</v>
      </c>
      <c r="HS79">
        <v>0</v>
      </c>
      <c r="HT79">
        <v>0</v>
      </c>
      <c r="HU79">
        <v>0</v>
      </c>
      <c r="HV79">
        <v>0</v>
      </c>
      <c r="HW79" t="s">
        <v>416</v>
      </c>
      <c r="HX79" t="s">
        <v>417</v>
      </c>
      <c r="HY79" t="s">
        <v>418</v>
      </c>
      <c r="HZ79" t="s">
        <v>418</v>
      </c>
      <c r="IA79" t="s">
        <v>418</v>
      </c>
      <c r="IB79" t="s">
        <v>418</v>
      </c>
      <c r="IC79">
        <v>0</v>
      </c>
      <c r="ID79">
        <v>100</v>
      </c>
      <c r="IE79">
        <v>100</v>
      </c>
      <c r="IF79">
        <v>0.6840000000000001</v>
      </c>
      <c r="IG79">
        <v>0.296</v>
      </c>
      <c r="IH79">
        <v>0.717550000000017</v>
      </c>
      <c r="II79">
        <v>0</v>
      </c>
      <c r="IJ79">
        <v>0</v>
      </c>
      <c r="IK79">
        <v>0</v>
      </c>
      <c r="IL79">
        <v>0.3039899999999989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1.5</v>
      </c>
      <c r="IU79">
        <v>12.6</v>
      </c>
      <c r="IV79">
        <v>1.12549</v>
      </c>
      <c r="IW79">
        <v>2.40356</v>
      </c>
      <c r="IX79">
        <v>1.42578</v>
      </c>
      <c r="IY79">
        <v>2.26929</v>
      </c>
      <c r="IZ79">
        <v>1.54785</v>
      </c>
      <c r="JA79">
        <v>2.44629</v>
      </c>
      <c r="JB79">
        <v>35.5915</v>
      </c>
      <c r="JC79">
        <v>14.2459</v>
      </c>
      <c r="JD79">
        <v>18</v>
      </c>
      <c r="JE79">
        <v>632.008</v>
      </c>
      <c r="JF79">
        <v>419.708</v>
      </c>
      <c r="JG79">
        <v>28.1352</v>
      </c>
      <c r="JH79">
        <v>28.1782</v>
      </c>
      <c r="JI79">
        <v>30.0001</v>
      </c>
      <c r="JJ79">
        <v>28.0059</v>
      </c>
      <c r="JK79">
        <v>27.9383</v>
      </c>
      <c r="JL79">
        <v>22.5565</v>
      </c>
      <c r="JM79">
        <v>20.4001</v>
      </c>
      <c r="JN79">
        <v>59.5298</v>
      </c>
      <c r="JO79">
        <v>-999.9</v>
      </c>
      <c r="JP79">
        <v>435</v>
      </c>
      <c r="JQ79">
        <v>23</v>
      </c>
      <c r="JR79">
        <v>95.2976</v>
      </c>
      <c r="JS79">
        <v>101.171</v>
      </c>
    </row>
    <row r="80" spans="1:279">
      <c r="A80">
        <v>52</v>
      </c>
      <c r="B80">
        <v>1687882911.6</v>
      </c>
      <c r="C80">
        <v>10380</v>
      </c>
      <c r="D80" t="s">
        <v>670</v>
      </c>
      <c r="E80" t="s">
        <v>671</v>
      </c>
      <c r="F80">
        <v>15</v>
      </c>
      <c r="P80">
        <v>1687882903.849999</v>
      </c>
      <c r="Q80">
        <f>(R80)/1000</f>
        <v>0</v>
      </c>
      <c r="R80">
        <f>1000*DB80*AP80*(CX80-CY80)/(100*CQ80*(1000-AP80*CX80))</f>
        <v>0</v>
      </c>
      <c r="S80">
        <f>DB80*AP80*(CW80-CV80*(1000-AP80*CY80)/(1000-AP80*CX80))/(100*CQ80)</f>
        <v>0</v>
      </c>
      <c r="T80">
        <f>CV80 - IF(AP80&gt;1, S80*CQ80*100.0/(AR80*DJ80), 0)</f>
        <v>0</v>
      </c>
      <c r="U80">
        <f>((AA80-Q80/2)*T80-S80)/(AA80+Q80/2)</f>
        <v>0</v>
      </c>
      <c r="V80">
        <f>U80*(DC80+DD80)/1000.0</f>
        <v>0</v>
      </c>
      <c r="W80">
        <f>(CV80 - IF(AP80&gt;1, S80*CQ80*100.0/(AR80*DJ80), 0))*(DC80+DD80)/1000.0</f>
        <v>0</v>
      </c>
      <c r="X80">
        <f>2.0/((1/Z80-1/Y80)+SIGN(Z80)*SQRT((1/Z80-1/Y80)*(1/Z80-1/Y80) + 4*CR80/((CR80+1)*(CR80+1))*(2*1/Z80*1/Y80-1/Y80*1/Y80)))</f>
        <v>0</v>
      </c>
      <c r="Y80">
        <f>IF(LEFT(CS80,1)&lt;&gt;"0",IF(LEFT(CS80,1)="1",3.0,CT80),$D$5+$E$5*(DJ80*DC80/($K$5*1000))+$F$5*(DJ80*DC80/($K$5*1000))*MAX(MIN(CQ80,$J$5),$I$5)*MAX(MIN(CQ80,$J$5),$I$5)+$G$5*MAX(MIN(CQ80,$J$5),$I$5)*(DJ80*DC80/($K$5*1000))+$H$5*(DJ80*DC80/($K$5*1000))*(DJ80*DC80/($K$5*1000)))</f>
        <v>0</v>
      </c>
      <c r="Z80">
        <f>Q80*(1000-(1000*0.61365*exp(17.502*AD80/(240.97+AD80))/(DC80+DD80)+CX80)/2)/(1000*0.61365*exp(17.502*AD80/(240.97+AD80))/(DC80+DD80)-CX80)</f>
        <v>0</v>
      </c>
      <c r="AA80">
        <f>1/((CR80+1)/(X80/1.6)+1/(Y80/1.37)) + CR80/((CR80+1)/(X80/1.6) + CR80/(Y80/1.37))</f>
        <v>0</v>
      </c>
      <c r="AB80">
        <f>(CM80*CP80)</f>
        <v>0</v>
      </c>
      <c r="AC80">
        <f>(DE80+(AB80+2*0.95*5.67E-8*(((DE80+$B$7)+273)^4-(DE80+273)^4)-44100*Q80)/(1.84*29.3*Y80+8*0.95*5.67E-8*(DE80+273)^3))</f>
        <v>0</v>
      </c>
      <c r="AD80">
        <f>($B$74*DF80+$D$7*DG80+$C$74*AC80)</f>
        <v>0</v>
      </c>
      <c r="AE80">
        <f>0.61365*exp(17.502*AD80/(240.97+AD80))</f>
        <v>0</v>
      </c>
      <c r="AF80">
        <f>(AG80/AH80*100)</f>
        <v>0</v>
      </c>
      <c r="AG80">
        <f>CX80*(DC80+DD80)/1000</f>
        <v>0</v>
      </c>
      <c r="AH80">
        <f>0.61365*exp(17.502*DE80/(240.97+DE80))</f>
        <v>0</v>
      </c>
      <c r="AI80">
        <f>(AE80-CX80*(DC80+DD80)/1000)</f>
        <v>0</v>
      </c>
      <c r="AJ80">
        <f>(-Q80*44100)</f>
        <v>0</v>
      </c>
      <c r="AK80">
        <f>2*29.3*Y80*0.92*(DE80-AD80)</f>
        <v>0</v>
      </c>
      <c r="AL80">
        <f>2*0.95*5.67E-8*(((DE80+$B$7)+273)^4-(AD80+273)^4)</f>
        <v>0</v>
      </c>
      <c r="AM80">
        <f>AB80+AL80+AJ80+AK80</f>
        <v>0</v>
      </c>
      <c r="AN80">
        <v>0</v>
      </c>
      <c r="AO80">
        <v>0</v>
      </c>
      <c r="AP80">
        <f>IF(AN80*$H$13&gt;=AR80,1.0,(AR80/(AR80-AN80*$H$13)))</f>
        <v>0</v>
      </c>
      <c r="AQ80">
        <f>(AP80-1)*100</f>
        <v>0</v>
      </c>
      <c r="AR80">
        <f>MAX(0,($B$13+$C$13*DJ80)/(1+$D$13*DJ80)*DC80/(DE80+273)*$E$13)</f>
        <v>0</v>
      </c>
      <c r="AS80" t="s">
        <v>409</v>
      </c>
      <c r="AT80">
        <v>12501.9</v>
      </c>
      <c r="AU80">
        <v>646.7515384615385</v>
      </c>
      <c r="AV80">
        <v>2575.47</v>
      </c>
      <c r="AW80">
        <f>1-AU80/AV80</f>
        <v>0</v>
      </c>
      <c r="AX80">
        <v>-1.242991638256745</v>
      </c>
      <c r="AY80" t="s">
        <v>672</v>
      </c>
      <c r="AZ80">
        <v>12522.8</v>
      </c>
      <c r="BA80">
        <v>792.116</v>
      </c>
      <c r="BB80">
        <v>1081.84</v>
      </c>
      <c r="BC80">
        <f>1-BA80/BB80</f>
        <v>0</v>
      </c>
      <c r="BD80">
        <v>0.5</v>
      </c>
      <c r="BE80">
        <f>CN80</f>
        <v>0</v>
      </c>
      <c r="BF80">
        <f>S80</f>
        <v>0</v>
      </c>
      <c r="BG80">
        <f>BC80*BD80*BE80</f>
        <v>0</v>
      </c>
      <c r="BH80">
        <f>(BF80-AX80)/BE80</f>
        <v>0</v>
      </c>
      <c r="BI80">
        <f>(AV80-BB80)/BB80</f>
        <v>0</v>
      </c>
      <c r="BJ80">
        <f>AU80/(AW80+AU80/BB80)</f>
        <v>0</v>
      </c>
      <c r="BK80" t="s">
        <v>673</v>
      </c>
      <c r="BL80">
        <v>-849.48</v>
      </c>
      <c r="BM80">
        <f>IF(BL80&lt;&gt;0, BL80, BJ80)</f>
        <v>0</v>
      </c>
      <c r="BN80">
        <f>1-BM80/BB80</f>
        <v>0</v>
      </c>
      <c r="BO80">
        <f>(BB80-BA80)/(BB80-BM80)</f>
        <v>0</v>
      </c>
      <c r="BP80">
        <f>(AV80-BB80)/(AV80-BM80)</f>
        <v>0</v>
      </c>
      <c r="BQ80">
        <f>(BB80-BA80)/(BB80-AU80)</f>
        <v>0</v>
      </c>
      <c r="BR80">
        <f>(AV80-BB80)/(AV80-AU80)</f>
        <v>0</v>
      </c>
      <c r="BS80">
        <f>(BO80*BM80/BA80)</f>
        <v>0</v>
      </c>
      <c r="BT80">
        <f>(1-BS80)</f>
        <v>0</v>
      </c>
      <c r="BU80">
        <v>1947</v>
      </c>
      <c r="BV80">
        <v>300</v>
      </c>
      <c r="BW80">
        <v>300</v>
      </c>
      <c r="BX80">
        <v>300</v>
      </c>
      <c r="BY80">
        <v>12522.8</v>
      </c>
      <c r="BZ80">
        <v>1031.26</v>
      </c>
      <c r="CA80">
        <v>-0.00907387</v>
      </c>
      <c r="CB80">
        <v>-1.37</v>
      </c>
      <c r="CC80" t="s">
        <v>412</v>
      </c>
      <c r="CD80" t="s">
        <v>412</v>
      </c>
      <c r="CE80" t="s">
        <v>412</v>
      </c>
      <c r="CF80" t="s">
        <v>412</v>
      </c>
      <c r="CG80" t="s">
        <v>412</v>
      </c>
      <c r="CH80" t="s">
        <v>412</v>
      </c>
      <c r="CI80" t="s">
        <v>412</v>
      </c>
      <c r="CJ80" t="s">
        <v>412</v>
      </c>
      <c r="CK80" t="s">
        <v>412</v>
      </c>
      <c r="CL80" t="s">
        <v>412</v>
      </c>
      <c r="CM80">
        <f>$B$11*DK80+$C$11*DL80+$F$11*DW80*(1-DZ80)</f>
        <v>0</v>
      </c>
      <c r="CN80">
        <f>CM80*CO80</f>
        <v>0</v>
      </c>
      <c r="CO80">
        <f>($B$11*$D$9+$C$11*$D$9+$F$11*((EJ80+EB80)/MAX(EJ80+EB80+EK80, 0.1)*$I$9+EK80/MAX(EJ80+EB80+EK80, 0.1)*$J$9))/($B$11+$C$11+$F$11)</f>
        <v>0</v>
      </c>
      <c r="CP80">
        <f>($B$11*$K$9+$C$11*$K$9+$F$11*((EJ80+EB80)/MAX(EJ80+EB80+EK80, 0.1)*$P$9+EK80/MAX(EJ80+EB80+EK80, 0.1)*$Q$9))/($B$11+$C$11+$F$11)</f>
        <v>0</v>
      </c>
      <c r="CQ80">
        <v>6</v>
      </c>
      <c r="CR80">
        <v>0.5</v>
      </c>
      <c r="CS80" t="s">
        <v>413</v>
      </c>
      <c r="CT80">
        <v>2</v>
      </c>
      <c r="CU80">
        <v>1687882903.849999</v>
      </c>
      <c r="CV80">
        <v>415.1829666666667</v>
      </c>
      <c r="CW80">
        <v>434.9976666666666</v>
      </c>
      <c r="CX80">
        <v>25.83342</v>
      </c>
      <c r="CY80">
        <v>23.07946666666667</v>
      </c>
      <c r="CZ80">
        <v>414.4689666666667</v>
      </c>
      <c r="DA80">
        <v>25.53763333333334</v>
      </c>
      <c r="DB80">
        <v>600.2226666666666</v>
      </c>
      <c r="DC80">
        <v>101.0403</v>
      </c>
      <c r="DD80">
        <v>0.09998599999999999</v>
      </c>
      <c r="DE80">
        <v>28.69826666666667</v>
      </c>
      <c r="DF80">
        <v>28.76694</v>
      </c>
      <c r="DG80">
        <v>999.9000000000002</v>
      </c>
      <c r="DH80">
        <v>0</v>
      </c>
      <c r="DI80">
        <v>0</v>
      </c>
      <c r="DJ80">
        <v>10002.33766666666</v>
      </c>
      <c r="DK80">
        <v>0</v>
      </c>
      <c r="DL80">
        <v>1910.118333333333</v>
      </c>
      <c r="DM80">
        <v>-19.84467333333334</v>
      </c>
      <c r="DN80">
        <v>426.1622</v>
      </c>
      <c r="DO80">
        <v>445.2744333333333</v>
      </c>
      <c r="DP80">
        <v>2.753950666666667</v>
      </c>
      <c r="DQ80">
        <v>434.9976666666666</v>
      </c>
      <c r="DR80">
        <v>23.07946666666667</v>
      </c>
      <c r="DS80">
        <v>2.610215666666666</v>
      </c>
      <c r="DT80">
        <v>2.331955333333334</v>
      </c>
      <c r="DU80">
        <v>21.73056</v>
      </c>
      <c r="DV80">
        <v>19.89885</v>
      </c>
      <c r="DW80">
        <v>1500.002333333333</v>
      </c>
      <c r="DX80">
        <v>0.9730025</v>
      </c>
      <c r="DY80">
        <v>0.02699717000000001</v>
      </c>
      <c r="DZ80">
        <v>0</v>
      </c>
      <c r="EA80">
        <v>792.2065666666665</v>
      </c>
      <c r="EB80">
        <v>4.99931</v>
      </c>
      <c r="EC80">
        <v>16068.14666666667</v>
      </c>
      <c r="ED80">
        <v>13259.27333333333</v>
      </c>
      <c r="EE80">
        <v>36.84349999999999</v>
      </c>
      <c r="EF80">
        <v>38.92459999999999</v>
      </c>
      <c r="EG80">
        <v>37.37706666666666</v>
      </c>
      <c r="EH80">
        <v>37.91013333333333</v>
      </c>
      <c r="EI80">
        <v>38.43079999999999</v>
      </c>
      <c r="EJ80">
        <v>1454.641666666667</v>
      </c>
      <c r="EK80">
        <v>40.36066666666665</v>
      </c>
      <c r="EL80">
        <v>0</v>
      </c>
      <c r="EM80">
        <v>134.7999999523163</v>
      </c>
      <c r="EN80">
        <v>0</v>
      </c>
      <c r="EO80">
        <v>792.116</v>
      </c>
      <c r="EP80">
        <v>-95.17969236267923</v>
      </c>
      <c r="EQ80">
        <v>-2517.870088376369</v>
      </c>
      <c r="ER80">
        <v>16069.85769230769</v>
      </c>
      <c r="ES80">
        <v>15</v>
      </c>
      <c r="ET80">
        <v>1687882929.6</v>
      </c>
      <c r="EU80" t="s">
        <v>674</v>
      </c>
      <c r="EV80">
        <v>1687882929.6</v>
      </c>
      <c r="EW80">
        <v>1687882796.1</v>
      </c>
      <c r="EX80">
        <v>52</v>
      </c>
      <c r="EY80">
        <v>0.03</v>
      </c>
      <c r="EZ80">
        <v>-0.008</v>
      </c>
      <c r="FA80">
        <v>0.714</v>
      </c>
      <c r="FB80">
        <v>0.296</v>
      </c>
      <c r="FC80">
        <v>435</v>
      </c>
      <c r="FD80">
        <v>23</v>
      </c>
      <c r="FE80">
        <v>0.1</v>
      </c>
      <c r="FF80">
        <v>0.17</v>
      </c>
      <c r="FG80">
        <v>-19.83261951219512</v>
      </c>
      <c r="FH80">
        <v>-0.3597386759581646</v>
      </c>
      <c r="FI80">
        <v>0.05320739092027091</v>
      </c>
      <c r="FJ80">
        <v>1</v>
      </c>
      <c r="FK80">
        <v>415.1587096774194</v>
      </c>
      <c r="FL80">
        <v>-0.5574677419367455</v>
      </c>
      <c r="FM80">
        <v>0.04500121399680718</v>
      </c>
      <c r="FN80">
        <v>1</v>
      </c>
      <c r="FO80">
        <v>2.728074634146342</v>
      </c>
      <c r="FP80">
        <v>0.4530315679442546</v>
      </c>
      <c r="FQ80">
        <v>0.04604682791953772</v>
      </c>
      <c r="FR80">
        <v>1</v>
      </c>
      <c r="FS80">
        <v>25.8317064516129</v>
      </c>
      <c r="FT80">
        <v>0.09211935483864696</v>
      </c>
      <c r="FU80">
        <v>0.007824606987301105</v>
      </c>
      <c r="FV80">
        <v>1</v>
      </c>
      <c r="FW80">
        <v>4</v>
      </c>
      <c r="FX80">
        <v>4</v>
      </c>
      <c r="FY80" t="s">
        <v>415</v>
      </c>
      <c r="FZ80">
        <v>3.17717</v>
      </c>
      <c r="GA80">
        <v>2.79704</v>
      </c>
      <c r="GB80">
        <v>0.103701</v>
      </c>
      <c r="GC80">
        <v>0.108104</v>
      </c>
      <c r="GD80">
        <v>0.126196</v>
      </c>
      <c r="GE80">
        <v>0.117461</v>
      </c>
      <c r="GF80">
        <v>28043.9</v>
      </c>
      <c r="GG80">
        <v>22185</v>
      </c>
      <c r="GH80">
        <v>29247.6</v>
      </c>
      <c r="GI80">
        <v>24371</v>
      </c>
      <c r="GJ80">
        <v>32483.2</v>
      </c>
      <c r="GK80">
        <v>31379.7</v>
      </c>
      <c r="GL80">
        <v>40337.1</v>
      </c>
      <c r="GM80">
        <v>39760.5</v>
      </c>
      <c r="GN80">
        <v>2.16138</v>
      </c>
      <c r="GO80">
        <v>1.85775</v>
      </c>
      <c r="GP80">
        <v>0.156764</v>
      </c>
      <c r="GQ80">
        <v>0</v>
      </c>
      <c r="GR80">
        <v>26.2354</v>
      </c>
      <c r="GS80">
        <v>999.9</v>
      </c>
      <c r="GT80">
        <v>59.4</v>
      </c>
      <c r="GU80">
        <v>32.3</v>
      </c>
      <c r="GV80">
        <v>28.5519</v>
      </c>
      <c r="GW80">
        <v>61.671</v>
      </c>
      <c r="GX80">
        <v>33.1651</v>
      </c>
      <c r="GY80">
        <v>1</v>
      </c>
      <c r="GZ80">
        <v>0.0713847</v>
      </c>
      <c r="HA80">
        <v>0</v>
      </c>
      <c r="HB80">
        <v>20.2788</v>
      </c>
      <c r="HC80">
        <v>5.22822</v>
      </c>
      <c r="HD80">
        <v>11.9024</v>
      </c>
      <c r="HE80">
        <v>4.96375</v>
      </c>
      <c r="HF80">
        <v>3.292</v>
      </c>
      <c r="HG80">
        <v>9999</v>
      </c>
      <c r="HH80">
        <v>9999</v>
      </c>
      <c r="HI80">
        <v>9999</v>
      </c>
      <c r="HJ80">
        <v>999.9</v>
      </c>
      <c r="HK80">
        <v>4.97023</v>
      </c>
      <c r="HL80">
        <v>1.87515</v>
      </c>
      <c r="HM80">
        <v>1.87392</v>
      </c>
      <c r="HN80">
        <v>1.87302</v>
      </c>
      <c r="HO80">
        <v>1.87454</v>
      </c>
      <c r="HP80">
        <v>1.86953</v>
      </c>
      <c r="HQ80">
        <v>1.87371</v>
      </c>
      <c r="HR80">
        <v>1.8788</v>
      </c>
      <c r="HS80">
        <v>0</v>
      </c>
      <c r="HT80">
        <v>0</v>
      </c>
      <c r="HU80">
        <v>0</v>
      </c>
      <c r="HV80">
        <v>0</v>
      </c>
      <c r="HW80" t="s">
        <v>416</v>
      </c>
      <c r="HX80" t="s">
        <v>417</v>
      </c>
      <c r="HY80" t="s">
        <v>418</v>
      </c>
      <c r="HZ80" t="s">
        <v>418</v>
      </c>
      <c r="IA80" t="s">
        <v>418</v>
      </c>
      <c r="IB80" t="s">
        <v>418</v>
      </c>
      <c r="IC80">
        <v>0</v>
      </c>
      <c r="ID80">
        <v>100</v>
      </c>
      <c r="IE80">
        <v>100</v>
      </c>
      <c r="IF80">
        <v>0.714</v>
      </c>
      <c r="IG80">
        <v>0.2958</v>
      </c>
      <c r="IH80">
        <v>0.6839499999999248</v>
      </c>
      <c r="II80">
        <v>0</v>
      </c>
      <c r="IJ80">
        <v>0</v>
      </c>
      <c r="IK80">
        <v>0</v>
      </c>
      <c r="IL80">
        <v>0.2957899999999967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1.9</v>
      </c>
      <c r="IU80">
        <v>1.9</v>
      </c>
      <c r="IV80">
        <v>1.12671</v>
      </c>
      <c r="IW80">
        <v>2.41699</v>
      </c>
      <c r="IX80">
        <v>1.42578</v>
      </c>
      <c r="IY80">
        <v>2.26929</v>
      </c>
      <c r="IZ80">
        <v>1.54785</v>
      </c>
      <c r="JA80">
        <v>2.40479</v>
      </c>
      <c r="JB80">
        <v>35.7544</v>
      </c>
      <c r="JC80">
        <v>14.2283</v>
      </c>
      <c r="JD80">
        <v>18</v>
      </c>
      <c r="JE80">
        <v>632.616</v>
      </c>
      <c r="JF80">
        <v>421.381</v>
      </c>
      <c r="JG80">
        <v>28.1498</v>
      </c>
      <c r="JH80">
        <v>28.2354</v>
      </c>
      <c r="JI80">
        <v>30.0005</v>
      </c>
      <c r="JJ80">
        <v>28.0738</v>
      </c>
      <c r="JK80">
        <v>28.0096</v>
      </c>
      <c r="JL80">
        <v>22.5595</v>
      </c>
      <c r="JM80">
        <v>22.9741</v>
      </c>
      <c r="JN80">
        <v>59.1586</v>
      </c>
      <c r="JO80">
        <v>-999.9</v>
      </c>
      <c r="JP80">
        <v>435</v>
      </c>
      <c r="JQ80">
        <v>23</v>
      </c>
      <c r="JR80">
        <v>95.2868</v>
      </c>
      <c r="JS80">
        <v>101.16</v>
      </c>
    </row>
    <row r="81" spans="1:279">
      <c r="A81">
        <v>53</v>
      </c>
      <c r="B81">
        <v>1687883137.6</v>
      </c>
      <c r="C81">
        <v>10606</v>
      </c>
      <c r="D81" t="s">
        <v>675</v>
      </c>
      <c r="E81" t="s">
        <v>676</v>
      </c>
      <c r="F81">
        <v>15</v>
      </c>
      <c r="P81">
        <v>1687883129.599999</v>
      </c>
      <c r="Q81">
        <f>(R81)/1000</f>
        <v>0</v>
      </c>
      <c r="R81">
        <f>1000*DB81*AP81*(CX81-CY81)/(100*CQ81*(1000-AP81*CX81))</f>
        <v>0</v>
      </c>
      <c r="S81">
        <f>DB81*AP81*(CW81-CV81*(1000-AP81*CY81)/(1000-AP81*CX81))/(100*CQ81)</f>
        <v>0</v>
      </c>
      <c r="T81">
        <f>CV81 - IF(AP81&gt;1, S81*CQ81*100.0/(AR81*DJ81), 0)</f>
        <v>0</v>
      </c>
      <c r="U81">
        <f>((AA81-Q81/2)*T81-S81)/(AA81+Q81/2)</f>
        <v>0</v>
      </c>
      <c r="V81">
        <f>U81*(DC81+DD81)/1000.0</f>
        <v>0</v>
      </c>
      <c r="W81">
        <f>(CV81 - IF(AP81&gt;1, S81*CQ81*100.0/(AR81*DJ81), 0))*(DC81+DD81)/1000.0</f>
        <v>0</v>
      </c>
      <c r="X81">
        <f>2.0/((1/Z81-1/Y81)+SIGN(Z81)*SQRT((1/Z81-1/Y81)*(1/Z81-1/Y81) + 4*CR81/((CR81+1)*(CR81+1))*(2*1/Z81*1/Y81-1/Y81*1/Y81)))</f>
        <v>0</v>
      </c>
      <c r="Y81">
        <f>IF(LEFT(CS81,1)&lt;&gt;"0",IF(LEFT(CS81,1)="1",3.0,CT81),$D$5+$E$5*(DJ81*DC81/($K$5*1000))+$F$5*(DJ81*DC81/($K$5*1000))*MAX(MIN(CQ81,$J$5),$I$5)*MAX(MIN(CQ81,$J$5),$I$5)+$G$5*MAX(MIN(CQ81,$J$5),$I$5)*(DJ81*DC81/($K$5*1000))+$H$5*(DJ81*DC81/($K$5*1000))*(DJ81*DC81/($K$5*1000)))</f>
        <v>0</v>
      </c>
      <c r="Z81">
        <f>Q81*(1000-(1000*0.61365*exp(17.502*AD81/(240.97+AD81))/(DC81+DD81)+CX81)/2)/(1000*0.61365*exp(17.502*AD81/(240.97+AD81))/(DC81+DD81)-CX81)</f>
        <v>0</v>
      </c>
      <c r="AA81">
        <f>1/((CR81+1)/(X81/1.6)+1/(Y81/1.37)) + CR81/((CR81+1)/(X81/1.6) + CR81/(Y81/1.37))</f>
        <v>0</v>
      </c>
      <c r="AB81">
        <f>(CM81*CP81)</f>
        <v>0</v>
      </c>
      <c r="AC81">
        <f>(DE81+(AB81+2*0.95*5.67E-8*(((DE81+$B$7)+273)^4-(DE81+273)^4)-44100*Q81)/(1.84*29.3*Y81+8*0.95*5.67E-8*(DE81+273)^3))</f>
        <v>0</v>
      </c>
      <c r="AD81">
        <f>($B$74*DF81+$D$7*DG81+$C$74*AC81)</f>
        <v>0</v>
      </c>
      <c r="AE81">
        <f>0.61365*exp(17.502*AD81/(240.97+AD81))</f>
        <v>0</v>
      </c>
      <c r="AF81">
        <f>(AG81/AH81*100)</f>
        <v>0</v>
      </c>
      <c r="AG81">
        <f>CX81*(DC81+DD81)/1000</f>
        <v>0</v>
      </c>
      <c r="AH81">
        <f>0.61365*exp(17.502*DE81/(240.97+DE81))</f>
        <v>0</v>
      </c>
      <c r="AI81">
        <f>(AE81-CX81*(DC81+DD81)/1000)</f>
        <v>0</v>
      </c>
      <c r="AJ81">
        <f>(-Q81*44100)</f>
        <v>0</v>
      </c>
      <c r="AK81">
        <f>2*29.3*Y81*0.92*(DE81-AD81)</f>
        <v>0</v>
      </c>
      <c r="AL81">
        <f>2*0.95*5.67E-8*(((DE81+$B$7)+273)^4-(AD81+273)^4)</f>
        <v>0</v>
      </c>
      <c r="AM81">
        <f>AB81+AL81+AJ81+AK81</f>
        <v>0</v>
      </c>
      <c r="AN81">
        <v>0</v>
      </c>
      <c r="AO81">
        <v>0</v>
      </c>
      <c r="AP81">
        <f>IF(AN81*$H$13&gt;=AR81,1.0,(AR81/(AR81-AN81*$H$13)))</f>
        <v>0</v>
      </c>
      <c r="AQ81">
        <f>(AP81-1)*100</f>
        <v>0</v>
      </c>
      <c r="AR81">
        <f>MAX(0,($B$13+$C$13*DJ81)/(1+$D$13*DJ81)*DC81/(DE81+273)*$E$13)</f>
        <v>0</v>
      </c>
      <c r="AS81" t="s">
        <v>409</v>
      </c>
      <c r="AT81">
        <v>12501.9</v>
      </c>
      <c r="AU81">
        <v>646.7515384615385</v>
      </c>
      <c r="AV81">
        <v>2575.47</v>
      </c>
      <c r="AW81">
        <f>1-AU81/AV81</f>
        <v>0</v>
      </c>
      <c r="AX81">
        <v>-1.242991638256745</v>
      </c>
      <c r="AY81" t="s">
        <v>677</v>
      </c>
      <c r="AZ81">
        <v>12531.7</v>
      </c>
      <c r="BA81">
        <v>780.3164400000002</v>
      </c>
      <c r="BB81">
        <v>1119.38</v>
      </c>
      <c r="BC81">
        <f>1-BA81/BB81</f>
        <v>0</v>
      </c>
      <c r="BD81">
        <v>0.5</v>
      </c>
      <c r="BE81">
        <f>CN81</f>
        <v>0</v>
      </c>
      <c r="BF81">
        <f>S81</f>
        <v>0</v>
      </c>
      <c r="BG81">
        <f>BC81*BD81*BE81</f>
        <v>0</v>
      </c>
      <c r="BH81">
        <f>(BF81-AX81)/BE81</f>
        <v>0</v>
      </c>
      <c r="BI81">
        <f>(AV81-BB81)/BB81</f>
        <v>0</v>
      </c>
      <c r="BJ81">
        <f>AU81/(AW81+AU81/BB81)</f>
        <v>0</v>
      </c>
      <c r="BK81" t="s">
        <v>678</v>
      </c>
      <c r="BL81">
        <v>-893.73</v>
      </c>
      <c r="BM81">
        <f>IF(BL81&lt;&gt;0, BL81, BJ81)</f>
        <v>0</v>
      </c>
      <c r="BN81">
        <f>1-BM81/BB81</f>
        <v>0</v>
      </c>
      <c r="BO81">
        <f>(BB81-BA81)/(BB81-BM81)</f>
        <v>0</v>
      </c>
      <c r="BP81">
        <f>(AV81-BB81)/(AV81-BM81)</f>
        <v>0</v>
      </c>
      <c r="BQ81">
        <f>(BB81-BA81)/(BB81-AU81)</f>
        <v>0</v>
      </c>
      <c r="BR81">
        <f>(AV81-BB81)/(AV81-AU81)</f>
        <v>0</v>
      </c>
      <c r="BS81">
        <f>(BO81*BM81/BA81)</f>
        <v>0</v>
      </c>
      <c r="BT81">
        <f>(1-BS81)</f>
        <v>0</v>
      </c>
      <c r="BU81">
        <v>1949</v>
      </c>
      <c r="BV81">
        <v>300</v>
      </c>
      <c r="BW81">
        <v>300</v>
      </c>
      <c r="BX81">
        <v>300</v>
      </c>
      <c r="BY81">
        <v>12531.7</v>
      </c>
      <c r="BZ81">
        <v>1056.72</v>
      </c>
      <c r="CA81">
        <v>-0.00908111</v>
      </c>
      <c r="CB81">
        <v>-4.87</v>
      </c>
      <c r="CC81" t="s">
        <v>412</v>
      </c>
      <c r="CD81" t="s">
        <v>412</v>
      </c>
      <c r="CE81" t="s">
        <v>412</v>
      </c>
      <c r="CF81" t="s">
        <v>412</v>
      </c>
      <c r="CG81" t="s">
        <v>412</v>
      </c>
      <c r="CH81" t="s">
        <v>412</v>
      </c>
      <c r="CI81" t="s">
        <v>412</v>
      </c>
      <c r="CJ81" t="s">
        <v>412</v>
      </c>
      <c r="CK81" t="s">
        <v>412</v>
      </c>
      <c r="CL81" t="s">
        <v>412</v>
      </c>
      <c r="CM81">
        <f>$B$11*DK81+$C$11*DL81+$F$11*DW81*(1-DZ81)</f>
        <v>0</v>
      </c>
      <c r="CN81">
        <f>CM81*CO81</f>
        <v>0</v>
      </c>
      <c r="CO81">
        <f>($B$11*$D$9+$C$11*$D$9+$F$11*((EJ81+EB81)/MAX(EJ81+EB81+EK81, 0.1)*$I$9+EK81/MAX(EJ81+EB81+EK81, 0.1)*$J$9))/($B$11+$C$11+$F$11)</f>
        <v>0</v>
      </c>
      <c r="CP81">
        <f>($B$11*$K$9+$C$11*$K$9+$F$11*((EJ81+EB81)/MAX(EJ81+EB81+EK81, 0.1)*$P$9+EK81/MAX(EJ81+EB81+EK81, 0.1)*$Q$9))/($B$11+$C$11+$F$11)</f>
        <v>0</v>
      </c>
      <c r="CQ81">
        <v>6</v>
      </c>
      <c r="CR81">
        <v>0.5</v>
      </c>
      <c r="CS81" t="s">
        <v>413</v>
      </c>
      <c r="CT81">
        <v>2</v>
      </c>
      <c r="CU81">
        <v>1687883129.599999</v>
      </c>
      <c r="CV81">
        <v>412.4876129032258</v>
      </c>
      <c r="CW81">
        <v>434.9826129032258</v>
      </c>
      <c r="CX81">
        <v>26.25629032258065</v>
      </c>
      <c r="CY81">
        <v>22.99763225806452</v>
      </c>
      <c r="CZ81">
        <v>411.7736129032258</v>
      </c>
      <c r="DA81">
        <v>25.9604935483871</v>
      </c>
      <c r="DB81">
        <v>600.2729677419354</v>
      </c>
      <c r="DC81">
        <v>101.0252580645161</v>
      </c>
      <c r="DD81">
        <v>0.0997907741935484</v>
      </c>
      <c r="DE81">
        <v>28.83037419354839</v>
      </c>
      <c r="DF81">
        <v>28.90381935483871</v>
      </c>
      <c r="DG81">
        <v>999.9000000000003</v>
      </c>
      <c r="DH81">
        <v>0</v>
      </c>
      <c r="DI81">
        <v>0</v>
      </c>
      <c r="DJ81">
        <v>10002.49774193548</v>
      </c>
      <c r="DK81">
        <v>0</v>
      </c>
      <c r="DL81">
        <v>162.3172903225806</v>
      </c>
      <c r="DM81">
        <v>-22.4953064516129</v>
      </c>
      <c r="DN81">
        <v>423.6098387096775</v>
      </c>
      <c r="DO81">
        <v>445.2217741935484</v>
      </c>
      <c r="DP81">
        <v>3.258645806451613</v>
      </c>
      <c r="DQ81">
        <v>434.9826129032258</v>
      </c>
      <c r="DR81">
        <v>22.99763225806452</v>
      </c>
      <c r="DS81">
        <v>2.652545483870967</v>
      </c>
      <c r="DT81">
        <v>2.32334</v>
      </c>
      <c r="DU81">
        <v>21.99404516129032</v>
      </c>
      <c r="DV81">
        <v>19.83915161290323</v>
      </c>
      <c r="DW81">
        <v>1499.993870967742</v>
      </c>
      <c r="DX81">
        <v>0.9730001935483871</v>
      </c>
      <c r="DY81">
        <v>0.02699952258064517</v>
      </c>
      <c r="DZ81">
        <v>0</v>
      </c>
      <c r="EA81">
        <v>781.6158387096774</v>
      </c>
      <c r="EB81">
        <v>4.999310000000001</v>
      </c>
      <c r="EC81">
        <v>22863.40967741935</v>
      </c>
      <c r="ED81">
        <v>13259.19032258064</v>
      </c>
      <c r="EE81">
        <v>37.34251612903225</v>
      </c>
      <c r="EF81">
        <v>39.46951612903224</v>
      </c>
      <c r="EG81">
        <v>37.83845161290323</v>
      </c>
      <c r="EH81">
        <v>39.12474193548386</v>
      </c>
      <c r="EI81">
        <v>39.22151612903226</v>
      </c>
      <c r="EJ81">
        <v>1454.631935483871</v>
      </c>
      <c r="EK81">
        <v>40.36258064516127</v>
      </c>
      <c r="EL81">
        <v>0</v>
      </c>
      <c r="EM81">
        <v>225.3999998569489</v>
      </c>
      <c r="EN81">
        <v>0</v>
      </c>
      <c r="EO81">
        <v>780.3164400000002</v>
      </c>
      <c r="EP81">
        <v>-109.3986155618542</v>
      </c>
      <c r="EQ81">
        <v>-1625.930772517735</v>
      </c>
      <c r="ER81">
        <v>22845.248</v>
      </c>
      <c r="ES81">
        <v>15</v>
      </c>
      <c r="ET81">
        <v>1687883155.6</v>
      </c>
      <c r="EU81" t="s">
        <v>679</v>
      </c>
      <c r="EV81">
        <v>1687883155.6</v>
      </c>
      <c r="EW81">
        <v>1687882796.1</v>
      </c>
      <c r="EX81">
        <v>53</v>
      </c>
      <c r="EY81">
        <v>0</v>
      </c>
      <c r="EZ81">
        <v>-0.008</v>
      </c>
      <c r="FA81">
        <v>0.714</v>
      </c>
      <c r="FB81">
        <v>0.296</v>
      </c>
      <c r="FC81">
        <v>435</v>
      </c>
      <c r="FD81">
        <v>23</v>
      </c>
      <c r="FE81">
        <v>0.12</v>
      </c>
      <c r="FF81">
        <v>0.17</v>
      </c>
      <c r="FG81">
        <v>-22.4868</v>
      </c>
      <c r="FH81">
        <v>-0.5647812382739359</v>
      </c>
      <c r="FI81">
        <v>0.07809149441520519</v>
      </c>
      <c r="FJ81">
        <v>1</v>
      </c>
      <c r="FK81">
        <v>412.4841666666668</v>
      </c>
      <c r="FL81">
        <v>-0.969317018908294</v>
      </c>
      <c r="FM81">
        <v>0.07272600788041426</v>
      </c>
      <c r="FN81">
        <v>1</v>
      </c>
      <c r="FO81">
        <v>3.23264125</v>
      </c>
      <c r="FP81">
        <v>0.6740000375234453</v>
      </c>
      <c r="FQ81">
        <v>0.06494241041828903</v>
      </c>
      <c r="FR81">
        <v>0</v>
      </c>
      <c r="FS81">
        <v>26.25892666666667</v>
      </c>
      <c r="FT81">
        <v>0.5794812013348555</v>
      </c>
      <c r="FU81">
        <v>0.04190237808154662</v>
      </c>
      <c r="FV81">
        <v>1</v>
      </c>
      <c r="FW81">
        <v>3</v>
      </c>
      <c r="FX81">
        <v>4</v>
      </c>
      <c r="FY81" t="s">
        <v>519</v>
      </c>
      <c r="FZ81">
        <v>3.17695</v>
      </c>
      <c r="GA81">
        <v>2.79676</v>
      </c>
      <c r="GB81">
        <v>0.103174</v>
      </c>
      <c r="GC81">
        <v>0.108087</v>
      </c>
      <c r="GD81">
        <v>0.127819</v>
      </c>
      <c r="GE81">
        <v>0.117251</v>
      </c>
      <c r="GF81">
        <v>28058.2</v>
      </c>
      <c r="GG81">
        <v>22186.7</v>
      </c>
      <c r="GH81">
        <v>29245.2</v>
      </c>
      <c r="GI81">
        <v>24372.2</v>
      </c>
      <c r="GJ81">
        <v>32418.3</v>
      </c>
      <c r="GK81">
        <v>31389</v>
      </c>
      <c r="GL81">
        <v>40333.3</v>
      </c>
      <c r="GM81">
        <v>39762.9</v>
      </c>
      <c r="GN81">
        <v>2.16373</v>
      </c>
      <c r="GO81">
        <v>1.85387</v>
      </c>
      <c r="GP81">
        <v>0.155948</v>
      </c>
      <c r="GQ81">
        <v>0</v>
      </c>
      <c r="GR81">
        <v>26.4538</v>
      </c>
      <c r="GS81">
        <v>999.9</v>
      </c>
      <c r="GT81">
        <v>57.9</v>
      </c>
      <c r="GU81">
        <v>32.3</v>
      </c>
      <c r="GV81">
        <v>27.8343</v>
      </c>
      <c r="GW81">
        <v>62.411</v>
      </c>
      <c r="GX81">
        <v>31.3782</v>
      </c>
      <c r="GY81">
        <v>1</v>
      </c>
      <c r="GZ81">
        <v>0.0679497</v>
      </c>
      <c r="HA81">
        <v>0</v>
      </c>
      <c r="HB81">
        <v>20.2815</v>
      </c>
      <c r="HC81">
        <v>5.22777</v>
      </c>
      <c r="HD81">
        <v>11.9036</v>
      </c>
      <c r="HE81">
        <v>4.9637</v>
      </c>
      <c r="HF81">
        <v>3.292</v>
      </c>
      <c r="HG81">
        <v>9999</v>
      </c>
      <c r="HH81">
        <v>9999</v>
      </c>
      <c r="HI81">
        <v>9999</v>
      </c>
      <c r="HJ81">
        <v>999.9</v>
      </c>
      <c r="HK81">
        <v>4.97024</v>
      </c>
      <c r="HL81">
        <v>1.87515</v>
      </c>
      <c r="HM81">
        <v>1.87393</v>
      </c>
      <c r="HN81">
        <v>1.87302</v>
      </c>
      <c r="HO81">
        <v>1.87454</v>
      </c>
      <c r="HP81">
        <v>1.86951</v>
      </c>
      <c r="HQ81">
        <v>1.87366</v>
      </c>
      <c r="HR81">
        <v>1.87874</v>
      </c>
      <c r="HS81">
        <v>0</v>
      </c>
      <c r="HT81">
        <v>0</v>
      </c>
      <c r="HU81">
        <v>0</v>
      </c>
      <c r="HV81">
        <v>0</v>
      </c>
      <c r="HW81" t="s">
        <v>416</v>
      </c>
      <c r="HX81" t="s">
        <v>417</v>
      </c>
      <c r="HY81" t="s">
        <v>418</v>
      </c>
      <c r="HZ81" t="s">
        <v>418</v>
      </c>
      <c r="IA81" t="s">
        <v>418</v>
      </c>
      <c r="IB81" t="s">
        <v>418</v>
      </c>
      <c r="IC81">
        <v>0</v>
      </c>
      <c r="ID81">
        <v>100</v>
      </c>
      <c r="IE81">
        <v>100</v>
      </c>
      <c r="IF81">
        <v>0.714</v>
      </c>
      <c r="IG81">
        <v>0.2958</v>
      </c>
      <c r="IH81">
        <v>0.7137000000000171</v>
      </c>
      <c r="II81">
        <v>0</v>
      </c>
      <c r="IJ81">
        <v>0</v>
      </c>
      <c r="IK81">
        <v>0</v>
      </c>
      <c r="IL81">
        <v>0.2957899999999967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3.5</v>
      </c>
      <c r="IU81">
        <v>5.7</v>
      </c>
      <c r="IV81">
        <v>1.12549</v>
      </c>
      <c r="IW81">
        <v>2.42432</v>
      </c>
      <c r="IX81">
        <v>1.42578</v>
      </c>
      <c r="IY81">
        <v>2.26807</v>
      </c>
      <c r="IZ81">
        <v>1.54785</v>
      </c>
      <c r="JA81">
        <v>2.30835</v>
      </c>
      <c r="JB81">
        <v>35.4291</v>
      </c>
      <c r="JC81">
        <v>14.2021</v>
      </c>
      <c r="JD81">
        <v>18</v>
      </c>
      <c r="JE81">
        <v>634.226</v>
      </c>
      <c r="JF81">
        <v>419.106</v>
      </c>
      <c r="JG81">
        <v>28.0695</v>
      </c>
      <c r="JH81">
        <v>28.1927</v>
      </c>
      <c r="JI81">
        <v>30.0001</v>
      </c>
      <c r="JJ81">
        <v>28.0606</v>
      </c>
      <c r="JK81">
        <v>27.9978</v>
      </c>
      <c r="JL81">
        <v>22.559</v>
      </c>
      <c r="JM81">
        <v>19.3076</v>
      </c>
      <c r="JN81">
        <v>58.7867</v>
      </c>
      <c r="JO81">
        <v>-999.9</v>
      </c>
      <c r="JP81">
        <v>435</v>
      </c>
      <c r="JQ81">
        <v>23</v>
      </c>
      <c r="JR81">
        <v>95.2783</v>
      </c>
      <c r="JS81">
        <v>101.165</v>
      </c>
    </row>
    <row r="82" spans="1:279">
      <c r="A82">
        <v>54</v>
      </c>
      <c r="B82">
        <v>1687883439.1</v>
      </c>
      <c r="C82">
        <v>10907.5</v>
      </c>
      <c r="D82" t="s">
        <v>680</v>
      </c>
      <c r="E82" t="s">
        <v>681</v>
      </c>
      <c r="F82">
        <v>15</v>
      </c>
      <c r="P82">
        <v>1687883431.349999</v>
      </c>
      <c r="Q82">
        <f>(R82)/1000</f>
        <v>0</v>
      </c>
      <c r="R82">
        <f>1000*DB82*AP82*(CX82-CY82)/(100*CQ82*(1000-AP82*CX82))</f>
        <v>0</v>
      </c>
      <c r="S82">
        <f>DB82*AP82*(CW82-CV82*(1000-AP82*CY82)/(1000-AP82*CX82))/(100*CQ82)</f>
        <v>0</v>
      </c>
      <c r="T82">
        <f>CV82 - IF(AP82&gt;1, S82*CQ82*100.0/(AR82*DJ82), 0)</f>
        <v>0</v>
      </c>
      <c r="U82">
        <f>((AA82-Q82/2)*T82-S82)/(AA82+Q82/2)</f>
        <v>0</v>
      </c>
      <c r="V82">
        <f>U82*(DC82+DD82)/1000.0</f>
        <v>0</v>
      </c>
      <c r="W82">
        <f>(CV82 - IF(AP82&gt;1, S82*CQ82*100.0/(AR82*DJ82), 0))*(DC82+DD82)/1000.0</f>
        <v>0</v>
      </c>
      <c r="X82">
        <f>2.0/((1/Z82-1/Y82)+SIGN(Z82)*SQRT((1/Z82-1/Y82)*(1/Z82-1/Y82) + 4*CR82/((CR82+1)*(CR82+1))*(2*1/Z82*1/Y82-1/Y82*1/Y82)))</f>
        <v>0</v>
      </c>
      <c r="Y82">
        <f>IF(LEFT(CS82,1)&lt;&gt;"0",IF(LEFT(CS82,1)="1",3.0,CT82),$D$5+$E$5*(DJ82*DC82/($K$5*1000))+$F$5*(DJ82*DC82/($K$5*1000))*MAX(MIN(CQ82,$J$5),$I$5)*MAX(MIN(CQ82,$J$5),$I$5)+$G$5*MAX(MIN(CQ82,$J$5),$I$5)*(DJ82*DC82/($K$5*1000))+$H$5*(DJ82*DC82/($K$5*1000))*(DJ82*DC82/($K$5*1000)))</f>
        <v>0</v>
      </c>
      <c r="Z82">
        <f>Q82*(1000-(1000*0.61365*exp(17.502*AD82/(240.97+AD82))/(DC82+DD82)+CX82)/2)/(1000*0.61365*exp(17.502*AD82/(240.97+AD82))/(DC82+DD82)-CX82)</f>
        <v>0</v>
      </c>
      <c r="AA82">
        <f>1/((CR82+1)/(X82/1.6)+1/(Y82/1.37)) + CR82/((CR82+1)/(X82/1.6) + CR82/(Y82/1.37))</f>
        <v>0</v>
      </c>
      <c r="AB82">
        <f>(CM82*CP82)</f>
        <v>0</v>
      </c>
      <c r="AC82">
        <f>(DE82+(AB82+2*0.95*5.67E-8*(((DE82+$B$7)+273)^4-(DE82+273)^4)-44100*Q82)/(1.84*29.3*Y82+8*0.95*5.67E-8*(DE82+273)^3))</f>
        <v>0</v>
      </c>
      <c r="AD82">
        <f>($B$74*DF82+$D$7*DG82+$C$74*AC82)</f>
        <v>0</v>
      </c>
      <c r="AE82">
        <f>0.61365*exp(17.502*AD82/(240.97+AD82))</f>
        <v>0</v>
      </c>
      <c r="AF82">
        <f>(AG82/AH82*100)</f>
        <v>0</v>
      </c>
      <c r="AG82">
        <f>CX82*(DC82+DD82)/1000</f>
        <v>0</v>
      </c>
      <c r="AH82">
        <f>0.61365*exp(17.502*DE82/(240.97+DE82))</f>
        <v>0</v>
      </c>
      <c r="AI82">
        <f>(AE82-CX82*(DC82+DD82)/1000)</f>
        <v>0</v>
      </c>
      <c r="AJ82">
        <f>(-Q82*44100)</f>
        <v>0</v>
      </c>
      <c r="AK82">
        <f>2*29.3*Y82*0.92*(DE82-AD82)</f>
        <v>0</v>
      </c>
      <c r="AL82">
        <f>2*0.95*5.67E-8*(((DE82+$B$7)+273)^4-(AD82+273)^4)</f>
        <v>0</v>
      </c>
      <c r="AM82">
        <f>AB82+AL82+AJ82+AK82</f>
        <v>0</v>
      </c>
      <c r="AN82">
        <v>0</v>
      </c>
      <c r="AO82">
        <v>0</v>
      </c>
      <c r="AP82">
        <f>IF(AN82*$H$13&gt;=AR82,1.0,(AR82/(AR82-AN82*$H$13)))</f>
        <v>0</v>
      </c>
      <c r="AQ82">
        <f>(AP82-1)*100</f>
        <v>0</v>
      </c>
      <c r="AR82">
        <f>MAX(0,($B$13+$C$13*DJ82)/(1+$D$13*DJ82)*DC82/(DE82+273)*$E$13)</f>
        <v>0</v>
      </c>
      <c r="AS82" t="s">
        <v>409</v>
      </c>
      <c r="AT82">
        <v>12501.9</v>
      </c>
      <c r="AU82">
        <v>646.7515384615385</v>
      </c>
      <c r="AV82">
        <v>2575.47</v>
      </c>
      <c r="AW82">
        <f>1-AU82/AV82</f>
        <v>0</v>
      </c>
      <c r="AX82">
        <v>-1.242991638256745</v>
      </c>
      <c r="AY82" t="s">
        <v>682</v>
      </c>
      <c r="AZ82">
        <v>12520.1</v>
      </c>
      <c r="BA82">
        <v>698.0766153846155</v>
      </c>
      <c r="BB82">
        <v>1075.32</v>
      </c>
      <c r="BC82">
        <f>1-BA82/BB82</f>
        <v>0</v>
      </c>
      <c r="BD82">
        <v>0.5</v>
      </c>
      <c r="BE82">
        <f>CN82</f>
        <v>0</v>
      </c>
      <c r="BF82">
        <f>S82</f>
        <v>0</v>
      </c>
      <c r="BG82">
        <f>BC82*BD82*BE82</f>
        <v>0</v>
      </c>
      <c r="BH82">
        <f>(BF82-AX82)/BE82</f>
        <v>0</v>
      </c>
      <c r="BI82">
        <f>(AV82-BB82)/BB82</f>
        <v>0</v>
      </c>
      <c r="BJ82">
        <f>AU82/(AW82+AU82/BB82)</f>
        <v>0</v>
      </c>
      <c r="BK82" t="s">
        <v>683</v>
      </c>
      <c r="BL82">
        <v>-1070.33</v>
      </c>
      <c r="BM82">
        <f>IF(BL82&lt;&gt;0, BL82, BJ82)</f>
        <v>0</v>
      </c>
      <c r="BN82">
        <f>1-BM82/BB82</f>
        <v>0</v>
      </c>
      <c r="BO82">
        <f>(BB82-BA82)/(BB82-BM82)</f>
        <v>0</v>
      </c>
      <c r="BP82">
        <f>(AV82-BB82)/(AV82-BM82)</f>
        <v>0</v>
      </c>
      <c r="BQ82">
        <f>(BB82-BA82)/(BB82-AU82)</f>
        <v>0</v>
      </c>
      <c r="BR82">
        <f>(AV82-BB82)/(AV82-AU82)</f>
        <v>0</v>
      </c>
      <c r="BS82">
        <f>(BO82*BM82/BA82)</f>
        <v>0</v>
      </c>
      <c r="BT82">
        <f>(1-BS82)</f>
        <v>0</v>
      </c>
      <c r="BU82">
        <v>1951</v>
      </c>
      <c r="BV82">
        <v>300</v>
      </c>
      <c r="BW82">
        <v>300</v>
      </c>
      <c r="BX82">
        <v>300</v>
      </c>
      <c r="BY82">
        <v>12520.1</v>
      </c>
      <c r="BZ82">
        <v>993.87</v>
      </c>
      <c r="CA82">
        <v>-0.009069890000000001</v>
      </c>
      <c r="CB82">
        <v>-8.109999999999999</v>
      </c>
      <c r="CC82" t="s">
        <v>412</v>
      </c>
      <c r="CD82" t="s">
        <v>412</v>
      </c>
      <c r="CE82" t="s">
        <v>412</v>
      </c>
      <c r="CF82" t="s">
        <v>412</v>
      </c>
      <c r="CG82" t="s">
        <v>412</v>
      </c>
      <c r="CH82" t="s">
        <v>412</v>
      </c>
      <c r="CI82" t="s">
        <v>412</v>
      </c>
      <c r="CJ82" t="s">
        <v>412</v>
      </c>
      <c r="CK82" t="s">
        <v>412</v>
      </c>
      <c r="CL82" t="s">
        <v>412</v>
      </c>
      <c r="CM82">
        <f>$B$11*DK82+$C$11*DL82+$F$11*DW82*(1-DZ82)</f>
        <v>0</v>
      </c>
      <c r="CN82">
        <f>CM82*CO82</f>
        <v>0</v>
      </c>
      <c r="CO82">
        <f>($B$11*$D$9+$C$11*$D$9+$F$11*((EJ82+EB82)/MAX(EJ82+EB82+EK82, 0.1)*$I$9+EK82/MAX(EJ82+EB82+EK82, 0.1)*$J$9))/($B$11+$C$11+$F$11)</f>
        <v>0</v>
      </c>
      <c r="CP82">
        <f>($B$11*$K$9+$C$11*$K$9+$F$11*((EJ82+EB82)/MAX(EJ82+EB82+EK82, 0.1)*$P$9+EK82/MAX(EJ82+EB82+EK82, 0.1)*$Q$9))/($B$11+$C$11+$F$11)</f>
        <v>0</v>
      </c>
      <c r="CQ82">
        <v>6</v>
      </c>
      <c r="CR82">
        <v>0.5</v>
      </c>
      <c r="CS82" t="s">
        <v>413</v>
      </c>
      <c r="CT82">
        <v>2</v>
      </c>
      <c r="CU82">
        <v>1687883431.349999</v>
      </c>
      <c r="CV82">
        <v>411.1933666666666</v>
      </c>
      <c r="CW82">
        <v>435.009</v>
      </c>
      <c r="CX82">
        <v>26.02479333333333</v>
      </c>
      <c r="CY82">
        <v>23.09284666666667</v>
      </c>
      <c r="CZ82">
        <v>410.5363666666667</v>
      </c>
      <c r="DA82">
        <v>25.72900333333333</v>
      </c>
      <c r="DB82">
        <v>600.1969333333333</v>
      </c>
      <c r="DC82">
        <v>101.0240666666667</v>
      </c>
      <c r="DD82">
        <v>0.09976711000000001</v>
      </c>
      <c r="DE82">
        <v>28.66779333333333</v>
      </c>
      <c r="DF82">
        <v>28.59689</v>
      </c>
      <c r="DG82">
        <v>999.9000000000002</v>
      </c>
      <c r="DH82">
        <v>0</v>
      </c>
      <c r="DI82">
        <v>0</v>
      </c>
      <c r="DJ82">
        <v>10001.932</v>
      </c>
      <c r="DK82">
        <v>0</v>
      </c>
      <c r="DL82">
        <v>1907.032666666667</v>
      </c>
      <c r="DM82">
        <v>-23.75839666666667</v>
      </c>
      <c r="DN82">
        <v>422.2394</v>
      </c>
      <c r="DO82">
        <v>445.2921333333333</v>
      </c>
      <c r="DP82">
        <v>2.931948333333334</v>
      </c>
      <c r="DQ82">
        <v>435.009</v>
      </c>
      <c r="DR82">
        <v>23.09284666666667</v>
      </c>
      <c r="DS82">
        <v>2.629132000000001</v>
      </c>
      <c r="DT82">
        <v>2.332933333333334</v>
      </c>
      <c r="DU82">
        <v>21.84876333333333</v>
      </c>
      <c r="DV82">
        <v>19.90561666666667</v>
      </c>
      <c r="DW82">
        <v>1500.006333333333</v>
      </c>
      <c r="DX82">
        <v>0.9730057000000002</v>
      </c>
      <c r="DY82">
        <v>0.02699394333333333</v>
      </c>
      <c r="DZ82">
        <v>0</v>
      </c>
      <c r="EA82">
        <v>698.1599000000001</v>
      </c>
      <c r="EB82">
        <v>4.99931</v>
      </c>
      <c r="EC82">
        <v>14450.26</v>
      </c>
      <c r="ED82">
        <v>13259.33</v>
      </c>
      <c r="EE82">
        <v>37.76216666666666</v>
      </c>
      <c r="EF82">
        <v>39.18303333333333</v>
      </c>
      <c r="EG82">
        <v>38.24556666666665</v>
      </c>
      <c r="EH82">
        <v>38.1602</v>
      </c>
      <c r="EI82">
        <v>39.24976666666666</v>
      </c>
      <c r="EJ82">
        <v>1454.649666666666</v>
      </c>
      <c r="EK82">
        <v>40.35666666666665</v>
      </c>
      <c r="EL82">
        <v>0</v>
      </c>
      <c r="EM82">
        <v>300.7999999523163</v>
      </c>
      <c r="EN82">
        <v>0</v>
      </c>
      <c r="EO82">
        <v>698.0766153846155</v>
      </c>
      <c r="EP82">
        <v>-47.51507697699596</v>
      </c>
      <c r="EQ82">
        <v>-1483.630771396992</v>
      </c>
      <c r="ER82">
        <v>14446.92307692308</v>
      </c>
      <c r="ES82">
        <v>15</v>
      </c>
      <c r="ET82">
        <v>1687883466.1</v>
      </c>
      <c r="EU82" t="s">
        <v>684</v>
      </c>
      <c r="EV82">
        <v>1687883466.1</v>
      </c>
      <c r="EW82">
        <v>1687882796.1</v>
      </c>
      <c r="EX82">
        <v>54</v>
      </c>
      <c r="EY82">
        <v>-0.057</v>
      </c>
      <c r="EZ82">
        <v>-0.008</v>
      </c>
      <c r="FA82">
        <v>0.657</v>
      </c>
      <c r="FB82">
        <v>0.296</v>
      </c>
      <c r="FC82">
        <v>435</v>
      </c>
      <c r="FD82">
        <v>23</v>
      </c>
      <c r="FE82">
        <v>0.06</v>
      </c>
      <c r="FF82">
        <v>0.17</v>
      </c>
      <c r="FG82">
        <v>-23.75527804878049</v>
      </c>
      <c r="FH82">
        <v>-0.07075400696866677</v>
      </c>
      <c r="FI82">
        <v>0.03463442184706642</v>
      </c>
      <c r="FJ82">
        <v>1</v>
      </c>
      <c r="FK82">
        <v>411.2506451612903</v>
      </c>
      <c r="FL82">
        <v>-0.08966129032166838</v>
      </c>
      <c r="FM82">
        <v>0.01865570636059418</v>
      </c>
      <c r="FN82">
        <v>1</v>
      </c>
      <c r="FO82">
        <v>2.917563658536586</v>
      </c>
      <c r="FP82">
        <v>0.1479710801393698</v>
      </c>
      <c r="FQ82">
        <v>0.03180000512011752</v>
      </c>
      <c r="FR82">
        <v>1</v>
      </c>
      <c r="FS82">
        <v>26.02458064516129</v>
      </c>
      <c r="FT82">
        <v>-0.1267645161291208</v>
      </c>
      <c r="FU82">
        <v>0.01278644492332865</v>
      </c>
      <c r="FV82">
        <v>1</v>
      </c>
      <c r="FW82">
        <v>4</v>
      </c>
      <c r="FX82">
        <v>4</v>
      </c>
      <c r="FY82" t="s">
        <v>415</v>
      </c>
      <c r="FZ82">
        <v>3.17684</v>
      </c>
      <c r="GA82">
        <v>2.79642</v>
      </c>
      <c r="GB82">
        <v>0.102929</v>
      </c>
      <c r="GC82">
        <v>0.108072</v>
      </c>
      <c r="GD82">
        <v>0.126678</v>
      </c>
      <c r="GE82">
        <v>0.117616</v>
      </c>
      <c r="GF82">
        <v>28065.6</v>
      </c>
      <c r="GG82">
        <v>22188.5</v>
      </c>
      <c r="GH82">
        <v>29245.2</v>
      </c>
      <c r="GI82">
        <v>24374</v>
      </c>
      <c r="GJ82">
        <v>32462.3</v>
      </c>
      <c r="GK82">
        <v>31377.6</v>
      </c>
      <c r="GL82">
        <v>40333.8</v>
      </c>
      <c r="GM82">
        <v>39764.9</v>
      </c>
      <c r="GN82">
        <v>2.16425</v>
      </c>
      <c r="GO82">
        <v>1.8567</v>
      </c>
      <c r="GP82">
        <v>0.145167</v>
      </c>
      <c r="GQ82">
        <v>0</v>
      </c>
      <c r="GR82">
        <v>26.166</v>
      </c>
      <c r="GS82">
        <v>999.9</v>
      </c>
      <c r="GT82">
        <v>57.4</v>
      </c>
      <c r="GU82">
        <v>32.2</v>
      </c>
      <c r="GV82">
        <v>27.4408</v>
      </c>
      <c r="GW82">
        <v>62.181</v>
      </c>
      <c r="GX82">
        <v>33.2812</v>
      </c>
      <c r="GY82">
        <v>1</v>
      </c>
      <c r="GZ82">
        <v>0.0703862</v>
      </c>
      <c r="HA82">
        <v>0</v>
      </c>
      <c r="HB82">
        <v>20.2793</v>
      </c>
      <c r="HC82">
        <v>5.22328</v>
      </c>
      <c r="HD82">
        <v>11.9023</v>
      </c>
      <c r="HE82">
        <v>4.96365</v>
      </c>
      <c r="HF82">
        <v>3.292</v>
      </c>
      <c r="HG82">
        <v>9999</v>
      </c>
      <c r="HH82">
        <v>9999</v>
      </c>
      <c r="HI82">
        <v>9999</v>
      </c>
      <c r="HJ82">
        <v>999.9</v>
      </c>
      <c r="HK82">
        <v>4.97023</v>
      </c>
      <c r="HL82">
        <v>1.87515</v>
      </c>
      <c r="HM82">
        <v>1.87389</v>
      </c>
      <c r="HN82">
        <v>1.873</v>
      </c>
      <c r="HO82">
        <v>1.87452</v>
      </c>
      <c r="HP82">
        <v>1.86951</v>
      </c>
      <c r="HQ82">
        <v>1.87363</v>
      </c>
      <c r="HR82">
        <v>1.87868</v>
      </c>
      <c r="HS82">
        <v>0</v>
      </c>
      <c r="HT82">
        <v>0</v>
      </c>
      <c r="HU82">
        <v>0</v>
      </c>
      <c r="HV82">
        <v>0</v>
      </c>
      <c r="HW82" t="s">
        <v>416</v>
      </c>
      <c r="HX82" t="s">
        <v>417</v>
      </c>
      <c r="HY82" t="s">
        <v>418</v>
      </c>
      <c r="HZ82" t="s">
        <v>418</v>
      </c>
      <c r="IA82" t="s">
        <v>418</v>
      </c>
      <c r="IB82" t="s">
        <v>418</v>
      </c>
      <c r="IC82">
        <v>0</v>
      </c>
      <c r="ID82">
        <v>100</v>
      </c>
      <c r="IE82">
        <v>100</v>
      </c>
      <c r="IF82">
        <v>0.657</v>
      </c>
      <c r="IG82">
        <v>0.2958</v>
      </c>
      <c r="IH82">
        <v>0.7142499999999927</v>
      </c>
      <c r="II82">
        <v>0</v>
      </c>
      <c r="IJ82">
        <v>0</v>
      </c>
      <c r="IK82">
        <v>0</v>
      </c>
      <c r="IL82">
        <v>0.2957899999999967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4.7</v>
      </c>
      <c r="IU82">
        <v>10.7</v>
      </c>
      <c r="IV82">
        <v>1.12915</v>
      </c>
      <c r="IW82">
        <v>2.42554</v>
      </c>
      <c r="IX82">
        <v>1.42578</v>
      </c>
      <c r="IY82">
        <v>2.2644</v>
      </c>
      <c r="IZ82">
        <v>1.54785</v>
      </c>
      <c r="JA82">
        <v>2.30957</v>
      </c>
      <c r="JB82">
        <v>35.1516</v>
      </c>
      <c r="JC82">
        <v>14.1671</v>
      </c>
      <c r="JD82">
        <v>18</v>
      </c>
      <c r="JE82">
        <v>635.23</v>
      </c>
      <c r="JF82">
        <v>421.076</v>
      </c>
      <c r="JG82">
        <v>28.2026</v>
      </c>
      <c r="JH82">
        <v>28.2533</v>
      </c>
      <c r="JI82">
        <v>29.9998</v>
      </c>
      <c r="JJ82">
        <v>28.1181</v>
      </c>
      <c r="JK82">
        <v>28.0498</v>
      </c>
      <c r="JL82">
        <v>22.6043</v>
      </c>
      <c r="JM82">
        <v>18.7921</v>
      </c>
      <c r="JN82">
        <v>59.1842</v>
      </c>
      <c r="JO82">
        <v>-999.9</v>
      </c>
      <c r="JP82">
        <v>435</v>
      </c>
      <c r="JQ82">
        <v>23</v>
      </c>
      <c r="JR82">
        <v>95.279</v>
      </c>
      <c r="JS82">
        <v>101.171</v>
      </c>
    </row>
    <row r="83" spans="1:279">
      <c r="A83">
        <v>55</v>
      </c>
      <c r="B83">
        <v>1687883569.6</v>
      </c>
      <c r="C83">
        <v>11038</v>
      </c>
      <c r="D83" t="s">
        <v>685</v>
      </c>
      <c r="E83" t="s">
        <v>686</v>
      </c>
      <c r="F83">
        <v>15</v>
      </c>
      <c r="P83">
        <v>1687883561.849999</v>
      </c>
      <c r="Q83">
        <f>(R83)/1000</f>
        <v>0</v>
      </c>
      <c r="R83">
        <f>1000*DB83*AP83*(CX83-CY83)/(100*CQ83*(1000-AP83*CX83))</f>
        <v>0</v>
      </c>
      <c r="S83">
        <f>DB83*AP83*(CW83-CV83*(1000-AP83*CY83)/(1000-AP83*CX83))/(100*CQ83)</f>
        <v>0</v>
      </c>
      <c r="T83">
        <f>CV83 - IF(AP83&gt;1, S83*CQ83*100.0/(AR83*DJ83), 0)</f>
        <v>0</v>
      </c>
      <c r="U83">
        <f>((AA83-Q83/2)*T83-S83)/(AA83+Q83/2)</f>
        <v>0</v>
      </c>
      <c r="V83">
        <f>U83*(DC83+DD83)/1000.0</f>
        <v>0</v>
      </c>
      <c r="W83">
        <f>(CV83 - IF(AP83&gt;1, S83*CQ83*100.0/(AR83*DJ83), 0))*(DC83+DD83)/1000.0</f>
        <v>0</v>
      </c>
      <c r="X83">
        <f>2.0/((1/Z83-1/Y83)+SIGN(Z83)*SQRT((1/Z83-1/Y83)*(1/Z83-1/Y83) + 4*CR83/((CR83+1)*(CR83+1))*(2*1/Z83*1/Y83-1/Y83*1/Y83)))</f>
        <v>0</v>
      </c>
      <c r="Y83">
        <f>IF(LEFT(CS83,1)&lt;&gt;"0",IF(LEFT(CS83,1)="1",3.0,CT83),$D$5+$E$5*(DJ83*DC83/($K$5*1000))+$F$5*(DJ83*DC83/($K$5*1000))*MAX(MIN(CQ83,$J$5),$I$5)*MAX(MIN(CQ83,$J$5),$I$5)+$G$5*MAX(MIN(CQ83,$J$5),$I$5)*(DJ83*DC83/($K$5*1000))+$H$5*(DJ83*DC83/($K$5*1000))*(DJ83*DC83/($K$5*1000)))</f>
        <v>0</v>
      </c>
      <c r="Z83">
        <f>Q83*(1000-(1000*0.61365*exp(17.502*AD83/(240.97+AD83))/(DC83+DD83)+CX83)/2)/(1000*0.61365*exp(17.502*AD83/(240.97+AD83))/(DC83+DD83)-CX83)</f>
        <v>0</v>
      </c>
      <c r="AA83">
        <f>1/((CR83+1)/(X83/1.6)+1/(Y83/1.37)) + CR83/((CR83+1)/(X83/1.6) + CR83/(Y83/1.37))</f>
        <v>0</v>
      </c>
      <c r="AB83">
        <f>(CM83*CP83)</f>
        <v>0</v>
      </c>
      <c r="AC83">
        <f>(DE83+(AB83+2*0.95*5.67E-8*(((DE83+$B$7)+273)^4-(DE83+273)^4)-44100*Q83)/(1.84*29.3*Y83+8*0.95*5.67E-8*(DE83+273)^3))</f>
        <v>0</v>
      </c>
      <c r="AD83">
        <f>($B$74*DF83+$D$7*DG83+$C$74*AC83)</f>
        <v>0</v>
      </c>
      <c r="AE83">
        <f>0.61365*exp(17.502*AD83/(240.97+AD83))</f>
        <v>0</v>
      </c>
      <c r="AF83">
        <f>(AG83/AH83*100)</f>
        <v>0</v>
      </c>
      <c r="AG83">
        <f>CX83*(DC83+DD83)/1000</f>
        <v>0</v>
      </c>
      <c r="AH83">
        <f>0.61365*exp(17.502*DE83/(240.97+DE83))</f>
        <v>0</v>
      </c>
      <c r="AI83">
        <f>(AE83-CX83*(DC83+DD83)/1000)</f>
        <v>0</v>
      </c>
      <c r="AJ83">
        <f>(-Q83*44100)</f>
        <v>0</v>
      </c>
      <c r="AK83">
        <f>2*29.3*Y83*0.92*(DE83-AD83)</f>
        <v>0</v>
      </c>
      <c r="AL83">
        <f>2*0.95*5.67E-8*(((DE83+$B$7)+273)^4-(AD83+273)^4)</f>
        <v>0</v>
      </c>
      <c r="AM83">
        <f>AB83+AL83+AJ83+AK83</f>
        <v>0</v>
      </c>
      <c r="AN83">
        <v>0</v>
      </c>
      <c r="AO83">
        <v>0</v>
      </c>
      <c r="AP83">
        <f>IF(AN83*$H$13&gt;=AR83,1.0,(AR83/(AR83-AN83*$H$13)))</f>
        <v>0</v>
      </c>
      <c r="AQ83">
        <f>(AP83-1)*100</f>
        <v>0</v>
      </c>
      <c r="AR83">
        <f>MAX(0,($B$13+$C$13*DJ83)/(1+$D$13*DJ83)*DC83/(DE83+273)*$E$13)</f>
        <v>0</v>
      </c>
      <c r="AS83" t="s">
        <v>409</v>
      </c>
      <c r="AT83">
        <v>12501.9</v>
      </c>
      <c r="AU83">
        <v>646.7515384615385</v>
      </c>
      <c r="AV83">
        <v>2575.47</v>
      </c>
      <c r="AW83">
        <f>1-AU83/AV83</f>
        <v>0</v>
      </c>
      <c r="AX83">
        <v>-1.242991638256745</v>
      </c>
      <c r="AY83" t="s">
        <v>687</v>
      </c>
      <c r="AZ83">
        <v>12540.4</v>
      </c>
      <c r="BA83">
        <v>625.5555384615385</v>
      </c>
      <c r="BB83">
        <v>780.828</v>
      </c>
      <c r="BC83">
        <f>1-BA83/BB83</f>
        <v>0</v>
      </c>
      <c r="BD83">
        <v>0.5</v>
      </c>
      <c r="BE83">
        <f>CN83</f>
        <v>0</v>
      </c>
      <c r="BF83">
        <f>S83</f>
        <v>0</v>
      </c>
      <c r="BG83">
        <f>BC83*BD83*BE83</f>
        <v>0</v>
      </c>
      <c r="BH83">
        <f>(BF83-AX83)/BE83</f>
        <v>0</v>
      </c>
      <c r="BI83">
        <f>(AV83-BB83)/BB83</f>
        <v>0</v>
      </c>
      <c r="BJ83">
        <f>AU83/(AW83+AU83/BB83)</f>
        <v>0</v>
      </c>
      <c r="BK83" t="s">
        <v>688</v>
      </c>
      <c r="BL83">
        <v>-1832.66</v>
      </c>
      <c r="BM83">
        <f>IF(BL83&lt;&gt;0, BL83, BJ83)</f>
        <v>0</v>
      </c>
      <c r="BN83">
        <f>1-BM83/BB83</f>
        <v>0</v>
      </c>
      <c r="BO83">
        <f>(BB83-BA83)/(BB83-BM83)</f>
        <v>0</v>
      </c>
      <c r="BP83">
        <f>(AV83-BB83)/(AV83-BM83)</f>
        <v>0</v>
      </c>
      <c r="BQ83">
        <f>(BB83-BA83)/(BB83-AU83)</f>
        <v>0</v>
      </c>
      <c r="BR83">
        <f>(AV83-BB83)/(AV83-AU83)</f>
        <v>0</v>
      </c>
      <c r="BS83">
        <f>(BO83*BM83/BA83)</f>
        <v>0</v>
      </c>
      <c r="BT83">
        <f>(1-BS83)</f>
        <v>0</v>
      </c>
      <c r="BU83">
        <v>1953</v>
      </c>
      <c r="BV83">
        <v>300</v>
      </c>
      <c r="BW83">
        <v>300</v>
      </c>
      <c r="BX83">
        <v>300</v>
      </c>
      <c r="BY83">
        <v>12540.4</v>
      </c>
      <c r="BZ83">
        <v>754.9299999999999</v>
      </c>
      <c r="CA83">
        <v>-0.00908546</v>
      </c>
      <c r="CB83">
        <v>-1.77</v>
      </c>
      <c r="CC83" t="s">
        <v>412</v>
      </c>
      <c r="CD83" t="s">
        <v>412</v>
      </c>
      <c r="CE83" t="s">
        <v>412</v>
      </c>
      <c r="CF83" t="s">
        <v>412</v>
      </c>
      <c r="CG83" t="s">
        <v>412</v>
      </c>
      <c r="CH83" t="s">
        <v>412</v>
      </c>
      <c r="CI83" t="s">
        <v>412</v>
      </c>
      <c r="CJ83" t="s">
        <v>412</v>
      </c>
      <c r="CK83" t="s">
        <v>412</v>
      </c>
      <c r="CL83" t="s">
        <v>412</v>
      </c>
      <c r="CM83">
        <f>$B$11*DK83+$C$11*DL83+$F$11*DW83*(1-DZ83)</f>
        <v>0</v>
      </c>
      <c r="CN83">
        <f>CM83*CO83</f>
        <v>0</v>
      </c>
      <c r="CO83">
        <f>($B$11*$D$9+$C$11*$D$9+$F$11*((EJ83+EB83)/MAX(EJ83+EB83+EK83, 0.1)*$I$9+EK83/MAX(EJ83+EB83+EK83, 0.1)*$J$9))/($B$11+$C$11+$F$11)</f>
        <v>0</v>
      </c>
      <c r="CP83">
        <f>($B$11*$K$9+$C$11*$K$9+$F$11*((EJ83+EB83)/MAX(EJ83+EB83+EK83, 0.1)*$P$9+EK83/MAX(EJ83+EB83+EK83, 0.1)*$Q$9))/($B$11+$C$11+$F$11)</f>
        <v>0</v>
      </c>
      <c r="CQ83">
        <v>6</v>
      </c>
      <c r="CR83">
        <v>0.5</v>
      </c>
      <c r="CS83" t="s">
        <v>413</v>
      </c>
      <c r="CT83">
        <v>2</v>
      </c>
      <c r="CU83">
        <v>1687883561.849999</v>
      </c>
      <c r="CV83">
        <v>423.7080666666667</v>
      </c>
      <c r="CW83">
        <v>434.9956999999998</v>
      </c>
      <c r="CX83">
        <v>23.97682666666666</v>
      </c>
      <c r="CY83">
        <v>22.91998666666667</v>
      </c>
      <c r="CZ83">
        <v>423.0910666666667</v>
      </c>
      <c r="DA83">
        <v>23.68103666666667</v>
      </c>
      <c r="DB83">
        <v>600.2184666666667</v>
      </c>
      <c r="DC83">
        <v>101.0328</v>
      </c>
      <c r="DD83">
        <v>0.09977877333333332</v>
      </c>
      <c r="DE83">
        <v>28.70757666666666</v>
      </c>
      <c r="DF83">
        <v>28.81599999999999</v>
      </c>
      <c r="DG83">
        <v>999.9000000000002</v>
      </c>
      <c r="DH83">
        <v>0</v>
      </c>
      <c r="DI83">
        <v>0</v>
      </c>
      <c r="DJ83">
        <v>9995.915666666666</v>
      </c>
      <c r="DK83">
        <v>0</v>
      </c>
      <c r="DL83">
        <v>1558.187666666666</v>
      </c>
      <c r="DM83">
        <v>-11.24742</v>
      </c>
      <c r="DN83">
        <v>434.1580999999999</v>
      </c>
      <c r="DO83">
        <v>445.1996</v>
      </c>
      <c r="DP83">
        <v>1.056833333333333</v>
      </c>
      <c r="DQ83">
        <v>434.9956999999998</v>
      </c>
      <c r="DR83">
        <v>22.91998666666667</v>
      </c>
      <c r="DS83">
        <v>2.422443666666667</v>
      </c>
      <c r="DT83">
        <v>2.315669333333334</v>
      </c>
      <c r="DU83">
        <v>20.51457666666666</v>
      </c>
      <c r="DV83">
        <v>19.78581333333333</v>
      </c>
      <c r="DW83">
        <v>1499.997333333333</v>
      </c>
      <c r="DX83">
        <v>0.9730030000000002</v>
      </c>
      <c r="DY83">
        <v>0.02699656</v>
      </c>
      <c r="DZ83">
        <v>0</v>
      </c>
      <c r="EA83">
        <v>625.6860666666666</v>
      </c>
      <c r="EB83">
        <v>4.99931</v>
      </c>
      <c r="EC83">
        <v>14471.69333333333</v>
      </c>
      <c r="ED83">
        <v>13259.22666666667</v>
      </c>
      <c r="EE83">
        <v>37.26033333333333</v>
      </c>
      <c r="EF83">
        <v>38.75</v>
      </c>
      <c r="EG83">
        <v>37.61656666666666</v>
      </c>
      <c r="EH83">
        <v>38.06199999999999</v>
      </c>
      <c r="EI83">
        <v>38.69119999999999</v>
      </c>
      <c r="EJ83">
        <v>1454.636</v>
      </c>
      <c r="EK83">
        <v>40.36133333333332</v>
      </c>
      <c r="EL83">
        <v>0</v>
      </c>
      <c r="EM83">
        <v>130</v>
      </c>
      <c r="EN83">
        <v>0</v>
      </c>
      <c r="EO83">
        <v>625.5555384615385</v>
      </c>
      <c r="EP83">
        <v>-29.01381197170203</v>
      </c>
      <c r="EQ83">
        <v>-701.124784021064</v>
      </c>
      <c r="ER83">
        <v>14453.18076923077</v>
      </c>
      <c r="ES83">
        <v>15</v>
      </c>
      <c r="ET83">
        <v>1687883589.1</v>
      </c>
      <c r="EU83" t="s">
        <v>689</v>
      </c>
      <c r="EV83">
        <v>1687883589.1</v>
      </c>
      <c r="EW83">
        <v>1687882796.1</v>
      </c>
      <c r="EX83">
        <v>55</v>
      </c>
      <c r="EY83">
        <v>-0.04</v>
      </c>
      <c r="EZ83">
        <v>-0.008</v>
      </c>
      <c r="FA83">
        <v>0.617</v>
      </c>
      <c r="FB83">
        <v>0.296</v>
      </c>
      <c r="FC83">
        <v>435</v>
      </c>
      <c r="FD83">
        <v>23</v>
      </c>
      <c r="FE83">
        <v>0.29</v>
      </c>
      <c r="FF83">
        <v>0.17</v>
      </c>
      <c r="FG83">
        <v>-11.2336725</v>
      </c>
      <c r="FH83">
        <v>-0.1691043151969836</v>
      </c>
      <c r="FI83">
        <v>0.03776526173284128</v>
      </c>
      <c r="FJ83">
        <v>1</v>
      </c>
      <c r="FK83">
        <v>423.7482333333333</v>
      </c>
      <c r="FL83">
        <v>-0.1150344827575932</v>
      </c>
      <c r="FM83">
        <v>0.01634356822184727</v>
      </c>
      <c r="FN83">
        <v>1</v>
      </c>
      <c r="FO83">
        <v>1.040463125</v>
      </c>
      <c r="FP83">
        <v>0.336466727954971</v>
      </c>
      <c r="FQ83">
        <v>0.03409203357397993</v>
      </c>
      <c r="FR83">
        <v>1</v>
      </c>
      <c r="FS83">
        <v>23.97682666666666</v>
      </c>
      <c r="FT83">
        <v>0.2795265850945327</v>
      </c>
      <c r="FU83">
        <v>0.02026729604285884</v>
      </c>
      <c r="FV83">
        <v>1</v>
      </c>
      <c r="FW83">
        <v>4</v>
      </c>
      <c r="FX83">
        <v>4</v>
      </c>
      <c r="FY83" t="s">
        <v>415</v>
      </c>
      <c r="FZ83">
        <v>3.1769</v>
      </c>
      <c r="GA83">
        <v>2.79746</v>
      </c>
      <c r="GB83">
        <v>0.105317</v>
      </c>
      <c r="GC83">
        <v>0.108079</v>
      </c>
      <c r="GD83">
        <v>0.119827</v>
      </c>
      <c r="GE83">
        <v>0.116981</v>
      </c>
      <c r="GF83">
        <v>27988.1</v>
      </c>
      <c r="GG83">
        <v>22188.6</v>
      </c>
      <c r="GH83">
        <v>29241.8</v>
      </c>
      <c r="GI83">
        <v>24374</v>
      </c>
      <c r="GJ83">
        <v>32719.4</v>
      </c>
      <c r="GK83">
        <v>31401.5</v>
      </c>
      <c r="GL83">
        <v>40329.9</v>
      </c>
      <c r="GM83">
        <v>39766.3</v>
      </c>
      <c r="GN83">
        <v>2.16025</v>
      </c>
      <c r="GO83">
        <v>1.85815</v>
      </c>
      <c r="GP83">
        <v>0.163984</v>
      </c>
      <c r="GQ83">
        <v>0</v>
      </c>
      <c r="GR83">
        <v>26.1355</v>
      </c>
      <c r="GS83">
        <v>999.9</v>
      </c>
      <c r="GT83">
        <v>57.3</v>
      </c>
      <c r="GU83">
        <v>32.1</v>
      </c>
      <c r="GV83">
        <v>27.2366</v>
      </c>
      <c r="GW83">
        <v>62.111</v>
      </c>
      <c r="GX83">
        <v>32.7083</v>
      </c>
      <c r="GY83">
        <v>1</v>
      </c>
      <c r="GZ83">
        <v>0.0664609</v>
      </c>
      <c r="HA83">
        <v>0</v>
      </c>
      <c r="HB83">
        <v>20.2792</v>
      </c>
      <c r="HC83">
        <v>5.22732</v>
      </c>
      <c r="HD83">
        <v>11.9021</v>
      </c>
      <c r="HE83">
        <v>4.96375</v>
      </c>
      <c r="HF83">
        <v>3.292</v>
      </c>
      <c r="HG83">
        <v>9999</v>
      </c>
      <c r="HH83">
        <v>9999</v>
      </c>
      <c r="HI83">
        <v>9999</v>
      </c>
      <c r="HJ83">
        <v>999.9</v>
      </c>
      <c r="HK83">
        <v>4.97022</v>
      </c>
      <c r="HL83">
        <v>1.87508</v>
      </c>
      <c r="HM83">
        <v>1.87384</v>
      </c>
      <c r="HN83">
        <v>1.87297</v>
      </c>
      <c r="HO83">
        <v>1.87448</v>
      </c>
      <c r="HP83">
        <v>1.8695</v>
      </c>
      <c r="HQ83">
        <v>1.87363</v>
      </c>
      <c r="HR83">
        <v>1.87866</v>
      </c>
      <c r="HS83">
        <v>0</v>
      </c>
      <c r="HT83">
        <v>0</v>
      </c>
      <c r="HU83">
        <v>0</v>
      </c>
      <c r="HV83">
        <v>0</v>
      </c>
      <c r="HW83" t="s">
        <v>416</v>
      </c>
      <c r="HX83" t="s">
        <v>417</v>
      </c>
      <c r="HY83" t="s">
        <v>418</v>
      </c>
      <c r="HZ83" t="s">
        <v>418</v>
      </c>
      <c r="IA83" t="s">
        <v>418</v>
      </c>
      <c r="IB83" t="s">
        <v>418</v>
      </c>
      <c r="IC83">
        <v>0</v>
      </c>
      <c r="ID83">
        <v>100</v>
      </c>
      <c r="IE83">
        <v>100</v>
      </c>
      <c r="IF83">
        <v>0.617</v>
      </c>
      <c r="IG83">
        <v>0.2958</v>
      </c>
      <c r="IH83">
        <v>0.6571499999998309</v>
      </c>
      <c r="II83">
        <v>0</v>
      </c>
      <c r="IJ83">
        <v>0</v>
      </c>
      <c r="IK83">
        <v>0</v>
      </c>
      <c r="IL83">
        <v>0.2957899999999967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1.7</v>
      </c>
      <c r="IU83">
        <v>12.9</v>
      </c>
      <c r="IV83">
        <v>1.12793</v>
      </c>
      <c r="IW83">
        <v>2.41333</v>
      </c>
      <c r="IX83">
        <v>1.42578</v>
      </c>
      <c r="IY83">
        <v>2.2644</v>
      </c>
      <c r="IZ83">
        <v>1.54785</v>
      </c>
      <c r="JA83">
        <v>2.44995</v>
      </c>
      <c r="JB83">
        <v>35.1978</v>
      </c>
      <c r="JC83">
        <v>14.1671</v>
      </c>
      <c r="JD83">
        <v>18</v>
      </c>
      <c r="JE83">
        <v>631.662</v>
      </c>
      <c r="JF83">
        <v>421.549</v>
      </c>
      <c r="JG83">
        <v>28.0455</v>
      </c>
      <c r="JH83">
        <v>28.1614</v>
      </c>
      <c r="JI83">
        <v>29.9999</v>
      </c>
      <c r="JJ83">
        <v>28.063</v>
      </c>
      <c r="JK83">
        <v>28.0014</v>
      </c>
      <c r="JL83">
        <v>22.5887</v>
      </c>
      <c r="JM83">
        <v>17.9814</v>
      </c>
      <c r="JN83">
        <v>59.1842</v>
      </c>
      <c r="JO83">
        <v>-999.9</v>
      </c>
      <c r="JP83">
        <v>435</v>
      </c>
      <c r="JQ83">
        <v>23</v>
      </c>
      <c r="JR83">
        <v>95.26900000000001</v>
      </c>
      <c r="JS83">
        <v>101.173</v>
      </c>
    </row>
    <row r="84" spans="1:279">
      <c r="A84">
        <v>56</v>
      </c>
      <c r="B84">
        <v>1687883692.1</v>
      </c>
      <c r="C84">
        <v>11160.5</v>
      </c>
      <c r="D84" t="s">
        <v>690</v>
      </c>
      <c r="E84" t="s">
        <v>691</v>
      </c>
      <c r="F84">
        <v>15</v>
      </c>
      <c r="P84">
        <v>1687883684.099999</v>
      </c>
      <c r="Q84">
        <f>(R84)/1000</f>
        <v>0</v>
      </c>
      <c r="R84">
        <f>1000*DB84*AP84*(CX84-CY84)/(100*CQ84*(1000-AP84*CX84))</f>
        <v>0</v>
      </c>
      <c r="S84">
        <f>DB84*AP84*(CW84-CV84*(1000-AP84*CY84)/(1000-AP84*CX84))/(100*CQ84)</f>
        <v>0</v>
      </c>
      <c r="T84">
        <f>CV84 - IF(AP84&gt;1, S84*CQ84*100.0/(AR84*DJ84), 0)</f>
        <v>0</v>
      </c>
      <c r="U84">
        <f>((AA84-Q84/2)*T84-S84)/(AA84+Q84/2)</f>
        <v>0</v>
      </c>
      <c r="V84">
        <f>U84*(DC84+DD84)/1000.0</f>
        <v>0</v>
      </c>
      <c r="W84">
        <f>(CV84 - IF(AP84&gt;1, S84*CQ84*100.0/(AR84*DJ84), 0))*(DC84+DD84)/1000.0</f>
        <v>0</v>
      </c>
      <c r="X84">
        <f>2.0/((1/Z84-1/Y84)+SIGN(Z84)*SQRT((1/Z84-1/Y84)*(1/Z84-1/Y84) + 4*CR84/((CR84+1)*(CR84+1))*(2*1/Z84*1/Y84-1/Y84*1/Y84)))</f>
        <v>0</v>
      </c>
      <c r="Y84">
        <f>IF(LEFT(CS84,1)&lt;&gt;"0",IF(LEFT(CS84,1)="1",3.0,CT84),$D$5+$E$5*(DJ84*DC84/($K$5*1000))+$F$5*(DJ84*DC84/($K$5*1000))*MAX(MIN(CQ84,$J$5),$I$5)*MAX(MIN(CQ84,$J$5),$I$5)+$G$5*MAX(MIN(CQ84,$J$5),$I$5)*(DJ84*DC84/($K$5*1000))+$H$5*(DJ84*DC84/($K$5*1000))*(DJ84*DC84/($K$5*1000)))</f>
        <v>0</v>
      </c>
      <c r="Z84">
        <f>Q84*(1000-(1000*0.61365*exp(17.502*AD84/(240.97+AD84))/(DC84+DD84)+CX84)/2)/(1000*0.61365*exp(17.502*AD84/(240.97+AD84))/(DC84+DD84)-CX84)</f>
        <v>0</v>
      </c>
      <c r="AA84">
        <f>1/((CR84+1)/(X84/1.6)+1/(Y84/1.37)) + CR84/((CR84+1)/(X84/1.6) + CR84/(Y84/1.37))</f>
        <v>0</v>
      </c>
      <c r="AB84">
        <f>(CM84*CP84)</f>
        <v>0</v>
      </c>
      <c r="AC84">
        <f>(DE84+(AB84+2*0.95*5.67E-8*(((DE84+$B$7)+273)^4-(DE84+273)^4)-44100*Q84)/(1.84*29.3*Y84+8*0.95*5.67E-8*(DE84+273)^3))</f>
        <v>0</v>
      </c>
      <c r="AD84">
        <f>($B$74*DF84+$D$7*DG84+$C$74*AC84)</f>
        <v>0</v>
      </c>
      <c r="AE84">
        <f>0.61365*exp(17.502*AD84/(240.97+AD84))</f>
        <v>0</v>
      </c>
      <c r="AF84">
        <f>(AG84/AH84*100)</f>
        <v>0</v>
      </c>
      <c r="AG84">
        <f>CX84*(DC84+DD84)/1000</f>
        <v>0</v>
      </c>
      <c r="AH84">
        <f>0.61365*exp(17.502*DE84/(240.97+DE84))</f>
        <v>0</v>
      </c>
      <c r="AI84">
        <f>(AE84-CX84*(DC84+DD84)/1000)</f>
        <v>0</v>
      </c>
      <c r="AJ84">
        <f>(-Q84*44100)</f>
        <v>0</v>
      </c>
      <c r="AK84">
        <f>2*29.3*Y84*0.92*(DE84-AD84)</f>
        <v>0</v>
      </c>
      <c r="AL84">
        <f>2*0.95*5.67E-8*(((DE84+$B$7)+273)^4-(AD84+273)^4)</f>
        <v>0</v>
      </c>
      <c r="AM84">
        <f>AB84+AL84+AJ84+AK84</f>
        <v>0</v>
      </c>
      <c r="AN84">
        <v>0</v>
      </c>
      <c r="AO84">
        <v>0</v>
      </c>
      <c r="AP84">
        <f>IF(AN84*$H$13&gt;=AR84,1.0,(AR84/(AR84-AN84*$H$13)))</f>
        <v>0</v>
      </c>
      <c r="AQ84">
        <f>(AP84-1)*100</f>
        <v>0</v>
      </c>
      <c r="AR84">
        <f>MAX(0,($B$13+$C$13*DJ84)/(1+$D$13*DJ84)*DC84/(DE84+273)*$E$13)</f>
        <v>0</v>
      </c>
      <c r="AS84" t="s">
        <v>409</v>
      </c>
      <c r="AT84">
        <v>12501.9</v>
      </c>
      <c r="AU84">
        <v>646.7515384615385</v>
      </c>
      <c r="AV84">
        <v>2575.47</v>
      </c>
      <c r="AW84">
        <f>1-AU84/AV84</f>
        <v>0</v>
      </c>
      <c r="AX84">
        <v>-1.242991638256745</v>
      </c>
      <c r="AY84" t="s">
        <v>692</v>
      </c>
      <c r="AZ84">
        <v>12529.3</v>
      </c>
      <c r="BA84">
        <v>704.9722307692308</v>
      </c>
      <c r="BB84">
        <v>917.927</v>
      </c>
      <c r="BC84">
        <f>1-BA84/BB84</f>
        <v>0</v>
      </c>
      <c r="BD84">
        <v>0.5</v>
      </c>
      <c r="BE84">
        <f>CN84</f>
        <v>0</v>
      </c>
      <c r="BF84">
        <f>S84</f>
        <v>0</v>
      </c>
      <c r="BG84">
        <f>BC84*BD84*BE84</f>
        <v>0</v>
      </c>
      <c r="BH84">
        <f>(BF84-AX84)/BE84</f>
        <v>0</v>
      </c>
      <c r="BI84">
        <f>(AV84-BB84)/BB84</f>
        <v>0</v>
      </c>
      <c r="BJ84">
        <f>AU84/(AW84+AU84/BB84)</f>
        <v>0</v>
      </c>
      <c r="BK84" t="s">
        <v>693</v>
      </c>
      <c r="BL84">
        <v>-1862.94</v>
      </c>
      <c r="BM84">
        <f>IF(BL84&lt;&gt;0, BL84, BJ84)</f>
        <v>0</v>
      </c>
      <c r="BN84">
        <f>1-BM84/BB84</f>
        <v>0</v>
      </c>
      <c r="BO84">
        <f>(BB84-BA84)/(BB84-BM84)</f>
        <v>0</v>
      </c>
      <c r="BP84">
        <f>(AV84-BB84)/(AV84-BM84)</f>
        <v>0</v>
      </c>
      <c r="BQ84">
        <f>(BB84-BA84)/(BB84-AU84)</f>
        <v>0</v>
      </c>
      <c r="BR84">
        <f>(AV84-BB84)/(AV84-AU84)</f>
        <v>0</v>
      </c>
      <c r="BS84">
        <f>(BO84*BM84/BA84)</f>
        <v>0</v>
      </c>
      <c r="BT84">
        <f>(1-BS84)</f>
        <v>0</v>
      </c>
      <c r="BU84">
        <v>1955</v>
      </c>
      <c r="BV84">
        <v>300</v>
      </c>
      <c r="BW84">
        <v>300</v>
      </c>
      <c r="BX84">
        <v>300</v>
      </c>
      <c r="BY84">
        <v>12529.3</v>
      </c>
      <c r="BZ84">
        <v>882.91</v>
      </c>
      <c r="CA84">
        <v>-0.009078630000000001</v>
      </c>
      <c r="CB84">
        <v>-2.05</v>
      </c>
      <c r="CC84" t="s">
        <v>412</v>
      </c>
      <c r="CD84" t="s">
        <v>412</v>
      </c>
      <c r="CE84" t="s">
        <v>412</v>
      </c>
      <c r="CF84" t="s">
        <v>412</v>
      </c>
      <c r="CG84" t="s">
        <v>412</v>
      </c>
      <c r="CH84" t="s">
        <v>412</v>
      </c>
      <c r="CI84" t="s">
        <v>412</v>
      </c>
      <c r="CJ84" t="s">
        <v>412</v>
      </c>
      <c r="CK84" t="s">
        <v>412</v>
      </c>
      <c r="CL84" t="s">
        <v>412</v>
      </c>
      <c r="CM84">
        <f>$B$11*DK84+$C$11*DL84+$F$11*DW84*(1-DZ84)</f>
        <v>0</v>
      </c>
      <c r="CN84">
        <f>CM84*CO84</f>
        <v>0</v>
      </c>
      <c r="CO84">
        <f>($B$11*$D$9+$C$11*$D$9+$F$11*((EJ84+EB84)/MAX(EJ84+EB84+EK84, 0.1)*$I$9+EK84/MAX(EJ84+EB84+EK84, 0.1)*$J$9))/($B$11+$C$11+$F$11)</f>
        <v>0</v>
      </c>
      <c r="CP84">
        <f>($B$11*$K$9+$C$11*$K$9+$F$11*((EJ84+EB84)/MAX(EJ84+EB84+EK84, 0.1)*$P$9+EK84/MAX(EJ84+EB84+EK84, 0.1)*$Q$9))/($B$11+$C$11+$F$11)</f>
        <v>0</v>
      </c>
      <c r="CQ84">
        <v>6</v>
      </c>
      <c r="CR84">
        <v>0.5</v>
      </c>
      <c r="CS84" t="s">
        <v>413</v>
      </c>
      <c r="CT84">
        <v>2</v>
      </c>
      <c r="CU84">
        <v>1687883684.099999</v>
      </c>
      <c r="CV84">
        <v>420.2728387096774</v>
      </c>
      <c r="CW84">
        <v>434.9832903225807</v>
      </c>
      <c r="CX84">
        <v>24.6521935483871</v>
      </c>
      <c r="CY84">
        <v>22.9363064516129</v>
      </c>
      <c r="CZ84">
        <v>419.5698387096774</v>
      </c>
      <c r="DA84">
        <v>24.3564</v>
      </c>
      <c r="DB84">
        <v>600.2492580645161</v>
      </c>
      <c r="DC84">
        <v>101.0222580645161</v>
      </c>
      <c r="DD84">
        <v>0.09998082580645164</v>
      </c>
      <c r="DE84">
        <v>28.68333548387097</v>
      </c>
      <c r="DF84">
        <v>28.90090322580645</v>
      </c>
      <c r="DG84">
        <v>999.9000000000003</v>
      </c>
      <c r="DH84">
        <v>0</v>
      </c>
      <c r="DI84">
        <v>0</v>
      </c>
      <c r="DJ84">
        <v>9998.642258064519</v>
      </c>
      <c r="DK84">
        <v>0</v>
      </c>
      <c r="DL84">
        <v>1492.238064516129</v>
      </c>
      <c r="DM84">
        <v>-14.79667741935484</v>
      </c>
      <c r="DN84">
        <v>430.806870967742</v>
      </c>
      <c r="DO84">
        <v>445.1942903225806</v>
      </c>
      <c r="DP84">
        <v>1.715892258064516</v>
      </c>
      <c r="DQ84">
        <v>434.9832903225807</v>
      </c>
      <c r="DR84">
        <v>22.9363064516129</v>
      </c>
      <c r="DS84">
        <v>2.490421612903226</v>
      </c>
      <c r="DT84">
        <v>2.317078064516129</v>
      </c>
      <c r="DU84">
        <v>20.96403225806452</v>
      </c>
      <c r="DV84">
        <v>19.79561612903226</v>
      </c>
      <c r="DW84">
        <v>1499.985806451613</v>
      </c>
      <c r="DX84">
        <v>0.9729929354838709</v>
      </c>
      <c r="DY84">
        <v>0.02700692580645161</v>
      </c>
      <c r="DZ84">
        <v>0</v>
      </c>
      <c r="EA84">
        <v>705.1211935483873</v>
      </c>
      <c r="EB84">
        <v>4.999310000000001</v>
      </c>
      <c r="EC84">
        <v>13565.00322580645</v>
      </c>
      <c r="ED84">
        <v>13259.07741935484</v>
      </c>
      <c r="EE84">
        <v>36.83435483870966</v>
      </c>
      <c r="EF84">
        <v>38.61280645161289</v>
      </c>
      <c r="EG84">
        <v>37.15499999999999</v>
      </c>
      <c r="EH84">
        <v>37.93699999999998</v>
      </c>
      <c r="EI84">
        <v>38.41699999999999</v>
      </c>
      <c r="EJ84">
        <v>1454.613548387097</v>
      </c>
      <c r="EK84">
        <v>40.37225806451614</v>
      </c>
      <c r="EL84">
        <v>0</v>
      </c>
      <c r="EM84">
        <v>122</v>
      </c>
      <c r="EN84">
        <v>0</v>
      </c>
      <c r="EO84">
        <v>704.9722307692308</v>
      </c>
      <c r="EP84">
        <v>-19.40540168625652</v>
      </c>
      <c r="EQ84">
        <v>-1806.892307713301</v>
      </c>
      <c r="ER84">
        <v>13547.53076923077</v>
      </c>
      <c r="ES84">
        <v>15</v>
      </c>
      <c r="ET84">
        <v>1687883710.1</v>
      </c>
      <c r="EU84" t="s">
        <v>694</v>
      </c>
      <c r="EV84">
        <v>1687883710.1</v>
      </c>
      <c r="EW84">
        <v>1687882796.1</v>
      </c>
      <c r="EX84">
        <v>56</v>
      </c>
      <c r="EY84">
        <v>0.08699999999999999</v>
      </c>
      <c r="EZ84">
        <v>-0.008</v>
      </c>
      <c r="FA84">
        <v>0.703</v>
      </c>
      <c r="FB84">
        <v>0.296</v>
      </c>
      <c r="FC84">
        <v>435</v>
      </c>
      <c r="FD84">
        <v>23</v>
      </c>
      <c r="FE84">
        <v>0.11</v>
      </c>
      <c r="FF84">
        <v>0.17</v>
      </c>
      <c r="FG84">
        <v>-14.8057</v>
      </c>
      <c r="FH84">
        <v>0.1329500938086133</v>
      </c>
      <c r="FI84">
        <v>0.03996514731613039</v>
      </c>
      <c r="FJ84">
        <v>1</v>
      </c>
      <c r="FK84">
        <v>420.1875</v>
      </c>
      <c r="FL84">
        <v>-0.06190878754148354</v>
      </c>
      <c r="FM84">
        <v>0.02295902146579021</v>
      </c>
      <c r="FN84">
        <v>1</v>
      </c>
      <c r="FO84">
        <v>1.69765325</v>
      </c>
      <c r="FP84">
        <v>0.3219938836772951</v>
      </c>
      <c r="FQ84">
        <v>0.03675681150395801</v>
      </c>
      <c r="FR84">
        <v>1</v>
      </c>
      <c r="FS84">
        <v>24.65043666666667</v>
      </c>
      <c r="FT84">
        <v>0.3289494994438352</v>
      </c>
      <c r="FU84">
        <v>0.02392554399706614</v>
      </c>
      <c r="FV84">
        <v>1</v>
      </c>
      <c r="FW84">
        <v>4</v>
      </c>
      <c r="FX84">
        <v>4</v>
      </c>
      <c r="FY84" t="s">
        <v>415</v>
      </c>
      <c r="FZ84">
        <v>3.17692</v>
      </c>
      <c r="GA84">
        <v>2.79714</v>
      </c>
      <c r="GB84">
        <v>0.10466</v>
      </c>
      <c r="GC84">
        <v>0.108092</v>
      </c>
      <c r="GD84">
        <v>0.12226</v>
      </c>
      <c r="GE84">
        <v>0.117273</v>
      </c>
      <c r="GF84">
        <v>28019</v>
      </c>
      <c r="GG84">
        <v>22190.6</v>
      </c>
      <c r="GH84">
        <v>29252.4</v>
      </c>
      <c r="GI84">
        <v>24376.3</v>
      </c>
      <c r="GJ84">
        <v>32638.9</v>
      </c>
      <c r="GK84">
        <v>31393.8</v>
      </c>
      <c r="GL84">
        <v>40344.9</v>
      </c>
      <c r="GM84">
        <v>39770</v>
      </c>
      <c r="GN84">
        <v>2.16252</v>
      </c>
      <c r="GO84">
        <v>1.85968</v>
      </c>
      <c r="GP84">
        <v>0.163335</v>
      </c>
      <c r="GQ84">
        <v>0</v>
      </c>
      <c r="GR84">
        <v>26.2459</v>
      </c>
      <c r="GS84">
        <v>999.9</v>
      </c>
      <c r="GT84">
        <v>56.9</v>
      </c>
      <c r="GU84">
        <v>32.1</v>
      </c>
      <c r="GV84">
        <v>27.0458</v>
      </c>
      <c r="GW84">
        <v>62.711</v>
      </c>
      <c r="GX84">
        <v>32.0673</v>
      </c>
      <c r="GY84">
        <v>1</v>
      </c>
      <c r="GZ84">
        <v>0.0605259</v>
      </c>
      <c r="HA84">
        <v>0</v>
      </c>
      <c r="HB84">
        <v>20.2793</v>
      </c>
      <c r="HC84">
        <v>5.22343</v>
      </c>
      <c r="HD84">
        <v>11.9027</v>
      </c>
      <c r="HE84">
        <v>4.96375</v>
      </c>
      <c r="HF84">
        <v>3.292</v>
      </c>
      <c r="HG84">
        <v>9999</v>
      </c>
      <c r="HH84">
        <v>9999</v>
      </c>
      <c r="HI84">
        <v>9999</v>
      </c>
      <c r="HJ84">
        <v>999.9</v>
      </c>
      <c r="HK84">
        <v>4.97024</v>
      </c>
      <c r="HL84">
        <v>1.87515</v>
      </c>
      <c r="HM84">
        <v>1.87383</v>
      </c>
      <c r="HN84">
        <v>1.873</v>
      </c>
      <c r="HO84">
        <v>1.87452</v>
      </c>
      <c r="HP84">
        <v>1.86951</v>
      </c>
      <c r="HQ84">
        <v>1.87364</v>
      </c>
      <c r="HR84">
        <v>1.87871</v>
      </c>
      <c r="HS84">
        <v>0</v>
      </c>
      <c r="HT84">
        <v>0</v>
      </c>
      <c r="HU84">
        <v>0</v>
      </c>
      <c r="HV84">
        <v>0</v>
      </c>
      <c r="HW84" t="s">
        <v>416</v>
      </c>
      <c r="HX84" t="s">
        <v>417</v>
      </c>
      <c r="HY84" t="s">
        <v>418</v>
      </c>
      <c r="HZ84" t="s">
        <v>418</v>
      </c>
      <c r="IA84" t="s">
        <v>418</v>
      </c>
      <c r="IB84" t="s">
        <v>418</v>
      </c>
      <c r="IC84">
        <v>0</v>
      </c>
      <c r="ID84">
        <v>100</v>
      </c>
      <c r="IE84">
        <v>100</v>
      </c>
      <c r="IF84">
        <v>0.703</v>
      </c>
      <c r="IG84">
        <v>0.2958</v>
      </c>
      <c r="IH84">
        <v>0.6166666666667879</v>
      </c>
      <c r="II84">
        <v>0</v>
      </c>
      <c r="IJ84">
        <v>0</v>
      </c>
      <c r="IK84">
        <v>0</v>
      </c>
      <c r="IL84">
        <v>0.2957899999999967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1.7</v>
      </c>
      <c r="IU84">
        <v>14.9</v>
      </c>
      <c r="IV84">
        <v>1.12793</v>
      </c>
      <c r="IW84">
        <v>2.42798</v>
      </c>
      <c r="IX84">
        <v>1.42578</v>
      </c>
      <c r="IY84">
        <v>2.2644</v>
      </c>
      <c r="IZ84">
        <v>1.54785</v>
      </c>
      <c r="JA84">
        <v>2.30347</v>
      </c>
      <c r="JB84">
        <v>35.1747</v>
      </c>
      <c r="JC84">
        <v>14.1408</v>
      </c>
      <c r="JD84">
        <v>18</v>
      </c>
      <c r="JE84">
        <v>632.954</v>
      </c>
      <c r="JF84">
        <v>422.161</v>
      </c>
      <c r="JG84">
        <v>28.0978</v>
      </c>
      <c r="JH84">
        <v>28.1335</v>
      </c>
      <c r="JI84">
        <v>30</v>
      </c>
      <c r="JJ84">
        <v>28.0249</v>
      </c>
      <c r="JK84">
        <v>27.9666</v>
      </c>
      <c r="JL84">
        <v>22.5991</v>
      </c>
      <c r="JM84">
        <v>17.1536</v>
      </c>
      <c r="JN84">
        <v>60.7079</v>
      </c>
      <c r="JO84">
        <v>-999.9</v>
      </c>
      <c r="JP84">
        <v>435</v>
      </c>
      <c r="JQ84">
        <v>23</v>
      </c>
      <c r="JR84">
        <v>95.30410000000001</v>
      </c>
      <c r="JS84">
        <v>101.183</v>
      </c>
    </row>
    <row r="85" spans="1:279">
      <c r="A85">
        <v>57</v>
      </c>
      <c r="B85">
        <v>1687883835.1</v>
      </c>
      <c r="C85">
        <v>11303.5</v>
      </c>
      <c r="D85" t="s">
        <v>695</v>
      </c>
      <c r="E85" t="s">
        <v>696</v>
      </c>
      <c r="F85">
        <v>15</v>
      </c>
      <c r="P85">
        <v>1687883827.099999</v>
      </c>
      <c r="Q85">
        <f>(R85)/1000</f>
        <v>0</v>
      </c>
      <c r="R85">
        <f>1000*DB85*AP85*(CX85-CY85)/(100*CQ85*(1000-AP85*CX85))</f>
        <v>0</v>
      </c>
      <c r="S85">
        <f>DB85*AP85*(CW85-CV85*(1000-AP85*CY85)/(1000-AP85*CX85))/(100*CQ85)</f>
        <v>0</v>
      </c>
      <c r="T85">
        <f>CV85 - IF(AP85&gt;1, S85*CQ85*100.0/(AR85*DJ85), 0)</f>
        <v>0</v>
      </c>
      <c r="U85">
        <f>((AA85-Q85/2)*T85-S85)/(AA85+Q85/2)</f>
        <v>0</v>
      </c>
      <c r="V85">
        <f>U85*(DC85+DD85)/1000.0</f>
        <v>0</v>
      </c>
      <c r="W85">
        <f>(CV85 - IF(AP85&gt;1, S85*CQ85*100.0/(AR85*DJ85), 0))*(DC85+DD85)/1000.0</f>
        <v>0</v>
      </c>
      <c r="X85">
        <f>2.0/((1/Z85-1/Y85)+SIGN(Z85)*SQRT((1/Z85-1/Y85)*(1/Z85-1/Y85) + 4*CR85/((CR85+1)*(CR85+1))*(2*1/Z85*1/Y85-1/Y85*1/Y85)))</f>
        <v>0</v>
      </c>
      <c r="Y85">
        <f>IF(LEFT(CS85,1)&lt;&gt;"0",IF(LEFT(CS85,1)="1",3.0,CT85),$D$5+$E$5*(DJ85*DC85/($K$5*1000))+$F$5*(DJ85*DC85/($K$5*1000))*MAX(MIN(CQ85,$J$5),$I$5)*MAX(MIN(CQ85,$J$5),$I$5)+$G$5*MAX(MIN(CQ85,$J$5),$I$5)*(DJ85*DC85/($K$5*1000))+$H$5*(DJ85*DC85/($K$5*1000))*(DJ85*DC85/($K$5*1000)))</f>
        <v>0</v>
      </c>
      <c r="Z85">
        <f>Q85*(1000-(1000*0.61365*exp(17.502*AD85/(240.97+AD85))/(DC85+DD85)+CX85)/2)/(1000*0.61365*exp(17.502*AD85/(240.97+AD85))/(DC85+DD85)-CX85)</f>
        <v>0</v>
      </c>
      <c r="AA85">
        <f>1/((CR85+1)/(X85/1.6)+1/(Y85/1.37)) + CR85/((CR85+1)/(X85/1.6) + CR85/(Y85/1.37))</f>
        <v>0</v>
      </c>
      <c r="AB85">
        <f>(CM85*CP85)</f>
        <v>0</v>
      </c>
      <c r="AC85">
        <f>(DE85+(AB85+2*0.95*5.67E-8*(((DE85+$B$7)+273)^4-(DE85+273)^4)-44100*Q85)/(1.84*29.3*Y85+8*0.95*5.67E-8*(DE85+273)^3))</f>
        <v>0</v>
      </c>
      <c r="AD85">
        <f>($B$74*DF85+$D$7*DG85+$C$74*AC85)</f>
        <v>0</v>
      </c>
      <c r="AE85">
        <f>0.61365*exp(17.502*AD85/(240.97+AD85))</f>
        <v>0</v>
      </c>
      <c r="AF85">
        <f>(AG85/AH85*100)</f>
        <v>0</v>
      </c>
      <c r="AG85">
        <f>CX85*(DC85+DD85)/1000</f>
        <v>0</v>
      </c>
      <c r="AH85">
        <f>0.61365*exp(17.502*DE85/(240.97+DE85))</f>
        <v>0</v>
      </c>
      <c r="AI85">
        <f>(AE85-CX85*(DC85+DD85)/1000)</f>
        <v>0</v>
      </c>
      <c r="AJ85">
        <f>(-Q85*44100)</f>
        <v>0</v>
      </c>
      <c r="AK85">
        <f>2*29.3*Y85*0.92*(DE85-AD85)</f>
        <v>0</v>
      </c>
      <c r="AL85">
        <f>2*0.95*5.67E-8*(((DE85+$B$7)+273)^4-(AD85+273)^4)</f>
        <v>0</v>
      </c>
      <c r="AM85">
        <f>AB85+AL85+AJ85+AK85</f>
        <v>0</v>
      </c>
      <c r="AN85">
        <v>0</v>
      </c>
      <c r="AO85">
        <v>0</v>
      </c>
      <c r="AP85">
        <f>IF(AN85*$H$13&gt;=AR85,1.0,(AR85/(AR85-AN85*$H$13)))</f>
        <v>0</v>
      </c>
      <c r="AQ85">
        <f>(AP85-1)*100</f>
        <v>0</v>
      </c>
      <c r="AR85">
        <f>MAX(0,($B$13+$C$13*DJ85)/(1+$D$13*DJ85)*DC85/(DE85+273)*$E$13)</f>
        <v>0</v>
      </c>
      <c r="AS85" t="s">
        <v>409</v>
      </c>
      <c r="AT85">
        <v>12501.9</v>
      </c>
      <c r="AU85">
        <v>646.7515384615385</v>
      </c>
      <c r="AV85">
        <v>2575.47</v>
      </c>
      <c r="AW85">
        <f>1-AU85/AV85</f>
        <v>0</v>
      </c>
      <c r="AX85">
        <v>-1.242991638256745</v>
      </c>
      <c r="AY85" t="s">
        <v>697</v>
      </c>
      <c r="AZ85">
        <v>12586.5</v>
      </c>
      <c r="BA85">
        <v>448.9357692307693</v>
      </c>
      <c r="BB85">
        <v>526.691</v>
      </c>
      <c r="BC85">
        <f>1-BA85/BB85</f>
        <v>0</v>
      </c>
      <c r="BD85">
        <v>0.5</v>
      </c>
      <c r="BE85">
        <f>CN85</f>
        <v>0</v>
      </c>
      <c r="BF85">
        <f>S85</f>
        <v>0</v>
      </c>
      <c r="BG85">
        <f>BC85*BD85*BE85</f>
        <v>0</v>
      </c>
      <c r="BH85">
        <f>(BF85-AX85)/BE85</f>
        <v>0</v>
      </c>
      <c r="BI85">
        <f>(AV85-BB85)/BB85</f>
        <v>0</v>
      </c>
      <c r="BJ85">
        <f>AU85/(AW85+AU85/BB85)</f>
        <v>0</v>
      </c>
      <c r="BK85" t="s">
        <v>698</v>
      </c>
      <c r="BL85">
        <v>-862.64</v>
      </c>
      <c r="BM85">
        <f>IF(BL85&lt;&gt;0, BL85, BJ85)</f>
        <v>0</v>
      </c>
      <c r="BN85">
        <f>1-BM85/BB85</f>
        <v>0</v>
      </c>
      <c r="BO85">
        <f>(BB85-BA85)/(BB85-BM85)</f>
        <v>0</v>
      </c>
      <c r="BP85">
        <f>(AV85-BB85)/(AV85-BM85)</f>
        <v>0</v>
      </c>
      <c r="BQ85">
        <f>(BB85-BA85)/(BB85-AU85)</f>
        <v>0</v>
      </c>
      <c r="BR85">
        <f>(AV85-BB85)/(AV85-AU85)</f>
        <v>0</v>
      </c>
      <c r="BS85">
        <f>(BO85*BM85/BA85)</f>
        <v>0</v>
      </c>
      <c r="BT85">
        <f>(1-BS85)</f>
        <v>0</v>
      </c>
      <c r="BU85">
        <v>1957</v>
      </c>
      <c r="BV85">
        <v>300</v>
      </c>
      <c r="BW85">
        <v>300</v>
      </c>
      <c r="BX85">
        <v>300</v>
      </c>
      <c r="BY85">
        <v>12586.5</v>
      </c>
      <c r="BZ85">
        <v>512.96</v>
      </c>
      <c r="CA85">
        <v>-0.009117989999999999</v>
      </c>
      <c r="CB85">
        <v>-0.48</v>
      </c>
      <c r="CC85" t="s">
        <v>412</v>
      </c>
      <c r="CD85" t="s">
        <v>412</v>
      </c>
      <c r="CE85" t="s">
        <v>412</v>
      </c>
      <c r="CF85" t="s">
        <v>412</v>
      </c>
      <c r="CG85" t="s">
        <v>412</v>
      </c>
      <c r="CH85" t="s">
        <v>412</v>
      </c>
      <c r="CI85" t="s">
        <v>412</v>
      </c>
      <c r="CJ85" t="s">
        <v>412</v>
      </c>
      <c r="CK85" t="s">
        <v>412</v>
      </c>
      <c r="CL85" t="s">
        <v>412</v>
      </c>
      <c r="CM85">
        <f>$B$11*DK85+$C$11*DL85+$F$11*DW85*(1-DZ85)</f>
        <v>0</v>
      </c>
      <c r="CN85">
        <f>CM85*CO85</f>
        <v>0</v>
      </c>
      <c r="CO85">
        <f>($B$11*$D$9+$C$11*$D$9+$F$11*((EJ85+EB85)/MAX(EJ85+EB85+EK85, 0.1)*$I$9+EK85/MAX(EJ85+EB85+EK85, 0.1)*$J$9))/($B$11+$C$11+$F$11)</f>
        <v>0</v>
      </c>
      <c r="CP85">
        <f>($B$11*$K$9+$C$11*$K$9+$F$11*((EJ85+EB85)/MAX(EJ85+EB85+EK85, 0.1)*$P$9+EK85/MAX(EJ85+EB85+EK85, 0.1)*$Q$9))/($B$11+$C$11+$F$11)</f>
        <v>0</v>
      </c>
      <c r="CQ85">
        <v>6</v>
      </c>
      <c r="CR85">
        <v>0.5</v>
      </c>
      <c r="CS85" t="s">
        <v>413</v>
      </c>
      <c r="CT85">
        <v>2</v>
      </c>
      <c r="CU85">
        <v>1687883827.099999</v>
      </c>
      <c r="CV85">
        <v>429.0854516129032</v>
      </c>
      <c r="CW85">
        <v>435.006</v>
      </c>
      <c r="CX85">
        <v>23.61161612903226</v>
      </c>
      <c r="CY85">
        <v>23.02324193548387</v>
      </c>
      <c r="CZ85">
        <v>428.4714516129032</v>
      </c>
      <c r="DA85">
        <v>23.30461612903226</v>
      </c>
      <c r="DB85">
        <v>600.2395483870969</v>
      </c>
      <c r="DC85">
        <v>101.031870967742</v>
      </c>
      <c r="DD85">
        <v>0.09997618709677421</v>
      </c>
      <c r="DE85">
        <v>29.13820322580646</v>
      </c>
      <c r="DF85">
        <v>29.54149032258065</v>
      </c>
      <c r="DG85">
        <v>999.9000000000003</v>
      </c>
      <c r="DH85">
        <v>0</v>
      </c>
      <c r="DI85">
        <v>0</v>
      </c>
      <c r="DJ85">
        <v>10003.11741935484</v>
      </c>
      <c r="DK85">
        <v>0</v>
      </c>
      <c r="DL85">
        <v>2089.273870967741</v>
      </c>
      <c r="DM85">
        <v>-5.831356451612904</v>
      </c>
      <c r="DN85">
        <v>439.5481612903226</v>
      </c>
      <c r="DO85">
        <v>445.257258064516</v>
      </c>
      <c r="DP85">
        <v>0.5771659354838711</v>
      </c>
      <c r="DQ85">
        <v>435.006</v>
      </c>
      <c r="DR85">
        <v>23.02324193548387</v>
      </c>
      <c r="DS85">
        <v>2.384391935483871</v>
      </c>
      <c r="DT85">
        <v>2.326079677419355</v>
      </c>
      <c r="DU85">
        <v>20.25814838709677</v>
      </c>
      <c r="DV85">
        <v>19.85814838709678</v>
      </c>
      <c r="DW85">
        <v>1499.99129032258</v>
      </c>
      <c r="DX85">
        <v>0.9729910000000002</v>
      </c>
      <c r="DY85">
        <v>0.0270087</v>
      </c>
      <c r="DZ85">
        <v>0</v>
      </c>
      <c r="EA85">
        <v>448.9062580645161</v>
      </c>
      <c r="EB85">
        <v>4.999310000000001</v>
      </c>
      <c r="EC85">
        <v>10858.48387096774</v>
      </c>
      <c r="ED85">
        <v>13259.11290322581</v>
      </c>
      <c r="EE85">
        <v>36.56606451612902</v>
      </c>
      <c r="EF85">
        <v>38.625</v>
      </c>
      <c r="EG85">
        <v>37</v>
      </c>
      <c r="EH85">
        <v>37.74187096774194</v>
      </c>
      <c r="EI85">
        <v>38.18699999999998</v>
      </c>
      <c r="EJ85">
        <v>1454.611290322581</v>
      </c>
      <c r="EK85">
        <v>40.38000000000002</v>
      </c>
      <c r="EL85">
        <v>0</v>
      </c>
      <c r="EM85">
        <v>142.3999998569489</v>
      </c>
      <c r="EN85">
        <v>0</v>
      </c>
      <c r="EO85">
        <v>448.9357692307693</v>
      </c>
      <c r="EP85">
        <v>-0.4819145309143439</v>
      </c>
      <c r="EQ85">
        <v>-701.9658124300945</v>
      </c>
      <c r="ER85">
        <v>10858.25769230769</v>
      </c>
      <c r="ES85">
        <v>15</v>
      </c>
      <c r="ET85">
        <v>1687883862.5</v>
      </c>
      <c r="EU85" t="s">
        <v>699</v>
      </c>
      <c r="EV85">
        <v>1687883859.1</v>
      </c>
      <c r="EW85">
        <v>1687883862.5</v>
      </c>
      <c r="EX85">
        <v>57</v>
      </c>
      <c r="EY85">
        <v>-0.089</v>
      </c>
      <c r="EZ85">
        <v>0.011</v>
      </c>
      <c r="FA85">
        <v>0.614</v>
      </c>
      <c r="FB85">
        <v>0.307</v>
      </c>
      <c r="FC85">
        <v>435</v>
      </c>
      <c r="FD85">
        <v>23</v>
      </c>
      <c r="FE85">
        <v>0.5600000000000001</v>
      </c>
      <c r="FF85">
        <v>0.2</v>
      </c>
      <c r="FG85">
        <v>-5.845195121951219</v>
      </c>
      <c r="FH85">
        <v>0.3533234843205514</v>
      </c>
      <c r="FI85">
        <v>0.04284362633657494</v>
      </c>
      <c r="FJ85">
        <v>1</v>
      </c>
      <c r="FK85">
        <v>429.1747096774193</v>
      </c>
      <c r="FL85">
        <v>0.3699193548384582</v>
      </c>
      <c r="FM85">
        <v>0.034209217347214</v>
      </c>
      <c r="FN85">
        <v>1</v>
      </c>
      <c r="FO85">
        <v>0.5554432926829269</v>
      </c>
      <c r="FP85">
        <v>0.3523250592334486</v>
      </c>
      <c r="FQ85">
        <v>0.04064799608971466</v>
      </c>
      <c r="FR85">
        <v>1</v>
      </c>
      <c r="FS85">
        <v>23.6004</v>
      </c>
      <c r="FT85">
        <v>0.1489306451611913</v>
      </c>
      <c r="FU85">
        <v>0.01140291417195214</v>
      </c>
      <c r="FV85">
        <v>1</v>
      </c>
      <c r="FW85">
        <v>4</v>
      </c>
      <c r="FX85">
        <v>4</v>
      </c>
      <c r="FY85" t="s">
        <v>415</v>
      </c>
      <c r="FZ85">
        <v>3.17675</v>
      </c>
      <c r="GA85">
        <v>2.79693</v>
      </c>
      <c r="GB85">
        <v>0.106315</v>
      </c>
      <c r="GC85">
        <v>0.108063</v>
      </c>
      <c r="GD85">
        <v>0.118411</v>
      </c>
      <c r="GE85">
        <v>0.117395</v>
      </c>
      <c r="GF85">
        <v>27953.3</v>
      </c>
      <c r="GG85">
        <v>22187.5</v>
      </c>
      <c r="GH85">
        <v>29238.7</v>
      </c>
      <c r="GI85">
        <v>24372.9</v>
      </c>
      <c r="GJ85">
        <v>32770.6</v>
      </c>
      <c r="GK85">
        <v>31385.1</v>
      </c>
      <c r="GL85">
        <v>40326.2</v>
      </c>
      <c r="GM85">
        <v>39764.1</v>
      </c>
      <c r="GN85">
        <v>2.16042</v>
      </c>
      <c r="GO85">
        <v>1.85833</v>
      </c>
      <c r="GP85">
        <v>0.160094</v>
      </c>
      <c r="GQ85">
        <v>0</v>
      </c>
      <c r="GR85">
        <v>26.9749</v>
      </c>
      <c r="GS85">
        <v>999.9</v>
      </c>
      <c r="GT85">
        <v>57.4</v>
      </c>
      <c r="GU85">
        <v>32.1</v>
      </c>
      <c r="GV85">
        <v>27.283</v>
      </c>
      <c r="GW85">
        <v>62.0009</v>
      </c>
      <c r="GX85">
        <v>32.6562</v>
      </c>
      <c r="GY85">
        <v>1</v>
      </c>
      <c r="GZ85">
        <v>0.0737144</v>
      </c>
      <c r="HA85">
        <v>0</v>
      </c>
      <c r="HB85">
        <v>20.2789</v>
      </c>
      <c r="HC85">
        <v>5.22732</v>
      </c>
      <c r="HD85">
        <v>11.9036</v>
      </c>
      <c r="HE85">
        <v>4.96365</v>
      </c>
      <c r="HF85">
        <v>3.292</v>
      </c>
      <c r="HG85">
        <v>9999</v>
      </c>
      <c r="HH85">
        <v>9999</v>
      </c>
      <c r="HI85">
        <v>9999</v>
      </c>
      <c r="HJ85">
        <v>999.9</v>
      </c>
      <c r="HK85">
        <v>4.97022</v>
      </c>
      <c r="HL85">
        <v>1.8751</v>
      </c>
      <c r="HM85">
        <v>1.87384</v>
      </c>
      <c r="HN85">
        <v>1.87301</v>
      </c>
      <c r="HO85">
        <v>1.87449</v>
      </c>
      <c r="HP85">
        <v>1.86951</v>
      </c>
      <c r="HQ85">
        <v>1.87363</v>
      </c>
      <c r="HR85">
        <v>1.87868</v>
      </c>
      <c r="HS85">
        <v>0</v>
      </c>
      <c r="HT85">
        <v>0</v>
      </c>
      <c r="HU85">
        <v>0</v>
      </c>
      <c r="HV85">
        <v>0</v>
      </c>
      <c r="HW85" t="s">
        <v>416</v>
      </c>
      <c r="HX85" t="s">
        <v>417</v>
      </c>
      <c r="HY85" t="s">
        <v>418</v>
      </c>
      <c r="HZ85" t="s">
        <v>418</v>
      </c>
      <c r="IA85" t="s">
        <v>418</v>
      </c>
      <c r="IB85" t="s">
        <v>418</v>
      </c>
      <c r="IC85">
        <v>0</v>
      </c>
      <c r="ID85">
        <v>100</v>
      </c>
      <c r="IE85">
        <v>100</v>
      </c>
      <c r="IF85">
        <v>0.614</v>
      </c>
      <c r="IG85">
        <v>0.307</v>
      </c>
      <c r="IH85">
        <v>0.7032500000001392</v>
      </c>
      <c r="II85">
        <v>0</v>
      </c>
      <c r="IJ85">
        <v>0</v>
      </c>
      <c r="IK85">
        <v>0</v>
      </c>
      <c r="IL85">
        <v>0.2957899999999967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2.1</v>
      </c>
      <c r="IU85">
        <v>17.3</v>
      </c>
      <c r="IV85">
        <v>1.12793</v>
      </c>
      <c r="IW85">
        <v>2.40356</v>
      </c>
      <c r="IX85">
        <v>1.42578</v>
      </c>
      <c r="IY85">
        <v>2.2644</v>
      </c>
      <c r="IZ85">
        <v>1.54785</v>
      </c>
      <c r="JA85">
        <v>2.45361</v>
      </c>
      <c r="JB85">
        <v>35.3596</v>
      </c>
      <c r="JC85">
        <v>14.1408</v>
      </c>
      <c r="JD85">
        <v>18</v>
      </c>
      <c r="JE85">
        <v>632.717</v>
      </c>
      <c r="JF85">
        <v>422.364</v>
      </c>
      <c r="JG85">
        <v>28.3311</v>
      </c>
      <c r="JH85">
        <v>28.2937</v>
      </c>
      <c r="JI85">
        <v>30.0008</v>
      </c>
      <c r="JJ85">
        <v>28.1508</v>
      </c>
      <c r="JK85">
        <v>28.1009</v>
      </c>
      <c r="JL85">
        <v>22.6098</v>
      </c>
      <c r="JM85">
        <v>18.2794</v>
      </c>
      <c r="JN85">
        <v>61.4568</v>
      </c>
      <c r="JO85">
        <v>-999.9</v>
      </c>
      <c r="JP85">
        <v>435</v>
      </c>
      <c r="JQ85">
        <v>23</v>
      </c>
      <c r="JR85">
        <v>95.2598</v>
      </c>
      <c r="JS85">
        <v>101.168</v>
      </c>
    </row>
    <row r="86" spans="1:279">
      <c r="A86">
        <v>58</v>
      </c>
      <c r="B86">
        <v>1687883946</v>
      </c>
      <c r="C86">
        <v>11414.40000009537</v>
      </c>
      <c r="D86" t="s">
        <v>700</v>
      </c>
      <c r="E86" t="s">
        <v>701</v>
      </c>
      <c r="F86">
        <v>15</v>
      </c>
      <c r="P86">
        <v>1687883938.25</v>
      </c>
      <c r="Q86">
        <f>(R86)/1000</f>
        <v>0</v>
      </c>
      <c r="R86">
        <f>1000*DB86*AP86*(CX86-CY86)/(100*CQ86*(1000-AP86*CX86))</f>
        <v>0</v>
      </c>
      <c r="S86">
        <f>DB86*AP86*(CW86-CV86*(1000-AP86*CY86)/(1000-AP86*CX86))/(100*CQ86)</f>
        <v>0</v>
      </c>
      <c r="T86">
        <f>CV86 - IF(AP86&gt;1, S86*CQ86*100.0/(AR86*DJ86), 0)</f>
        <v>0</v>
      </c>
      <c r="U86">
        <f>((AA86-Q86/2)*T86-S86)/(AA86+Q86/2)</f>
        <v>0</v>
      </c>
      <c r="V86">
        <f>U86*(DC86+DD86)/1000.0</f>
        <v>0</v>
      </c>
      <c r="W86">
        <f>(CV86 - IF(AP86&gt;1, S86*CQ86*100.0/(AR86*DJ86), 0))*(DC86+DD86)/1000.0</f>
        <v>0</v>
      </c>
      <c r="X86">
        <f>2.0/((1/Z86-1/Y86)+SIGN(Z86)*SQRT((1/Z86-1/Y86)*(1/Z86-1/Y86) + 4*CR86/((CR86+1)*(CR86+1))*(2*1/Z86*1/Y86-1/Y86*1/Y86)))</f>
        <v>0</v>
      </c>
      <c r="Y86">
        <f>IF(LEFT(CS86,1)&lt;&gt;"0",IF(LEFT(CS86,1)="1",3.0,CT86),$D$5+$E$5*(DJ86*DC86/($K$5*1000))+$F$5*(DJ86*DC86/($K$5*1000))*MAX(MIN(CQ86,$J$5),$I$5)*MAX(MIN(CQ86,$J$5),$I$5)+$G$5*MAX(MIN(CQ86,$J$5),$I$5)*(DJ86*DC86/($K$5*1000))+$H$5*(DJ86*DC86/($K$5*1000))*(DJ86*DC86/($K$5*1000)))</f>
        <v>0</v>
      </c>
      <c r="Z86">
        <f>Q86*(1000-(1000*0.61365*exp(17.502*AD86/(240.97+AD86))/(DC86+DD86)+CX86)/2)/(1000*0.61365*exp(17.502*AD86/(240.97+AD86))/(DC86+DD86)-CX86)</f>
        <v>0</v>
      </c>
      <c r="AA86">
        <f>1/((CR86+1)/(X86/1.6)+1/(Y86/1.37)) + CR86/((CR86+1)/(X86/1.6) + CR86/(Y86/1.37))</f>
        <v>0</v>
      </c>
      <c r="AB86">
        <f>(CM86*CP86)</f>
        <v>0</v>
      </c>
      <c r="AC86">
        <f>(DE86+(AB86+2*0.95*5.67E-8*(((DE86+$B$7)+273)^4-(DE86+273)^4)-44100*Q86)/(1.84*29.3*Y86+8*0.95*5.67E-8*(DE86+273)^3))</f>
        <v>0</v>
      </c>
      <c r="AD86">
        <f>($B$74*DF86+$D$7*DG86+$C$74*AC86)</f>
        <v>0</v>
      </c>
      <c r="AE86">
        <f>0.61365*exp(17.502*AD86/(240.97+AD86))</f>
        <v>0</v>
      </c>
      <c r="AF86">
        <f>(AG86/AH86*100)</f>
        <v>0</v>
      </c>
      <c r="AG86">
        <f>CX86*(DC86+DD86)/1000</f>
        <v>0</v>
      </c>
      <c r="AH86">
        <f>0.61365*exp(17.502*DE86/(240.97+DE86))</f>
        <v>0</v>
      </c>
      <c r="AI86">
        <f>(AE86-CX86*(DC86+DD86)/1000)</f>
        <v>0</v>
      </c>
      <c r="AJ86">
        <f>(-Q86*44100)</f>
        <v>0</v>
      </c>
      <c r="AK86">
        <f>2*29.3*Y86*0.92*(DE86-AD86)</f>
        <v>0</v>
      </c>
      <c r="AL86">
        <f>2*0.95*5.67E-8*(((DE86+$B$7)+273)^4-(AD86+273)^4)</f>
        <v>0</v>
      </c>
      <c r="AM86">
        <f>AB86+AL86+AJ86+AK86</f>
        <v>0</v>
      </c>
      <c r="AN86">
        <v>0</v>
      </c>
      <c r="AO86">
        <v>0</v>
      </c>
      <c r="AP86">
        <f>IF(AN86*$H$13&gt;=AR86,1.0,(AR86/(AR86-AN86*$H$13)))</f>
        <v>0</v>
      </c>
      <c r="AQ86">
        <f>(AP86-1)*100</f>
        <v>0</v>
      </c>
      <c r="AR86">
        <f>MAX(0,($B$13+$C$13*DJ86)/(1+$D$13*DJ86)*DC86/(DE86+273)*$E$13)</f>
        <v>0</v>
      </c>
      <c r="AS86" t="s">
        <v>409</v>
      </c>
      <c r="AT86">
        <v>12501.9</v>
      </c>
      <c r="AU86">
        <v>646.7515384615385</v>
      </c>
      <c r="AV86">
        <v>2575.47</v>
      </c>
      <c r="AW86">
        <f>1-AU86/AV86</f>
        <v>0</v>
      </c>
      <c r="AX86">
        <v>-1.242991638256745</v>
      </c>
      <c r="AY86" t="s">
        <v>702</v>
      </c>
      <c r="AZ86">
        <v>12546.1</v>
      </c>
      <c r="BA86">
        <v>644.22236</v>
      </c>
      <c r="BB86">
        <v>826.736</v>
      </c>
      <c r="BC86">
        <f>1-BA86/BB86</f>
        <v>0</v>
      </c>
      <c r="BD86">
        <v>0.5</v>
      </c>
      <c r="BE86">
        <f>CN86</f>
        <v>0</v>
      </c>
      <c r="BF86">
        <f>S86</f>
        <v>0</v>
      </c>
      <c r="BG86">
        <f>BC86*BD86*BE86</f>
        <v>0</v>
      </c>
      <c r="BH86">
        <f>(BF86-AX86)/BE86</f>
        <v>0</v>
      </c>
      <c r="BI86">
        <f>(AV86-BB86)/BB86</f>
        <v>0</v>
      </c>
      <c r="BJ86">
        <f>AU86/(AW86+AU86/BB86)</f>
        <v>0</v>
      </c>
      <c r="BK86" t="s">
        <v>703</v>
      </c>
      <c r="BL86">
        <v>-1189.91</v>
      </c>
      <c r="BM86">
        <f>IF(BL86&lt;&gt;0, BL86, BJ86)</f>
        <v>0</v>
      </c>
      <c r="BN86">
        <f>1-BM86/BB86</f>
        <v>0</v>
      </c>
      <c r="BO86">
        <f>(BB86-BA86)/(BB86-BM86)</f>
        <v>0</v>
      </c>
      <c r="BP86">
        <f>(AV86-BB86)/(AV86-BM86)</f>
        <v>0</v>
      </c>
      <c r="BQ86">
        <f>(BB86-BA86)/(BB86-AU86)</f>
        <v>0</v>
      </c>
      <c r="BR86">
        <f>(AV86-BB86)/(AV86-AU86)</f>
        <v>0</v>
      </c>
      <c r="BS86">
        <f>(BO86*BM86/BA86)</f>
        <v>0</v>
      </c>
      <c r="BT86">
        <f>(1-BS86)</f>
        <v>0</v>
      </c>
      <c r="BU86">
        <v>1959</v>
      </c>
      <c r="BV86">
        <v>300</v>
      </c>
      <c r="BW86">
        <v>300</v>
      </c>
      <c r="BX86">
        <v>300</v>
      </c>
      <c r="BY86">
        <v>12546.1</v>
      </c>
      <c r="BZ86">
        <v>789.36</v>
      </c>
      <c r="CA86">
        <v>-0.009089959999999999</v>
      </c>
      <c r="CB86">
        <v>-5.02</v>
      </c>
      <c r="CC86" t="s">
        <v>412</v>
      </c>
      <c r="CD86" t="s">
        <v>412</v>
      </c>
      <c r="CE86" t="s">
        <v>412</v>
      </c>
      <c r="CF86" t="s">
        <v>412</v>
      </c>
      <c r="CG86" t="s">
        <v>412</v>
      </c>
      <c r="CH86" t="s">
        <v>412</v>
      </c>
      <c r="CI86" t="s">
        <v>412</v>
      </c>
      <c r="CJ86" t="s">
        <v>412</v>
      </c>
      <c r="CK86" t="s">
        <v>412</v>
      </c>
      <c r="CL86" t="s">
        <v>412</v>
      </c>
      <c r="CM86">
        <f>$B$11*DK86+$C$11*DL86+$F$11*DW86*(1-DZ86)</f>
        <v>0</v>
      </c>
      <c r="CN86">
        <f>CM86*CO86</f>
        <v>0</v>
      </c>
      <c r="CO86">
        <f>($B$11*$D$9+$C$11*$D$9+$F$11*((EJ86+EB86)/MAX(EJ86+EB86+EK86, 0.1)*$I$9+EK86/MAX(EJ86+EB86+EK86, 0.1)*$J$9))/($B$11+$C$11+$F$11)</f>
        <v>0</v>
      </c>
      <c r="CP86">
        <f>($B$11*$K$9+$C$11*$K$9+$F$11*((EJ86+EB86)/MAX(EJ86+EB86+EK86, 0.1)*$P$9+EK86/MAX(EJ86+EB86+EK86, 0.1)*$Q$9))/($B$11+$C$11+$F$11)</f>
        <v>0</v>
      </c>
      <c r="CQ86">
        <v>6</v>
      </c>
      <c r="CR86">
        <v>0.5</v>
      </c>
      <c r="CS86" t="s">
        <v>413</v>
      </c>
      <c r="CT86">
        <v>2</v>
      </c>
      <c r="CU86">
        <v>1687883938.25</v>
      </c>
      <c r="CV86">
        <v>425.3956000000001</v>
      </c>
      <c r="CW86">
        <v>435.0189666666667</v>
      </c>
      <c r="CX86">
        <v>24.11297333333333</v>
      </c>
      <c r="CY86">
        <v>22.98521666666666</v>
      </c>
      <c r="CZ86">
        <v>424.7766000000001</v>
      </c>
      <c r="DA86">
        <v>23.80597999999999</v>
      </c>
      <c r="DB86">
        <v>600.2266666666667</v>
      </c>
      <c r="DC86">
        <v>101.0429666666667</v>
      </c>
      <c r="DD86">
        <v>0.09970381</v>
      </c>
      <c r="DE86">
        <v>29.12710666666667</v>
      </c>
      <c r="DF86">
        <v>29.76776</v>
      </c>
      <c r="DG86">
        <v>999.9000000000002</v>
      </c>
      <c r="DH86">
        <v>0</v>
      </c>
      <c r="DI86">
        <v>0</v>
      </c>
      <c r="DJ86">
        <v>10004.67866666667</v>
      </c>
      <c r="DK86">
        <v>0</v>
      </c>
      <c r="DL86">
        <v>1814.882666666667</v>
      </c>
      <c r="DM86">
        <v>-9.628254333333331</v>
      </c>
      <c r="DN86">
        <v>435.9015666666666</v>
      </c>
      <c r="DO86">
        <v>445.2532</v>
      </c>
      <c r="DP86">
        <v>1.127749333333333</v>
      </c>
      <c r="DQ86">
        <v>435.0189666666667</v>
      </c>
      <c r="DR86">
        <v>22.98521666666666</v>
      </c>
      <c r="DS86">
        <v>2.436448</v>
      </c>
      <c r="DT86">
        <v>2.322497</v>
      </c>
      <c r="DU86">
        <v>20.60807333333333</v>
      </c>
      <c r="DV86">
        <v>19.83329</v>
      </c>
      <c r="DW86">
        <v>1499.990666666667</v>
      </c>
      <c r="DX86">
        <v>0.9729961666666663</v>
      </c>
      <c r="DY86">
        <v>0.02700352999999999</v>
      </c>
      <c r="DZ86">
        <v>0</v>
      </c>
      <c r="EA86">
        <v>644.2527666666666</v>
      </c>
      <c r="EB86">
        <v>4.99931</v>
      </c>
      <c r="EC86">
        <v>13719.39666666667</v>
      </c>
      <c r="ED86">
        <v>13259.14666666666</v>
      </c>
      <c r="EE86">
        <v>36.77893333333333</v>
      </c>
      <c r="EF86">
        <v>38.82879999999999</v>
      </c>
      <c r="EG86">
        <v>37.25</v>
      </c>
      <c r="EH86">
        <v>38.03306666666666</v>
      </c>
      <c r="EI86">
        <v>38.375</v>
      </c>
      <c r="EJ86">
        <v>1454.620666666667</v>
      </c>
      <c r="EK86">
        <v>40.36999999999998</v>
      </c>
      <c r="EL86">
        <v>0</v>
      </c>
      <c r="EM86">
        <v>110.5999999046326</v>
      </c>
      <c r="EN86">
        <v>0</v>
      </c>
      <c r="EO86">
        <v>644.22236</v>
      </c>
      <c r="EP86">
        <v>-3.247384611280612</v>
      </c>
      <c r="EQ86">
        <v>-1453.261534637516</v>
      </c>
      <c r="ER86">
        <v>13704.176</v>
      </c>
      <c r="ES86">
        <v>15</v>
      </c>
      <c r="ET86">
        <v>1687883968.5</v>
      </c>
      <c r="EU86" t="s">
        <v>704</v>
      </c>
      <c r="EV86">
        <v>1687883968.5</v>
      </c>
      <c r="EW86">
        <v>1687883862.5</v>
      </c>
      <c r="EX86">
        <v>58</v>
      </c>
      <c r="EY86">
        <v>0.005</v>
      </c>
      <c r="EZ86">
        <v>0.011</v>
      </c>
      <c r="FA86">
        <v>0.619</v>
      </c>
      <c r="FB86">
        <v>0.307</v>
      </c>
      <c r="FC86">
        <v>435</v>
      </c>
      <c r="FD86">
        <v>23</v>
      </c>
      <c r="FE86">
        <v>0.17</v>
      </c>
      <c r="FF86">
        <v>0.2</v>
      </c>
      <c r="FG86">
        <v>-9.624273250000002</v>
      </c>
      <c r="FH86">
        <v>-0.008742326454017754</v>
      </c>
      <c r="FI86">
        <v>0.04472551321044295</v>
      </c>
      <c r="FJ86">
        <v>1</v>
      </c>
      <c r="FK86">
        <v>425.3907666666668</v>
      </c>
      <c r="FL86">
        <v>0.1962447163525171</v>
      </c>
      <c r="FM86">
        <v>0.02903983853643528</v>
      </c>
      <c r="FN86">
        <v>1</v>
      </c>
      <c r="FO86">
        <v>1.111172</v>
      </c>
      <c r="FP86">
        <v>0.3832252908067519</v>
      </c>
      <c r="FQ86">
        <v>0.03702818907265115</v>
      </c>
      <c r="FR86">
        <v>1</v>
      </c>
      <c r="FS86">
        <v>24.11297333333333</v>
      </c>
      <c r="FT86">
        <v>0.3361281423804211</v>
      </c>
      <c r="FU86">
        <v>0.02427415543787693</v>
      </c>
      <c r="FV86">
        <v>1</v>
      </c>
      <c r="FW86">
        <v>4</v>
      </c>
      <c r="FX86">
        <v>4</v>
      </c>
      <c r="FY86" t="s">
        <v>415</v>
      </c>
      <c r="FZ86">
        <v>3.17649</v>
      </c>
      <c r="GA86">
        <v>2.79746</v>
      </c>
      <c r="GB86">
        <v>0.10558</v>
      </c>
      <c r="GC86">
        <v>0.108033</v>
      </c>
      <c r="GD86">
        <v>0.1202</v>
      </c>
      <c r="GE86">
        <v>0.117158</v>
      </c>
      <c r="GF86">
        <v>27957.6</v>
      </c>
      <c r="GG86">
        <v>22176.1</v>
      </c>
      <c r="GH86">
        <v>29220.5</v>
      </c>
      <c r="GI86">
        <v>24360.6</v>
      </c>
      <c r="GJ86">
        <v>32683.6</v>
      </c>
      <c r="GK86">
        <v>31378.2</v>
      </c>
      <c r="GL86">
        <v>40301.6</v>
      </c>
      <c r="GM86">
        <v>39744</v>
      </c>
      <c r="GN86">
        <v>2.154</v>
      </c>
      <c r="GO86">
        <v>1.85505</v>
      </c>
      <c r="GP86">
        <v>0.170283</v>
      </c>
      <c r="GQ86">
        <v>0</v>
      </c>
      <c r="GR86">
        <v>26.975</v>
      </c>
      <c r="GS86">
        <v>999.9</v>
      </c>
      <c r="GT86">
        <v>57.5</v>
      </c>
      <c r="GU86">
        <v>32.2</v>
      </c>
      <c r="GV86">
        <v>27.4806</v>
      </c>
      <c r="GW86">
        <v>62.061</v>
      </c>
      <c r="GX86">
        <v>32.9447</v>
      </c>
      <c r="GY86">
        <v>1</v>
      </c>
      <c r="GZ86">
        <v>0.09468500000000001</v>
      </c>
      <c r="HA86">
        <v>0</v>
      </c>
      <c r="HB86">
        <v>20.2787</v>
      </c>
      <c r="HC86">
        <v>5.22343</v>
      </c>
      <c r="HD86">
        <v>11.9039</v>
      </c>
      <c r="HE86">
        <v>4.96365</v>
      </c>
      <c r="HF86">
        <v>3.292</v>
      </c>
      <c r="HG86">
        <v>9999</v>
      </c>
      <c r="HH86">
        <v>9999</v>
      </c>
      <c r="HI86">
        <v>9999</v>
      </c>
      <c r="HJ86">
        <v>999.9</v>
      </c>
      <c r="HK86">
        <v>4.97023</v>
      </c>
      <c r="HL86">
        <v>1.87515</v>
      </c>
      <c r="HM86">
        <v>1.87389</v>
      </c>
      <c r="HN86">
        <v>1.87302</v>
      </c>
      <c r="HO86">
        <v>1.87454</v>
      </c>
      <c r="HP86">
        <v>1.86951</v>
      </c>
      <c r="HQ86">
        <v>1.8737</v>
      </c>
      <c r="HR86">
        <v>1.87877</v>
      </c>
      <c r="HS86">
        <v>0</v>
      </c>
      <c r="HT86">
        <v>0</v>
      </c>
      <c r="HU86">
        <v>0</v>
      </c>
      <c r="HV86">
        <v>0</v>
      </c>
      <c r="HW86" t="s">
        <v>416</v>
      </c>
      <c r="HX86" t="s">
        <v>417</v>
      </c>
      <c r="HY86" t="s">
        <v>418</v>
      </c>
      <c r="HZ86" t="s">
        <v>418</v>
      </c>
      <c r="IA86" t="s">
        <v>418</v>
      </c>
      <c r="IB86" t="s">
        <v>418</v>
      </c>
      <c r="IC86">
        <v>0</v>
      </c>
      <c r="ID86">
        <v>100</v>
      </c>
      <c r="IE86">
        <v>100</v>
      </c>
      <c r="IF86">
        <v>0.619</v>
      </c>
      <c r="IG86">
        <v>0.307</v>
      </c>
      <c r="IH86">
        <v>0.6141499999999951</v>
      </c>
      <c r="II86">
        <v>0</v>
      </c>
      <c r="IJ86">
        <v>0</v>
      </c>
      <c r="IK86">
        <v>0</v>
      </c>
      <c r="IL86">
        <v>0.3069904761904745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1.4</v>
      </c>
      <c r="IU86">
        <v>1.4</v>
      </c>
      <c r="IV86">
        <v>1.12793</v>
      </c>
      <c r="IW86">
        <v>2.41699</v>
      </c>
      <c r="IX86">
        <v>1.42578</v>
      </c>
      <c r="IY86">
        <v>2.2644</v>
      </c>
      <c r="IZ86">
        <v>1.54785</v>
      </c>
      <c r="JA86">
        <v>2.38647</v>
      </c>
      <c r="JB86">
        <v>35.5915</v>
      </c>
      <c r="JC86">
        <v>14.1233</v>
      </c>
      <c r="JD86">
        <v>18</v>
      </c>
      <c r="JE86">
        <v>630.0700000000001</v>
      </c>
      <c r="JF86">
        <v>421.916</v>
      </c>
      <c r="JG86">
        <v>28.5632</v>
      </c>
      <c r="JH86">
        <v>28.5606</v>
      </c>
      <c r="JI86">
        <v>30.001</v>
      </c>
      <c r="JJ86">
        <v>28.354</v>
      </c>
      <c r="JK86">
        <v>28.2969</v>
      </c>
      <c r="JL86">
        <v>22.5909</v>
      </c>
      <c r="JM86">
        <v>19.2177</v>
      </c>
      <c r="JN86">
        <v>61.4568</v>
      </c>
      <c r="JO86">
        <v>-999.9</v>
      </c>
      <c r="JP86">
        <v>435</v>
      </c>
      <c r="JQ86">
        <v>23</v>
      </c>
      <c r="JR86">
        <v>95.2011</v>
      </c>
      <c r="JS86">
        <v>101.117</v>
      </c>
    </row>
    <row r="87" spans="1:279">
      <c r="A87">
        <v>59</v>
      </c>
      <c r="B87">
        <v>1687885552.5</v>
      </c>
      <c r="C87">
        <v>13020.90000009537</v>
      </c>
      <c r="D87" t="s">
        <v>705</v>
      </c>
      <c r="E87" t="s">
        <v>706</v>
      </c>
      <c r="F87">
        <v>15</v>
      </c>
      <c r="P87">
        <v>1687885544.5</v>
      </c>
      <c r="Q87">
        <f>(R87)/1000</f>
        <v>0</v>
      </c>
      <c r="R87">
        <f>1000*DB87*AP87*(CX87-CY87)/(100*CQ87*(1000-AP87*CX87))</f>
        <v>0</v>
      </c>
      <c r="S87">
        <f>DB87*AP87*(CW87-CV87*(1000-AP87*CY87)/(1000-AP87*CX87))/(100*CQ87)</f>
        <v>0</v>
      </c>
      <c r="T87">
        <f>CV87 - IF(AP87&gt;1, S87*CQ87*100.0/(AR87*DJ87), 0)</f>
        <v>0</v>
      </c>
      <c r="U87">
        <f>((AA87-Q87/2)*T87-S87)/(AA87+Q87/2)</f>
        <v>0</v>
      </c>
      <c r="V87">
        <f>U87*(DC87+DD87)/1000.0</f>
        <v>0</v>
      </c>
      <c r="W87">
        <f>(CV87 - IF(AP87&gt;1, S87*CQ87*100.0/(AR87*DJ87), 0))*(DC87+DD87)/1000.0</f>
        <v>0</v>
      </c>
      <c r="X87">
        <f>2.0/((1/Z87-1/Y87)+SIGN(Z87)*SQRT((1/Z87-1/Y87)*(1/Z87-1/Y87) + 4*CR87/((CR87+1)*(CR87+1))*(2*1/Z87*1/Y87-1/Y87*1/Y87)))</f>
        <v>0</v>
      </c>
      <c r="Y87">
        <f>IF(LEFT(CS87,1)&lt;&gt;"0",IF(LEFT(CS87,1)="1",3.0,CT87),$D$5+$E$5*(DJ87*DC87/($K$5*1000))+$F$5*(DJ87*DC87/($K$5*1000))*MAX(MIN(CQ87,$J$5),$I$5)*MAX(MIN(CQ87,$J$5),$I$5)+$G$5*MAX(MIN(CQ87,$J$5),$I$5)*(DJ87*DC87/($K$5*1000))+$H$5*(DJ87*DC87/($K$5*1000))*(DJ87*DC87/($K$5*1000)))</f>
        <v>0</v>
      </c>
      <c r="Z87">
        <f>Q87*(1000-(1000*0.61365*exp(17.502*AD87/(240.97+AD87))/(DC87+DD87)+CX87)/2)/(1000*0.61365*exp(17.502*AD87/(240.97+AD87))/(DC87+DD87)-CX87)</f>
        <v>0</v>
      </c>
      <c r="AA87">
        <f>1/((CR87+1)/(X87/1.6)+1/(Y87/1.37)) + CR87/((CR87+1)/(X87/1.6) + CR87/(Y87/1.37))</f>
        <v>0</v>
      </c>
      <c r="AB87">
        <f>(CM87*CP87)</f>
        <v>0</v>
      </c>
      <c r="AC87">
        <f>(DE87+(AB87+2*0.95*5.67E-8*(((DE87+$B$7)+273)^4-(DE87+273)^4)-44100*Q87)/(1.84*29.3*Y87+8*0.95*5.67E-8*(DE87+273)^3))</f>
        <v>0</v>
      </c>
      <c r="AD87">
        <f>($B$74*DF87+$D$7*DG87+$C$74*AC87)</f>
        <v>0</v>
      </c>
      <c r="AE87">
        <f>0.61365*exp(17.502*AD87/(240.97+AD87))</f>
        <v>0</v>
      </c>
      <c r="AF87">
        <f>(AG87/AH87*100)</f>
        <v>0</v>
      </c>
      <c r="AG87">
        <f>CX87*(DC87+DD87)/1000</f>
        <v>0</v>
      </c>
      <c r="AH87">
        <f>0.61365*exp(17.502*DE87/(240.97+DE87))</f>
        <v>0</v>
      </c>
      <c r="AI87">
        <f>(AE87-CX87*(DC87+DD87)/1000)</f>
        <v>0</v>
      </c>
      <c r="AJ87">
        <f>(-Q87*44100)</f>
        <v>0</v>
      </c>
      <c r="AK87">
        <f>2*29.3*Y87*0.92*(DE87-AD87)</f>
        <v>0</v>
      </c>
      <c r="AL87">
        <f>2*0.95*5.67E-8*(((DE87+$B$7)+273)^4-(AD87+273)^4)</f>
        <v>0</v>
      </c>
      <c r="AM87">
        <f>AB87+AL87+AJ87+AK87</f>
        <v>0</v>
      </c>
      <c r="AN87">
        <v>0</v>
      </c>
      <c r="AO87">
        <v>0</v>
      </c>
      <c r="AP87">
        <f>IF(AN87*$H$13&gt;=AR87,1.0,(AR87/(AR87-AN87*$H$13)))</f>
        <v>0</v>
      </c>
      <c r="AQ87">
        <f>(AP87-1)*100</f>
        <v>0</v>
      </c>
      <c r="AR87">
        <f>MAX(0,($B$13+$C$13*DJ87)/(1+$D$13*DJ87)*DC87/(DE87+273)*$E$13)</f>
        <v>0</v>
      </c>
      <c r="AS87" t="s">
        <v>409</v>
      </c>
      <c r="AT87">
        <v>12501.9</v>
      </c>
      <c r="AU87">
        <v>646.7515384615385</v>
      </c>
      <c r="AV87">
        <v>2575.47</v>
      </c>
      <c r="AW87">
        <f>1-AU87/AV87</f>
        <v>0</v>
      </c>
      <c r="AX87">
        <v>-1.242991638256745</v>
      </c>
      <c r="AY87" t="s">
        <v>707</v>
      </c>
      <c r="AZ87">
        <v>12538</v>
      </c>
      <c r="BA87">
        <v>571.2591199999999</v>
      </c>
      <c r="BB87">
        <v>735.718</v>
      </c>
      <c r="BC87">
        <f>1-BA87/BB87</f>
        <v>0</v>
      </c>
      <c r="BD87">
        <v>0.5</v>
      </c>
      <c r="BE87">
        <f>CN87</f>
        <v>0</v>
      </c>
      <c r="BF87">
        <f>S87</f>
        <v>0</v>
      </c>
      <c r="BG87">
        <f>BC87*BD87*BE87</f>
        <v>0</v>
      </c>
      <c r="BH87">
        <f>(BF87-AX87)/BE87</f>
        <v>0</v>
      </c>
      <c r="BI87">
        <f>(AV87-BB87)/BB87</f>
        <v>0</v>
      </c>
      <c r="BJ87">
        <f>AU87/(AW87+AU87/BB87)</f>
        <v>0</v>
      </c>
      <c r="BK87" t="s">
        <v>708</v>
      </c>
      <c r="BL87">
        <v>-2402.45</v>
      </c>
      <c r="BM87">
        <f>IF(BL87&lt;&gt;0, BL87, BJ87)</f>
        <v>0</v>
      </c>
      <c r="BN87">
        <f>1-BM87/BB87</f>
        <v>0</v>
      </c>
      <c r="BO87">
        <f>(BB87-BA87)/(BB87-BM87)</f>
        <v>0</v>
      </c>
      <c r="BP87">
        <f>(AV87-BB87)/(AV87-BM87)</f>
        <v>0</v>
      </c>
      <c r="BQ87">
        <f>(BB87-BA87)/(BB87-AU87)</f>
        <v>0</v>
      </c>
      <c r="BR87">
        <f>(AV87-BB87)/(AV87-AU87)</f>
        <v>0</v>
      </c>
      <c r="BS87">
        <f>(BO87*BM87/BA87)</f>
        <v>0</v>
      </c>
      <c r="BT87">
        <f>(1-BS87)</f>
        <v>0</v>
      </c>
      <c r="BU87">
        <v>1961</v>
      </c>
      <c r="BV87">
        <v>300</v>
      </c>
      <c r="BW87">
        <v>300</v>
      </c>
      <c r="BX87">
        <v>300</v>
      </c>
      <c r="BY87">
        <v>12538</v>
      </c>
      <c r="BZ87">
        <v>695.36</v>
      </c>
      <c r="CA87">
        <v>-0.00908292</v>
      </c>
      <c r="CB87">
        <v>-8.029999999999999</v>
      </c>
      <c r="CC87" t="s">
        <v>412</v>
      </c>
      <c r="CD87" t="s">
        <v>412</v>
      </c>
      <c r="CE87" t="s">
        <v>412</v>
      </c>
      <c r="CF87" t="s">
        <v>412</v>
      </c>
      <c r="CG87" t="s">
        <v>412</v>
      </c>
      <c r="CH87" t="s">
        <v>412</v>
      </c>
      <c r="CI87" t="s">
        <v>412</v>
      </c>
      <c r="CJ87" t="s">
        <v>412</v>
      </c>
      <c r="CK87" t="s">
        <v>412</v>
      </c>
      <c r="CL87" t="s">
        <v>412</v>
      </c>
      <c r="CM87">
        <f>$B$11*DK87+$C$11*DL87+$F$11*DW87*(1-DZ87)</f>
        <v>0</v>
      </c>
      <c r="CN87">
        <f>CM87*CO87</f>
        <v>0</v>
      </c>
      <c r="CO87">
        <f>($B$11*$D$9+$C$11*$D$9+$F$11*((EJ87+EB87)/MAX(EJ87+EB87+EK87, 0.1)*$I$9+EK87/MAX(EJ87+EB87+EK87, 0.1)*$J$9))/($B$11+$C$11+$F$11)</f>
        <v>0</v>
      </c>
      <c r="CP87">
        <f>($B$11*$K$9+$C$11*$K$9+$F$11*((EJ87+EB87)/MAX(EJ87+EB87+EK87, 0.1)*$P$9+EK87/MAX(EJ87+EB87+EK87, 0.1)*$Q$9))/($B$11+$C$11+$F$11)</f>
        <v>0</v>
      </c>
      <c r="CQ87">
        <v>6</v>
      </c>
      <c r="CR87">
        <v>0.5</v>
      </c>
      <c r="CS87" t="s">
        <v>413</v>
      </c>
      <c r="CT87">
        <v>2</v>
      </c>
      <c r="CU87">
        <v>1687885544.5</v>
      </c>
      <c r="CV87">
        <v>422.3470967741936</v>
      </c>
      <c r="CW87">
        <v>434.9850322580645</v>
      </c>
      <c r="CX87">
        <v>27.24623225806452</v>
      </c>
      <c r="CY87">
        <v>26.04937741935484</v>
      </c>
      <c r="CZ87">
        <v>421.6980967741936</v>
      </c>
      <c r="DA87">
        <v>26.93924516129032</v>
      </c>
      <c r="DB87">
        <v>600.3267741935485</v>
      </c>
      <c r="DC87">
        <v>101.0125806451613</v>
      </c>
      <c r="DD87">
        <v>0.1002665677419355</v>
      </c>
      <c r="DE87">
        <v>29.53152580645162</v>
      </c>
      <c r="DF87">
        <v>29.48134838709678</v>
      </c>
      <c r="DG87">
        <v>999.9000000000003</v>
      </c>
      <c r="DH87">
        <v>0</v>
      </c>
      <c r="DI87">
        <v>0</v>
      </c>
      <c r="DJ87">
        <v>9994.094193548388</v>
      </c>
      <c r="DK87">
        <v>0</v>
      </c>
      <c r="DL87">
        <v>1483.766129032258</v>
      </c>
      <c r="DM87">
        <v>-12.6677</v>
      </c>
      <c r="DN87">
        <v>434.1461935483871</v>
      </c>
      <c r="DO87">
        <v>446.6192258064517</v>
      </c>
      <c r="DP87">
        <v>1.196863548387097</v>
      </c>
      <c r="DQ87">
        <v>434.9850322580645</v>
      </c>
      <c r="DR87">
        <v>26.04937741935484</v>
      </c>
      <c r="DS87">
        <v>2.752213548387096</v>
      </c>
      <c r="DT87">
        <v>2.631315483870967</v>
      </c>
      <c r="DU87">
        <v>22.60022580645161</v>
      </c>
      <c r="DV87">
        <v>21.86236774193548</v>
      </c>
      <c r="DW87">
        <v>1500.06129032258</v>
      </c>
      <c r="DX87">
        <v>0.9730047741935487</v>
      </c>
      <c r="DY87">
        <v>0.02699483225806452</v>
      </c>
      <c r="DZ87">
        <v>0</v>
      </c>
      <c r="EA87">
        <v>571.420322580645</v>
      </c>
      <c r="EB87">
        <v>4.999310000000001</v>
      </c>
      <c r="EC87">
        <v>13299.65483870968</v>
      </c>
      <c r="ED87">
        <v>13259.81612903226</v>
      </c>
      <c r="EE87">
        <v>38.74367741935482</v>
      </c>
      <c r="EF87">
        <v>40.45348387096774</v>
      </c>
      <c r="EG87">
        <v>39.14693548387096</v>
      </c>
      <c r="EH87">
        <v>40.13483870967742</v>
      </c>
      <c r="EI87">
        <v>40.23954838709675</v>
      </c>
      <c r="EJ87">
        <v>1454.701290322581</v>
      </c>
      <c r="EK87">
        <v>40.35999999999999</v>
      </c>
      <c r="EL87">
        <v>0</v>
      </c>
      <c r="EM87">
        <v>1605.799999952316</v>
      </c>
      <c r="EN87">
        <v>0</v>
      </c>
      <c r="EO87">
        <v>571.2591199999999</v>
      </c>
      <c r="EP87">
        <v>-14.27046152980061</v>
      </c>
      <c r="EQ87">
        <v>5065.038460263851</v>
      </c>
      <c r="ER87">
        <v>13371.16</v>
      </c>
      <c r="ES87">
        <v>15</v>
      </c>
      <c r="ET87">
        <v>1687885570.5</v>
      </c>
      <c r="EU87" t="s">
        <v>709</v>
      </c>
      <c r="EV87">
        <v>1687885570.5</v>
      </c>
      <c r="EW87">
        <v>1687883862.5</v>
      </c>
      <c r="EX87">
        <v>59</v>
      </c>
      <c r="EY87">
        <v>0.03</v>
      </c>
      <c r="EZ87">
        <v>0.011</v>
      </c>
      <c r="FA87">
        <v>0.649</v>
      </c>
      <c r="FB87">
        <v>0.307</v>
      </c>
      <c r="FC87">
        <v>435</v>
      </c>
      <c r="FD87">
        <v>23</v>
      </c>
      <c r="FE87">
        <v>0.21</v>
      </c>
      <c r="FF87">
        <v>0.2</v>
      </c>
      <c r="FG87">
        <v>-12.68511463414634</v>
      </c>
      <c r="FH87">
        <v>0.4612473867595764</v>
      </c>
      <c r="FI87">
        <v>0.06459083436063318</v>
      </c>
      <c r="FJ87">
        <v>1</v>
      </c>
      <c r="FK87">
        <v>422.3173870967743</v>
      </c>
      <c r="FL87">
        <v>0.4646612903217039</v>
      </c>
      <c r="FM87">
        <v>0.04226390011418562</v>
      </c>
      <c r="FN87">
        <v>1</v>
      </c>
      <c r="FO87">
        <v>1.17869487804878</v>
      </c>
      <c r="FP87">
        <v>0.3752747038327537</v>
      </c>
      <c r="FQ87">
        <v>0.03842706478397689</v>
      </c>
      <c r="FR87">
        <v>1</v>
      </c>
      <c r="FS87">
        <v>27.24623225806452</v>
      </c>
      <c r="FT87">
        <v>0.4378306451612549</v>
      </c>
      <c r="FU87">
        <v>0.0327640675238528</v>
      </c>
      <c r="FV87">
        <v>1</v>
      </c>
      <c r="FW87">
        <v>4</v>
      </c>
      <c r="FX87">
        <v>4</v>
      </c>
      <c r="FY87" t="s">
        <v>415</v>
      </c>
      <c r="FZ87">
        <v>3.17458</v>
      </c>
      <c r="GA87">
        <v>2.79745</v>
      </c>
      <c r="GB87">
        <v>0.10453</v>
      </c>
      <c r="GC87">
        <v>0.107542</v>
      </c>
      <c r="GD87">
        <v>0.130407</v>
      </c>
      <c r="GE87">
        <v>0.127197</v>
      </c>
      <c r="GF87">
        <v>27897.7</v>
      </c>
      <c r="GG87">
        <v>22124</v>
      </c>
      <c r="GH87">
        <v>29132.3</v>
      </c>
      <c r="GI87">
        <v>24296.8</v>
      </c>
      <c r="GJ87">
        <v>32210.8</v>
      </c>
      <c r="GK87">
        <v>30941.4</v>
      </c>
      <c r="GL87">
        <v>40186.4</v>
      </c>
      <c r="GM87">
        <v>39642.6</v>
      </c>
      <c r="GN87">
        <v>2.13738</v>
      </c>
      <c r="GO87">
        <v>1.81973</v>
      </c>
      <c r="GP87">
        <v>0.13303</v>
      </c>
      <c r="GQ87">
        <v>0</v>
      </c>
      <c r="GR87">
        <v>27.2933</v>
      </c>
      <c r="GS87">
        <v>999.9</v>
      </c>
      <c r="GT87">
        <v>56.5</v>
      </c>
      <c r="GU87">
        <v>35.4</v>
      </c>
      <c r="GV87">
        <v>32.3013</v>
      </c>
      <c r="GW87">
        <v>62.42</v>
      </c>
      <c r="GX87">
        <v>32.0553</v>
      </c>
      <c r="GY87">
        <v>1</v>
      </c>
      <c r="GZ87">
        <v>0.225003</v>
      </c>
      <c r="HA87">
        <v>0</v>
      </c>
      <c r="HB87">
        <v>20.2791</v>
      </c>
      <c r="HC87">
        <v>5.22583</v>
      </c>
      <c r="HD87">
        <v>11.9078</v>
      </c>
      <c r="HE87">
        <v>4.96385</v>
      </c>
      <c r="HF87">
        <v>3.292</v>
      </c>
      <c r="HG87">
        <v>9999</v>
      </c>
      <c r="HH87">
        <v>9999</v>
      </c>
      <c r="HI87">
        <v>9999</v>
      </c>
      <c r="HJ87">
        <v>999.9</v>
      </c>
      <c r="HK87">
        <v>4.97029</v>
      </c>
      <c r="HL87">
        <v>1.87531</v>
      </c>
      <c r="HM87">
        <v>1.87408</v>
      </c>
      <c r="HN87">
        <v>1.8733</v>
      </c>
      <c r="HO87">
        <v>1.87469</v>
      </c>
      <c r="HP87">
        <v>1.86967</v>
      </c>
      <c r="HQ87">
        <v>1.87382</v>
      </c>
      <c r="HR87">
        <v>1.87894</v>
      </c>
      <c r="HS87">
        <v>0</v>
      </c>
      <c r="HT87">
        <v>0</v>
      </c>
      <c r="HU87">
        <v>0</v>
      </c>
      <c r="HV87">
        <v>0</v>
      </c>
      <c r="HW87" t="s">
        <v>416</v>
      </c>
      <c r="HX87" t="s">
        <v>417</v>
      </c>
      <c r="HY87" t="s">
        <v>418</v>
      </c>
      <c r="HZ87" t="s">
        <v>418</v>
      </c>
      <c r="IA87" t="s">
        <v>418</v>
      </c>
      <c r="IB87" t="s">
        <v>418</v>
      </c>
      <c r="IC87">
        <v>0</v>
      </c>
      <c r="ID87">
        <v>100</v>
      </c>
      <c r="IE87">
        <v>100</v>
      </c>
      <c r="IF87">
        <v>0.649</v>
      </c>
      <c r="IG87">
        <v>0.307</v>
      </c>
      <c r="IH87">
        <v>0.6192380952379608</v>
      </c>
      <c r="II87">
        <v>0</v>
      </c>
      <c r="IJ87">
        <v>0</v>
      </c>
      <c r="IK87">
        <v>0</v>
      </c>
      <c r="IL87">
        <v>0.3069904761904745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26.4</v>
      </c>
      <c r="IU87">
        <v>28.2</v>
      </c>
      <c r="IV87">
        <v>1.12061</v>
      </c>
      <c r="IW87">
        <v>2.39868</v>
      </c>
      <c r="IX87">
        <v>1.42578</v>
      </c>
      <c r="IY87">
        <v>2.26318</v>
      </c>
      <c r="IZ87">
        <v>1.54785</v>
      </c>
      <c r="JA87">
        <v>2.33765</v>
      </c>
      <c r="JB87">
        <v>37.9649</v>
      </c>
      <c r="JC87">
        <v>14.2896</v>
      </c>
      <c r="JD87">
        <v>18</v>
      </c>
      <c r="JE87">
        <v>636.333</v>
      </c>
      <c r="JF87">
        <v>414.496</v>
      </c>
      <c r="JG87">
        <v>28.9773</v>
      </c>
      <c r="JH87">
        <v>30.1837</v>
      </c>
      <c r="JI87">
        <v>29.9995</v>
      </c>
      <c r="JJ87">
        <v>30.1617</v>
      </c>
      <c r="JK87">
        <v>30.0967</v>
      </c>
      <c r="JL87">
        <v>22.4488</v>
      </c>
      <c r="JM87">
        <v>22.9603</v>
      </c>
      <c r="JN87">
        <v>59.3184</v>
      </c>
      <c r="JO87">
        <v>-999.9</v>
      </c>
      <c r="JP87">
        <v>435</v>
      </c>
      <c r="JQ87">
        <v>26</v>
      </c>
      <c r="JR87">
        <v>94.9225</v>
      </c>
      <c r="JS87">
        <v>100.857</v>
      </c>
    </row>
    <row r="88" spans="1:279">
      <c r="A88">
        <v>60</v>
      </c>
      <c r="B88">
        <v>1687885691.6</v>
      </c>
      <c r="C88">
        <v>13160</v>
      </c>
      <c r="D88" t="s">
        <v>710</v>
      </c>
      <c r="E88" t="s">
        <v>711</v>
      </c>
      <c r="F88">
        <v>15</v>
      </c>
      <c r="P88">
        <v>1687885683.849999</v>
      </c>
      <c r="Q88">
        <f>(R88)/1000</f>
        <v>0</v>
      </c>
      <c r="R88">
        <f>1000*DB88*AP88*(CX88-CY88)/(100*CQ88*(1000-AP88*CX88))</f>
        <v>0</v>
      </c>
      <c r="S88">
        <f>DB88*AP88*(CW88-CV88*(1000-AP88*CY88)/(1000-AP88*CX88))/(100*CQ88)</f>
        <v>0</v>
      </c>
      <c r="T88">
        <f>CV88 - IF(AP88&gt;1, S88*CQ88*100.0/(AR88*DJ88), 0)</f>
        <v>0</v>
      </c>
      <c r="U88">
        <f>((AA88-Q88/2)*T88-S88)/(AA88+Q88/2)</f>
        <v>0</v>
      </c>
      <c r="V88">
        <f>U88*(DC88+DD88)/1000.0</f>
        <v>0</v>
      </c>
      <c r="W88">
        <f>(CV88 - IF(AP88&gt;1, S88*CQ88*100.0/(AR88*DJ88), 0))*(DC88+DD88)/1000.0</f>
        <v>0</v>
      </c>
      <c r="X88">
        <f>2.0/((1/Z88-1/Y88)+SIGN(Z88)*SQRT((1/Z88-1/Y88)*(1/Z88-1/Y88) + 4*CR88/((CR88+1)*(CR88+1))*(2*1/Z88*1/Y88-1/Y88*1/Y88)))</f>
        <v>0</v>
      </c>
      <c r="Y88">
        <f>IF(LEFT(CS88,1)&lt;&gt;"0",IF(LEFT(CS88,1)="1",3.0,CT88),$D$5+$E$5*(DJ88*DC88/($K$5*1000))+$F$5*(DJ88*DC88/($K$5*1000))*MAX(MIN(CQ88,$J$5),$I$5)*MAX(MIN(CQ88,$J$5),$I$5)+$G$5*MAX(MIN(CQ88,$J$5),$I$5)*(DJ88*DC88/($K$5*1000))+$H$5*(DJ88*DC88/($K$5*1000))*(DJ88*DC88/($K$5*1000)))</f>
        <v>0</v>
      </c>
      <c r="Z88">
        <f>Q88*(1000-(1000*0.61365*exp(17.502*AD88/(240.97+AD88))/(DC88+DD88)+CX88)/2)/(1000*0.61365*exp(17.502*AD88/(240.97+AD88))/(DC88+DD88)-CX88)</f>
        <v>0</v>
      </c>
      <c r="AA88">
        <f>1/((CR88+1)/(X88/1.6)+1/(Y88/1.37)) + CR88/((CR88+1)/(X88/1.6) + CR88/(Y88/1.37))</f>
        <v>0</v>
      </c>
      <c r="AB88">
        <f>(CM88*CP88)</f>
        <v>0</v>
      </c>
      <c r="AC88">
        <f>(DE88+(AB88+2*0.95*5.67E-8*(((DE88+$B$7)+273)^4-(DE88+273)^4)-44100*Q88)/(1.84*29.3*Y88+8*0.95*5.67E-8*(DE88+273)^3))</f>
        <v>0</v>
      </c>
      <c r="AD88">
        <f>($B$74*DF88+$D$7*DG88+$C$74*AC88)</f>
        <v>0</v>
      </c>
      <c r="AE88">
        <f>0.61365*exp(17.502*AD88/(240.97+AD88))</f>
        <v>0</v>
      </c>
      <c r="AF88">
        <f>(AG88/AH88*100)</f>
        <v>0</v>
      </c>
      <c r="AG88">
        <f>CX88*(DC88+DD88)/1000</f>
        <v>0</v>
      </c>
      <c r="AH88">
        <f>0.61365*exp(17.502*DE88/(240.97+DE88))</f>
        <v>0</v>
      </c>
      <c r="AI88">
        <f>(AE88-CX88*(DC88+DD88)/1000)</f>
        <v>0</v>
      </c>
      <c r="AJ88">
        <f>(-Q88*44100)</f>
        <v>0</v>
      </c>
      <c r="AK88">
        <f>2*29.3*Y88*0.92*(DE88-AD88)</f>
        <v>0</v>
      </c>
      <c r="AL88">
        <f>2*0.95*5.67E-8*(((DE88+$B$7)+273)^4-(AD88+273)^4)</f>
        <v>0</v>
      </c>
      <c r="AM88">
        <f>AB88+AL88+AJ88+AK88</f>
        <v>0</v>
      </c>
      <c r="AN88">
        <v>0</v>
      </c>
      <c r="AO88">
        <v>0</v>
      </c>
      <c r="AP88">
        <f>IF(AN88*$H$13&gt;=AR88,1.0,(AR88/(AR88-AN88*$H$13)))</f>
        <v>0</v>
      </c>
      <c r="AQ88">
        <f>(AP88-1)*100</f>
        <v>0</v>
      </c>
      <c r="AR88">
        <f>MAX(0,($B$13+$C$13*DJ88)/(1+$D$13*DJ88)*DC88/(DE88+273)*$E$13)</f>
        <v>0</v>
      </c>
      <c r="AS88" t="s">
        <v>409</v>
      </c>
      <c r="AT88">
        <v>12501.9</v>
      </c>
      <c r="AU88">
        <v>646.7515384615385</v>
      </c>
      <c r="AV88">
        <v>2575.47</v>
      </c>
      <c r="AW88">
        <f>1-AU88/AV88</f>
        <v>0</v>
      </c>
      <c r="AX88">
        <v>-1.242991638256745</v>
      </c>
      <c r="AY88" t="s">
        <v>712</v>
      </c>
      <c r="AZ88">
        <v>12502.4</v>
      </c>
      <c r="BA88">
        <v>986.6535769230769</v>
      </c>
      <c r="BB88">
        <v>1206.86</v>
      </c>
      <c r="BC88">
        <f>1-BA88/BB88</f>
        <v>0</v>
      </c>
      <c r="BD88">
        <v>0.5</v>
      </c>
      <c r="BE88">
        <f>CN88</f>
        <v>0</v>
      </c>
      <c r="BF88">
        <f>S88</f>
        <v>0</v>
      </c>
      <c r="BG88">
        <f>BC88*BD88*BE88</f>
        <v>0</v>
      </c>
      <c r="BH88">
        <f>(BF88-AX88)/BE88</f>
        <v>0</v>
      </c>
      <c r="BI88">
        <f>(AV88-BB88)/BB88</f>
        <v>0</v>
      </c>
      <c r="BJ88">
        <f>AU88/(AW88+AU88/BB88)</f>
        <v>0</v>
      </c>
      <c r="BK88" t="s">
        <v>713</v>
      </c>
      <c r="BL88">
        <v>-2103.72</v>
      </c>
      <c r="BM88">
        <f>IF(BL88&lt;&gt;0, BL88, BJ88)</f>
        <v>0</v>
      </c>
      <c r="BN88">
        <f>1-BM88/BB88</f>
        <v>0</v>
      </c>
      <c r="BO88">
        <f>(BB88-BA88)/(BB88-BM88)</f>
        <v>0</v>
      </c>
      <c r="BP88">
        <f>(AV88-BB88)/(AV88-BM88)</f>
        <v>0</v>
      </c>
      <c r="BQ88">
        <f>(BB88-BA88)/(BB88-AU88)</f>
        <v>0</v>
      </c>
      <c r="BR88">
        <f>(AV88-BB88)/(AV88-AU88)</f>
        <v>0</v>
      </c>
      <c r="BS88">
        <f>(BO88*BM88/BA88)</f>
        <v>0</v>
      </c>
      <c r="BT88">
        <f>(1-BS88)</f>
        <v>0</v>
      </c>
      <c r="BU88">
        <v>1963</v>
      </c>
      <c r="BV88">
        <v>300</v>
      </c>
      <c r="BW88">
        <v>300</v>
      </c>
      <c r="BX88">
        <v>300</v>
      </c>
      <c r="BY88">
        <v>12502.4</v>
      </c>
      <c r="BZ88">
        <v>1185.83</v>
      </c>
      <c r="CA88">
        <v>-0.009057610000000001</v>
      </c>
      <c r="CB88">
        <v>9.449999999999999</v>
      </c>
      <c r="CC88" t="s">
        <v>412</v>
      </c>
      <c r="CD88" t="s">
        <v>412</v>
      </c>
      <c r="CE88" t="s">
        <v>412</v>
      </c>
      <c r="CF88" t="s">
        <v>412</v>
      </c>
      <c r="CG88" t="s">
        <v>412</v>
      </c>
      <c r="CH88" t="s">
        <v>412</v>
      </c>
      <c r="CI88" t="s">
        <v>412</v>
      </c>
      <c r="CJ88" t="s">
        <v>412</v>
      </c>
      <c r="CK88" t="s">
        <v>412</v>
      </c>
      <c r="CL88" t="s">
        <v>412</v>
      </c>
      <c r="CM88">
        <f>$B$11*DK88+$C$11*DL88+$F$11*DW88*(1-DZ88)</f>
        <v>0</v>
      </c>
      <c r="CN88">
        <f>CM88*CO88</f>
        <v>0</v>
      </c>
      <c r="CO88">
        <f>($B$11*$D$9+$C$11*$D$9+$F$11*((EJ88+EB88)/MAX(EJ88+EB88+EK88, 0.1)*$I$9+EK88/MAX(EJ88+EB88+EK88, 0.1)*$J$9))/($B$11+$C$11+$F$11)</f>
        <v>0</v>
      </c>
      <c r="CP88">
        <f>($B$11*$K$9+$C$11*$K$9+$F$11*((EJ88+EB88)/MAX(EJ88+EB88+EK88, 0.1)*$P$9+EK88/MAX(EJ88+EB88+EK88, 0.1)*$Q$9))/($B$11+$C$11+$F$11)</f>
        <v>0</v>
      </c>
      <c r="CQ88">
        <v>6</v>
      </c>
      <c r="CR88">
        <v>0.5</v>
      </c>
      <c r="CS88" t="s">
        <v>413</v>
      </c>
      <c r="CT88">
        <v>2</v>
      </c>
      <c r="CU88">
        <v>1687885683.849999</v>
      </c>
      <c r="CV88">
        <v>421.0542000000001</v>
      </c>
      <c r="CW88">
        <v>434.9323666666667</v>
      </c>
      <c r="CX88">
        <v>27.13546999999999</v>
      </c>
      <c r="CY88">
        <v>25.94979333333333</v>
      </c>
      <c r="CZ88">
        <v>420.4512000000001</v>
      </c>
      <c r="DA88">
        <v>26.82848666666667</v>
      </c>
      <c r="DB88">
        <v>600.2492999999999</v>
      </c>
      <c r="DC88">
        <v>101.0223666666666</v>
      </c>
      <c r="DD88">
        <v>0.1000462366666667</v>
      </c>
      <c r="DE88">
        <v>29.52796666666667</v>
      </c>
      <c r="DF88">
        <v>29.74921333333333</v>
      </c>
      <c r="DG88">
        <v>999.9000000000002</v>
      </c>
      <c r="DH88">
        <v>0</v>
      </c>
      <c r="DI88">
        <v>0</v>
      </c>
      <c r="DJ88">
        <v>9997.498333333333</v>
      </c>
      <c r="DK88">
        <v>0</v>
      </c>
      <c r="DL88">
        <v>606.3290666666666</v>
      </c>
      <c r="DM88">
        <v>-13.83233333333333</v>
      </c>
      <c r="DN88">
        <v>432.8454</v>
      </c>
      <c r="DO88">
        <v>446.5194666666666</v>
      </c>
      <c r="DP88">
        <v>1.185680333333333</v>
      </c>
      <c r="DQ88">
        <v>434.9323666666667</v>
      </c>
      <c r="DR88">
        <v>25.94979333333333</v>
      </c>
      <c r="DS88">
        <v>2.741288</v>
      </c>
      <c r="DT88">
        <v>2.621508</v>
      </c>
      <c r="DU88">
        <v>22.53473</v>
      </c>
      <c r="DV88">
        <v>21.80120333333333</v>
      </c>
      <c r="DW88">
        <v>1500.025</v>
      </c>
      <c r="DX88">
        <v>0.9729974999999996</v>
      </c>
      <c r="DY88">
        <v>0.0270023</v>
      </c>
      <c r="DZ88">
        <v>0</v>
      </c>
      <c r="EA88">
        <v>986.5789333333335</v>
      </c>
      <c r="EB88">
        <v>4.99931</v>
      </c>
      <c r="EC88">
        <v>20405.82666666666</v>
      </c>
      <c r="ED88">
        <v>13259.45333333333</v>
      </c>
      <c r="EE88">
        <v>38.2624</v>
      </c>
      <c r="EF88">
        <v>39.59979999999999</v>
      </c>
      <c r="EG88">
        <v>38.6622</v>
      </c>
      <c r="EH88">
        <v>39.07473333333333</v>
      </c>
      <c r="EI88">
        <v>39.65806666666666</v>
      </c>
      <c r="EJ88">
        <v>1454.656666666667</v>
      </c>
      <c r="EK88">
        <v>40.36833333333332</v>
      </c>
      <c r="EL88">
        <v>0</v>
      </c>
      <c r="EM88">
        <v>138.3999998569489</v>
      </c>
      <c r="EN88">
        <v>0</v>
      </c>
      <c r="EO88">
        <v>986.6535769230769</v>
      </c>
      <c r="EP88">
        <v>-327.8564446964381</v>
      </c>
      <c r="EQ88">
        <v>3534.290642022848</v>
      </c>
      <c r="ER88">
        <v>20379.06923076923</v>
      </c>
      <c r="ES88">
        <v>15</v>
      </c>
      <c r="ET88">
        <v>1687885717.6</v>
      </c>
      <c r="EU88" t="s">
        <v>714</v>
      </c>
      <c r="EV88">
        <v>1687885717.6</v>
      </c>
      <c r="EW88">
        <v>1687883862.5</v>
      </c>
      <c r="EX88">
        <v>60</v>
      </c>
      <c r="EY88">
        <v>-0.045</v>
      </c>
      <c r="EZ88">
        <v>0.011</v>
      </c>
      <c r="FA88">
        <v>0.603</v>
      </c>
      <c r="FB88">
        <v>0.307</v>
      </c>
      <c r="FC88">
        <v>435</v>
      </c>
      <c r="FD88">
        <v>23</v>
      </c>
      <c r="FE88">
        <v>0.12</v>
      </c>
      <c r="FF88">
        <v>0.2</v>
      </c>
      <c r="FG88">
        <v>-13.81229</v>
      </c>
      <c r="FH88">
        <v>-0.4362461538461188</v>
      </c>
      <c r="FI88">
        <v>0.04793075630532036</v>
      </c>
      <c r="FJ88">
        <v>1</v>
      </c>
      <c r="FK88">
        <v>421.1</v>
      </c>
      <c r="FL88">
        <v>-0.5404404894323159</v>
      </c>
      <c r="FM88">
        <v>0.04424778713864781</v>
      </c>
      <c r="FN88">
        <v>1</v>
      </c>
      <c r="FO88">
        <v>1.16846425</v>
      </c>
      <c r="FP88">
        <v>0.2374686303939945</v>
      </c>
      <c r="FQ88">
        <v>0.0352247977912933</v>
      </c>
      <c r="FR88">
        <v>1</v>
      </c>
      <c r="FS88">
        <v>27.13546999999999</v>
      </c>
      <c r="FT88">
        <v>0.4119430478309671</v>
      </c>
      <c r="FU88">
        <v>0.02989684654496729</v>
      </c>
      <c r="FV88">
        <v>1</v>
      </c>
      <c r="FW88">
        <v>4</v>
      </c>
      <c r="FX88">
        <v>4</v>
      </c>
      <c r="FY88" t="s">
        <v>415</v>
      </c>
      <c r="FZ88">
        <v>3.17475</v>
      </c>
      <c r="GA88">
        <v>2.79708</v>
      </c>
      <c r="GB88">
        <v>0.104347</v>
      </c>
      <c r="GC88">
        <v>0.107593</v>
      </c>
      <c r="GD88">
        <v>0.130137</v>
      </c>
      <c r="GE88">
        <v>0.127053</v>
      </c>
      <c r="GF88">
        <v>27914.6</v>
      </c>
      <c r="GG88">
        <v>22132.4</v>
      </c>
      <c r="GH88">
        <v>29142.9</v>
      </c>
      <c r="GI88">
        <v>24306.5</v>
      </c>
      <c r="GJ88">
        <v>32230.6</v>
      </c>
      <c r="GK88">
        <v>30958.5</v>
      </c>
      <c r="GL88">
        <v>40199.6</v>
      </c>
      <c r="GM88">
        <v>39658.7</v>
      </c>
      <c r="GN88">
        <v>2.1406</v>
      </c>
      <c r="GO88">
        <v>1.82135</v>
      </c>
      <c r="GP88">
        <v>0.155643</v>
      </c>
      <c r="GQ88">
        <v>0</v>
      </c>
      <c r="GR88">
        <v>27.1651</v>
      </c>
      <c r="GS88">
        <v>999.9</v>
      </c>
      <c r="GT88">
        <v>56.3</v>
      </c>
      <c r="GU88">
        <v>35.3</v>
      </c>
      <c r="GV88">
        <v>32.005</v>
      </c>
      <c r="GW88">
        <v>61.8318</v>
      </c>
      <c r="GX88">
        <v>32.0553</v>
      </c>
      <c r="GY88">
        <v>1</v>
      </c>
      <c r="GZ88">
        <v>0.205394</v>
      </c>
      <c r="HA88">
        <v>0</v>
      </c>
      <c r="HB88">
        <v>20.2795</v>
      </c>
      <c r="HC88">
        <v>5.22568</v>
      </c>
      <c r="HD88">
        <v>11.9062</v>
      </c>
      <c r="HE88">
        <v>4.96375</v>
      </c>
      <c r="HF88">
        <v>3.292</v>
      </c>
      <c r="HG88">
        <v>9999</v>
      </c>
      <c r="HH88">
        <v>9999</v>
      </c>
      <c r="HI88">
        <v>9999</v>
      </c>
      <c r="HJ88">
        <v>999.9</v>
      </c>
      <c r="HK88">
        <v>4.97032</v>
      </c>
      <c r="HL88">
        <v>1.87531</v>
      </c>
      <c r="HM88">
        <v>1.87405</v>
      </c>
      <c r="HN88">
        <v>1.87318</v>
      </c>
      <c r="HO88">
        <v>1.87469</v>
      </c>
      <c r="HP88">
        <v>1.86966</v>
      </c>
      <c r="HQ88">
        <v>1.87379</v>
      </c>
      <c r="HR88">
        <v>1.87882</v>
      </c>
      <c r="HS88">
        <v>0</v>
      </c>
      <c r="HT88">
        <v>0</v>
      </c>
      <c r="HU88">
        <v>0</v>
      </c>
      <c r="HV88">
        <v>0</v>
      </c>
      <c r="HW88" t="s">
        <v>416</v>
      </c>
      <c r="HX88" t="s">
        <v>417</v>
      </c>
      <c r="HY88" t="s">
        <v>418</v>
      </c>
      <c r="HZ88" t="s">
        <v>418</v>
      </c>
      <c r="IA88" t="s">
        <v>418</v>
      </c>
      <c r="IB88" t="s">
        <v>418</v>
      </c>
      <c r="IC88">
        <v>0</v>
      </c>
      <c r="ID88">
        <v>100</v>
      </c>
      <c r="IE88">
        <v>100</v>
      </c>
      <c r="IF88">
        <v>0.603</v>
      </c>
      <c r="IG88">
        <v>0.307</v>
      </c>
      <c r="IH88">
        <v>0.64874999999995</v>
      </c>
      <c r="II88">
        <v>0</v>
      </c>
      <c r="IJ88">
        <v>0</v>
      </c>
      <c r="IK88">
        <v>0</v>
      </c>
      <c r="IL88">
        <v>0.3069904761904745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2</v>
      </c>
      <c r="IU88">
        <v>30.5</v>
      </c>
      <c r="IV88">
        <v>1.12183</v>
      </c>
      <c r="IW88">
        <v>2.39136</v>
      </c>
      <c r="IX88">
        <v>1.42578</v>
      </c>
      <c r="IY88">
        <v>2.26318</v>
      </c>
      <c r="IZ88">
        <v>1.54785</v>
      </c>
      <c r="JA88">
        <v>2.44019</v>
      </c>
      <c r="JB88">
        <v>37.7711</v>
      </c>
      <c r="JC88">
        <v>14.2809</v>
      </c>
      <c r="JD88">
        <v>18</v>
      </c>
      <c r="JE88">
        <v>636.699</v>
      </c>
      <c r="JF88">
        <v>414.031</v>
      </c>
      <c r="JG88">
        <v>29.0412</v>
      </c>
      <c r="JH88">
        <v>29.9633</v>
      </c>
      <c r="JI88">
        <v>29.9992</v>
      </c>
      <c r="JJ88">
        <v>29.9601</v>
      </c>
      <c r="JK88">
        <v>29.8938</v>
      </c>
      <c r="JL88">
        <v>22.4711</v>
      </c>
      <c r="JM88">
        <v>21.79</v>
      </c>
      <c r="JN88">
        <v>58.5756</v>
      </c>
      <c r="JO88">
        <v>-999.9</v>
      </c>
      <c r="JP88">
        <v>435</v>
      </c>
      <c r="JQ88">
        <v>26</v>
      </c>
      <c r="JR88">
        <v>94.955</v>
      </c>
      <c r="JS88">
        <v>100.897</v>
      </c>
    </row>
    <row r="89" spans="1:279">
      <c r="A89">
        <v>61</v>
      </c>
      <c r="B89">
        <v>1687885837.6</v>
      </c>
      <c r="C89">
        <v>13306</v>
      </c>
      <c r="D89" t="s">
        <v>715</v>
      </c>
      <c r="E89" t="s">
        <v>716</v>
      </c>
      <c r="F89">
        <v>15</v>
      </c>
      <c r="P89">
        <v>1687885829.599999</v>
      </c>
      <c r="Q89">
        <f>(R89)/1000</f>
        <v>0</v>
      </c>
      <c r="R89">
        <f>1000*DB89*AP89*(CX89-CY89)/(100*CQ89*(1000-AP89*CX89))</f>
        <v>0</v>
      </c>
      <c r="S89">
        <f>DB89*AP89*(CW89-CV89*(1000-AP89*CY89)/(1000-AP89*CX89))/(100*CQ89)</f>
        <v>0</v>
      </c>
      <c r="T89">
        <f>CV89 - IF(AP89&gt;1, S89*CQ89*100.0/(AR89*DJ89), 0)</f>
        <v>0</v>
      </c>
      <c r="U89">
        <f>((AA89-Q89/2)*T89-S89)/(AA89+Q89/2)</f>
        <v>0</v>
      </c>
      <c r="V89">
        <f>U89*(DC89+DD89)/1000.0</f>
        <v>0</v>
      </c>
      <c r="W89">
        <f>(CV89 - IF(AP89&gt;1, S89*CQ89*100.0/(AR89*DJ89), 0))*(DC89+DD89)/1000.0</f>
        <v>0</v>
      </c>
      <c r="X89">
        <f>2.0/((1/Z89-1/Y89)+SIGN(Z89)*SQRT((1/Z89-1/Y89)*(1/Z89-1/Y89) + 4*CR89/((CR89+1)*(CR89+1))*(2*1/Z89*1/Y89-1/Y89*1/Y89)))</f>
        <v>0</v>
      </c>
      <c r="Y89">
        <f>IF(LEFT(CS89,1)&lt;&gt;"0",IF(LEFT(CS89,1)="1",3.0,CT89),$D$5+$E$5*(DJ89*DC89/($K$5*1000))+$F$5*(DJ89*DC89/($K$5*1000))*MAX(MIN(CQ89,$J$5),$I$5)*MAX(MIN(CQ89,$J$5),$I$5)+$G$5*MAX(MIN(CQ89,$J$5),$I$5)*(DJ89*DC89/($K$5*1000))+$H$5*(DJ89*DC89/($K$5*1000))*(DJ89*DC89/($K$5*1000)))</f>
        <v>0</v>
      </c>
      <c r="Z89">
        <f>Q89*(1000-(1000*0.61365*exp(17.502*AD89/(240.97+AD89))/(DC89+DD89)+CX89)/2)/(1000*0.61365*exp(17.502*AD89/(240.97+AD89))/(DC89+DD89)-CX89)</f>
        <v>0</v>
      </c>
      <c r="AA89">
        <f>1/((CR89+1)/(X89/1.6)+1/(Y89/1.37)) + CR89/((CR89+1)/(X89/1.6) + CR89/(Y89/1.37))</f>
        <v>0</v>
      </c>
      <c r="AB89">
        <f>(CM89*CP89)</f>
        <v>0</v>
      </c>
      <c r="AC89">
        <f>(DE89+(AB89+2*0.95*5.67E-8*(((DE89+$B$7)+273)^4-(DE89+273)^4)-44100*Q89)/(1.84*29.3*Y89+8*0.95*5.67E-8*(DE89+273)^3))</f>
        <v>0</v>
      </c>
      <c r="AD89">
        <f>($B$74*DF89+$D$7*DG89+$C$74*AC89)</f>
        <v>0</v>
      </c>
      <c r="AE89">
        <f>0.61365*exp(17.502*AD89/(240.97+AD89))</f>
        <v>0</v>
      </c>
      <c r="AF89">
        <f>(AG89/AH89*100)</f>
        <v>0</v>
      </c>
      <c r="AG89">
        <f>CX89*(DC89+DD89)/1000</f>
        <v>0</v>
      </c>
      <c r="AH89">
        <f>0.61365*exp(17.502*DE89/(240.97+DE89))</f>
        <v>0</v>
      </c>
      <c r="AI89">
        <f>(AE89-CX89*(DC89+DD89)/1000)</f>
        <v>0</v>
      </c>
      <c r="AJ89">
        <f>(-Q89*44100)</f>
        <v>0</v>
      </c>
      <c r="AK89">
        <f>2*29.3*Y89*0.92*(DE89-AD89)</f>
        <v>0</v>
      </c>
      <c r="AL89">
        <f>2*0.95*5.67E-8*(((DE89+$B$7)+273)^4-(AD89+273)^4)</f>
        <v>0</v>
      </c>
      <c r="AM89">
        <f>AB89+AL89+AJ89+AK89</f>
        <v>0</v>
      </c>
      <c r="AN89">
        <v>0</v>
      </c>
      <c r="AO89">
        <v>0</v>
      </c>
      <c r="AP89">
        <f>IF(AN89*$H$13&gt;=AR89,1.0,(AR89/(AR89-AN89*$H$13)))</f>
        <v>0</v>
      </c>
      <c r="AQ89">
        <f>(AP89-1)*100</f>
        <v>0</v>
      </c>
      <c r="AR89">
        <f>MAX(0,($B$13+$C$13*DJ89)/(1+$D$13*DJ89)*DC89/(DE89+273)*$E$13)</f>
        <v>0</v>
      </c>
      <c r="AS89" t="s">
        <v>409</v>
      </c>
      <c r="AT89">
        <v>12501.9</v>
      </c>
      <c r="AU89">
        <v>646.7515384615385</v>
      </c>
      <c r="AV89">
        <v>2575.47</v>
      </c>
      <c r="AW89">
        <f>1-AU89/AV89</f>
        <v>0</v>
      </c>
      <c r="AX89">
        <v>-1.242991638256745</v>
      </c>
      <c r="AY89" t="s">
        <v>717</v>
      </c>
      <c r="AZ89">
        <v>12523.7</v>
      </c>
      <c r="BA89">
        <v>615.2583846153846</v>
      </c>
      <c r="BB89">
        <v>846.232</v>
      </c>
      <c r="BC89">
        <f>1-BA89/BB89</f>
        <v>0</v>
      </c>
      <c r="BD89">
        <v>0.5</v>
      </c>
      <c r="BE89">
        <f>CN89</f>
        <v>0</v>
      </c>
      <c r="BF89">
        <f>S89</f>
        <v>0</v>
      </c>
      <c r="BG89">
        <f>BC89*BD89*BE89</f>
        <v>0</v>
      </c>
      <c r="BH89">
        <f>(BF89-AX89)/BE89</f>
        <v>0</v>
      </c>
      <c r="BI89">
        <f>(AV89-BB89)/BB89</f>
        <v>0</v>
      </c>
      <c r="BJ89">
        <f>AU89/(AW89+AU89/BB89)</f>
        <v>0</v>
      </c>
      <c r="BK89" t="s">
        <v>718</v>
      </c>
      <c r="BL89">
        <v>1172.16</v>
      </c>
      <c r="BM89">
        <f>IF(BL89&lt;&gt;0, BL89, BJ89)</f>
        <v>0</v>
      </c>
      <c r="BN89">
        <f>1-BM89/BB89</f>
        <v>0</v>
      </c>
      <c r="BO89">
        <f>(BB89-BA89)/(BB89-BM89)</f>
        <v>0</v>
      </c>
      <c r="BP89">
        <f>(AV89-BB89)/(AV89-BM89)</f>
        <v>0</v>
      </c>
      <c r="BQ89">
        <f>(BB89-BA89)/(BB89-AU89)</f>
        <v>0</v>
      </c>
      <c r="BR89">
        <f>(AV89-BB89)/(AV89-AU89)</f>
        <v>0</v>
      </c>
      <c r="BS89">
        <f>(BO89*BM89/BA89)</f>
        <v>0</v>
      </c>
      <c r="BT89">
        <f>(1-BS89)</f>
        <v>0</v>
      </c>
      <c r="BU89">
        <v>1965</v>
      </c>
      <c r="BV89">
        <v>300</v>
      </c>
      <c r="BW89">
        <v>300</v>
      </c>
      <c r="BX89">
        <v>300</v>
      </c>
      <c r="BY89">
        <v>12523.7</v>
      </c>
      <c r="BZ89">
        <v>792.95</v>
      </c>
      <c r="CA89">
        <v>-0.00907387</v>
      </c>
      <c r="CB89">
        <v>-7.11</v>
      </c>
      <c r="CC89" t="s">
        <v>412</v>
      </c>
      <c r="CD89" t="s">
        <v>412</v>
      </c>
      <c r="CE89" t="s">
        <v>412</v>
      </c>
      <c r="CF89" t="s">
        <v>412</v>
      </c>
      <c r="CG89" t="s">
        <v>412</v>
      </c>
      <c r="CH89" t="s">
        <v>412</v>
      </c>
      <c r="CI89" t="s">
        <v>412</v>
      </c>
      <c r="CJ89" t="s">
        <v>412</v>
      </c>
      <c r="CK89" t="s">
        <v>412</v>
      </c>
      <c r="CL89" t="s">
        <v>412</v>
      </c>
      <c r="CM89">
        <f>$B$11*DK89+$C$11*DL89+$F$11*DW89*(1-DZ89)</f>
        <v>0</v>
      </c>
      <c r="CN89">
        <f>CM89*CO89</f>
        <v>0</v>
      </c>
      <c r="CO89">
        <f>($B$11*$D$9+$C$11*$D$9+$F$11*((EJ89+EB89)/MAX(EJ89+EB89+EK89, 0.1)*$I$9+EK89/MAX(EJ89+EB89+EK89, 0.1)*$J$9))/($B$11+$C$11+$F$11)</f>
        <v>0</v>
      </c>
      <c r="CP89">
        <f>($B$11*$K$9+$C$11*$K$9+$F$11*((EJ89+EB89)/MAX(EJ89+EB89+EK89, 0.1)*$P$9+EK89/MAX(EJ89+EB89+EK89, 0.1)*$Q$9))/($B$11+$C$11+$F$11)</f>
        <v>0</v>
      </c>
      <c r="CQ89">
        <v>6</v>
      </c>
      <c r="CR89">
        <v>0.5</v>
      </c>
      <c r="CS89" t="s">
        <v>413</v>
      </c>
      <c r="CT89">
        <v>2</v>
      </c>
      <c r="CU89">
        <v>1687885829.599999</v>
      </c>
      <c r="CV89">
        <v>421.0464838709677</v>
      </c>
      <c r="CW89">
        <v>434.9788387096773</v>
      </c>
      <c r="CX89">
        <v>27.42330967741936</v>
      </c>
      <c r="CY89">
        <v>26.07396774193549</v>
      </c>
      <c r="CZ89">
        <v>420.4054838709677</v>
      </c>
      <c r="DA89">
        <v>27.1163129032258</v>
      </c>
      <c r="DB89">
        <v>600.3019032258064</v>
      </c>
      <c r="DC89">
        <v>101.013</v>
      </c>
      <c r="DD89">
        <v>0.1001338483870968</v>
      </c>
      <c r="DE89">
        <v>29.99405806451612</v>
      </c>
      <c r="DF89">
        <v>30.26819032258064</v>
      </c>
      <c r="DG89">
        <v>999.9000000000003</v>
      </c>
      <c r="DH89">
        <v>0</v>
      </c>
      <c r="DI89">
        <v>0</v>
      </c>
      <c r="DJ89">
        <v>10002.56225806451</v>
      </c>
      <c r="DK89">
        <v>0</v>
      </c>
      <c r="DL89">
        <v>1419.89064516129</v>
      </c>
      <c r="DM89">
        <v>-13.96997419354839</v>
      </c>
      <c r="DN89">
        <v>432.8799032258065</v>
      </c>
      <c r="DO89">
        <v>446.6240967741936</v>
      </c>
      <c r="DP89">
        <v>1.349335483870967</v>
      </c>
      <c r="DQ89">
        <v>434.9788387096773</v>
      </c>
      <c r="DR89">
        <v>26.07396774193549</v>
      </c>
      <c r="DS89">
        <v>2.770114838709678</v>
      </c>
      <c r="DT89">
        <v>2.633813870967742</v>
      </c>
      <c r="DU89">
        <v>22.70706774193549</v>
      </c>
      <c r="DV89">
        <v>21.87790322580645</v>
      </c>
      <c r="DW89">
        <v>1500.026129032258</v>
      </c>
      <c r="DX89">
        <v>0.972997774193548</v>
      </c>
      <c r="DY89">
        <v>0.02700199032258065</v>
      </c>
      <c r="DZ89">
        <v>0</v>
      </c>
      <c r="EA89">
        <v>615.4659032258064</v>
      </c>
      <c r="EB89">
        <v>4.999310000000001</v>
      </c>
      <c r="EC89">
        <v>14157.72580645161</v>
      </c>
      <c r="ED89">
        <v>13259.44838709677</v>
      </c>
      <c r="EE89">
        <v>37.81199999999998</v>
      </c>
      <c r="EF89">
        <v>39.56199999999998</v>
      </c>
      <c r="EG89">
        <v>38.306</v>
      </c>
      <c r="EH89">
        <v>38.68699999999998</v>
      </c>
      <c r="EI89">
        <v>39.31606451612902</v>
      </c>
      <c r="EJ89">
        <v>1454.655806451613</v>
      </c>
      <c r="EK89">
        <v>40.37032258064514</v>
      </c>
      <c r="EL89">
        <v>0</v>
      </c>
      <c r="EM89">
        <v>145.5</v>
      </c>
      <c r="EN89">
        <v>0</v>
      </c>
      <c r="EO89">
        <v>615.2583846153846</v>
      </c>
      <c r="EP89">
        <v>-20.2579828762027</v>
      </c>
      <c r="EQ89">
        <v>2300.454696773631</v>
      </c>
      <c r="ER89">
        <v>14182.32692307692</v>
      </c>
      <c r="ES89">
        <v>15</v>
      </c>
      <c r="ET89">
        <v>1687885863.6</v>
      </c>
      <c r="EU89" t="s">
        <v>719</v>
      </c>
      <c r="EV89">
        <v>1687885863.6</v>
      </c>
      <c r="EW89">
        <v>1687883862.5</v>
      </c>
      <c r="EX89">
        <v>61</v>
      </c>
      <c r="EY89">
        <v>0.038</v>
      </c>
      <c r="EZ89">
        <v>0.011</v>
      </c>
      <c r="FA89">
        <v>0.641</v>
      </c>
      <c r="FB89">
        <v>0.307</v>
      </c>
      <c r="FC89">
        <v>435</v>
      </c>
      <c r="FD89">
        <v>23</v>
      </c>
      <c r="FE89">
        <v>0.14</v>
      </c>
      <c r="FF89">
        <v>0.2</v>
      </c>
      <c r="FG89">
        <v>-13.95031463414634</v>
      </c>
      <c r="FH89">
        <v>-0.1555797909407958</v>
      </c>
      <c r="FI89">
        <v>0.06522819815556956</v>
      </c>
      <c r="FJ89">
        <v>1</v>
      </c>
      <c r="FK89">
        <v>421.0102903225807</v>
      </c>
      <c r="FL89">
        <v>-0.05912903225884516</v>
      </c>
      <c r="FM89">
        <v>0.01339039990341503</v>
      </c>
      <c r="FN89">
        <v>1</v>
      </c>
      <c r="FO89">
        <v>1.328345121951219</v>
      </c>
      <c r="FP89">
        <v>0.335043344947738</v>
      </c>
      <c r="FQ89">
        <v>0.03658442592288524</v>
      </c>
      <c r="FR89">
        <v>1</v>
      </c>
      <c r="FS89">
        <v>27.42141290322581</v>
      </c>
      <c r="FT89">
        <v>0.2730435483870602</v>
      </c>
      <c r="FU89">
        <v>0.02425797829428745</v>
      </c>
      <c r="FV89">
        <v>1</v>
      </c>
      <c r="FW89">
        <v>4</v>
      </c>
      <c r="FX89">
        <v>4</v>
      </c>
      <c r="FY89" t="s">
        <v>415</v>
      </c>
      <c r="FZ89">
        <v>3.17481</v>
      </c>
      <c r="GA89">
        <v>2.7963</v>
      </c>
      <c r="GB89">
        <v>0.104398</v>
      </c>
      <c r="GC89">
        <v>0.10767</v>
      </c>
      <c r="GD89">
        <v>0.130953</v>
      </c>
      <c r="GE89">
        <v>0.127203</v>
      </c>
      <c r="GF89">
        <v>27926</v>
      </c>
      <c r="GG89">
        <v>22143.2</v>
      </c>
      <c r="GH89">
        <v>29155.2</v>
      </c>
      <c r="GI89">
        <v>24319.4</v>
      </c>
      <c r="GJ89">
        <v>32211</v>
      </c>
      <c r="GK89">
        <v>30968.5</v>
      </c>
      <c r="GL89">
        <v>40214.8</v>
      </c>
      <c r="GM89">
        <v>39679.3</v>
      </c>
      <c r="GN89">
        <v>2.14185</v>
      </c>
      <c r="GO89">
        <v>1.82943</v>
      </c>
      <c r="GP89">
        <v>0.134781</v>
      </c>
      <c r="GQ89">
        <v>0</v>
      </c>
      <c r="GR89">
        <v>28.0588</v>
      </c>
      <c r="GS89">
        <v>999.9</v>
      </c>
      <c r="GT89">
        <v>56.2</v>
      </c>
      <c r="GU89">
        <v>35.2</v>
      </c>
      <c r="GV89">
        <v>31.7741</v>
      </c>
      <c r="GW89">
        <v>61.9319</v>
      </c>
      <c r="GX89">
        <v>32.3638</v>
      </c>
      <c r="GY89">
        <v>1</v>
      </c>
      <c r="GZ89">
        <v>0.181184</v>
      </c>
      <c r="HA89">
        <v>0</v>
      </c>
      <c r="HB89">
        <v>20.2793</v>
      </c>
      <c r="HC89">
        <v>5.22358</v>
      </c>
      <c r="HD89">
        <v>11.9044</v>
      </c>
      <c r="HE89">
        <v>4.9637</v>
      </c>
      <c r="HF89">
        <v>3.292</v>
      </c>
      <c r="HG89">
        <v>9999</v>
      </c>
      <c r="HH89">
        <v>9999</v>
      </c>
      <c r="HI89">
        <v>9999</v>
      </c>
      <c r="HJ89">
        <v>999.9</v>
      </c>
      <c r="HK89">
        <v>4.97029</v>
      </c>
      <c r="HL89">
        <v>1.8753</v>
      </c>
      <c r="HM89">
        <v>1.87403</v>
      </c>
      <c r="HN89">
        <v>1.87317</v>
      </c>
      <c r="HO89">
        <v>1.87469</v>
      </c>
      <c r="HP89">
        <v>1.86966</v>
      </c>
      <c r="HQ89">
        <v>1.87378</v>
      </c>
      <c r="HR89">
        <v>1.87881</v>
      </c>
      <c r="HS89">
        <v>0</v>
      </c>
      <c r="HT89">
        <v>0</v>
      </c>
      <c r="HU89">
        <v>0</v>
      </c>
      <c r="HV89">
        <v>0</v>
      </c>
      <c r="HW89" t="s">
        <v>416</v>
      </c>
      <c r="HX89" t="s">
        <v>417</v>
      </c>
      <c r="HY89" t="s">
        <v>418</v>
      </c>
      <c r="HZ89" t="s">
        <v>418</v>
      </c>
      <c r="IA89" t="s">
        <v>418</v>
      </c>
      <c r="IB89" t="s">
        <v>418</v>
      </c>
      <c r="IC89">
        <v>0</v>
      </c>
      <c r="ID89">
        <v>100</v>
      </c>
      <c r="IE89">
        <v>100</v>
      </c>
      <c r="IF89">
        <v>0.641</v>
      </c>
      <c r="IG89">
        <v>0.307</v>
      </c>
      <c r="IH89">
        <v>0.6033499999999776</v>
      </c>
      <c r="II89">
        <v>0</v>
      </c>
      <c r="IJ89">
        <v>0</v>
      </c>
      <c r="IK89">
        <v>0</v>
      </c>
      <c r="IL89">
        <v>0.3069904761904745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2</v>
      </c>
      <c r="IU89">
        <v>32.9</v>
      </c>
      <c r="IV89">
        <v>1.12305</v>
      </c>
      <c r="IW89">
        <v>2.40112</v>
      </c>
      <c r="IX89">
        <v>1.42578</v>
      </c>
      <c r="IY89">
        <v>2.26318</v>
      </c>
      <c r="IZ89">
        <v>1.54785</v>
      </c>
      <c r="JA89">
        <v>2.37915</v>
      </c>
      <c r="JB89">
        <v>37.53</v>
      </c>
      <c r="JC89">
        <v>14.2634</v>
      </c>
      <c r="JD89">
        <v>18</v>
      </c>
      <c r="JE89">
        <v>634.971</v>
      </c>
      <c r="JF89">
        <v>416.872</v>
      </c>
      <c r="JG89">
        <v>29.1964</v>
      </c>
      <c r="JH89">
        <v>29.7122</v>
      </c>
      <c r="JI89">
        <v>29.9996</v>
      </c>
      <c r="JJ89">
        <v>29.7009</v>
      </c>
      <c r="JK89">
        <v>29.6429</v>
      </c>
      <c r="JL89">
        <v>22.5105</v>
      </c>
      <c r="JM89">
        <v>20.9621</v>
      </c>
      <c r="JN89">
        <v>58.2044</v>
      </c>
      <c r="JO89">
        <v>-999.9</v>
      </c>
      <c r="JP89">
        <v>435</v>
      </c>
      <c r="JQ89">
        <v>26</v>
      </c>
      <c r="JR89">
        <v>94.9928</v>
      </c>
      <c r="JS89">
        <v>100.95</v>
      </c>
    </row>
    <row r="90" spans="1:279">
      <c r="A90">
        <v>62</v>
      </c>
      <c r="B90">
        <v>1687885972.6</v>
      </c>
      <c r="C90">
        <v>13441</v>
      </c>
      <c r="D90" t="s">
        <v>720</v>
      </c>
      <c r="E90" t="s">
        <v>721</v>
      </c>
      <c r="F90">
        <v>15</v>
      </c>
      <c r="P90">
        <v>1687885964.599999</v>
      </c>
      <c r="Q90">
        <f>(R90)/1000</f>
        <v>0</v>
      </c>
      <c r="R90">
        <f>1000*DB90*AP90*(CX90-CY90)/(100*CQ90*(1000-AP90*CX90))</f>
        <v>0</v>
      </c>
      <c r="S90">
        <f>DB90*AP90*(CW90-CV90*(1000-AP90*CY90)/(1000-AP90*CX90))/(100*CQ90)</f>
        <v>0</v>
      </c>
      <c r="T90">
        <f>CV90 - IF(AP90&gt;1, S90*CQ90*100.0/(AR90*DJ90), 0)</f>
        <v>0</v>
      </c>
      <c r="U90">
        <f>((AA90-Q90/2)*T90-S90)/(AA90+Q90/2)</f>
        <v>0</v>
      </c>
      <c r="V90">
        <f>U90*(DC90+DD90)/1000.0</f>
        <v>0</v>
      </c>
      <c r="W90">
        <f>(CV90 - IF(AP90&gt;1, S90*CQ90*100.0/(AR90*DJ90), 0))*(DC90+DD90)/1000.0</f>
        <v>0</v>
      </c>
      <c r="X90">
        <f>2.0/((1/Z90-1/Y90)+SIGN(Z90)*SQRT((1/Z90-1/Y90)*(1/Z90-1/Y90) + 4*CR90/((CR90+1)*(CR90+1))*(2*1/Z90*1/Y90-1/Y90*1/Y90)))</f>
        <v>0</v>
      </c>
      <c r="Y90">
        <f>IF(LEFT(CS90,1)&lt;&gt;"0",IF(LEFT(CS90,1)="1",3.0,CT90),$D$5+$E$5*(DJ90*DC90/($K$5*1000))+$F$5*(DJ90*DC90/($K$5*1000))*MAX(MIN(CQ90,$J$5),$I$5)*MAX(MIN(CQ90,$J$5),$I$5)+$G$5*MAX(MIN(CQ90,$J$5),$I$5)*(DJ90*DC90/($K$5*1000))+$H$5*(DJ90*DC90/($K$5*1000))*(DJ90*DC90/($K$5*1000)))</f>
        <v>0</v>
      </c>
      <c r="Z90">
        <f>Q90*(1000-(1000*0.61365*exp(17.502*AD90/(240.97+AD90))/(DC90+DD90)+CX90)/2)/(1000*0.61365*exp(17.502*AD90/(240.97+AD90))/(DC90+DD90)-CX90)</f>
        <v>0</v>
      </c>
      <c r="AA90">
        <f>1/((CR90+1)/(X90/1.6)+1/(Y90/1.37)) + CR90/((CR90+1)/(X90/1.6) + CR90/(Y90/1.37))</f>
        <v>0</v>
      </c>
      <c r="AB90">
        <f>(CM90*CP90)</f>
        <v>0</v>
      </c>
      <c r="AC90">
        <f>(DE90+(AB90+2*0.95*5.67E-8*(((DE90+$B$7)+273)^4-(DE90+273)^4)-44100*Q90)/(1.84*29.3*Y90+8*0.95*5.67E-8*(DE90+273)^3))</f>
        <v>0</v>
      </c>
      <c r="AD90">
        <f>($B$74*DF90+$D$7*DG90+$C$74*AC90)</f>
        <v>0</v>
      </c>
      <c r="AE90">
        <f>0.61365*exp(17.502*AD90/(240.97+AD90))</f>
        <v>0</v>
      </c>
      <c r="AF90">
        <f>(AG90/AH90*100)</f>
        <v>0</v>
      </c>
      <c r="AG90">
        <f>CX90*(DC90+DD90)/1000</f>
        <v>0</v>
      </c>
      <c r="AH90">
        <f>0.61365*exp(17.502*DE90/(240.97+DE90))</f>
        <v>0</v>
      </c>
      <c r="AI90">
        <f>(AE90-CX90*(DC90+DD90)/1000)</f>
        <v>0</v>
      </c>
      <c r="AJ90">
        <f>(-Q90*44100)</f>
        <v>0</v>
      </c>
      <c r="AK90">
        <f>2*29.3*Y90*0.92*(DE90-AD90)</f>
        <v>0</v>
      </c>
      <c r="AL90">
        <f>2*0.95*5.67E-8*(((DE90+$B$7)+273)^4-(AD90+273)^4)</f>
        <v>0</v>
      </c>
      <c r="AM90">
        <f>AB90+AL90+AJ90+AK90</f>
        <v>0</v>
      </c>
      <c r="AN90">
        <v>0</v>
      </c>
      <c r="AO90">
        <v>0</v>
      </c>
      <c r="AP90">
        <f>IF(AN90*$H$13&gt;=AR90,1.0,(AR90/(AR90-AN90*$H$13)))</f>
        <v>0</v>
      </c>
      <c r="AQ90">
        <f>(AP90-1)*100</f>
        <v>0</v>
      </c>
      <c r="AR90">
        <f>MAX(0,($B$13+$C$13*DJ90)/(1+$D$13*DJ90)*DC90/(DE90+273)*$E$13)</f>
        <v>0</v>
      </c>
      <c r="AS90" t="s">
        <v>409</v>
      </c>
      <c r="AT90">
        <v>12501.9</v>
      </c>
      <c r="AU90">
        <v>646.7515384615385</v>
      </c>
      <c r="AV90">
        <v>2575.47</v>
      </c>
      <c r="AW90">
        <f>1-AU90/AV90</f>
        <v>0</v>
      </c>
      <c r="AX90">
        <v>-1.242991638256745</v>
      </c>
      <c r="AY90" t="s">
        <v>722</v>
      </c>
      <c r="AZ90">
        <v>12504.8</v>
      </c>
      <c r="BA90">
        <v>694.16932</v>
      </c>
      <c r="BB90">
        <v>1124.29</v>
      </c>
      <c r="BC90">
        <f>1-BA90/BB90</f>
        <v>0</v>
      </c>
      <c r="BD90">
        <v>0.5</v>
      </c>
      <c r="BE90">
        <f>CN90</f>
        <v>0</v>
      </c>
      <c r="BF90">
        <f>S90</f>
        <v>0</v>
      </c>
      <c r="BG90">
        <f>BC90*BD90*BE90</f>
        <v>0</v>
      </c>
      <c r="BH90">
        <f>(BF90-AX90)/BE90</f>
        <v>0</v>
      </c>
      <c r="BI90">
        <f>(AV90-BB90)/BB90</f>
        <v>0</v>
      </c>
      <c r="BJ90">
        <f>AU90/(AW90+AU90/BB90)</f>
        <v>0</v>
      </c>
      <c r="BK90" t="s">
        <v>723</v>
      </c>
      <c r="BL90">
        <v>-643.85</v>
      </c>
      <c r="BM90">
        <f>IF(BL90&lt;&gt;0, BL90, BJ90)</f>
        <v>0</v>
      </c>
      <c r="BN90">
        <f>1-BM90/BB90</f>
        <v>0</v>
      </c>
      <c r="BO90">
        <f>(BB90-BA90)/(BB90-BM90)</f>
        <v>0</v>
      </c>
      <c r="BP90">
        <f>(AV90-BB90)/(AV90-BM90)</f>
        <v>0</v>
      </c>
      <c r="BQ90">
        <f>(BB90-BA90)/(BB90-AU90)</f>
        <v>0</v>
      </c>
      <c r="BR90">
        <f>(AV90-BB90)/(AV90-AU90)</f>
        <v>0</v>
      </c>
      <c r="BS90">
        <f>(BO90*BM90/BA90)</f>
        <v>0</v>
      </c>
      <c r="BT90">
        <f>(1-BS90)</f>
        <v>0</v>
      </c>
      <c r="BU90">
        <v>1967</v>
      </c>
      <c r="BV90">
        <v>300</v>
      </c>
      <c r="BW90">
        <v>300</v>
      </c>
      <c r="BX90">
        <v>300</v>
      </c>
      <c r="BY90">
        <v>12504.8</v>
      </c>
      <c r="BZ90">
        <v>1003.11</v>
      </c>
      <c r="CA90">
        <v>-0.00906089</v>
      </c>
      <c r="CB90">
        <v>-20.17</v>
      </c>
      <c r="CC90" t="s">
        <v>412</v>
      </c>
      <c r="CD90" t="s">
        <v>412</v>
      </c>
      <c r="CE90" t="s">
        <v>412</v>
      </c>
      <c r="CF90" t="s">
        <v>412</v>
      </c>
      <c r="CG90" t="s">
        <v>412</v>
      </c>
      <c r="CH90" t="s">
        <v>412</v>
      </c>
      <c r="CI90" t="s">
        <v>412</v>
      </c>
      <c r="CJ90" t="s">
        <v>412</v>
      </c>
      <c r="CK90" t="s">
        <v>412</v>
      </c>
      <c r="CL90" t="s">
        <v>412</v>
      </c>
      <c r="CM90">
        <f>$B$11*DK90+$C$11*DL90+$F$11*DW90*(1-DZ90)</f>
        <v>0</v>
      </c>
      <c r="CN90">
        <f>CM90*CO90</f>
        <v>0</v>
      </c>
      <c r="CO90">
        <f>($B$11*$D$9+$C$11*$D$9+$F$11*((EJ90+EB90)/MAX(EJ90+EB90+EK90, 0.1)*$I$9+EK90/MAX(EJ90+EB90+EK90, 0.1)*$J$9))/($B$11+$C$11+$F$11)</f>
        <v>0</v>
      </c>
      <c r="CP90">
        <f>($B$11*$K$9+$C$11*$K$9+$F$11*((EJ90+EB90)/MAX(EJ90+EB90+EK90, 0.1)*$P$9+EK90/MAX(EJ90+EB90+EK90, 0.1)*$Q$9))/($B$11+$C$11+$F$11)</f>
        <v>0</v>
      </c>
      <c r="CQ90">
        <v>6</v>
      </c>
      <c r="CR90">
        <v>0.5</v>
      </c>
      <c r="CS90" t="s">
        <v>413</v>
      </c>
      <c r="CT90">
        <v>2</v>
      </c>
      <c r="CU90">
        <v>1687885964.599999</v>
      </c>
      <c r="CV90">
        <v>413.9358387096775</v>
      </c>
      <c r="CW90">
        <v>434.9684193548387</v>
      </c>
      <c r="CX90">
        <v>28.12118064516129</v>
      </c>
      <c r="CY90">
        <v>26.06427419354839</v>
      </c>
      <c r="CZ90">
        <v>413.3088387096774</v>
      </c>
      <c r="DA90">
        <v>27.81419354838709</v>
      </c>
      <c r="DB90">
        <v>600.2544516129032</v>
      </c>
      <c r="DC90">
        <v>101.0098387096774</v>
      </c>
      <c r="DD90">
        <v>0.09977682258064516</v>
      </c>
      <c r="DE90">
        <v>29.85613225806452</v>
      </c>
      <c r="DF90">
        <v>29.75917096774194</v>
      </c>
      <c r="DG90">
        <v>999.9000000000003</v>
      </c>
      <c r="DH90">
        <v>0</v>
      </c>
      <c r="DI90">
        <v>0</v>
      </c>
      <c r="DJ90">
        <v>9997.462258064517</v>
      </c>
      <c r="DK90">
        <v>0</v>
      </c>
      <c r="DL90">
        <v>1998.107419354839</v>
      </c>
      <c r="DM90">
        <v>-21.01844193548387</v>
      </c>
      <c r="DN90">
        <v>425.9276129032257</v>
      </c>
      <c r="DO90">
        <v>446.6089677419354</v>
      </c>
      <c r="DP90">
        <v>2.056910322580645</v>
      </c>
      <c r="DQ90">
        <v>434.9684193548387</v>
      </c>
      <c r="DR90">
        <v>26.06427419354839</v>
      </c>
      <c r="DS90">
        <v>2.840514516129033</v>
      </c>
      <c r="DT90">
        <v>2.632746451612903</v>
      </c>
      <c r="DU90">
        <v>23.12142903225806</v>
      </c>
      <c r="DV90">
        <v>21.87126451612903</v>
      </c>
      <c r="DW90">
        <v>1500.035161290323</v>
      </c>
      <c r="DX90">
        <v>0.9730003548387095</v>
      </c>
      <c r="DY90">
        <v>0.02699944516129032</v>
      </c>
      <c r="DZ90">
        <v>0</v>
      </c>
      <c r="EA90">
        <v>694.2837419354839</v>
      </c>
      <c r="EB90">
        <v>4.999310000000001</v>
      </c>
      <c r="EC90">
        <v>14233.99032258064</v>
      </c>
      <c r="ED90">
        <v>13259.55806451613</v>
      </c>
      <c r="EE90">
        <v>37.84858064516128</v>
      </c>
      <c r="EF90">
        <v>39.68699999999998</v>
      </c>
      <c r="EG90">
        <v>38.286</v>
      </c>
      <c r="EH90">
        <v>38.75</v>
      </c>
      <c r="EI90">
        <v>39.379</v>
      </c>
      <c r="EJ90">
        <v>1454.674193548387</v>
      </c>
      <c r="EK90">
        <v>40.36225806451611</v>
      </c>
      <c r="EL90">
        <v>0</v>
      </c>
      <c r="EM90">
        <v>134.5999999046326</v>
      </c>
      <c r="EN90">
        <v>0</v>
      </c>
      <c r="EO90">
        <v>694.16932</v>
      </c>
      <c r="EP90">
        <v>-7.788615404600982</v>
      </c>
      <c r="EQ90">
        <v>19.61538516074848</v>
      </c>
      <c r="ER90">
        <v>14241.328</v>
      </c>
      <c r="ES90">
        <v>15</v>
      </c>
      <c r="ET90">
        <v>1687885995.6</v>
      </c>
      <c r="EU90" t="s">
        <v>724</v>
      </c>
      <c r="EV90">
        <v>1687885995.6</v>
      </c>
      <c r="EW90">
        <v>1687883862.5</v>
      </c>
      <c r="EX90">
        <v>62</v>
      </c>
      <c r="EY90">
        <v>-0.014</v>
      </c>
      <c r="EZ90">
        <v>0.011</v>
      </c>
      <c r="FA90">
        <v>0.627</v>
      </c>
      <c r="FB90">
        <v>0.307</v>
      </c>
      <c r="FC90">
        <v>435</v>
      </c>
      <c r="FD90">
        <v>23</v>
      </c>
      <c r="FE90">
        <v>0.05</v>
      </c>
      <c r="FF90">
        <v>0.2</v>
      </c>
      <c r="FG90">
        <v>-21.01864146341464</v>
      </c>
      <c r="FH90">
        <v>0.05429477351913123</v>
      </c>
      <c r="FI90">
        <v>0.02718755970543306</v>
      </c>
      <c r="FJ90">
        <v>1</v>
      </c>
      <c r="FK90">
        <v>413.9495806451613</v>
      </c>
      <c r="FL90">
        <v>0.3481451612892417</v>
      </c>
      <c r="FM90">
        <v>0.03632982795972719</v>
      </c>
      <c r="FN90">
        <v>1</v>
      </c>
      <c r="FO90">
        <v>2.033973414634147</v>
      </c>
      <c r="FP90">
        <v>0.4553431358885008</v>
      </c>
      <c r="FQ90">
        <v>0.04728701026243659</v>
      </c>
      <c r="FR90">
        <v>1</v>
      </c>
      <c r="FS90">
        <v>28.1184</v>
      </c>
      <c r="FT90">
        <v>0.3791129032257045</v>
      </c>
      <c r="FU90">
        <v>0.02837195343883655</v>
      </c>
      <c r="FV90">
        <v>1</v>
      </c>
      <c r="FW90">
        <v>4</v>
      </c>
      <c r="FX90">
        <v>4</v>
      </c>
      <c r="FY90" t="s">
        <v>415</v>
      </c>
      <c r="FZ90">
        <v>3.17543</v>
      </c>
      <c r="GA90">
        <v>2.7968</v>
      </c>
      <c r="GB90">
        <v>0.103076</v>
      </c>
      <c r="GC90">
        <v>0.107672</v>
      </c>
      <c r="GD90">
        <v>0.133415</v>
      </c>
      <c r="GE90">
        <v>0.127089</v>
      </c>
      <c r="GF90">
        <v>27975</v>
      </c>
      <c r="GG90">
        <v>22140.5</v>
      </c>
      <c r="GH90">
        <v>29163.2</v>
      </c>
      <c r="GI90">
        <v>24316.5</v>
      </c>
      <c r="GJ90">
        <v>32126.3</v>
      </c>
      <c r="GK90">
        <v>30968.7</v>
      </c>
      <c r="GL90">
        <v>40225.5</v>
      </c>
      <c r="GM90">
        <v>39674.4</v>
      </c>
      <c r="GN90">
        <v>2.14582</v>
      </c>
      <c r="GO90">
        <v>1.82505</v>
      </c>
      <c r="GP90">
        <v>0.120737</v>
      </c>
      <c r="GQ90">
        <v>0</v>
      </c>
      <c r="GR90">
        <v>27.7593</v>
      </c>
      <c r="GS90">
        <v>999.9</v>
      </c>
      <c r="GT90">
        <v>56.9</v>
      </c>
      <c r="GU90">
        <v>35.1</v>
      </c>
      <c r="GV90">
        <v>31.9937</v>
      </c>
      <c r="GW90">
        <v>62.4119</v>
      </c>
      <c r="GX90">
        <v>31.875</v>
      </c>
      <c r="GY90">
        <v>1</v>
      </c>
      <c r="GZ90">
        <v>0.1797</v>
      </c>
      <c r="HA90">
        <v>0</v>
      </c>
      <c r="HB90">
        <v>20.2786</v>
      </c>
      <c r="HC90">
        <v>5.22523</v>
      </c>
      <c r="HD90">
        <v>11.9059</v>
      </c>
      <c r="HE90">
        <v>4.96375</v>
      </c>
      <c r="HF90">
        <v>3.292</v>
      </c>
      <c r="HG90">
        <v>9999</v>
      </c>
      <c r="HH90">
        <v>9999</v>
      </c>
      <c r="HI90">
        <v>9999</v>
      </c>
      <c r="HJ90">
        <v>999.9</v>
      </c>
      <c r="HK90">
        <v>4.97029</v>
      </c>
      <c r="HL90">
        <v>1.87531</v>
      </c>
      <c r="HM90">
        <v>1.87404</v>
      </c>
      <c r="HN90">
        <v>1.87317</v>
      </c>
      <c r="HO90">
        <v>1.87469</v>
      </c>
      <c r="HP90">
        <v>1.86966</v>
      </c>
      <c r="HQ90">
        <v>1.87378</v>
      </c>
      <c r="HR90">
        <v>1.87882</v>
      </c>
      <c r="HS90">
        <v>0</v>
      </c>
      <c r="HT90">
        <v>0</v>
      </c>
      <c r="HU90">
        <v>0</v>
      </c>
      <c r="HV90">
        <v>0</v>
      </c>
      <c r="HW90" t="s">
        <v>416</v>
      </c>
      <c r="HX90" t="s">
        <v>417</v>
      </c>
      <c r="HY90" t="s">
        <v>418</v>
      </c>
      <c r="HZ90" t="s">
        <v>418</v>
      </c>
      <c r="IA90" t="s">
        <v>418</v>
      </c>
      <c r="IB90" t="s">
        <v>418</v>
      </c>
      <c r="IC90">
        <v>0</v>
      </c>
      <c r="ID90">
        <v>100</v>
      </c>
      <c r="IE90">
        <v>100</v>
      </c>
      <c r="IF90">
        <v>0.627</v>
      </c>
      <c r="IG90">
        <v>0.307</v>
      </c>
      <c r="IH90">
        <v>0.6411500000000387</v>
      </c>
      <c r="II90">
        <v>0</v>
      </c>
      <c r="IJ90">
        <v>0</v>
      </c>
      <c r="IK90">
        <v>0</v>
      </c>
      <c r="IL90">
        <v>0.3069904761904745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1.8</v>
      </c>
      <c r="IU90">
        <v>35.2</v>
      </c>
      <c r="IV90">
        <v>1.12549</v>
      </c>
      <c r="IW90">
        <v>2.41455</v>
      </c>
      <c r="IX90">
        <v>1.42578</v>
      </c>
      <c r="IY90">
        <v>2.26196</v>
      </c>
      <c r="IZ90">
        <v>1.54785</v>
      </c>
      <c r="JA90">
        <v>2.35474</v>
      </c>
      <c r="JB90">
        <v>37.5059</v>
      </c>
      <c r="JC90">
        <v>14.2283</v>
      </c>
      <c r="JD90">
        <v>18</v>
      </c>
      <c r="JE90">
        <v>637.323</v>
      </c>
      <c r="JF90">
        <v>413.951</v>
      </c>
      <c r="JG90">
        <v>29.3781</v>
      </c>
      <c r="JH90">
        <v>29.6975</v>
      </c>
      <c r="JI90">
        <v>30</v>
      </c>
      <c r="JJ90">
        <v>29.6384</v>
      </c>
      <c r="JK90">
        <v>29.5776</v>
      </c>
      <c r="JL90">
        <v>22.5452</v>
      </c>
      <c r="JM90">
        <v>21.8018</v>
      </c>
      <c r="JN90">
        <v>57.8335</v>
      </c>
      <c r="JO90">
        <v>-999.9</v>
      </c>
      <c r="JP90">
        <v>435</v>
      </c>
      <c r="JQ90">
        <v>26</v>
      </c>
      <c r="JR90">
        <v>95.0183</v>
      </c>
      <c r="JS90">
        <v>100.938</v>
      </c>
    </row>
    <row r="91" spans="1:279">
      <c r="A91">
        <v>63</v>
      </c>
      <c r="B91">
        <v>1687886122.1</v>
      </c>
      <c r="C91">
        <v>13590.5</v>
      </c>
      <c r="D91" t="s">
        <v>725</v>
      </c>
      <c r="E91" t="s">
        <v>726</v>
      </c>
      <c r="F91">
        <v>15</v>
      </c>
      <c r="P91">
        <v>1687886114.349999</v>
      </c>
      <c r="Q91">
        <f>(R91)/1000</f>
        <v>0</v>
      </c>
      <c r="R91">
        <f>1000*DB91*AP91*(CX91-CY91)/(100*CQ91*(1000-AP91*CX91))</f>
        <v>0</v>
      </c>
      <c r="S91">
        <f>DB91*AP91*(CW91-CV91*(1000-AP91*CY91)/(1000-AP91*CX91))/(100*CQ91)</f>
        <v>0</v>
      </c>
      <c r="T91">
        <f>CV91 - IF(AP91&gt;1, S91*CQ91*100.0/(AR91*DJ91), 0)</f>
        <v>0</v>
      </c>
      <c r="U91">
        <f>((AA91-Q91/2)*T91-S91)/(AA91+Q91/2)</f>
        <v>0</v>
      </c>
      <c r="V91">
        <f>U91*(DC91+DD91)/1000.0</f>
        <v>0</v>
      </c>
      <c r="W91">
        <f>(CV91 - IF(AP91&gt;1, S91*CQ91*100.0/(AR91*DJ91), 0))*(DC91+DD91)/1000.0</f>
        <v>0</v>
      </c>
      <c r="X91">
        <f>2.0/((1/Z91-1/Y91)+SIGN(Z91)*SQRT((1/Z91-1/Y91)*(1/Z91-1/Y91) + 4*CR91/((CR91+1)*(CR91+1))*(2*1/Z91*1/Y91-1/Y91*1/Y91)))</f>
        <v>0</v>
      </c>
      <c r="Y91">
        <f>IF(LEFT(CS91,1)&lt;&gt;"0",IF(LEFT(CS91,1)="1",3.0,CT91),$D$5+$E$5*(DJ91*DC91/($K$5*1000))+$F$5*(DJ91*DC91/($K$5*1000))*MAX(MIN(CQ91,$J$5),$I$5)*MAX(MIN(CQ91,$J$5),$I$5)+$G$5*MAX(MIN(CQ91,$J$5),$I$5)*(DJ91*DC91/($K$5*1000))+$H$5*(DJ91*DC91/($K$5*1000))*(DJ91*DC91/($K$5*1000)))</f>
        <v>0</v>
      </c>
      <c r="Z91">
        <f>Q91*(1000-(1000*0.61365*exp(17.502*AD91/(240.97+AD91))/(DC91+DD91)+CX91)/2)/(1000*0.61365*exp(17.502*AD91/(240.97+AD91))/(DC91+DD91)-CX91)</f>
        <v>0</v>
      </c>
      <c r="AA91">
        <f>1/((CR91+1)/(X91/1.6)+1/(Y91/1.37)) + CR91/((CR91+1)/(X91/1.6) + CR91/(Y91/1.37))</f>
        <v>0</v>
      </c>
      <c r="AB91">
        <f>(CM91*CP91)</f>
        <v>0</v>
      </c>
      <c r="AC91">
        <f>(DE91+(AB91+2*0.95*5.67E-8*(((DE91+$B$7)+273)^4-(DE91+273)^4)-44100*Q91)/(1.84*29.3*Y91+8*0.95*5.67E-8*(DE91+273)^3))</f>
        <v>0</v>
      </c>
      <c r="AD91">
        <f>($B$74*DF91+$D$7*DG91+$C$74*AC91)</f>
        <v>0</v>
      </c>
      <c r="AE91">
        <f>0.61365*exp(17.502*AD91/(240.97+AD91))</f>
        <v>0</v>
      </c>
      <c r="AF91">
        <f>(AG91/AH91*100)</f>
        <v>0</v>
      </c>
      <c r="AG91">
        <f>CX91*(DC91+DD91)/1000</f>
        <v>0</v>
      </c>
      <c r="AH91">
        <f>0.61365*exp(17.502*DE91/(240.97+DE91))</f>
        <v>0</v>
      </c>
      <c r="AI91">
        <f>(AE91-CX91*(DC91+DD91)/1000)</f>
        <v>0</v>
      </c>
      <c r="AJ91">
        <f>(-Q91*44100)</f>
        <v>0</v>
      </c>
      <c r="AK91">
        <f>2*29.3*Y91*0.92*(DE91-AD91)</f>
        <v>0</v>
      </c>
      <c r="AL91">
        <f>2*0.95*5.67E-8*(((DE91+$B$7)+273)^4-(AD91+273)^4)</f>
        <v>0</v>
      </c>
      <c r="AM91">
        <f>AB91+AL91+AJ91+AK91</f>
        <v>0</v>
      </c>
      <c r="AN91">
        <v>0</v>
      </c>
      <c r="AO91">
        <v>0</v>
      </c>
      <c r="AP91">
        <f>IF(AN91*$H$13&gt;=AR91,1.0,(AR91/(AR91-AN91*$H$13)))</f>
        <v>0</v>
      </c>
      <c r="AQ91">
        <f>(AP91-1)*100</f>
        <v>0</v>
      </c>
      <c r="AR91">
        <f>MAX(0,($B$13+$C$13*DJ91)/(1+$D$13*DJ91)*DC91/(DE91+273)*$E$13)</f>
        <v>0</v>
      </c>
      <c r="AS91" t="s">
        <v>409</v>
      </c>
      <c r="AT91">
        <v>12501.9</v>
      </c>
      <c r="AU91">
        <v>646.7515384615385</v>
      </c>
      <c r="AV91">
        <v>2575.47</v>
      </c>
      <c r="AW91">
        <f>1-AU91/AV91</f>
        <v>0</v>
      </c>
      <c r="AX91">
        <v>-1.242991638256745</v>
      </c>
      <c r="AY91" t="s">
        <v>727</v>
      </c>
      <c r="AZ91">
        <v>12536.2</v>
      </c>
      <c r="BA91">
        <v>710.1674399999999</v>
      </c>
      <c r="BB91">
        <v>865.199</v>
      </c>
      <c r="BC91">
        <f>1-BA91/BB91</f>
        <v>0</v>
      </c>
      <c r="BD91">
        <v>0.5</v>
      </c>
      <c r="BE91">
        <f>CN91</f>
        <v>0</v>
      </c>
      <c r="BF91">
        <f>S91</f>
        <v>0</v>
      </c>
      <c r="BG91">
        <f>BC91*BD91*BE91</f>
        <v>0</v>
      </c>
      <c r="BH91">
        <f>(BF91-AX91)/BE91</f>
        <v>0</v>
      </c>
      <c r="BI91">
        <f>(AV91-BB91)/BB91</f>
        <v>0</v>
      </c>
      <c r="BJ91">
        <f>AU91/(AW91+AU91/BB91)</f>
        <v>0</v>
      </c>
      <c r="BK91" t="s">
        <v>728</v>
      </c>
      <c r="BL91">
        <v>-1773.93</v>
      </c>
      <c r="BM91">
        <f>IF(BL91&lt;&gt;0, BL91, BJ91)</f>
        <v>0</v>
      </c>
      <c r="BN91">
        <f>1-BM91/BB91</f>
        <v>0</v>
      </c>
      <c r="BO91">
        <f>(BB91-BA91)/(BB91-BM91)</f>
        <v>0</v>
      </c>
      <c r="BP91">
        <f>(AV91-BB91)/(AV91-BM91)</f>
        <v>0</v>
      </c>
      <c r="BQ91">
        <f>(BB91-BA91)/(BB91-AU91)</f>
        <v>0</v>
      </c>
      <c r="BR91">
        <f>(AV91-BB91)/(AV91-AU91)</f>
        <v>0</v>
      </c>
      <c r="BS91">
        <f>(BO91*BM91/BA91)</f>
        <v>0</v>
      </c>
      <c r="BT91">
        <f>(1-BS91)</f>
        <v>0</v>
      </c>
      <c r="BU91">
        <v>1969</v>
      </c>
      <c r="BV91">
        <v>300</v>
      </c>
      <c r="BW91">
        <v>300</v>
      </c>
      <c r="BX91">
        <v>300</v>
      </c>
      <c r="BY91">
        <v>12536.2</v>
      </c>
      <c r="BZ91">
        <v>849.3099999999999</v>
      </c>
      <c r="CA91">
        <v>-0.00908263</v>
      </c>
      <c r="CB91">
        <v>3.24</v>
      </c>
      <c r="CC91" t="s">
        <v>412</v>
      </c>
      <c r="CD91" t="s">
        <v>412</v>
      </c>
      <c r="CE91" t="s">
        <v>412</v>
      </c>
      <c r="CF91" t="s">
        <v>412</v>
      </c>
      <c r="CG91" t="s">
        <v>412</v>
      </c>
      <c r="CH91" t="s">
        <v>412</v>
      </c>
      <c r="CI91" t="s">
        <v>412</v>
      </c>
      <c r="CJ91" t="s">
        <v>412</v>
      </c>
      <c r="CK91" t="s">
        <v>412</v>
      </c>
      <c r="CL91" t="s">
        <v>412</v>
      </c>
      <c r="CM91">
        <f>$B$11*DK91+$C$11*DL91+$F$11*DW91*(1-DZ91)</f>
        <v>0</v>
      </c>
      <c r="CN91">
        <f>CM91*CO91</f>
        <v>0</v>
      </c>
      <c r="CO91">
        <f>($B$11*$D$9+$C$11*$D$9+$F$11*((EJ91+EB91)/MAX(EJ91+EB91+EK91, 0.1)*$I$9+EK91/MAX(EJ91+EB91+EK91, 0.1)*$J$9))/($B$11+$C$11+$F$11)</f>
        <v>0</v>
      </c>
      <c r="CP91">
        <f>($B$11*$K$9+$C$11*$K$9+$F$11*((EJ91+EB91)/MAX(EJ91+EB91+EK91, 0.1)*$P$9+EK91/MAX(EJ91+EB91+EK91, 0.1)*$Q$9))/($B$11+$C$11+$F$11)</f>
        <v>0</v>
      </c>
      <c r="CQ91">
        <v>6</v>
      </c>
      <c r="CR91">
        <v>0.5</v>
      </c>
      <c r="CS91" t="s">
        <v>413</v>
      </c>
      <c r="CT91">
        <v>2</v>
      </c>
      <c r="CU91">
        <v>1687886114.349999</v>
      </c>
      <c r="CV91">
        <v>427.9308666666666</v>
      </c>
      <c r="CW91">
        <v>434.9702666666666</v>
      </c>
      <c r="CX91">
        <v>26.52512333333333</v>
      </c>
      <c r="CY91">
        <v>25.96363666666667</v>
      </c>
      <c r="CZ91">
        <v>427.2738666666667</v>
      </c>
      <c r="DA91">
        <v>26.16712333333333</v>
      </c>
      <c r="DB91">
        <v>600.2363666666665</v>
      </c>
      <c r="DC91">
        <v>101.0114666666667</v>
      </c>
      <c r="DD91">
        <v>0.1001378433333333</v>
      </c>
      <c r="DE91">
        <v>30.46409666666666</v>
      </c>
      <c r="DF91">
        <v>30.77209</v>
      </c>
      <c r="DG91">
        <v>999.9000000000002</v>
      </c>
      <c r="DH91">
        <v>0</v>
      </c>
      <c r="DI91">
        <v>0</v>
      </c>
      <c r="DJ91">
        <v>9997.79466666667</v>
      </c>
      <c r="DK91">
        <v>0</v>
      </c>
      <c r="DL91">
        <v>712.7087000000002</v>
      </c>
      <c r="DM91">
        <v>-7.069217</v>
      </c>
      <c r="DN91">
        <v>439.5373666666667</v>
      </c>
      <c r="DO91">
        <v>446.5647333333333</v>
      </c>
      <c r="DP91">
        <v>0.5104810666666666</v>
      </c>
      <c r="DQ91">
        <v>434.9702666666666</v>
      </c>
      <c r="DR91">
        <v>25.96363666666667</v>
      </c>
      <c r="DS91">
        <v>2.674191</v>
      </c>
      <c r="DT91">
        <v>2.622627</v>
      </c>
      <c r="DU91">
        <v>22.12736</v>
      </c>
      <c r="DV91">
        <v>21.80819333333333</v>
      </c>
      <c r="DW91">
        <v>1499.991666666667</v>
      </c>
      <c r="DX91">
        <v>0.9730015000000001</v>
      </c>
      <c r="DY91">
        <v>0.02699809</v>
      </c>
      <c r="DZ91">
        <v>0</v>
      </c>
      <c r="EA91">
        <v>710.7173666666666</v>
      </c>
      <c r="EB91">
        <v>4.99931</v>
      </c>
      <c r="EC91">
        <v>21373.20666666667</v>
      </c>
      <c r="ED91">
        <v>13259.16</v>
      </c>
      <c r="EE91">
        <v>37.93909999999999</v>
      </c>
      <c r="EF91">
        <v>39.50619999999999</v>
      </c>
      <c r="EG91">
        <v>38.31199999999999</v>
      </c>
      <c r="EH91">
        <v>39.12289999999999</v>
      </c>
      <c r="EI91">
        <v>39.43699999999998</v>
      </c>
      <c r="EJ91">
        <v>1454.631333333333</v>
      </c>
      <c r="EK91">
        <v>40.36033333333332</v>
      </c>
      <c r="EL91">
        <v>0</v>
      </c>
      <c r="EM91">
        <v>149</v>
      </c>
      <c r="EN91">
        <v>0</v>
      </c>
      <c r="EO91">
        <v>710.1674399999999</v>
      </c>
      <c r="EP91">
        <v>-61.54492298098067</v>
      </c>
      <c r="EQ91">
        <v>-8594.0692130772</v>
      </c>
      <c r="ER91">
        <v>21308.792</v>
      </c>
      <c r="ES91">
        <v>15</v>
      </c>
      <c r="ET91">
        <v>1687886145.1</v>
      </c>
      <c r="EU91" t="s">
        <v>729</v>
      </c>
      <c r="EV91">
        <v>1687886145.1</v>
      </c>
      <c r="EW91">
        <v>1687886140.1</v>
      </c>
      <c r="EX91">
        <v>63</v>
      </c>
      <c r="EY91">
        <v>0.03</v>
      </c>
      <c r="EZ91">
        <v>0.051</v>
      </c>
      <c r="FA91">
        <v>0.657</v>
      </c>
      <c r="FB91">
        <v>0.358</v>
      </c>
      <c r="FC91">
        <v>435</v>
      </c>
      <c r="FD91">
        <v>26</v>
      </c>
      <c r="FE91">
        <v>0.28</v>
      </c>
      <c r="FF91">
        <v>0.12</v>
      </c>
      <c r="FG91">
        <v>-7.05571268292683</v>
      </c>
      <c r="FH91">
        <v>-0.2430269686411229</v>
      </c>
      <c r="FI91">
        <v>0.03250975080925646</v>
      </c>
      <c r="FJ91">
        <v>1</v>
      </c>
      <c r="FK91">
        <v>427.9002258064516</v>
      </c>
      <c r="FL91">
        <v>-0.1273064516155824</v>
      </c>
      <c r="FM91">
        <v>0.0211411686395579</v>
      </c>
      <c r="FN91">
        <v>1</v>
      </c>
      <c r="FO91">
        <v>0.4924381219512196</v>
      </c>
      <c r="FP91">
        <v>0.3326417351916379</v>
      </c>
      <c r="FQ91">
        <v>0.03729276479896578</v>
      </c>
      <c r="FR91">
        <v>1</v>
      </c>
      <c r="FS91">
        <v>26.47165161290323</v>
      </c>
      <c r="FT91">
        <v>0.5571241935483903</v>
      </c>
      <c r="FU91">
        <v>0.04203650388280279</v>
      </c>
      <c r="FV91">
        <v>1</v>
      </c>
      <c r="FW91">
        <v>4</v>
      </c>
      <c r="FX91">
        <v>4</v>
      </c>
      <c r="FY91" t="s">
        <v>415</v>
      </c>
      <c r="FZ91">
        <v>3.17507</v>
      </c>
      <c r="GA91">
        <v>2.79717</v>
      </c>
      <c r="GB91">
        <v>0.105687</v>
      </c>
      <c r="GC91">
        <v>0.107669</v>
      </c>
      <c r="GD91">
        <v>0.127958</v>
      </c>
      <c r="GE91">
        <v>0.127034</v>
      </c>
      <c r="GF91">
        <v>27887.5</v>
      </c>
      <c r="GG91">
        <v>22138.6</v>
      </c>
      <c r="GH91">
        <v>29157.2</v>
      </c>
      <c r="GI91">
        <v>24314.6</v>
      </c>
      <c r="GJ91">
        <v>32328.1</v>
      </c>
      <c r="GK91">
        <v>30968.8</v>
      </c>
      <c r="GL91">
        <v>40219.5</v>
      </c>
      <c r="GM91">
        <v>39671.7</v>
      </c>
      <c r="GN91">
        <v>2.14272</v>
      </c>
      <c r="GO91">
        <v>1.82425</v>
      </c>
      <c r="GP91">
        <v>0.145789</v>
      </c>
      <c r="GQ91">
        <v>0</v>
      </c>
      <c r="GR91">
        <v>28.4026</v>
      </c>
      <c r="GS91">
        <v>999.9</v>
      </c>
      <c r="GT91">
        <v>56.3</v>
      </c>
      <c r="GU91">
        <v>35</v>
      </c>
      <c r="GV91">
        <v>31.4812</v>
      </c>
      <c r="GW91">
        <v>61.6619</v>
      </c>
      <c r="GX91">
        <v>31.0817</v>
      </c>
      <c r="GY91">
        <v>1</v>
      </c>
      <c r="GZ91">
        <v>0.185676</v>
      </c>
      <c r="HA91">
        <v>0</v>
      </c>
      <c r="HB91">
        <v>20.2786</v>
      </c>
      <c r="HC91">
        <v>5.22627</v>
      </c>
      <c r="HD91">
        <v>11.9069</v>
      </c>
      <c r="HE91">
        <v>4.9636</v>
      </c>
      <c r="HF91">
        <v>3.292</v>
      </c>
      <c r="HG91">
        <v>9999</v>
      </c>
      <c r="HH91">
        <v>9999</v>
      </c>
      <c r="HI91">
        <v>9999</v>
      </c>
      <c r="HJ91">
        <v>999.9</v>
      </c>
      <c r="HK91">
        <v>4.9703</v>
      </c>
      <c r="HL91">
        <v>1.8753</v>
      </c>
      <c r="HM91">
        <v>1.87402</v>
      </c>
      <c r="HN91">
        <v>1.87318</v>
      </c>
      <c r="HO91">
        <v>1.87469</v>
      </c>
      <c r="HP91">
        <v>1.86966</v>
      </c>
      <c r="HQ91">
        <v>1.87378</v>
      </c>
      <c r="HR91">
        <v>1.87881</v>
      </c>
      <c r="HS91">
        <v>0</v>
      </c>
      <c r="HT91">
        <v>0</v>
      </c>
      <c r="HU91">
        <v>0</v>
      </c>
      <c r="HV91">
        <v>0</v>
      </c>
      <c r="HW91" t="s">
        <v>416</v>
      </c>
      <c r="HX91" t="s">
        <v>417</v>
      </c>
      <c r="HY91" t="s">
        <v>418</v>
      </c>
      <c r="HZ91" t="s">
        <v>418</v>
      </c>
      <c r="IA91" t="s">
        <v>418</v>
      </c>
      <c r="IB91" t="s">
        <v>418</v>
      </c>
      <c r="IC91">
        <v>0</v>
      </c>
      <c r="ID91">
        <v>100</v>
      </c>
      <c r="IE91">
        <v>100</v>
      </c>
      <c r="IF91">
        <v>0.657</v>
      </c>
      <c r="IG91">
        <v>0.358</v>
      </c>
      <c r="IH91">
        <v>0.6271999999999593</v>
      </c>
      <c r="II91">
        <v>0</v>
      </c>
      <c r="IJ91">
        <v>0</v>
      </c>
      <c r="IK91">
        <v>0</v>
      </c>
      <c r="IL91">
        <v>0.3069904761904745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2.1</v>
      </c>
      <c r="IU91">
        <v>37.7</v>
      </c>
      <c r="IV91">
        <v>1.12671</v>
      </c>
      <c r="IW91">
        <v>2.40601</v>
      </c>
      <c r="IX91">
        <v>1.42578</v>
      </c>
      <c r="IY91">
        <v>2.26318</v>
      </c>
      <c r="IZ91">
        <v>1.54785</v>
      </c>
      <c r="JA91">
        <v>2.37549</v>
      </c>
      <c r="JB91">
        <v>37.4819</v>
      </c>
      <c r="JC91">
        <v>14.2108</v>
      </c>
      <c r="JD91">
        <v>18</v>
      </c>
      <c r="JE91">
        <v>635.1660000000001</v>
      </c>
      <c r="JF91">
        <v>413.652</v>
      </c>
      <c r="JG91">
        <v>29.5627</v>
      </c>
      <c r="JH91">
        <v>29.7699</v>
      </c>
      <c r="JI91">
        <v>30.0006</v>
      </c>
      <c r="JJ91">
        <v>29.6559</v>
      </c>
      <c r="JK91">
        <v>29.5998</v>
      </c>
      <c r="JL91">
        <v>22.578</v>
      </c>
      <c r="JM91">
        <v>19.2551</v>
      </c>
      <c r="JN91">
        <v>57.4617</v>
      </c>
      <c r="JO91">
        <v>-999.9</v>
      </c>
      <c r="JP91">
        <v>435</v>
      </c>
      <c r="JQ91">
        <v>26</v>
      </c>
      <c r="JR91">
        <v>95.002</v>
      </c>
      <c r="JS91">
        <v>100.931</v>
      </c>
    </row>
    <row r="92" spans="1:279">
      <c r="A92">
        <v>64</v>
      </c>
      <c r="B92">
        <v>1687886250.6</v>
      </c>
      <c r="C92">
        <v>13719</v>
      </c>
      <c r="D92" t="s">
        <v>730</v>
      </c>
      <c r="E92" t="s">
        <v>731</v>
      </c>
      <c r="F92">
        <v>15</v>
      </c>
      <c r="P92">
        <v>1687886242.849999</v>
      </c>
      <c r="Q92">
        <f>(R92)/1000</f>
        <v>0</v>
      </c>
      <c r="R92">
        <f>1000*DB92*AP92*(CX92-CY92)/(100*CQ92*(1000-AP92*CX92))</f>
        <v>0</v>
      </c>
      <c r="S92">
        <f>DB92*AP92*(CW92-CV92*(1000-AP92*CY92)/(1000-AP92*CX92))/(100*CQ92)</f>
        <v>0</v>
      </c>
      <c r="T92">
        <f>CV92 - IF(AP92&gt;1, S92*CQ92*100.0/(AR92*DJ92), 0)</f>
        <v>0</v>
      </c>
      <c r="U92">
        <f>((AA92-Q92/2)*T92-S92)/(AA92+Q92/2)</f>
        <v>0</v>
      </c>
      <c r="V92">
        <f>U92*(DC92+DD92)/1000.0</f>
        <v>0</v>
      </c>
      <c r="W92">
        <f>(CV92 - IF(AP92&gt;1, S92*CQ92*100.0/(AR92*DJ92), 0))*(DC92+DD92)/1000.0</f>
        <v>0</v>
      </c>
      <c r="X92">
        <f>2.0/((1/Z92-1/Y92)+SIGN(Z92)*SQRT((1/Z92-1/Y92)*(1/Z92-1/Y92) + 4*CR92/((CR92+1)*(CR92+1))*(2*1/Z92*1/Y92-1/Y92*1/Y92)))</f>
        <v>0</v>
      </c>
      <c r="Y92">
        <f>IF(LEFT(CS92,1)&lt;&gt;"0",IF(LEFT(CS92,1)="1",3.0,CT92),$D$5+$E$5*(DJ92*DC92/($K$5*1000))+$F$5*(DJ92*DC92/($K$5*1000))*MAX(MIN(CQ92,$J$5),$I$5)*MAX(MIN(CQ92,$J$5),$I$5)+$G$5*MAX(MIN(CQ92,$J$5),$I$5)*(DJ92*DC92/($K$5*1000))+$H$5*(DJ92*DC92/($K$5*1000))*(DJ92*DC92/($K$5*1000)))</f>
        <v>0</v>
      </c>
      <c r="Z92">
        <f>Q92*(1000-(1000*0.61365*exp(17.502*AD92/(240.97+AD92))/(DC92+DD92)+CX92)/2)/(1000*0.61365*exp(17.502*AD92/(240.97+AD92))/(DC92+DD92)-CX92)</f>
        <v>0</v>
      </c>
      <c r="AA92">
        <f>1/((CR92+1)/(X92/1.6)+1/(Y92/1.37)) + CR92/((CR92+1)/(X92/1.6) + CR92/(Y92/1.37))</f>
        <v>0</v>
      </c>
      <c r="AB92">
        <f>(CM92*CP92)</f>
        <v>0</v>
      </c>
      <c r="AC92">
        <f>(DE92+(AB92+2*0.95*5.67E-8*(((DE92+$B$7)+273)^4-(DE92+273)^4)-44100*Q92)/(1.84*29.3*Y92+8*0.95*5.67E-8*(DE92+273)^3))</f>
        <v>0</v>
      </c>
      <c r="AD92">
        <f>($B$74*DF92+$D$7*DG92+$C$74*AC92)</f>
        <v>0</v>
      </c>
      <c r="AE92">
        <f>0.61365*exp(17.502*AD92/(240.97+AD92))</f>
        <v>0</v>
      </c>
      <c r="AF92">
        <f>(AG92/AH92*100)</f>
        <v>0</v>
      </c>
      <c r="AG92">
        <f>CX92*(DC92+DD92)/1000</f>
        <v>0</v>
      </c>
      <c r="AH92">
        <f>0.61365*exp(17.502*DE92/(240.97+DE92))</f>
        <v>0</v>
      </c>
      <c r="AI92">
        <f>(AE92-CX92*(DC92+DD92)/1000)</f>
        <v>0</v>
      </c>
      <c r="AJ92">
        <f>(-Q92*44100)</f>
        <v>0</v>
      </c>
      <c r="AK92">
        <f>2*29.3*Y92*0.92*(DE92-AD92)</f>
        <v>0</v>
      </c>
      <c r="AL92">
        <f>2*0.95*5.67E-8*(((DE92+$B$7)+273)^4-(AD92+273)^4)</f>
        <v>0</v>
      </c>
      <c r="AM92">
        <f>AB92+AL92+AJ92+AK92</f>
        <v>0</v>
      </c>
      <c r="AN92">
        <v>0</v>
      </c>
      <c r="AO92">
        <v>0</v>
      </c>
      <c r="AP92">
        <f>IF(AN92*$H$13&gt;=AR92,1.0,(AR92/(AR92-AN92*$H$13)))</f>
        <v>0</v>
      </c>
      <c r="AQ92">
        <f>(AP92-1)*100</f>
        <v>0</v>
      </c>
      <c r="AR92">
        <f>MAX(0,($B$13+$C$13*DJ92)/(1+$D$13*DJ92)*DC92/(DE92+273)*$E$13)</f>
        <v>0</v>
      </c>
      <c r="AS92" t="s">
        <v>409</v>
      </c>
      <c r="AT92">
        <v>12501.9</v>
      </c>
      <c r="AU92">
        <v>646.7515384615385</v>
      </c>
      <c r="AV92">
        <v>2575.47</v>
      </c>
      <c r="AW92">
        <f>1-AU92/AV92</f>
        <v>0</v>
      </c>
      <c r="AX92">
        <v>-1.242991638256745</v>
      </c>
      <c r="AY92" t="s">
        <v>732</v>
      </c>
      <c r="AZ92">
        <v>12530.6</v>
      </c>
      <c r="BA92">
        <v>720.4457307692307</v>
      </c>
      <c r="BB92">
        <v>994.045</v>
      </c>
      <c r="BC92">
        <f>1-BA92/BB92</f>
        <v>0</v>
      </c>
      <c r="BD92">
        <v>0.5</v>
      </c>
      <c r="BE92">
        <f>CN92</f>
        <v>0</v>
      </c>
      <c r="BF92">
        <f>S92</f>
        <v>0</v>
      </c>
      <c r="BG92">
        <f>BC92*BD92*BE92</f>
        <v>0</v>
      </c>
      <c r="BH92">
        <f>(BF92-AX92)/BE92</f>
        <v>0</v>
      </c>
      <c r="BI92">
        <f>(AV92-BB92)/BB92</f>
        <v>0</v>
      </c>
      <c r="BJ92">
        <f>AU92/(AW92+AU92/BB92)</f>
        <v>0</v>
      </c>
      <c r="BK92" t="s">
        <v>733</v>
      </c>
      <c r="BL92">
        <v>-877.92</v>
      </c>
      <c r="BM92">
        <f>IF(BL92&lt;&gt;0, BL92, BJ92)</f>
        <v>0</v>
      </c>
      <c r="BN92">
        <f>1-BM92/BB92</f>
        <v>0</v>
      </c>
      <c r="BO92">
        <f>(BB92-BA92)/(BB92-BM92)</f>
        <v>0</v>
      </c>
      <c r="BP92">
        <f>(AV92-BB92)/(AV92-BM92)</f>
        <v>0</v>
      </c>
      <c r="BQ92">
        <f>(BB92-BA92)/(BB92-AU92)</f>
        <v>0</v>
      </c>
      <c r="BR92">
        <f>(AV92-BB92)/(AV92-AU92)</f>
        <v>0</v>
      </c>
      <c r="BS92">
        <f>(BO92*BM92/BA92)</f>
        <v>0</v>
      </c>
      <c r="BT92">
        <f>(1-BS92)</f>
        <v>0</v>
      </c>
      <c r="BU92">
        <v>1971</v>
      </c>
      <c r="BV92">
        <v>300</v>
      </c>
      <c r="BW92">
        <v>300</v>
      </c>
      <c r="BX92">
        <v>300</v>
      </c>
      <c r="BY92">
        <v>12530.6</v>
      </c>
      <c r="BZ92">
        <v>933.72</v>
      </c>
      <c r="CA92">
        <v>-0.009079240000000001</v>
      </c>
      <c r="CB92">
        <v>-8.01</v>
      </c>
      <c r="CC92" t="s">
        <v>412</v>
      </c>
      <c r="CD92" t="s">
        <v>412</v>
      </c>
      <c r="CE92" t="s">
        <v>412</v>
      </c>
      <c r="CF92" t="s">
        <v>412</v>
      </c>
      <c r="CG92" t="s">
        <v>412</v>
      </c>
      <c r="CH92" t="s">
        <v>412</v>
      </c>
      <c r="CI92" t="s">
        <v>412</v>
      </c>
      <c r="CJ92" t="s">
        <v>412</v>
      </c>
      <c r="CK92" t="s">
        <v>412</v>
      </c>
      <c r="CL92" t="s">
        <v>412</v>
      </c>
      <c r="CM92">
        <f>$B$11*DK92+$C$11*DL92+$F$11*DW92*(1-DZ92)</f>
        <v>0</v>
      </c>
      <c r="CN92">
        <f>CM92*CO92</f>
        <v>0</v>
      </c>
      <c r="CO92">
        <f>($B$11*$D$9+$C$11*$D$9+$F$11*((EJ92+EB92)/MAX(EJ92+EB92+EK92, 0.1)*$I$9+EK92/MAX(EJ92+EB92+EK92, 0.1)*$J$9))/($B$11+$C$11+$F$11)</f>
        <v>0</v>
      </c>
      <c r="CP92">
        <f>($B$11*$K$9+$C$11*$K$9+$F$11*((EJ92+EB92)/MAX(EJ92+EB92+EK92, 0.1)*$P$9+EK92/MAX(EJ92+EB92+EK92, 0.1)*$Q$9))/($B$11+$C$11+$F$11)</f>
        <v>0</v>
      </c>
      <c r="CQ92">
        <v>6</v>
      </c>
      <c r="CR92">
        <v>0.5</v>
      </c>
      <c r="CS92" t="s">
        <v>413</v>
      </c>
      <c r="CT92">
        <v>2</v>
      </c>
      <c r="CU92">
        <v>1687886242.849999</v>
      </c>
      <c r="CV92">
        <v>418.8367999999999</v>
      </c>
      <c r="CW92">
        <v>434.96</v>
      </c>
      <c r="CX92">
        <v>27.96046</v>
      </c>
      <c r="CY92">
        <v>25.92951333333333</v>
      </c>
      <c r="CZ92">
        <v>418.2468</v>
      </c>
      <c r="DA92">
        <v>27.60266</v>
      </c>
      <c r="DB92">
        <v>600.2313333333334</v>
      </c>
      <c r="DC92">
        <v>101.0072333333333</v>
      </c>
      <c r="DD92">
        <v>0.10005203</v>
      </c>
      <c r="DE92">
        <v>30.29296</v>
      </c>
      <c r="DF92">
        <v>30.33951666666666</v>
      </c>
      <c r="DG92">
        <v>999.9000000000002</v>
      </c>
      <c r="DH92">
        <v>0</v>
      </c>
      <c r="DI92">
        <v>0</v>
      </c>
      <c r="DJ92">
        <v>9998.604666666668</v>
      </c>
      <c r="DK92">
        <v>0</v>
      </c>
      <c r="DL92">
        <v>1746.803333333333</v>
      </c>
      <c r="DM92">
        <v>-16.05634666666667</v>
      </c>
      <c r="DN92">
        <v>430.9533333333333</v>
      </c>
      <c r="DO92">
        <v>446.5385</v>
      </c>
      <c r="DP92">
        <v>2.030964666666667</v>
      </c>
      <c r="DQ92">
        <v>434.96</v>
      </c>
      <c r="DR92">
        <v>25.92951333333333</v>
      </c>
      <c r="DS92">
        <v>2.824214</v>
      </c>
      <c r="DT92">
        <v>2.619072000000001</v>
      </c>
      <c r="DU92">
        <v>23.02629666666667</v>
      </c>
      <c r="DV92">
        <v>21.78599666666666</v>
      </c>
      <c r="DW92">
        <v>1500.010333333334</v>
      </c>
      <c r="DX92">
        <v>0.9730063333333338</v>
      </c>
      <c r="DY92">
        <v>0.02699325999999999</v>
      </c>
      <c r="DZ92">
        <v>0</v>
      </c>
      <c r="EA92">
        <v>720.5967333333333</v>
      </c>
      <c r="EB92">
        <v>4.99931</v>
      </c>
      <c r="EC92">
        <v>14401.60333333333</v>
      </c>
      <c r="ED92">
        <v>13259.35</v>
      </c>
      <c r="EE92">
        <v>38.06199999999999</v>
      </c>
      <c r="EF92">
        <v>39.68699999999998</v>
      </c>
      <c r="EG92">
        <v>38.375</v>
      </c>
      <c r="EH92">
        <v>39.16013333333333</v>
      </c>
      <c r="EI92">
        <v>39.625</v>
      </c>
      <c r="EJ92">
        <v>1454.656666666666</v>
      </c>
      <c r="EK92">
        <v>40.35366666666665</v>
      </c>
      <c r="EL92">
        <v>0</v>
      </c>
      <c r="EM92">
        <v>128.0999999046326</v>
      </c>
      <c r="EN92">
        <v>0</v>
      </c>
      <c r="EO92">
        <v>720.4457307692307</v>
      </c>
      <c r="EP92">
        <v>-42.01439310140231</v>
      </c>
      <c r="EQ92">
        <v>-479.7196576079053</v>
      </c>
      <c r="ER92">
        <v>14399.67692307692</v>
      </c>
      <c r="ES92">
        <v>15</v>
      </c>
      <c r="ET92">
        <v>1687886276.6</v>
      </c>
      <c r="EU92" t="s">
        <v>734</v>
      </c>
      <c r="EV92">
        <v>1687886276.6</v>
      </c>
      <c r="EW92">
        <v>1687886140.1</v>
      </c>
      <c r="EX92">
        <v>64</v>
      </c>
      <c r="EY92">
        <v>-0.067</v>
      </c>
      <c r="EZ92">
        <v>0.051</v>
      </c>
      <c r="FA92">
        <v>0.59</v>
      </c>
      <c r="FB92">
        <v>0.358</v>
      </c>
      <c r="FC92">
        <v>435</v>
      </c>
      <c r="FD92">
        <v>26</v>
      </c>
      <c r="FE92">
        <v>0.13</v>
      </c>
      <c r="FF92">
        <v>0.12</v>
      </c>
      <c r="FG92">
        <v>-16.0263775</v>
      </c>
      <c r="FH92">
        <v>-0.7295988742963879</v>
      </c>
      <c r="FI92">
        <v>0.0795498443980249</v>
      </c>
      <c r="FJ92">
        <v>1</v>
      </c>
      <c r="FK92">
        <v>418.9036666666667</v>
      </c>
      <c r="FL92">
        <v>-0.7662914349274742</v>
      </c>
      <c r="FM92">
        <v>0.05890519690334908</v>
      </c>
      <c r="FN92">
        <v>1</v>
      </c>
      <c r="FO92">
        <v>2.01294075</v>
      </c>
      <c r="FP92">
        <v>0.3062687054408989</v>
      </c>
      <c r="FQ92">
        <v>0.03478408999726023</v>
      </c>
      <c r="FR92">
        <v>1</v>
      </c>
      <c r="FS92">
        <v>27.96046</v>
      </c>
      <c r="FT92">
        <v>0.2601610678530684</v>
      </c>
      <c r="FU92">
        <v>0.01924064447985038</v>
      </c>
      <c r="FV92">
        <v>1</v>
      </c>
      <c r="FW92">
        <v>4</v>
      </c>
      <c r="FX92">
        <v>4</v>
      </c>
      <c r="FY92" t="s">
        <v>415</v>
      </c>
      <c r="FZ92">
        <v>3.17487</v>
      </c>
      <c r="GA92">
        <v>2.79666</v>
      </c>
      <c r="GB92">
        <v>0.103959</v>
      </c>
      <c r="GC92">
        <v>0.107637</v>
      </c>
      <c r="GD92">
        <v>0.132663</v>
      </c>
      <c r="GE92">
        <v>0.126893</v>
      </c>
      <c r="GF92">
        <v>27932.8</v>
      </c>
      <c r="GG92">
        <v>22132.8</v>
      </c>
      <c r="GH92">
        <v>29149.1</v>
      </c>
      <c r="GI92">
        <v>24308</v>
      </c>
      <c r="GJ92">
        <v>32141.3</v>
      </c>
      <c r="GK92">
        <v>30965.6</v>
      </c>
      <c r="GL92">
        <v>40207.3</v>
      </c>
      <c r="GM92">
        <v>39660.6</v>
      </c>
      <c r="GN92">
        <v>2.14322</v>
      </c>
      <c r="GO92">
        <v>1.82342</v>
      </c>
      <c r="GP92">
        <v>0.123717</v>
      </c>
      <c r="GQ92">
        <v>0</v>
      </c>
      <c r="GR92">
        <v>28.2882</v>
      </c>
      <c r="GS92">
        <v>999.9</v>
      </c>
      <c r="GT92">
        <v>55.8</v>
      </c>
      <c r="GU92">
        <v>34.9</v>
      </c>
      <c r="GV92">
        <v>31.0305</v>
      </c>
      <c r="GW92">
        <v>62.2119</v>
      </c>
      <c r="GX92">
        <v>33.2492</v>
      </c>
      <c r="GY92">
        <v>1</v>
      </c>
      <c r="GZ92">
        <v>0.199502</v>
      </c>
      <c r="HA92">
        <v>0</v>
      </c>
      <c r="HB92">
        <v>20.2783</v>
      </c>
      <c r="HC92">
        <v>5.22463</v>
      </c>
      <c r="HD92">
        <v>11.9078</v>
      </c>
      <c r="HE92">
        <v>4.9637</v>
      </c>
      <c r="HF92">
        <v>3.292</v>
      </c>
      <c r="HG92">
        <v>9999</v>
      </c>
      <c r="HH92">
        <v>9999</v>
      </c>
      <c r="HI92">
        <v>9999</v>
      </c>
      <c r="HJ92">
        <v>999.9</v>
      </c>
      <c r="HK92">
        <v>4.97031</v>
      </c>
      <c r="HL92">
        <v>1.87531</v>
      </c>
      <c r="HM92">
        <v>1.874</v>
      </c>
      <c r="HN92">
        <v>1.87317</v>
      </c>
      <c r="HO92">
        <v>1.87469</v>
      </c>
      <c r="HP92">
        <v>1.86966</v>
      </c>
      <c r="HQ92">
        <v>1.87378</v>
      </c>
      <c r="HR92">
        <v>1.87881</v>
      </c>
      <c r="HS92">
        <v>0</v>
      </c>
      <c r="HT92">
        <v>0</v>
      </c>
      <c r="HU92">
        <v>0</v>
      </c>
      <c r="HV92">
        <v>0</v>
      </c>
      <c r="HW92" t="s">
        <v>416</v>
      </c>
      <c r="HX92" t="s">
        <v>417</v>
      </c>
      <c r="HY92" t="s">
        <v>418</v>
      </c>
      <c r="HZ92" t="s">
        <v>418</v>
      </c>
      <c r="IA92" t="s">
        <v>418</v>
      </c>
      <c r="IB92" t="s">
        <v>418</v>
      </c>
      <c r="IC92">
        <v>0</v>
      </c>
      <c r="ID92">
        <v>100</v>
      </c>
      <c r="IE92">
        <v>100</v>
      </c>
      <c r="IF92">
        <v>0.59</v>
      </c>
      <c r="IG92">
        <v>0.3578</v>
      </c>
      <c r="IH92">
        <v>0.6568999999999505</v>
      </c>
      <c r="II92">
        <v>0</v>
      </c>
      <c r="IJ92">
        <v>0</v>
      </c>
      <c r="IK92">
        <v>0</v>
      </c>
      <c r="IL92">
        <v>0.357804999999999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1.8</v>
      </c>
      <c r="IU92">
        <v>1.8</v>
      </c>
      <c r="IV92">
        <v>1.12793</v>
      </c>
      <c r="IW92">
        <v>2.40356</v>
      </c>
      <c r="IX92">
        <v>1.42578</v>
      </c>
      <c r="IY92">
        <v>2.26318</v>
      </c>
      <c r="IZ92">
        <v>1.54785</v>
      </c>
      <c r="JA92">
        <v>2.48779</v>
      </c>
      <c r="JB92">
        <v>37.4819</v>
      </c>
      <c r="JC92">
        <v>14.1933</v>
      </c>
      <c r="JD92">
        <v>18</v>
      </c>
      <c r="JE92">
        <v>636.752</v>
      </c>
      <c r="JF92">
        <v>413.951</v>
      </c>
      <c r="JG92">
        <v>29.7491</v>
      </c>
      <c r="JH92">
        <v>29.9264</v>
      </c>
      <c r="JI92">
        <v>30.0006</v>
      </c>
      <c r="JJ92">
        <v>29.7731</v>
      </c>
      <c r="JK92">
        <v>29.7113</v>
      </c>
      <c r="JL92">
        <v>22.6014</v>
      </c>
      <c r="JM92">
        <v>17.8334</v>
      </c>
      <c r="JN92">
        <v>57.4617</v>
      </c>
      <c r="JO92">
        <v>-999.9</v>
      </c>
      <c r="JP92">
        <v>435</v>
      </c>
      <c r="JQ92">
        <v>26</v>
      </c>
      <c r="JR92">
        <v>94.9742</v>
      </c>
      <c r="JS92">
        <v>100.903</v>
      </c>
    </row>
    <row r="93" spans="1:279">
      <c r="A93">
        <v>65</v>
      </c>
      <c r="B93">
        <v>1687886380.6</v>
      </c>
      <c r="C93">
        <v>13849</v>
      </c>
      <c r="D93" t="s">
        <v>735</v>
      </c>
      <c r="E93" t="s">
        <v>736</v>
      </c>
      <c r="F93">
        <v>15</v>
      </c>
      <c r="P93">
        <v>1687886372.599999</v>
      </c>
      <c r="Q93">
        <f>(R93)/1000</f>
        <v>0</v>
      </c>
      <c r="R93">
        <f>1000*DB93*AP93*(CX93-CY93)/(100*CQ93*(1000-AP93*CX93))</f>
        <v>0</v>
      </c>
      <c r="S93">
        <f>DB93*AP93*(CW93-CV93*(1000-AP93*CY93)/(1000-AP93*CX93))/(100*CQ93)</f>
        <v>0</v>
      </c>
      <c r="T93">
        <f>CV93 - IF(AP93&gt;1, S93*CQ93*100.0/(AR93*DJ93), 0)</f>
        <v>0</v>
      </c>
      <c r="U93">
        <f>((AA93-Q93/2)*T93-S93)/(AA93+Q93/2)</f>
        <v>0</v>
      </c>
      <c r="V93">
        <f>U93*(DC93+DD93)/1000.0</f>
        <v>0</v>
      </c>
      <c r="W93">
        <f>(CV93 - IF(AP93&gt;1, S93*CQ93*100.0/(AR93*DJ93), 0))*(DC93+DD93)/1000.0</f>
        <v>0</v>
      </c>
      <c r="X93">
        <f>2.0/((1/Z93-1/Y93)+SIGN(Z93)*SQRT((1/Z93-1/Y93)*(1/Z93-1/Y93) + 4*CR93/((CR93+1)*(CR93+1))*(2*1/Z93*1/Y93-1/Y93*1/Y93)))</f>
        <v>0</v>
      </c>
      <c r="Y93">
        <f>IF(LEFT(CS93,1)&lt;&gt;"0",IF(LEFT(CS93,1)="1",3.0,CT93),$D$5+$E$5*(DJ93*DC93/($K$5*1000))+$F$5*(DJ93*DC93/($K$5*1000))*MAX(MIN(CQ93,$J$5),$I$5)*MAX(MIN(CQ93,$J$5),$I$5)+$G$5*MAX(MIN(CQ93,$J$5),$I$5)*(DJ93*DC93/($K$5*1000))+$H$5*(DJ93*DC93/($K$5*1000))*(DJ93*DC93/($K$5*1000)))</f>
        <v>0</v>
      </c>
      <c r="Z93">
        <f>Q93*(1000-(1000*0.61365*exp(17.502*AD93/(240.97+AD93))/(DC93+DD93)+CX93)/2)/(1000*0.61365*exp(17.502*AD93/(240.97+AD93))/(DC93+DD93)-CX93)</f>
        <v>0</v>
      </c>
      <c r="AA93">
        <f>1/((CR93+1)/(X93/1.6)+1/(Y93/1.37)) + CR93/((CR93+1)/(X93/1.6) + CR93/(Y93/1.37))</f>
        <v>0</v>
      </c>
      <c r="AB93">
        <f>(CM93*CP93)</f>
        <v>0</v>
      </c>
      <c r="AC93">
        <f>(DE93+(AB93+2*0.95*5.67E-8*(((DE93+$B$7)+273)^4-(DE93+273)^4)-44100*Q93)/(1.84*29.3*Y93+8*0.95*5.67E-8*(DE93+273)^3))</f>
        <v>0</v>
      </c>
      <c r="AD93">
        <f>($B$74*DF93+$D$7*DG93+$C$74*AC93)</f>
        <v>0</v>
      </c>
      <c r="AE93">
        <f>0.61365*exp(17.502*AD93/(240.97+AD93))</f>
        <v>0</v>
      </c>
      <c r="AF93">
        <f>(AG93/AH93*100)</f>
        <v>0</v>
      </c>
      <c r="AG93">
        <f>CX93*(DC93+DD93)/1000</f>
        <v>0</v>
      </c>
      <c r="AH93">
        <f>0.61365*exp(17.502*DE93/(240.97+DE93))</f>
        <v>0</v>
      </c>
      <c r="AI93">
        <f>(AE93-CX93*(DC93+DD93)/1000)</f>
        <v>0</v>
      </c>
      <c r="AJ93">
        <f>(-Q93*44100)</f>
        <v>0</v>
      </c>
      <c r="AK93">
        <f>2*29.3*Y93*0.92*(DE93-AD93)</f>
        <v>0</v>
      </c>
      <c r="AL93">
        <f>2*0.95*5.67E-8*(((DE93+$B$7)+273)^4-(AD93+273)^4)</f>
        <v>0</v>
      </c>
      <c r="AM93">
        <f>AB93+AL93+AJ93+AK93</f>
        <v>0</v>
      </c>
      <c r="AN93">
        <v>0</v>
      </c>
      <c r="AO93">
        <v>0</v>
      </c>
      <c r="AP93">
        <f>IF(AN93*$H$13&gt;=AR93,1.0,(AR93/(AR93-AN93*$H$13)))</f>
        <v>0</v>
      </c>
      <c r="AQ93">
        <f>(AP93-1)*100</f>
        <v>0</v>
      </c>
      <c r="AR93">
        <f>MAX(0,($B$13+$C$13*DJ93)/(1+$D$13*DJ93)*DC93/(DE93+273)*$E$13)</f>
        <v>0</v>
      </c>
      <c r="AS93" t="s">
        <v>409</v>
      </c>
      <c r="AT93">
        <v>12501.9</v>
      </c>
      <c r="AU93">
        <v>646.7515384615385</v>
      </c>
      <c r="AV93">
        <v>2575.47</v>
      </c>
      <c r="AW93">
        <f>1-AU93/AV93</f>
        <v>0</v>
      </c>
      <c r="AX93">
        <v>-1.242991638256745</v>
      </c>
      <c r="AY93" t="s">
        <v>737</v>
      </c>
      <c r="AZ93">
        <v>12527.3</v>
      </c>
      <c r="BA93">
        <v>635.13792</v>
      </c>
      <c r="BB93">
        <v>851.053</v>
      </c>
      <c r="BC93">
        <f>1-BA93/BB93</f>
        <v>0</v>
      </c>
      <c r="BD93">
        <v>0.5</v>
      </c>
      <c r="BE93">
        <f>CN93</f>
        <v>0</v>
      </c>
      <c r="BF93">
        <f>S93</f>
        <v>0</v>
      </c>
      <c r="BG93">
        <f>BC93*BD93*BE93</f>
        <v>0</v>
      </c>
      <c r="BH93">
        <f>(BF93-AX93)/BE93</f>
        <v>0</v>
      </c>
      <c r="BI93">
        <f>(AV93-BB93)/BB93</f>
        <v>0</v>
      </c>
      <c r="BJ93">
        <f>AU93/(AW93+AU93/BB93)</f>
        <v>0</v>
      </c>
      <c r="BK93" t="s">
        <v>738</v>
      </c>
      <c r="BL93">
        <v>-2851.72</v>
      </c>
      <c r="BM93">
        <f>IF(BL93&lt;&gt;0, BL93, BJ93)</f>
        <v>0</v>
      </c>
      <c r="BN93">
        <f>1-BM93/BB93</f>
        <v>0</v>
      </c>
      <c r="BO93">
        <f>(BB93-BA93)/(BB93-BM93)</f>
        <v>0</v>
      </c>
      <c r="BP93">
        <f>(AV93-BB93)/(AV93-BM93)</f>
        <v>0</v>
      </c>
      <c r="BQ93">
        <f>(BB93-BA93)/(BB93-AU93)</f>
        <v>0</v>
      </c>
      <c r="BR93">
        <f>(AV93-BB93)/(AV93-AU93)</f>
        <v>0</v>
      </c>
      <c r="BS93">
        <f>(BO93*BM93/BA93)</f>
        <v>0</v>
      </c>
      <c r="BT93">
        <f>(1-BS93)</f>
        <v>0</v>
      </c>
      <c r="BU93">
        <v>1973</v>
      </c>
      <c r="BV93">
        <v>300</v>
      </c>
      <c r="BW93">
        <v>300</v>
      </c>
      <c r="BX93">
        <v>300</v>
      </c>
      <c r="BY93">
        <v>12527.3</v>
      </c>
      <c r="BZ93">
        <v>804.59</v>
      </c>
      <c r="CA93">
        <v>-0.00907703</v>
      </c>
      <c r="CB93">
        <v>-4.49</v>
      </c>
      <c r="CC93" t="s">
        <v>412</v>
      </c>
      <c r="CD93" t="s">
        <v>412</v>
      </c>
      <c r="CE93" t="s">
        <v>412</v>
      </c>
      <c r="CF93" t="s">
        <v>412</v>
      </c>
      <c r="CG93" t="s">
        <v>412</v>
      </c>
      <c r="CH93" t="s">
        <v>412</v>
      </c>
      <c r="CI93" t="s">
        <v>412</v>
      </c>
      <c r="CJ93" t="s">
        <v>412</v>
      </c>
      <c r="CK93" t="s">
        <v>412</v>
      </c>
      <c r="CL93" t="s">
        <v>412</v>
      </c>
      <c r="CM93">
        <f>$B$11*DK93+$C$11*DL93+$F$11*DW93*(1-DZ93)</f>
        <v>0</v>
      </c>
      <c r="CN93">
        <f>CM93*CO93</f>
        <v>0</v>
      </c>
      <c r="CO93">
        <f>($B$11*$D$9+$C$11*$D$9+$F$11*((EJ93+EB93)/MAX(EJ93+EB93+EK93, 0.1)*$I$9+EK93/MAX(EJ93+EB93+EK93, 0.1)*$J$9))/($B$11+$C$11+$F$11)</f>
        <v>0</v>
      </c>
      <c r="CP93">
        <f>($B$11*$K$9+$C$11*$K$9+$F$11*((EJ93+EB93)/MAX(EJ93+EB93+EK93, 0.1)*$P$9+EK93/MAX(EJ93+EB93+EK93, 0.1)*$Q$9))/($B$11+$C$11+$F$11)</f>
        <v>0</v>
      </c>
      <c r="CQ93">
        <v>6</v>
      </c>
      <c r="CR93">
        <v>0.5</v>
      </c>
      <c r="CS93" t="s">
        <v>413</v>
      </c>
      <c r="CT93">
        <v>2</v>
      </c>
      <c r="CU93">
        <v>1687886372.599999</v>
      </c>
      <c r="CV93">
        <v>422.4310967741936</v>
      </c>
      <c r="CW93">
        <v>434.9822903225807</v>
      </c>
      <c r="CX93">
        <v>27.30954516129032</v>
      </c>
      <c r="CY93">
        <v>25.91929677419354</v>
      </c>
      <c r="CZ93">
        <v>421.8270967741936</v>
      </c>
      <c r="DA93">
        <v>26.95174516129032</v>
      </c>
      <c r="DB93">
        <v>600.2232903225807</v>
      </c>
      <c r="DC93">
        <v>101.0079032258064</v>
      </c>
      <c r="DD93">
        <v>0.1000136935483871</v>
      </c>
      <c r="DE93">
        <v>30.75287741935484</v>
      </c>
      <c r="DF93">
        <v>31.02076129032258</v>
      </c>
      <c r="DG93">
        <v>999.9000000000003</v>
      </c>
      <c r="DH93">
        <v>0</v>
      </c>
      <c r="DI93">
        <v>0</v>
      </c>
      <c r="DJ93">
        <v>9994.266129032259</v>
      </c>
      <c r="DK93">
        <v>0</v>
      </c>
      <c r="DL93">
        <v>1012.174516129032</v>
      </c>
      <c r="DM93">
        <v>-12.56488064516129</v>
      </c>
      <c r="DN93">
        <v>434.2771935483871</v>
      </c>
      <c r="DO93">
        <v>446.5566129032258</v>
      </c>
      <c r="DP93">
        <v>1.390255806451613</v>
      </c>
      <c r="DQ93">
        <v>434.9822903225807</v>
      </c>
      <c r="DR93">
        <v>25.91929677419354</v>
      </c>
      <c r="DS93">
        <v>2.75848064516129</v>
      </c>
      <c r="DT93">
        <v>2.618053225806451</v>
      </c>
      <c r="DU93">
        <v>22.63770967741935</v>
      </c>
      <c r="DV93">
        <v>21.77962580645161</v>
      </c>
      <c r="DW93">
        <v>1499.996129032258</v>
      </c>
      <c r="DX93">
        <v>0.9729950322580644</v>
      </c>
      <c r="DY93">
        <v>0.0270047870967742</v>
      </c>
      <c r="DZ93">
        <v>0</v>
      </c>
      <c r="EA93">
        <v>635.3756774193548</v>
      </c>
      <c r="EB93">
        <v>4.999310000000001</v>
      </c>
      <c r="EC93">
        <v>21563.33225806452</v>
      </c>
      <c r="ED93">
        <v>13259.17419354839</v>
      </c>
      <c r="EE93">
        <v>37.87296774193548</v>
      </c>
      <c r="EF93">
        <v>39.629</v>
      </c>
      <c r="EG93">
        <v>38.31199999999998</v>
      </c>
      <c r="EH93">
        <v>38.97358064516128</v>
      </c>
      <c r="EI93">
        <v>39.51600000000001</v>
      </c>
      <c r="EJ93">
        <v>1454.625161290323</v>
      </c>
      <c r="EK93">
        <v>40.37096774193548</v>
      </c>
      <c r="EL93">
        <v>0</v>
      </c>
      <c r="EM93">
        <v>129.7999999523163</v>
      </c>
      <c r="EN93">
        <v>0</v>
      </c>
      <c r="EO93">
        <v>635.13792</v>
      </c>
      <c r="EP93">
        <v>-14.62776924203647</v>
      </c>
      <c r="EQ93">
        <v>-217.5769493029566</v>
      </c>
      <c r="ER93">
        <v>21707.208</v>
      </c>
      <c r="ES93">
        <v>15</v>
      </c>
      <c r="ET93">
        <v>1687886401.1</v>
      </c>
      <c r="EU93" t="s">
        <v>739</v>
      </c>
      <c r="EV93">
        <v>1687886401.1</v>
      </c>
      <c r="EW93">
        <v>1687886140.1</v>
      </c>
      <c r="EX93">
        <v>65</v>
      </c>
      <c r="EY93">
        <v>0.014</v>
      </c>
      <c r="EZ93">
        <v>0.051</v>
      </c>
      <c r="FA93">
        <v>0.604</v>
      </c>
      <c r="FB93">
        <v>0.358</v>
      </c>
      <c r="FC93">
        <v>435</v>
      </c>
      <c r="FD93">
        <v>26</v>
      </c>
      <c r="FE93">
        <v>0.15</v>
      </c>
      <c r="FF93">
        <v>0.12</v>
      </c>
      <c r="FG93">
        <v>-12.5570975</v>
      </c>
      <c r="FH93">
        <v>-0.2957504690431161</v>
      </c>
      <c r="FI93">
        <v>0.04850986748848109</v>
      </c>
      <c r="FJ93">
        <v>1</v>
      </c>
      <c r="FK93">
        <v>422.4197000000001</v>
      </c>
      <c r="FL93">
        <v>-0.3214505005569894</v>
      </c>
      <c r="FM93">
        <v>0.026359248851213</v>
      </c>
      <c r="FN93">
        <v>1</v>
      </c>
      <c r="FO93">
        <v>1.36844775</v>
      </c>
      <c r="FP93">
        <v>0.3661309193245768</v>
      </c>
      <c r="FQ93">
        <v>0.0369734294113692</v>
      </c>
      <c r="FR93">
        <v>1</v>
      </c>
      <c r="FS93">
        <v>27.30583999999999</v>
      </c>
      <c r="FT93">
        <v>0.293152391546205</v>
      </c>
      <c r="FU93">
        <v>0.02219517364954234</v>
      </c>
      <c r="FV93">
        <v>1</v>
      </c>
      <c r="FW93">
        <v>4</v>
      </c>
      <c r="FX93">
        <v>4</v>
      </c>
      <c r="FY93" t="s">
        <v>415</v>
      </c>
      <c r="FZ93">
        <v>3.17482</v>
      </c>
      <c r="GA93">
        <v>2.79694</v>
      </c>
      <c r="GB93">
        <v>0.104618</v>
      </c>
      <c r="GC93">
        <v>0.107622</v>
      </c>
      <c r="GD93">
        <v>0.130469</v>
      </c>
      <c r="GE93">
        <v>0.126787</v>
      </c>
      <c r="GF93">
        <v>27901.4</v>
      </c>
      <c r="GG93">
        <v>22131.4</v>
      </c>
      <c r="GH93">
        <v>29138.3</v>
      </c>
      <c r="GI93">
        <v>24306.6</v>
      </c>
      <c r="GJ93">
        <v>32213.9</v>
      </c>
      <c r="GK93">
        <v>30968.5</v>
      </c>
      <c r="GL93">
        <v>40193.9</v>
      </c>
      <c r="GM93">
        <v>39659</v>
      </c>
      <c r="GN93">
        <v>2.1396</v>
      </c>
      <c r="GO93">
        <v>1.82518</v>
      </c>
      <c r="GP93">
        <v>0.144199</v>
      </c>
      <c r="GQ93">
        <v>0</v>
      </c>
      <c r="GR93">
        <v>28.6886</v>
      </c>
      <c r="GS93">
        <v>999.9</v>
      </c>
      <c r="GT93">
        <v>55.3</v>
      </c>
      <c r="GU93">
        <v>34.8</v>
      </c>
      <c r="GV93">
        <v>30.5818</v>
      </c>
      <c r="GW93">
        <v>62.5619</v>
      </c>
      <c r="GX93">
        <v>31.0377</v>
      </c>
      <c r="GY93">
        <v>1</v>
      </c>
      <c r="GZ93">
        <v>0.206341</v>
      </c>
      <c r="HA93">
        <v>0</v>
      </c>
      <c r="HB93">
        <v>20.2787</v>
      </c>
      <c r="HC93">
        <v>5.22343</v>
      </c>
      <c r="HD93">
        <v>11.908</v>
      </c>
      <c r="HE93">
        <v>4.9637</v>
      </c>
      <c r="HF93">
        <v>3.292</v>
      </c>
      <c r="HG93">
        <v>9999</v>
      </c>
      <c r="HH93">
        <v>9999</v>
      </c>
      <c r="HI93">
        <v>9999</v>
      </c>
      <c r="HJ93">
        <v>999.9</v>
      </c>
      <c r="HK93">
        <v>4.9703</v>
      </c>
      <c r="HL93">
        <v>1.87529</v>
      </c>
      <c r="HM93">
        <v>1.87405</v>
      </c>
      <c r="HN93">
        <v>1.87317</v>
      </c>
      <c r="HO93">
        <v>1.87469</v>
      </c>
      <c r="HP93">
        <v>1.86966</v>
      </c>
      <c r="HQ93">
        <v>1.87378</v>
      </c>
      <c r="HR93">
        <v>1.87882</v>
      </c>
      <c r="HS93">
        <v>0</v>
      </c>
      <c r="HT93">
        <v>0</v>
      </c>
      <c r="HU93">
        <v>0</v>
      </c>
      <c r="HV93">
        <v>0</v>
      </c>
      <c r="HW93" t="s">
        <v>416</v>
      </c>
      <c r="HX93" t="s">
        <v>417</v>
      </c>
      <c r="HY93" t="s">
        <v>418</v>
      </c>
      <c r="HZ93" t="s">
        <v>418</v>
      </c>
      <c r="IA93" t="s">
        <v>418</v>
      </c>
      <c r="IB93" t="s">
        <v>418</v>
      </c>
      <c r="IC93">
        <v>0</v>
      </c>
      <c r="ID93">
        <v>100</v>
      </c>
      <c r="IE93">
        <v>100</v>
      </c>
      <c r="IF93">
        <v>0.604</v>
      </c>
      <c r="IG93">
        <v>0.3579</v>
      </c>
      <c r="IH93">
        <v>0.5903000000000134</v>
      </c>
      <c r="II93">
        <v>0</v>
      </c>
      <c r="IJ93">
        <v>0</v>
      </c>
      <c r="IK93">
        <v>0</v>
      </c>
      <c r="IL93">
        <v>0.357804999999999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1.7</v>
      </c>
      <c r="IU93">
        <v>4</v>
      </c>
      <c r="IV93">
        <v>1.13037</v>
      </c>
      <c r="IW93">
        <v>2.42188</v>
      </c>
      <c r="IX93">
        <v>1.42578</v>
      </c>
      <c r="IY93">
        <v>2.26196</v>
      </c>
      <c r="IZ93">
        <v>1.54785</v>
      </c>
      <c r="JA93">
        <v>2.35107</v>
      </c>
      <c r="JB93">
        <v>37.4338</v>
      </c>
      <c r="JC93">
        <v>14.1583</v>
      </c>
      <c r="JD93">
        <v>18</v>
      </c>
      <c r="JE93">
        <v>634.931</v>
      </c>
      <c r="JF93">
        <v>415.511</v>
      </c>
      <c r="JG93">
        <v>29.9549</v>
      </c>
      <c r="JH93">
        <v>30.0468</v>
      </c>
      <c r="JI93">
        <v>30.0002</v>
      </c>
      <c r="JJ93">
        <v>29.8616</v>
      </c>
      <c r="JK93">
        <v>29.7947</v>
      </c>
      <c r="JL93">
        <v>22.6273</v>
      </c>
      <c r="JM93">
        <v>16.4275</v>
      </c>
      <c r="JN93">
        <v>58.2118</v>
      </c>
      <c r="JO93">
        <v>-999.9</v>
      </c>
      <c r="JP93">
        <v>435</v>
      </c>
      <c r="JQ93">
        <v>26</v>
      </c>
      <c r="JR93">
        <v>94.941</v>
      </c>
      <c r="JS93">
        <v>100.898</v>
      </c>
    </row>
    <row r="94" spans="1:279">
      <c r="A94">
        <v>66</v>
      </c>
      <c r="B94">
        <v>1687886522.6</v>
      </c>
      <c r="C94">
        <v>13991</v>
      </c>
      <c r="D94" t="s">
        <v>740</v>
      </c>
      <c r="E94" t="s">
        <v>741</v>
      </c>
      <c r="F94">
        <v>15</v>
      </c>
      <c r="P94">
        <v>1687886514.849999</v>
      </c>
      <c r="Q94">
        <f>(R94)/1000</f>
        <v>0</v>
      </c>
      <c r="R94">
        <f>1000*DB94*AP94*(CX94-CY94)/(100*CQ94*(1000-AP94*CX94))</f>
        <v>0</v>
      </c>
      <c r="S94">
        <f>DB94*AP94*(CW94-CV94*(1000-AP94*CY94)/(1000-AP94*CX94))/(100*CQ94)</f>
        <v>0</v>
      </c>
      <c r="T94">
        <f>CV94 - IF(AP94&gt;1, S94*CQ94*100.0/(AR94*DJ94), 0)</f>
        <v>0</v>
      </c>
      <c r="U94">
        <f>((AA94-Q94/2)*T94-S94)/(AA94+Q94/2)</f>
        <v>0</v>
      </c>
      <c r="V94">
        <f>U94*(DC94+DD94)/1000.0</f>
        <v>0</v>
      </c>
      <c r="W94">
        <f>(CV94 - IF(AP94&gt;1, S94*CQ94*100.0/(AR94*DJ94), 0))*(DC94+DD94)/1000.0</f>
        <v>0</v>
      </c>
      <c r="X94">
        <f>2.0/((1/Z94-1/Y94)+SIGN(Z94)*SQRT((1/Z94-1/Y94)*(1/Z94-1/Y94) + 4*CR94/((CR94+1)*(CR94+1))*(2*1/Z94*1/Y94-1/Y94*1/Y94)))</f>
        <v>0</v>
      </c>
      <c r="Y94">
        <f>IF(LEFT(CS94,1)&lt;&gt;"0",IF(LEFT(CS94,1)="1",3.0,CT94),$D$5+$E$5*(DJ94*DC94/($K$5*1000))+$F$5*(DJ94*DC94/($K$5*1000))*MAX(MIN(CQ94,$J$5),$I$5)*MAX(MIN(CQ94,$J$5),$I$5)+$G$5*MAX(MIN(CQ94,$J$5),$I$5)*(DJ94*DC94/($K$5*1000))+$H$5*(DJ94*DC94/($K$5*1000))*(DJ94*DC94/($K$5*1000)))</f>
        <v>0</v>
      </c>
      <c r="Z94">
        <f>Q94*(1000-(1000*0.61365*exp(17.502*AD94/(240.97+AD94))/(DC94+DD94)+CX94)/2)/(1000*0.61365*exp(17.502*AD94/(240.97+AD94))/(DC94+DD94)-CX94)</f>
        <v>0</v>
      </c>
      <c r="AA94">
        <f>1/((CR94+1)/(X94/1.6)+1/(Y94/1.37)) + CR94/((CR94+1)/(X94/1.6) + CR94/(Y94/1.37))</f>
        <v>0</v>
      </c>
      <c r="AB94">
        <f>(CM94*CP94)</f>
        <v>0</v>
      </c>
      <c r="AC94">
        <f>(DE94+(AB94+2*0.95*5.67E-8*(((DE94+$B$7)+273)^4-(DE94+273)^4)-44100*Q94)/(1.84*29.3*Y94+8*0.95*5.67E-8*(DE94+273)^3))</f>
        <v>0</v>
      </c>
      <c r="AD94">
        <f>($B$74*DF94+$D$7*DG94+$C$74*AC94)</f>
        <v>0</v>
      </c>
      <c r="AE94">
        <f>0.61365*exp(17.502*AD94/(240.97+AD94))</f>
        <v>0</v>
      </c>
      <c r="AF94">
        <f>(AG94/AH94*100)</f>
        <v>0</v>
      </c>
      <c r="AG94">
        <f>CX94*(DC94+DD94)/1000</f>
        <v>0</v>
      </c>
      <c r="AH94">
        <f>0.61365*exp(17.502*DE94/(240.97+DE94))</f>
        <v>0</v>
      </c>
      <c r="AI94">
        <f>(AE94-CX94*(DC94+DD94)/1000)</f>
        <v>0</v>
      </c>
      <c r="AJ94">
        <f>(-Q94*44100)</f>
        <v>0</v>
      </c>
      <c r="AK94">
        <f>2*29.3*Y94*0.92*(DE94-AD94)</f>
        <v>0</v>
      </c>
      <c r="AL94">
        <f>2*0.95*5.67E-8*(((DE94+$B$7)+273)^4-(AD94+273)^4)</f>
        <v>0</v>
      </c>
      <c r="AM94">
        <f>AB94+AL94+AJ94+AK94</f>
        <v>0</v>
      </c>
      <c r="AN94">
        <v>0</v>
      </c>
      <c r="AO94">
        <v>0</v>
      </c>
      <c r="AP94">
        <f>IF(AN94*$H$13&gt;=AR94,1.0,(AR94/(AR94-AN94*$H$13)))</f>
        <v>0</v>
      </c>
      <c r="AQ94">
        <f>(AP94-1)*100</f>
        <v>0</v>
      </c>
      <c r="AR94">
        <f>MAX(0,($B$13+$C$13*DJ94)/(1+$D$13*DJ94)*DC94/(DE94+273)*$E$13)</f>
        <v>0</v>
      </c>
      <c r="AS94" t="s">
        <v>409</v>
      </c>
      <c r="AT94">
        <v>12501.9</v>
      </c>
      <c r="AU94">
        <v>646.7515384615385</v>
      </c>
      <c r="AV94">
        <v>2575.47</v>
      </c>
      <c r="AW94">
        <f>1-AU94/AV94</f>
        <v>0</v>
      </c>
      <c r="AX94">
        <v>-1.242991638256745</v>
      </c>
      <c r="AY94" t="s">
        <v>742</v>
      </c>
      <c r="AZ94">
        <v>12541.5</v>
      </c>
      <c r="BA94">
        <v>712.6614400000002</v>
      </c>
      <c r="BB94">
        <v>907.838</v>
      </c>
      <c r="BC94">
        <f>1-BA94/BB94</f>
        <v>0</v>
      </c>
      <c r="BD94">
        <v>0.5</v>
      </c>
      <c r="BE94">
        <f>CN94</f>
        <v>0</v>
      </c>
      <c r="BF94">
        <f>S94</f>
        <v>0</v>
      </c>
      <c r="BG94">
        <f>BC94*BD94*BE94</f>
        <v>0</v>
      </c>
      <c r="BH94">
        <f>(BF94-AX94)/BE94</f>
        <v>0</v>
      </c>
      <c r="BI94">
        <f>(AV94-BB94)/BB94</f>
        <v>0</v>
      </c>
      <c r="BJ94">
        <f>AU94/(AW94+AU94/BB94)</f>
        <v>0</v>
      </c>
      <c r="BK94" t="s">
        <v>743</v>
      </c>
      <c r="BL94">
        <v>-3415.31</v>
      </c>
      <c r="BM94">
        <f>IF(BL94&lt;&gt;0, BL94, BJ94)</f>
        <v>0</v>
      </c>
      <c r="BN94">
        <f>1-BM94/BB94</f>
        <v>0</v>
      </c>
      <c r="BO94">
        <f>(BB94-BA94)/(BB94-BM94)</f>
        <v>0</v>
      </c>
      <c r="BP94">
        <f>(AV94-BB94)/(AV94-BM94)</f>
        <v>0</v>
      </c>
      <c r="BQ94">
        <f>(BB94-BA94)/(BB94-AU94)</f>
        <v>0</v>
      </c>
      <c r="BR94">
        <f>(AV94-BB94)/(AV94-AU94)</f>
        <v>0</v>
      </c>
      <c r="BS94">
        <f>(BO94*BM94/BA94)</f>
        <v>0</v>
      </c>
      <c r="BT94">
        <f>(1-BS94)</f>
        <v>0</v>
      </c>
      <c r="BU94">
        <v>1975</v>
      </c>
      <c r="BV94">
        <v>300</v>
      </c>
      <c r="BW94">
        <v>300</v>
      </c>
      <c r="BX94">
        <v>300</v>
      </c>
      <c r="BY94">
        <v>12541.5</v>
      </c>
      <c r="BZ94">
        <v>870.45</v>
      </c>
      <c r="CA94">
        <v>-0.009086489999999999</v>
      </c>
      <c r="CB94">
        <v>-3.42</v>
      </c>
      <c r="CC94" t="s">
        <v>412</v>
      </c>
      <c r="CD94" t="s">
        <v>412</v>
      </c>
      <c r="CE94" t="s">
        <v>412</v>
      </c>
      <c r="CF94" t="s">
        <v>412</v>
      </c>
      <c r="CG94" t="s">
        <v>412</v>
      </c>
      <c r="CH94" t="s">
        <v>412</v>
      </c>
      <c r="CI94" t="s">
        <v>412</v>
      </c>
      <c r="CJ94" t="s">
        <v>412</v>
      </c>
      <c r="CK94" t="s">
        <v>412</v>
      </c>
      <c r="CL94" t="s">
        <v>412</v>
      </c>
      <c r="CM94">
        <f>$B$11*DK94+$C$11*DL94+$F$11*DW94*(1-DZ94)</f>
        <v>0</v>
      </c>
      <c r="CN94">
        <f>CM94*CO94</f>
        <v>0</v>
      </c>
      <c r="CO94">
        <f>($B$11*$D$9+$C$11*$D$9+$F$11*((EJ94+EB94)/MAX(EJ94+EB94+EK94, 0.1)*$I$9+EK94/MAX(EJ94+EB94+EK94, 0.1)*$J$9))/($B$11+$C$11+$F$11)</f>
        <v>0</v>
      </c>
      <c r="CP94">
        <f>($B$11*$K$9+$C$11*$K$9+$F$11*((EJ94+EB94)/MAX(EJ94+EB94+EK94, 0.1)*$P$9+EK94/MAX(EJ94+EB94+EK94, 0.1)*$Q$9))/($B$11+$C$11+$F$11)</f>
        <v>0</v>
      </c>
      <c r="CQ94">
        <v>6</v>
      </c>
      <c r="CR94">
        <v>0.5</v>
      </c>
      <c r="CS94" t="s">
        <v>413</v>
      </c>
      <c r="CT94">
        <v>2</v>
      </c>
      <c r="CU94">
        <v>1687886514.849999</v>
      </c>
      <c r="CV94">
        <v>423.7979</v>
      </c>
      <c r="CW94">
        <v>434.9993666666667</v>
      </c>
      <c r="CX94">
        <v>27.80547666666667</v>
      </c>
      <c r="CY94">
        <v>26.11659000000001</v>
      </c>
      <c r="CZ94">
        <v>423.0829</v>
      </c>
      <c r="DA94">
        <v>27.44767666666667</v>
      </c>
      <c r="DB94">
        <v>600.1871999999998</v>
      </c>
      <c r="DC94">
        <v>101.0045666666667</v>
      </c>
      <c r="DD94">
        <v>0.09986493666666665</v>
      </c>
      <c r="DE94">
        <v>31.84937</v>
      </c>
      <c r="DF94">
        <v>33.42823</v>
      </c>
      <c r="DG94">
        <v>999.9000000000002</v>
      </c>
      <c r="DH94">
        <v>0</v>
      </c>
      <c r="DI94">
        <v>0</v>
      </c>
      <c r="DJ94">
        <v>9997.789333333336</v>
      </c>
      <c r="DK94">
        <v>0</v>
      </c>
      <c r="DL94">
        <v>191.1519666666667</v>
      </c>
      <c r="DM94">
        <v>-11.31242333333333</v>
      </c>
      <c r="DN94">
        <v>435.8047333333333</v>
      </c>
      <c r="DO94">
        <v>446.6647333333333</v>
      </c>
      <c r="DP94">
        <v>1.688891</v>
      </c>
      <c r="DQ94">
        <v>434.9993666666667</v>
      </c>
      <c r="DR94">
        <v>26.11659000000001</v>
      </c>
      <c r="DS94">
        <v>2.808482000000001</v>
      </c>
      <c r="DT94">
        <v>2.637896</v>
      </c>
      <c r="DU94">
        <v>22.93402333333334</v>
      </c>
      <c r="DV94">
        <v>21.90329</v>
      </c>
      <c r="DW94">
        <v>1500.012</v>
      </c>
      <c r="DX94">
        <v>0.9729964999999995</v>
      </c>
      <c r="DY94">
        <v>0.02700318999999999</v>
      </c>
      <c r="DZ94">
        <v>0</v>
      </c>
      <c r="EA94">
        <v>713.5548</v>
      </c>
      <c r="EB94">
        <v>4.99931</v>
      </c>
      <c r="EC94">
        <v>18352.45666666667</v>
      </c>
      <c r="ED94">
        <v>13259.32666666666</v>
      </c>
      <c r="EE94">
        <v>38</v>
      </c>
      <c r="EF94">
        <v>39.44539999999999</v>
      </c>
      <c r="EG94">
        <v>38.375</v>
      </c>
      <c r="EH94">
        <v>38.9958</v>
      </c>
      <c r="EI94">
        <v>39.67459999999998</v>
      </c>
      <c r="EJ94">
        <v>1454.642</v>
      </c>
      <c r="EK94">
        <v>40.36999999999998</v>
      </c>
      <c r="EL94">
        <v>0</v>
      </c>
      <c r="EM94">
        <v>141.4000000953674</v>
      </c>
      <c r="EN94">
        <v>0</v>
      </c>
      <c r="EO94">
        <v>712.6614400000002</v>
      </c>
      <c r="EP94">
        <v>-129.5769997979435</v>
      </c>
      <c r="EQ94">
        <v>701.7922886855418</v>
      </c>
      <c r="ER94">
        <v>18374.036</v>
      </c>
      <c r="ES94">
        <v>15</v>
      </c>
      <c r="ET94">
        <v>1687886541.6</v>
      </c>
      <c r="EU94" t="s">
        <v>744</v>
      </c>
      <c r="EV94">
        <v>1687886541.6</v>
      </c>
      <c r="EW94">
        <v>1687886140.1</v>
      </c>
      <c r="EX94">
        <v>66</v>
      </c>
      <c r="EY94">
        <v>0.111</v>
      </c>
      <c r="EZ94">
        <v>0.051</v>
      </c>
      <c r="FA94">
        <v>0.715</v>
      </c>
      <c r="FB94">
        <v>0.358</v>
      </c>
      <c r="FC94">
        <v>435</v>
      </c>
      <c r="FD94">
        <v>26</v>
      </c>
      <c r="FE94">
        <v>0.2</v>
      </c>
      <c r="FF94">
        <v>0.12</v>
      </c>
      <c r="FG94">
        <v>-11.29656829268293</v>
      </c>
      <c r="FH94">
        <v>-0.1872313588850326</v>
      </c>
      <c r="FI94">
        <v>0.03849427223167168</v>
      </c>
      <c r="FJ94">
        <v>1</v>
      </c>
      <c r="FK94">
        <v>423.6894838709678</v>
      </c>
      <c r="FL94">
        <v>0.03130645161240585</v>
      </c>
      <c r="FM94">
        <v>0.02047164989764754</v>
      </c>
      <c r="FN94">
        <v>1</v>
      </c>
      <c r="FO94">
        <v>1.656200975609756</v>
      </c>
      <c r="FP94">
        <v>0.551726341463416</v>
      </c>
      <c r="FQ94">
        <v>0.05839837597160863</v>
      </c>
      <c r="FR94">
        <v>0</v>
      </c>
      <c r="FS94">
        <v>27.80014516129032</v>
      </c>
      <c r="FT94">
        <v>0.414929032258028</v>
      </c>
      <c r="FU94">
        <v>0.03095567943835363</v>
      </c>
      <c r="FV94">
        <v>1</v>
      </c>
      <c r="FW94">
        <v>3</v>
      </c>
      <c r="FX94">
        <v>4</v>
      </c>
      <c r="FY94" t="s">
        <v>519</v>
      </c>
      <c r="FZ94">
        <v>3.17435</v>
      </c>
      <c r="GA94">
        <v>2.79708</v>
      </c>
      <c r="GB94">
        <v>0.104829</v>
      </c>
      <c r="GC94">
        <v>0.107596</v>
      </c>
      <c r="GD94">
        <v>0.132161</v>
      </c>
      <c r="GE94">
        <v>0.127431</v>
      </c>
      <c r="GF94">
        <v>27902.5</v>
      </c>
      <c r="GG94">
        <v>22126.5</v>
      </c>
      <c r="GH94">
        <v>29146.9</v>
      </c>
      <c r="GI94">
        <v>24300.9</v>
      </c>
      <c r="GJ94">
        <v>32159.7</v>
      </c>
      <c r="GK94">
        <v>30939.8</v>
      </c>
      <c r="GL94">
        <v>40205.2</v>
      </c>
      <c r="GM94">
        <v>39651.5</v>
      </c>
      <c r="GN94">
        <v>2.14435</v>
      </c>
      <c r="GO94">
        <v>1.81653</v>
      </c>
      <c r="GP94">
        <v>0.159241</v>
      </c>
      <c r="GQ94">
        <v>0</v>
      </c>
      <c r="GR94">
        <v>31.4892</v>
      </c>
      <c r="GS94">
        <v>999.9</v>
      </c>
      <c r="GT94">
        <v>56</v>
      </c>
      <c r="GU94">
        <v>34.8</v>
      </c>
      <c r="GV94">
        <v>30.9728</v>
      </c>
      <c r="GW94">
        <v>61.8919</v>
      </c>
      <c r="GX94">
        <v>30.3886</v>
      </c>
      <c r="GY94">
        <v>1</v>
      </c>
      <c r="GZ94">
        <v>0.214962</v>
      </c>
      <c r="HA94">
        <v>0</v>
      </c>
      <c r="HB94">
        <v>20.2788</v>
      </c>
      <c r="HC94">
        <v>5.22598</v>
      </c>
      <c r="HD94">
        <v>11.9081</v>
      </c>
      <c r="HE94">
        <v>4.96375</v>
      </c>
      <c r="HF94">
        <v>3.292</v>
      </c>
      <c r="HG94">
        <v>9999</v>
      </c>
      <c r="HH94">
        <v>9999</v>
      </c>
      <c r="HI94">
        <v>9999</v>
      </c>
      <c r="HJ94">
        <v>999.9</v>
      </c>
      <c r="HK94">
        <v>4.97027</v>
      </c>
      <c r="HL94">
        <v>1.8753</v>
      </c>
      <c r="HM94">
        <v>1.87398</v>
      </c>
      <c r="HN94">
        <v>1.87317</v>
      </c>
      <c r="HO94">
        <v>1.87468</v>
      </c>
      <c r="HP94">
        <v>1.86966</v>
      </c>
      <c r="HQ94">
        <v>1.87378</v>
      </c>
      <c r="HR94">
        <v>1.87881</v>
      </c>
      <c r="HS94">
        <v>0</v>
      </c>
      <c r="HT94">
        <v>0</v>
      </c>
      <c r="HU94">
        <v>0</v>
      </c>
      <c r="HV94">
        <v>0</v>
      </c>
      <c r="HW94" t="s">
        <v>416</v>
      </c>
      <c r="HX94" t="s">
        <v>417</v>
      </c>
      <c r="HY94" t="s">
        <v>418</v>
      </c>
      <c r="HZ94" t="s">
        <v>418</v>
      </c>
      <c r="IA94" t="s">
        <v>418</v>
      </c>
      <c r="IB94" t="s">
        <v>418</v>
      </c>
      <c r="IC94">
        <v>0</v>
      </c>
      <c r="ID94">
        <v>100</v>
      </c>
      <c r="IE94">
        <v>100</v>
      </c>
      <c r="IF94">
        <v>0.715</v>
      </c>
      <c r="IG94">
        <v>0.3578</v>
      </c>
      <c r="IH94">
        <v>0.6040952380952263</v>
      </c>
      <c r="II94">
        <v>0</v>
      </c>
      <c r="IJ94">
        <v>0</v>
      </c>
      <c r="IK94">
        <v>0</v>
      </c>
      <c r="IL94">
        <v>0.357804999999999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2</v>
      </c>
      <c r="IU94">
        <v>6.4</v>
      </c>
      <c r="IV94">
        <v>1.13159</v>
      </c>
      <c r="IW94">
        <v>2.41943</v>
      </c>
      <c r="IX94">
        <v>1.42578</v>
      </c>
      <c r="IY94">
        <v>2.26196</v>
      </c>
      <c r="IZ94">
        <v>1.54785</v>
      </c>
      <c r="JA94">
        <v>2.3999</v>
      </c>
      <c r="JB94">
        <v>37.4819</v>
      </c>
      <c r="JC94">
        <v>14.1408</v>
      </c>
      <c r="JD94">
        <v>18</v>
      </c>
      <c r="JE94">
        <v>639.533</v>
      </c>
      <c r="JF94">
        <v>411.32</v>
      </c>
      <c r="JG94">
        <v>30.4488</v>
      </c>
      <c r="JH94">
        <v>30.1514</v>
      </c>
      <c r="JI94">
        <v>30.001</v>
      </c>
      <c r="JJ94">
        <v>29.9599</v>
      </c>
      <c r="JK94">
        <v>29.895</v>
      </c>
      <c r="JL94">
        <v>22.6542</v>
      </c>
      <c r="JM94">
        <v>20.0573</v>
      </c>
      <c r="JN94">
        <v>59.714</v>
      </c>
      <c r="JO94">
        <v>-999.9</v>
      </c>
      <c r="JP94">
        <v>435</v>
      </c>
      <c r="JQ94">
        <v>26</v>
      </c>
      <c r="JR94">
        <v>94.9684</v>
      </c>
      <c r="JS94">
        <v>100.877</v>
      </c>
    </row>
    <row r="95" spans="1:279">
      <c r="A95" t="s">
        <v>45</v>
      </c>
      <c r="B95" t="s">
        <v>47</v>
      </c>
      <c r="C95" t="s">
        <v>49</v>
      </c>
    </row>
    <row r="96" spans="1:279">
      <c r="B96">
        <v>0</v>
      </c>
      <c r="C96">
        <v>1</v>
      </c>
    </row>
    <row r="97" spans="1:279">
      <c r="A97">
        <v>67</v>
      </c>
      <c r="B97">
        <v>1687886855.6</v>
      </c>
      <c r="C97">
        <v>14324</v>
      </c>
      <c r="D97" t="s">
        <v>745</v>
      </c>
      <c r="E97" t="s">
        <v>746</v>
      </c>
      <c r="F97">
        <v>15</v>
      </c>
      <c r="P97">
        <v>1687886847.599999</v>
      </c>
      <c r="Q97">
        <f>(R97)/1000</f>
        <v>0</v>
      </c>
      <c r="R97">
        <f>1000*DB97*AP97*(CX97-CY97)/(100*CQ97*(1000-AP97*CX97))</f>
        <v>0</v>
      </c>
      <c r="S97">
        <f>DB97*AP97*(CW97-CV97*(1000-AP97*CY97)/(1000-AP97*CX97))/(100*CQ97)</f>
        <v>0</v>
      </c>
      <c r="T97">
        <f>CV97 - IF(AP97&gt;1, S97*CQ97*100.0/(AR97*DJ97), 0)</f>
        <v>0</v>
      </c>
      <c r="U97">
        <f>((AA97-Q97/2)*T97-S97)/(AA97+Q97/2)</f>
        <v>0</v>
      </c>
      <c r="V97">
        <f>U97*(DC97+DD97)/1000.0</f>
        <v>0</v>
      </c>
      <c r="W97">
        <f>(CV97 - IF(AP97&gt;1, S97*CQ97*100.0/(AR97*DJ97), 0))*(DC97+DD97)/1000.0</f>
        <v>0</v>
      </c>
      <c r="X97">
        <f>2.0/((1/Z97-1/Y97)+SIGN(Z97)*SQRT((1/Z97-1/Y97)*(1/Z97-1/Y97) + 4*CR97/((CR97+1)*(CR97+1))*(2*1/Z97*1/Y97-1/Y97*1/Y97)))</f>
        <v>0</v>
      </c>
      <c r="Y97">
        <f>IF(LEFT(CS97,1)&lt;&gt;"0",IF(LEFT(CS97,1)="1",3.0,CT97),$D$5+$E$5*(DJ97*DC97/($K$5*1000))+$F$5*(DJ97*DC97/($K$5*1000))*MAX(MIN(CQ97,$J$5),$I$5)*MAX(MIN(CQ97,$J$5),$I$5)+$G$5*MAX(MIN(CQ97,$J$5),$I$5)*(DJ97*DC97/($K$5*1000))+$H$5*(DJ97*DC97/($K$5*1000))*(DJ97*DC97/($K$5*1000)))</f>
        <v>0</v>
      </c>
      <c r="Z97">
        <f>Q97*(1000-(1000*0.61365*exp(17.502*AD97/(240.97+AD97))/(DC97+DD97)+CX97)/2)/(1000*0.61365*exp(17.502*AD97/(240.97+AD97))/(DC97+DD97)-CX97)</f>
        <v>0</v>
      </c>
      <c r="AA97">
        <f>1/((CR97+1)/(X97/1.6)+1/(Y97/1.37)) + CR97/((CR97+1)/(X97/1.6) + CR97/(Y97/1.37))</f>
        <v>0</v>
      </c>
      <c r="AB97">
        <f>(CM97*CP97)</f>
        <v>0</v>
      </c>
      <c r="AC97">
        <f>(DE97+(AB97+2*0.95*5.67E-8*(((DE97+$B$7)+273)^4-(DE97+273)^4)-44100*Q97)/(1.84*29.3*Y97+8*0.95*5.67E-8*(DE97+273)^3))</f>
        <v>0</v>
      </c>
      <c r="AD97">
        <f>($B$96*DF97+$D$7*DG97+$C$96*AC97)</f>
        <v>0</v>
      </c>
      <c r="AE97">
        <f>0.61365*exp(17.502*AD97/(240.97+AD97))</f>
        <v>0</v>
      </c>
      <c r="AF97">
        <f>(AG97/AH97*100)</f>
        <v>0</v>
      </c>
      <c r="AG97">
        <f>CX97*(DC97+DD97)/1000</f>
        <v>0</v>
      </c>
      <c r="AH97">
        <f>0.61365*exp(17.502*DE97/(240.97+DE97))</f>
        <v>0</v>
      </c>
      <c r="AI97">
        <f>(AE97-CX97*(DC97+DD97)/1000)</f>
        <v>0</v>
      </c>
      <c r="AJ97">
        <f>(-Q97*44100)</f>
        <v>0</v>
      </c>
      <c r="AK97">
        <f>2*29.3*Y97*0.92*(DE97-AD97)</f>
        <v>0</v>
      </c>
      <c r="AL97">
        <f>2*0.95*5.67E-8*(((DE97+$B$7)+273)^4-(AD97+273)^4)</f>
        <v>0</v>
      </c>
      <c r="AM97">
        <f>AB97+AL97+AJ97+AK97</f>
        <v>0</v>
      </c>
      <c r="AN97">
        <v>0</v>
      </c>
      <c r="AO97">
        <v>0</v>
      </c>
      <c r="AP97">
        <f>IF(AN97*$H$13&gt;=AR97,1.0,(AR97/(AR97-AN97*$H$13)))</f>
        <v>0</v>
      </c>
      <c r="AQ97">
        <f>(AP97-1)*100</f>
        <v>0</v>
      </c>
      <c r="AR97">
        <f>MAX(0,($B$13+$C$13*DJ97)/(1+$D$13*DJ97)*DC97/(DE97+273)*$E$13)</f>
        <v>0</v>
      </c>
      <c r="AS97" t="s">
        <v>409</v>
      </c>
      <c r="AT97">
        <v>12501.9</v>
      </c>
      <c r="AU97">
        <v>646.7515384615385</v>
      </c>
      <c r="AV97">
        <v>2575.47</v>
      </c>
      <c r="AW97">
        <f>1-AU97/AV97</f>
        <v>0</v>
      </c>
      <c r="AX97">
        <v>-1.242991638256745</v>
      </c>
      <c r="AY97" t="s">
        <v>747</v>
      </c>
      <c r="AZ97">
        <v>12509.5</v>
      </c>
      <c r="BA97">
        <v>669.4860399999999</v>
      </c>
      <c r="BB97">
        <v>931.336</v>
      </c>
      <c r="BC97">
        <f>1-BA97/BB97</f>
        <v>0</v>
      </c>
      <c r="BD97">
        <v>0.5</v>
      </c>
      <c r="BE97">
        <f>CN97</f>
        <v>0</v>
      </c>
      <c r="BF97">
        <f>S97</f>
        <v>0</v>
      </c>
      <c r="BG97">
        <f>BC97*BD97*BE97</f>
        <v>0</v>
      </c>
      <c r="BH97">
        <f>(BF97-AX97)/BE97</f>
        <v>0</v>
      </c>
      <c r="BI97">
        <f>(AV97-BB97)/BB97</f>
        <v>0</v>
      </c>
      <c r="BJ97">
        <f>AU97/(AW97+AU97/BB97)</f>
        <v>0</v>
      </c>
      <c r="BK97" t="s">
        <v>748</v>
      </c>
      <c r="BL97">
        <v>-1711.89</v>
      </c>
      <c r="BM97">
        <f>IF(BL97&lt;&gt;0, BL97, BJ97)</f>
        <v>0</v>
      </c>
      <c r="BN97">
        <f>1-BM97/BB97</f>
        <v>0</v>
      </c>
      <c r="BO97">
        <f>(BB97-BA97)/(BB97-BM97)</f>
        <v>0</v>
      </c>
      <c r="BP97">
        <f>(AV97-BB97)/(AV97-BM97)</f>
        <v>0</v>
      </c>
      <c r="BQ97">
        <f>(BB97-BA97)/(BB97-AU97)</f>
        <v>0</v>
      </c>
      <c r="BR97">
        <f>(AV97-BB97)/(AV97-AU97)</f>
        <v>0</v>
      </c>
      <c r="BS97">
        <f>(BO97*BM97/BA97)</f>
        <v>0</v>
      </c>
      <c r="BT97">
        <f>(1-BS97)</f>
        <v>0</v>
      </c>
      <c r="BU97">
        <v>1977</v>
      </c>
      <c r="BV97">
        <v>300</v>
      </c>
      <c r="BW97">
        <v>300</v>
      </c>
      <c r="BX97">
        <v>300</v>
      </c>
      <c r="BY97">
        <v>12509.5</v>
      </c>
      <c r="BZ97">
        <v>868.71</v>
      </c>
      <c r="CA97">
        <v>-0.009064610000000001</v>
      </c>
      <c r="CB97">
        <v>-7.94</v>
      </c>
      <c r="CC97" t="s">
        <v>412</v>
      </c>
      <c r="CD97" t="s">
        <v>412</v>
      </c>
      <c r="CE97" t="s">
        <v>412</v>
      </c>
      <c r="CF97" t="s">
        <v>412</v>
      </c>
      <c r="CG97" t="s">
        <v>412</v>
      </c>
      <c r="CH97" t="s">
        <v>412</v>
      </c>
      <c r="CI97" t="s">
        <v>412</v>
      </c>
      <c r="CJ97" t="s">
        <v>412</v>
      </c>
      <c r="CK97" t="s">
        <v>412</v>
      </c>
      <c r="CL97" t="s">
        <v>412</v>
      </c>
      <c r="CM97">
        <f>$B$11*DK97+$C$11*DL97+$F$11*DW97*(1-DZ97)</f>
        <v>0</v>
      </c>
      <c r="CN97">
        <f>CM97*CO97</f>
        <v>0</v>
      </c>
      <c r="CO97">
        <f>($B$11*$D$9+$C$11*$D$9+$F$11*((EJ97+EB97)/MAX(EJ97+EB97+EK97, 0.1)*$I$9+EK97/MAX(EJ97+EB97+EK97, 0.1)*$J$9))/($B$11+$C$11+$F$11)</f>
        <v>0</v>
      </c>
      <c r="CP97">
        <f>($B$11*$K$9+$C$11*$K$9+$F$11*((EJ97+EB97)/MAX(EJ97+EB97+EK97, 0.1)*$P$9+EK97/MAX(EJ97+EB97+EK97, 0.1)*$Q$9))/($B$11+$C$11+$F$11)</f>
        <v>0</v>
      </c>
      <c r="CQ97">
        <v>6</v>
      </c>
      <c r="CR97">
        <v>0.5</v>
      </c>
      <c r="CS97" t="s">
        <v>413</v>
      </c>
      <c r="CT97">
        <v>2</v>
      </c>
      <c r="CU97">
        <v>1687886847.599999</v>
      </c>
      <c r="CV97">
        <v>418.2024838709677</v>
      </c>
      <c r="CW97">
        <v>434.9586129032258</v>
      </c>
      <c r="CX97">
        <v>28.35503548387097</v>
      </c>
      <c r="CY97">
        <v>25.96152903225807</v>
      </c>
      <c r="CZ97">
        <v>417.4894838709677</v>
      </c>
      <c r="DA97">
        <v>27.99722903225807</v>
      </c>
      <c r="DB97">
        <v>600.2434838709677</v>
      </c>
      <c r="DC97">
        <v>100.9955806451613</v>
      </c>
      <c r="DD97">
        <v>0.09994782258064518</v>
      </c>
      <c r="DE97">
        <v>30.83019032258064</v>
      </c>
      <c r="DF97">
        <v>46.13228387096774</v>
      </c>
      <c r="DG97">
        <v>999.9000000000003</v>
      </c>
      <c r="DH97">
        <v>0</v>
      </c>
      <c r="DI97">
        <v>0</v>
      </c>
      <c r="DJ97">
        <v>10000.50387096774</v>
      </c>
      <c r="DK97">
        <v>0</v>
      </c>
      <c r="DL97">
        <v>1570.50129032258</v>
      </c>
      <c r="DM97">
        <v>-16.754</v>
      </c>
      <c r="DN97">
        <v>430.4088064516129</v>
      </c>
      <c r="DO97">
        <v>446.5517419354839</v>
      </c>
      <c r="DP97">
        <v>2.393520967741935</v>
      </c>
      <c r="DQ97">
        <v>434.9586129032258</v>
      </c>
      <c r="DR97">
        <v>25.96152903225807</v>
      </c>
      <c r="DS97">
        <v>2.863733870967743</v>
      </c>
      <c r="DT97">
        <v>2.621997741935485</v>
      </c>
      <c r="DU97">
        <v>23.25613225806452</v>
      </c>
      <c r="DV97">
        <v>21.80426451612903</v>
      </c>
      <c r="DW97">
        <v>1500.009032258064</v>
      </c>
      <c r="DX97">
        <v>0.9729914838709678</v>
      </c>
      <c r="DY97">
        <v>0.0270084064516129</v>
      </c>
      <c r="DZ97">
        <v>0</v>
      </c>
      <c r="EA97">
        <v>669.6714193548387</v>
      </c>
      <c r="EB97">
        <v>4.999310000000001</v>
      </c>
      <c r="EC97">
        <v>14052.33225806452</v>
      </c>
      <c r="ED97">
        <v>13259.26451612903</v>
      </c>
      <c r="EE97">
        <v>38.018</v>
      </c>
      <c r="EF97">
        <v>39.74587096774192</v>
      </c>
      <c r="EG97">
        <v>38.47967741935483</v>
      </c>
      <c r="EH97">
        <v>38.94919354838709</v>
      </c>
      <c r="EI97">
        <v>39.68509677419355</v>
      </c>
      <c r="EJ97">
        <v>1454.628709677419</v>
      </c>
      <c r="EK97">
        <v>40.38032258064518</v>
      </c>
      <c r="EL97">
        <v>0</v>
      </c>
      <c r="EM97">
        <v>332.5</v>
      </c>
      <c r="EN97">
        <v>0</v>
      </c>
      <c r="EO97">
        <v>669.4860399999999</v>
      </c>
      <c r="EP97">
        <v>-12.7066923002259</v>
      </c>
      <c r="EQ97">
        <v>4376.415379164678</v>
      </c>
      <c r="ER97">
        <v>14124.904</v>
      </c>
      <c r="ES97">
        <v>15</v>
      </c>
      <c r="ET97">
        <v>1687886876.1</v>
      </c>
      <c r="EU97" t="s">
        <v>749</v>
      </c>
      <c r="EV97">
        <v>1687886876.1</v>
      </c>
      <c r="EW97">
        <v>1687886140.1</v>
      </c>
      <c r="EX97">
        <v>67</v>
      </c>
      <c r="EY97">
        <v>-0.002</v>
      </c>
      <c r="EZ97">
        <v>0.051</v>
      </c>
      <c r="FA97">
        <v>0.713</v>
      </c>
      <c r="FB97">
        <v>0.358</v>
      </c>
      <c r="FC97">
        <v>435</v>
      </c>
      <c r="FD97">
        <v>26</v>
      </c>
      <c r="FE97">
        <v>0.19</v>
      </c>
      <c r="FF97">
        <v>0.12</v>
      </c>
      <c r="FG97">
        <v>-16.82644146341464</v>
      </c>
      <c r="FH97">
        <v>1.586402090592337</v>
      </c>
      <c r="FI97">
        <v>0.1601658652096199</v>
      </c>
      <c r="FJ97">
        <v>1</v>
      </c>
      <c r="FK97">
        <v>418.1906451612903</v>
      </c>
      <c r="FL97">
        <v>1.783064516128171</v>
      </c>
      <c r="FM97">
        <v>0.1337353063106535</v>
      </c>
      <c r="FN97">
        <v>1</v>
      </c>
      <c r="FO97">
        <v>2.387064634146341</v>
      </c>
      <c r="FP97">
        <v>0.09244996515678987</v>
      </c>
      <c r="FQ97">
        <v>0.01244309448955148</v>
      </c>
      <c r="FR97">
        <v>1</v>
      </c>
      <c r="FS97">
        <v>28.3545935483871</v>
      </c>
      <c r="FT97">
        <v>0.05817096774181538</v>
      </c>
      <c r="FU97">
        <v>0.006109270347851892</v>
      </c>
      <c r="FV97">
        <v>1</v>
      </c>
      <c r="FW97">
        <v>4</v>
      </c>
      <c r="FX97">
        <v>4</v>
      </c>
      <c r="FY97" t="s">
        <v>415</v>
      </c>
      <c r="FZ97">
        <v>3.17421</v>
      </c>
      <c r="GA97">
        <v>2.79671</v>
      </c>
      <c r="GB97">
        <v>0.103746</v>
      </c>
      <c r="GC97">
        <v>0.107506</v>
      </c>
      <c r="GD97">
        <v>0.133688</v>
      </c>
      <c r="GE97">
        <v>0.126826</v>
      </c>
      <c r="GF97">
        <v>27913.9</v>
      </c>
      <c r="GG97">
        <v>22120</v>
      </c>
      <c r="GH97">
        <v>29125</v>
      </c>
      <c r="GI97">
        <v>24292.5</v>
      </c>
      <c r="GJ97">
        <v>32079.8</v>
      </c>
      <c r="GK97">
        <v>30950.8</v>
      </c>
      <c r="GL97">
        <v>40175.9</v>
      </c>
      <c r="GM97">
        <v>39636.8</v>
      </c>
      <c r="GN97">
        <v>2.1396</v>
      </c>
      <c r="GO97">
        <v>1.81745</v>
      </c>
      <c r="GP97">
        <v>0.478406</v>
      </c>
      <c r="GQ97">
        <v>0</v>
      </c>
      <c r="GR97">
        <v>28.0384</v>
      </c>
      <c r="GS97">
        <v>999.9</v>
      </c>
      <c r="GT97">
        <v>55.6</v>
      </c>
      <c r="GU97">
        <v>34.8</v>
      </c>
      <c r="GV97">
        <v>30.7534</v>
      </c>
      <c r="GW97">
        <v>61.9819</v>
      </c>
      <c r="GX97">
        <v>32.7043</v>
      </c>
      <c r="GY97">
        <v>1</v>
      </c>
      <c r="GZ97">
        <v>0.238478</v>
      </c>
      <c r="HA97">
        <v>0</v>
      </c>
      <c r="HB97">
        <v>20.2789</v>
      </c>
      <c r="HC97">
        <v>5.22508</v>
      </c>
      <c r="HD97">
        <v>11.9081</v>
      </c>
      <c r="HE97">
        <v>4.9638</v>
      </c>
      <c r="HF97">
        <v>3.292</v>
      </c>
      <c r="HG97">
        <v>9999</v>
      </c>
      <c r="HH97">
        <v>9999</v>
      </c>
      <c r="HI97">
        <v>9999</v>
      </c>
      <c r="HJ97">
        <v>999.9</v>
      </c>
      <c r="HK97">
        <v>4.97026</v>
      </c>
      <c r="HL97">
        <v>1.87531</v>
      </c>
      <c r="HM97">
        <v>1.87399</v>
      </c>
      <c r="HN97">
        <v>1.87317</v>
      </c>
      <c r="HO97">
        <v>1.87466</v>
      </c>
      <c r="HP97">
        <v>1.86966</v>
      </c>
      <c r="HQ97">
        <v>1.87378</v>
      </c>
      <c r="HR97">
        <v>1.87881</v>
      </c>
      <c r="HS97">
        <v>0</v>
      </c>
      <c r="HT97">
        <v>0</v>
      </c>
      <c r="HU97">
        <v>0</v>
      </c>
      <c r="HV97">
        <v>0</v>
      </c>
      <c r="HW97" t="s">
        <v>416</v>
      </c>
      <c r="HX97" t="s">
        <v>417</v>
      </c>
      <c r="HY97" t="s">
        <v>418</v>
      </c>
      <c r="HZ97" t="s">
        <v>418</v>
      </c>
      <c r="IA97" t="s">
        <v>418</v>
      </c>
      <c r="IB97" t="s">
        <v>418</v>
      </c>
      <c r="IC97">
        <v>0</v>
      </c>
      <c r="ID97">
        <v>100</v>
      </c>
      <c r="IE97">
        <v>100</v>
      </c>
      <c r="IF97">
        <v>0.713</v>
      </c>
      <c r="IG97">
        <v>0.3578</v>
      </c>
      <c r="IH97">
        <v>0.7150499999999624</v>
      </c>
      <c r="II97">
        <v>0</v>
      </c>
      <c r="IJ97">
        <v>0</v>
      </c>
      <c r="IK97">
        <v>0</v>
      </c>
      <c r="IL97">
        <v>0.357804999999999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5.2</v>
      </c>
      <c r="IU97">
        <v>11.9</v>
      </c>
      <c r="IV97">
        <v>1.13159</v>
      </c>
      <c r="IW97">
        <v>2.40845</v>
      </c>
      <c r="IX97">
        <v>1.42578</v>
      </c>
      <c r="IY97">
        <v>2.26196</v>
      </c>
      <c r="IZ97">
        <v>1.54785</v>
      </c>
      <c r="JA97">
        <v>2.44751</v>
      </c>
      <c r="JB97">
        <v>37.6504</v>
      </c>
      <c r="JC97">
        <v>14.097</v>
      </c>
      <c r="JD97">
        <v>18</v>
      </c>
      <c r="JE97">
        <v>638.651</v>
      </c>
      <c r="JF97">
        <v>413.553</v>
      </c>
      <c r="JG97">
        <v>30.7826</v>
      </c>
      <c r="JH97">
        <v>30.4153</v>
      </c>
      <c r="JI97">
        <v>30.0002</v>
      </c>
      <c r="JJ97">
        <v>30.2235</v>
      </c>
      <c r="JK97">
        <v>30.147</v>
      </c>
      <c r="JL97">
        <v>22.6626</v>
      </c>
      <c r="JM97">
        <v>18.7129</v>
      </c>
      <c r="JN97">
        <v>60.4685</v>
      </c>
      <c r="JO97">
        <v>-999.9</v>
      </c>
      <c r="JP97">
        <v>435</v>
      </c>
      <c r="JQ97">
        <v>26</v>
      </c>
      <c r="JR97">
        <v>94.8981</v>
      </c>
      <c r="JS97">
        <v>100.841</v>
      </c>
    </row>
    <row r="98" spans="1:279">
      <c r="A98">
        <v>68</v>
      </c>
      <c r="B98">
        <v>1687886992.6</v>
      </c>
      <c r="C98">
        <v>14461</v>
      </c>
      <c r="D98" t="s">
        <v>750</v>
      </c>
      <c r="E98" t="s">
        <v>751</v>
      </c>
      <c r="F98">
        <v>15</v>
      </c>
      <c r="P98">
        <v>1687886984.849999</v>
      </c>
      <c r="Q98">
        <f>(R98)/1000</f>
        <v>0</v>
      </c>
      <c r="R98">
        <f>1000*DB98*AP98*(CX98-CY98)/(100*CQ98*(1000-AP98*CX98))</f>
        <v>0</v>
      </c>
      <c r="S98">
        <f>DB98*AP98*(CW98-CV98*(1000-AP98*CY98)/(1000-AP98*CX98))/(100*CQ98)</f>
        <v>0</v>
      </c>
      <c r="T98">
        <f>CV98 - IF(AP98&gt;1, S98*CQ98*100.0/(AR98*DJ98), 0)</f>
        <v>0</v>
      </c>
      <c r="U98">
        <f>((AA98-Q98/2)*T98-S98)/(AA98+Q98/2)</f>
        <v>0</v>
      </c>
      <c r="V98">
        <f>U98*(DC98+DD98)/1000.0</f>
        <v>0</v>
      </c>
      <c r="W98">
        <f>(CV98 - IF(AP98&gt;1, S98*CQ98*100.0/(AR98*DJ98), 0))*(DC98+DD98)/1000.0</f>
        <v>0</v>
      </c>
      <c r="X98">
        <f>2.0/((1/Z98-1/Y98)+SIGN(Z98)*SQRT((1/Z98-1/Y98)*(1/Z98-1/Y98) + 4*CR98/((CR98+1)*(CR98+1))*(2*1/Z98*1/Y98-1/Y98*1/Y98)))</f>
        <v>0</v>
      </c>
      <c r="Y98">
        <f>IF(LEFT(CS98,1)&lt;&gt;"0",IF(LEFT(CS98,1)="1",3.0,CT98),$D$5+$E$5*(DJ98*DC98/($K$5*1000))+$F$5*(DJ98*DC98/($K$5*1000))*MAX(MIN(CQ98,$J$5),$I$5)*MAX(MIN(CQ98,$J$5),$I$5)+$G$5*MAX(MIN(CQ98,$J$5),$I$5)*(DJ98*DC98/($K$5*1000))+$H$5*(DJ98*DC98/($K$5*1000))*(DJ98*DC98/($K$5*1000)))</f>
        <v>0</v>
      </c>
      <c r="Z98">
        <f>Q98*(1000-(1000*0.61365*exp(17.502*AD98/(240.97+AD98))/(DC98+DD98)+CX98)/2)/(1000*0.61365*exp(17.502*AD98/(240.97+AD98))/(DC98+DD98)-CX98)</f>
        <v>0</v>
      </c>
      <c r="AA98">
        <f>1/((CR98+1)/(X98/1.6)+1/(Y98/1.37)) + CR98/((CR98+1)/(X98/1.6) + CR98/(Y98/1.37))</f>
        <v>0</v>
      </c>
      <c r="AB98">
        <f>(CM98*CP98)</f>
        <v>0</v>
      </c>
      <c r="AC98">
        <f>(DE98+(AB98+2*0.95*5.67E-8*(((DE98+$B$7)+273)^4-(DE98+273)^4)-44100*Q98)/(1.84*29.3*Y98+8*0.95*5.67E-8*(DE98+273)^3))</f>
        <v>0</v>
      </c>
      <c r="AD98">
        <f>($B$96*DF98+$D$7*DG98+$C$96*AC98)</f>
        <v>0</v>
      </c>
      <c r="AE98">
        <f>0.61365*exp(17.502*AD98/(240.97+AD98))</f>
        <v>0</v>
      </c>
      <c r="AF98">
        <f>(AG98/AH98*100)</f>
        <v>0</v>
      </c>
      <c r="AG98">
        <f>CX98*(DC98+DD98)/1000</f>
        <v>0</v>
      </c>
      <c r="AH98">
        <f>0.61365*exp(17.502*DE98/(240.97+DE98))</f>
        <v>0</v>
      </c>
      <c r="AI98">
        <f>(AE98-CX98*(DC98+DD98)/1000)</f>
        <v>0</v>
      </c>
      <c r="AJ98">
        <f>(-Q98*44100)</f>
        <v>0</v>
      </c>
      <c r="AK98">
        <f>2*29.3*Y98*0.92*(DE98-AD98)</f>
        <v>0</v>
      </c>
      <c r="AL98">
        <f>2*0.95*5.67E-8*(((DE98+$B$7)+273)^4-(AD98+273)^4)</f>
        <v>0</v>
      </c>
      <c r="AM98">
        <f>AB98+AL98+AJ98+AK98</f>
        <v>0</v>
      </c>
      <c r="AN98">
        <v>0</v>
      </c>
      <c r="AO98">
        <v>0</v>
      </c>
      <c r="AP98">
        <f>IF(AN98*$H$13&gt;=AR98,1.0,(AR98/(AR98-AN98*$H$13)))</f>
        <v>0</v>
      </c>
      <c r="AQ98">
        <f>(AP98-1)*100</f>
        <v>0</v>
      </c>
      <c r="AR98">
        <f>MAX(0,($B$13+$C$13*DJ98)/(1+$D$13*DJ98)*DC98/(DE98+273)*$E$13)</f>
        <v>0</v>
      </c>
      <c r="AS98" t="s">
        <v>409</v>
      </c>
      <c r="AT98">
        <v>12501.9</v>
      </c>
      <c r="AU98">
        <v>646.7515384615385</v>
      </c>
      <c r="AV98">
        <v>2575.47</v>
      </c>
      <c r="AW98">
        <f>1-AU98/AV98</f>
        <v>0</v>
      </c>
      <c r="AX98">
        <v>-1.242991638256745</v>
      </c>
      <c r="AY98" t="s">
        <v>752</v>
      </c>
      <c r="AZ98">
        <v>12549</v>
      </c>
      <c r="BA98">
        <v>534.5437307692307</v>
      </c>
      <c r="BB98">
        <v>650.8680000000001</v>
      </c>
      <c r="BC98">
        <f>1-BA98/BB98</f>
        <v>0</v>
      </c>
      <c r="BD98">
        <v>0.5</v>
      </c>
      <c r="BE98">
        <f>CN98</f>
        <v>0</v>
      </c>
      <c r="BF98">
        <f>S98</f>
        <v>0</v>
      </c>
      <c r="BG98">
        <f>BC98*BD98*BE98</f>
        <v>0</v>
      </c>
      <c r="BH98">
        <f>(BF98-AX98)/BE98</f>
        <v>0</v>
      </c>
      <c r="BI98">
        <f>(AV98-BB98)/BB98</f>
        <v>0</v>
      </c>
      <c r="BJ98">
        <f>AU98/(AW98+AU98/BB98)</f>
        <v>0</v>
      </c>
      <c r="BK98" t="s">
        <v>753</v>
      </c>
      <c r="BL98">
        <v>-1301.75</v>
      </c>
      <c r="BM98">
        <f>IF(BL98&lt;&gt;0, BL98, BJ98)</f>
        <v>0</v>
      </c>
      <c r="BN98">
        <f>1-BM98/BB98</f>
        <v>0</v>
      </c>
      <c r="BO98">
        <f>(BB98-BA98)/(BB98-BM98)</f>
        <v>0</v>
      </c>
      <c r="BP98">
        <f>(AV98-BB98)/(AV98-BM98)</f>
        <v>0</v>
      </c>
      <c r="BQ98">
        <f>(BB98-BA98)/(BB98-AU98)</f>
        <v>0</v>
      </c>
      <c r="BR98">
        <f>(AV98-BB98)/(AV98-AU98)</f>
        <v>0</v>
      </c>
      <c r="BS98">
        <f>(BO98*BM98/BA98)</f>
        <v>0</v>
      </c>
      <c r="BT98">
        <f>(1-BS98)</f>
        <v>0</v>
      </c>
      <c r="BU98">
        <v>1979</v>
      </c>
      <c r="BV98">
        <v>300</v>
      </c>
      <c r="BW98">
        <v>300</v>
      </c>
      <c r="BX98">
        <v>300</v>
      </c>
      <c r="BY98">
        <v>12549</v>
      </c>
      <c r="BZ98">
        <v>631.09</v>
      </c>
      <c r="CA98">
        <v>-0.00909211</v>
      </c>
      <c r="CB98">
        <v>-1.11</v>
      </c>
      <c r="CC98" t="s">
        <v>412</v>
      </c>
      <c r="CD98" t="s">
        <v>412</v>
      </c>
      <c r="CE98" t="s">
        <v>412</v>
      </c>
      <c r="CF98" t="s">
        <v>412</v>
      </c>
      <c r="CG98" t="s">
        <v>412</v>
      </c>
      <c r="CH98" t="s">
        <v>412</v>
      </c>
      <c r="CI98" t="s">
        <v>412</v>
      </c>
      <c r="CJ98" t="s">
        <v>412</v>
      </c>
      <c r="CK98" t="s">
        <v>412</v>
      </c>
      <c r="CL98" t="s">
        <v>412</v>
      </c>
      <c r="CM98">
        <f>$B$11*DK98+$C$11*DL98+$F$11*DW98*(1-DZ98)</f>
        <v>0</v>
      </c>
      <c r="CN98">
        <f>CM98*CO98</f>
        <v>0</v>
      </c>
      <c r="CO98">
        <f>($B$11*$D$9+$C$11*$D$9+$F$11*((EJ98+EB98)/MAX(EJ98+EB98+EK98, 0.1)*$I$9+EK98/MAX(EJ98+EB98+EK98, 0.1)*$J$9))/($B$11+$C$11+$F$11)</f>
        <v>0</v>
      </c>
      <c r="CP98">
        <f>($B$11*$K$9+$C$11*$K$9+$F$11*((EJ98+EB98)/MAX(EJ98+EB98+EK98, 0.1)*$P$9+EK98/MAX(EJ98+EB98+EK98, 0.1)*$Q$9))/($B$11+$C$11+$F$11)</f>
        <v>0</v>
      </c>
      <c r="CQ98">
        <v>6</v>
      </c>
      <c r="CR98">
        <v>0.5</v>
      </c>
      <c r="CS98" t="s">
        <v>413</v>
      </c>
      <c r="CT98">
        <v>2</v>
      </c>
      <c r="CU98">
        <v>1687886984.849999</v>
      </c>
      <c r="CV98">
        <v>426.9924999999999</v>
      </c>
      <c r="CW98">
        <v>434.9554666666666</v>
      </c>
      <c r="CX98">
        <v>26.79714666666667</v>
      </c>
      <c r="CY98">
        <v>25.99080666666667</v>
      </c>
      <c r="CZ98">
        <v>426.3665</v>
      </c>
      <c r="DA98">
        <v>26.44814666666667</v>
      </c>
      <c r="DB98">
        <v>600.2700000000002</v>
      </c>
      <c r="DC98">
        <v>100.9902</v>
      </c>
      <c r="DD98">
        <v>0.10021953</v>
      </c>
      <c r="DE98">
        <v>30.78389</v>
      </c>
      <c r="DF98">
        <v>999.9000000000002</v>
      </c>
      <c r="DG98">
        <v>999.9000000000002</v>
      </c>
      <c r="DH98">
        <v>0</v>
      </c>
      <c r="DI98">
        <v>0</v>
      </c>
      <c r="DJ98">
        <v>10000.648</v>
      </c>
      <c r="DK98">
        <v>0</v>
      </c>
      <c r="DL98">
        <v>1664.238666666666</v>
      </c>
      <c r="DM98">
        <v>-7.875485333333334</v>
      </c>
      <c r="DN98">
        <v>438.8436333333333</v>
      </c>
      <c r="DO98">
        <v>446.5620666666666</v>
      </c>
      <c r="DP98">
        <v>0.8151511333333332</v>
      </c>
      <c r="DQ98">
        <v>434.9554666666666</v>
      </c>
      <c r="DR98">
        <v>25.99080666666667</v>
      </c>
      <c r="DS98">
        <v>2.707139333333333</v>
      </c>
      <c r="DT98">
        <v>2.624817</v>
      </c>
      <c r="DU98">
        <v>22.32850666666667</v>
      </c>
      <c r="DV98">
        <v>21.82187</v>
      </c>
      <c r="DW98">
        <v>1500.008666666667</v>
      </c>
      <c r="DX98">
        <v>0.9729925000000001</v>
      </c>
      <c r="DY98">
        <v>0.02700726999999999</v>
      </c>
      <c r="DZ98">
        <v>0</v>
      </c>
      <c r="EA98">
        <v>534.6164333333332</v>
      </c>
      <c r="EB98">
        <v>4.99931</v>
      </c>
      <c r="EC98">
        <v>11640.93</v>
      </c>
      <c r="ED98">
        <v>13259.27666666667</v>
      </c>
      <c r="EE98">
        <v>37.81409999999999</v>
      </c>
      <c r="EF98">
        <v>39.31199999999999</v>
      </c>
      <c r="EG98">
        <v>38.125</v>
      </c>
      <c r="EH98">
        <v>38.83509999999999</v>
      </c>
      <c r="EI98">
        <v>39.46009999999998</v>
      </c>
      <c r="EJ98">
        <v>1454.632666666667</v>
      </c>
      <c r="EK98">
        <v>40.37666666666668</v>
      </c>
      <c r="EL98">
        <v>0</v>
      </c>
      <c r="EM98">
        <v>136.4000000953674</v>
      </c>
      <c r="EN98">
        <v>0</v>
      </c>
      <c r="EO98">
        <v>534.5437307692307</v>
      </c>
      <c r="EP98">
        <v>-15.79347009728447</v>
      </c>
      <c r="EQ98">
        <v>339.0974316951323</v>
      </c>
      <c r="ER98">
        <v>11627.11538461538</v>
      </c>
      <c r="ES98">
        <v>15</v>
      </c>
      <c r="ET98">
        <v>1687887016.6</v>
      </c>
      <c r="EU98" t="s">
        <v>754</v>
      </c>
      <c r="EV98">
        <v>1687887014.6</v>
      </c>
      <c r="EW98">
        <v>1687887016.6</v>
      </c>
      <c r="EX98">
        <v>68</v>
      </c>
      <c r="EY98">
        <v>-0.08799999999999999</v>
      </c>
      <c r="EZ98">
        <v>-0.008</v>
      </c>
      <c r="FA98">
        <v>0.626</v>
      </c>
      <c r="FB98">
        <v>0.349</v>
      </c>
      <c r="FC98">
        <v>435</v>
      </c>
      <c r="FD98">
        <v>26</v>
      </c>
      <c r="FE98">
        <v>0.1</v>
      </c>
      <c r="FF98">
        <v>0.16</v>
      </c>
      <c r="FG98">
        <v>-7.944288500000001</v>
      </c>
      <c r="FH98">
        <v>1.135514746716741</v>
      </c>
      <c r="FI98">
        <v>0.1140889115459956</v>
      </c>
      <c r="FJ98">
        <v>1</v>
      </c>
      <c r="FK98">
        <v>427.0635666666667</v>
      </c>
      <c r="FL98">
        <v>0.7114304783098518</v>
      </c>
      <c r="FM98">
        <v>0.05360017620203215</v>
      </c>
      <c r="FN98">
        <v>1</v>
      </c>
      <c r="FO98">
        <v>0.7914056</v>
      </c>
      <c r="FP98">
        <v>0.3737107317073174</v>
      </c>
      <c r="FQ98">
        <v>0.03999911885704483</v>
      </c>
      <c r="FR98">
        <v>1</v>
      </c>
      <c r="FS98">
        <v>26.80123000000001</v>
      </c>
      <c r="FT98">
        <v>0.2810883203560047</v>
      </c>
      <c r="FU98">
        <v>0.02033347240389586</v>
      </c>
      <c r="FV98">
        <v>1</v>
      </c>
      <c r="FW98">
        <v>4</v>
      </c>
      <c r="FX98">
        <v>4</v>
      </c>
      <c r="FY98" t="s">
        <v>415</v>
      </c>
      <c r="FZ98">
        <v>3.17441</v>
      </c>
      <c r="GA98">
        <v>2.79704</v>
      </c>
      <c r="GB98">
        <v>0.105386</v>
      </c>
      <c r="GC98">
        <v>0.107506</v>
      </c>
      <c r="GD98">
        <v>0.128664</v>
      </c>
      <c r="GE98">
        <v>0.126988</v>
      </c>
      <c r="GF98">
        <v>27867.6</v>
      </c>
      <c r="GG98">
        <v>22120.1</v>
      </c>
      <c r="GH98">
        <v>29129.8</v>
      </c>
      <c r="GI98">
        <v>24292.3</v>
      </c>
      <c r="GJ98">
        <v>32274.9</v>
      </c>
      <c r="GK98">
        <v>30944.6</v>
      </c>
      <c r="GL98">
        <v>40183.4</v>
      </c>
      <c r="GM98">
        <v>39636.5</v>
      </c>
      <c r="GN98">
        <v>2.13808</v>
      </c>
      <c r="GO98">
        <v>1.81828</v>
      </c>
      <c r="GP98">
        <v>0</v>
      </c>
      <c r="GQ98">
        <v>0</v>
      </c>
      <c r="GR98">
        <v>28.4062</v>
      </c>
      <c r="GS98">
        <v>999.9</v>
      </c>
      <c r="GT98">
        <v>55.8</v>
      </c>
      <c r="GU98">
        <v>34.8</v>
      </c>
      <c r="GV98">
        <v>30.8636</v>
      </c>
      <c r="GW98">
        <v>61.8719</v>
      </c>
      <c r="GX98">
        <v>32.8486</v>
      </c>
      <c r="GY98">
        <v>1</v>
      </c>
      <c r="GZ98">
        <v>0.234629</v>
      </c>
      <c r="HA98">
        <v>0</v>
      </c>
      <c r="HB98">
        <v>20.2792</v>
      </c>
      <c r="HC98">
        <v>5.22657</v>
      </c>
      <c r="HD98">
        <v>11.9081</v>
      </c>
      <c r="HE98">
        <v>4.96365</v>
      </c>
      <c r="HF98">
        <v>3.292</v>
      </c>
      <c r="HG98">
        <v>9999</v>
      </c>
      <c r="HH98">
        <v>9999</v>
      </c>
      <c r="HI98">
        <v>9999</v>
      </c>
      <c r="HJ98">
        <v>999.9</v>
      </c>
      <c r="HK98">
        <v>4.97029</v>
      </c>
      <c r="HL98">
        <v>1.87529</v>
      </c>
      <c r="HM98">
        <v>1.87398</v>
      </c>
      <c r="HN98">
        <v>1.87317</v>
      </c>
      <c r="HO98">
        <v>1.87468</v>
      </c>
      <c r="HP98">
        <v>1.86966</v>
      </c>
      <c r="HQ98">
        <v>1.87378</v>
      </c>
      <c r="HR98">
        <v>1.87881</v>
      </c>
      <c r="HS98">
        <v>0</v>
      </c>
      <c r="HT98">
        <v>0</v>
      </c>
      <c r="HU98">
        <v>0</v>
      </c>
      <c r="HV98">
        <v>0</v>
      </c>
      <c r="HW98" t="s">
        <v>416</v>
      </c>
      <c r="HX98" t="s">
        <v>417</v>
      </c>
      <c r="HY98" t="s">
        <v>418</v>
      </c>
      <c r="HZ98" t="s">
        <v>418</v>
      </c>
      <c r="IA98" t="s">
        <v>418</v>
      </c>
      <c r="IB98" t="s">
        <v>418</v>
      </c>
      <c r="IC98">
        <v>0</v>
      </c>
      <c r="ID98">
        <v>100</v>
      </c>
      <c r="IE98">
        <v>100</v>
      </c>
      <c r="IF98">
        <v>0.626</v>
      </c>
      <c r="IG98">
        <v>0.349</v>
      </c>
      <c r="IH98">
        <v>0.7134761904761149</v>
      </c>
      <c r="II98">
        <v>0</v>
      </c>
      <c r="IJ98">
        <v>0</v>
      </c>
      <c r="IK98">
        <v>0</v>
      </c>
      <c r="IL98">
        <v>0.357804999999999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1.9</v>
      </c>
      <c r="IU98">
        <v>14.2</v>
      </c>
      <c r="IV98">
        <v>1.13159</v>
      </c>
      <c r="IW98">
        <v>2.41333</v>
      </c>
      <c r="IX98">
        <v>1.42578</v>
      </c>
      <c r="IY98">
        <v>2.26196</v>
      </c>
      <c r="IZ98">
        <v>1.54785</v>
      </c>
      <c r="JA98">
        <v>2.48535</v>
      </c>
      <c r="JB98">
        <v>37.6022</v>
      </c>
      <c r="JC98">
        <v>14.0883</v>
      </c>
      <c r="JD98">
        <v>18</v>
      </c>
      <c r="JE98">
        <v>637.255</v>
      </c>
      <c r="JF98">
        <v>413.86</v>
      </c>
      <c r="JG98">
        <v>30.5264</v>
      </c>
      <c r="JH98">
        <v>30.3667</v>
      </c>
      <c r="JI98">
        <v>29.9998</v>
      </c>
      <c r="JJ98">
        <v>30.2</v>
      </c>
      <c r="JK98">
        <v>30.1237</v>
      </c>
      <c r="JL98">
        <v>22.676</v>
      </c>
      <c r="JM98">
        <v>18.158</v>
      </c>
      <c r="JN98">
        <v>61.586</v>
      </c>
      <c r="JO98">
        <v>-999.9</v>
      </c>
      <c r="JP98">
        <v>435</v>
      </c>
      <c r="JQ98">
        <v>26</v>
      </c>
      <c r="JR98">
        <v>94.91500000000001</v>
      </c>
      <c r="JS98">
        <v>100.84</v>
      </c>
    </row>
    <row r="99" spans="1:279">
      <c r="A99" t="s">
        <v>45</v>
      </c>
      <c r="B99" t="s">
        <v>47</v>
      </c>
      <c r="C99" t="s">
        <v>49</v>
      </c>
    </row>
    <row r="100" spans="1:279">
      <c r="B100">
        <v>1</v>
      </c>
      <c r="C100">
        <v>0</v>
      </c>
    </row>
    <row r="101" spans="1:279">
      <c r="A101">
        <v>69</v>
      </c>
      <c r="B101">
        <v>1687887192.6</v>
      </c>
      <c r="C101">
        <v>14661</v>
      </c>
      <c r="D101" t="s">
        <v>755</v>
      </c>
      <c r="E101" t="s">
        <v>756</v>
      </c>
      <c r="F101">
        <v>15</v>
      </c>
      <c r="P101">
        <v>1687887184.599999</v>
      </c>
      <c r="Q101">
        <f>(R101)/1000</f>
        <v>0</v>
      </c>
      <c r="R101">
        <f>1000*DB101*AP101*(CX101-CY101)/(100*CQ101*(1000-AP101*CX101))</f>
        <v>0</v>
      </c>
      <c r="S101">
        <f>DB101*AP101*(CW101-CV101*(1000-AP101*CY101)/(1000-AP101*CX101))/(100*CQ101)</f>
        <v>0</v>
      </c>
      <c r="T101">
        <f>CV101 - IF(AP101&gt;1, S101*CQ101*100.0/(AR101*DJ101), 0)</f>
        <v>0</v>
      </c>
      <c r="U101">
        <f>((AA101-Q101/2)*T101-S101)/(AA101+Q101/2)</f>
        <v>0</v>
      </c>
      <c r="V101">
        <f>U101*(DC101+DD101)/1000.0</f>
        <v>0</v>
      </c>
      <c r="W101">
        <f>(CV101 - IF(AP101&gt;1, S101*CQ101*100.0/(AR101*DJ101), 0))*(DC101+DD101)/1000.0</f>
        <v>0</v>
      </c>
      <c r="X101">
        <f>2.0/((1/Z101-1/Y101)+SIGN(Z101)*SQRT((1/Z101-1/Y101)*(1/Z101-1/Y101) + 4*CR101/((CR101+1)*(CR101+1))*(2*1/Z101*1/Y101-1/Y101*1/Y101)))</f>
        <v>0</v>
      </c>
      <c r="Y101">
        <f>IF(LEFT(CS101,1)&lt;&gt;"0",IF(LEFT(CS101,1)="1",3.0,CT101),$D$5+$E$5*(DJ101*DC101/($K$5*1000))+$F$5*(DJ101*DC101/($K$5*1000))*MAX(MIN(CQ101,$J$5),$I$5)*MAX(MIN(CQ101,$J$5),$I$5)+$G$5*MAX(MIN(CQ101,$J$5),$I$5)*(DJ101*DC101/($K$5*1000))+$H$5*(DJ101*DC101/($K$5*1000))*(DJ101*DC101/($K$5*1000)))</f>
        <v>0</v>
      </c>
      <c r="Z101">
        <f>Q101*(1000-(1000*0.61365*exp(17.502*AD101/(240.97+AD101))/(DC101+DD101)+CX101)/2)/(1000*0.61365*exp(17.502*AD101/(240.97+AD101))/(DC101+DD101)-CX101)</f>
        <v>0</v>
      </c>
      <c r="AA101">
        <f>1/((CR101+1)/(X101/1.6)+1/(Y101/1.37)) + CR101/((CR101+1)/(X101/1.6) + CR101/(Y101/1.37))</f>
        <v>0</v>
      </c>
      <c r="AB101">
        <f>(CM101*CP101)</f>
        <v>0</v>
      </c>
      <c r="AC101">
        <f>(DE101+(AB101+2*0.95*5.67E-8*(((DE101+$B$7)+273)^4-(DE101+273)^4)-44100*Q101)/(1.84*29.3*Y101+8*0.95*5.67E-8*(DE101+273)^3))</f>
        <v>0</v>
      </c>
      <c r="AD101">
        <f>($B$100*DF101+$D$7*DG101+$C$100*AC101)</f>
        <v>0</v>
      </c>
      <c r="AE101">
        <f>0.61365*exp(17.502*AD101/(240.97+AD101))</f>
        <v>0</v>
      </c>
      <c r="AF101">
        <f>(AG101/AH101*100)</f>
        <v>0</v>
      </c>
      <c r="AG101">
        <f>CX101*(DC101+DD101)/1000</f>
        <v>0</v>
      </c>
      <c r="AH101">
        <f>0.61365*exp(17.502*DE101/(240.97+DE101))</f>
        <v>0</v>
      </c>
      <c r="AI101">
        <f>(AE101-CX101*(DC101+DD101)/1000)</f>
        <v>0</v>
      </c>
      <c r="AJ101">
        <f>(-Q101*44100)</f>
        <v>0</v>
      </c>
      <c r="AK101">
        <f>2*29.3*Y101*0.92*(DE101-AD101)</f>
        <v>0</v>
      </c>
      <c r="AL101">
        <f>2*0.95*5.67E-8*(((DE101+$B$7)+273)^4-(AD101+273)^4)</f>
        <v>0</v>
      </c>
      <c r="AM101">
        <f>AB101+AL101+AJ101+AK101</f>
        <v>0</v>
      </c>
      <c r="AN101">
        <v>0</v>
      </c>
      <c r="AO101">
        <v>0</v>
      </c>
      <c r="AP101">
        <f>IF(AN101*$H$13&gt;=AR101,1.0,(AR101/(AR101-AN101*$H$13)))</f>
        <v>0</v>
      </c>
      <c r="AQ101">
        <f>(AP101-1)*100</f>
        <v>0</v>
      </c>
      <c r="AR101">
        <f>MAX(0,($B$13+$C$13*DJ101)/(1+$D$13*DJ101)*DC101/(DE101+273)*$E$13)</f>
        <v>0</v>
      </c>
      <c r="AS101" t="s">
        <v>409</v>
      </c>
      <c r="AT101">
        <v>12501.9</v>
      </c>
      <c r="AU101">
        <v>646.7515384615385</v>
      </c>
      <c r="AV101">
        <v>2575.47</v>
      </c>
      <c r="AW101">
        <f>1-AU101/AV101</f>
        <v>0</v>
      </c>
      <c r="AX101">
        <v>-1.242991638256745</v>
      </c>
      <c r="AY101" t="s">
        <v>757</v>
      </c>
      <c r="AZ101">
        <v>12512.2</v>
      </c>
      <c r="BA101">
        <v>845.14276</v>
      </c>
      <c r="BB101">
        <v>1145.92</v>
      </c>
      <c r="BC101">
        <f>1-BA101/BB101</f>
        <v>0</v>
      </c>
      <c r="BD101">
        <v>0.5</v>
      </c>
      <c r="BE101">
        <f>CN101</f>
        <v>0</v>
      </c>
      <c r="BF101">
        <f>S101</f>
        <v>0</v>
      </c>
      <c r="BG101">
        <f>BC101*BD101*BE101</f>
        <v>0</v>
      </c>
      <c r="BH101">
        <f>(BF101-AX101)/BE101</f>
        <v>0</v>
      </c>
      <c r="BI101">
        <f>(AV101-BB101)/BB101</f>
        <v>0</v>
      </c>
      <c r="BJ101">
        <f>AU101/(AW101+AU101/BB101)</f>
        <v>0</v>
      </c>
      <c r="BK101" t="s">
        <v>758</v>
      </c>
      <c r="BL101">
        <v>-3246.37</v>
      </c>
      <c r="BM101">
        <f>IF(BL101&lt;&gt;0, BL101, BJ101)</f>
        <v>0</v>
      </c>
      <c r="BN101">
        <f>1-BM101/BB101</f>
        <v>0</v>
      </c>
      <c r="BO101">
        <f>(BB101-BA101)/(BB101-BM101)</f>
        <v>0</v>
      </c>
      <c r="BP101">
        <f>(AV101-BB101)/(AV101-BM101)</f>
        <v>0</v>
      </c>
      <c r="BQ101">
        <f>(BB101-BA101)/(BB101-AU101)</f>
        <v>0</v>
      </c>
      <c r="BR101">
        <f>(AV101-BB101)/(AV101-AU101)</f>
        <v>0</v>
      </c>
      <c r="BS101">
        <f>(BO101*BM101/BA101)</f>
        <v>0</v>
      </c>
      <c r="BT101">
        <f>(1-BS101)</f>
        <v>0</v>
      </c>
      <c r="BU101">
        <v>1981</v>
      </c>
      <c r="BV101">
        <v>300</v>
      </c>
      <c r="BW101">
        <v>300</v>
      </c>
      <c r="BX101">
        <v>300</v>
      </c>
      <c r="BY101">
        <v>12512.2</v>
      </c>
      <c r="BZ101">
        <v>1094.26</v>
      </c>
      <c r="CA101">
        <v>-0.00906503</v>
      </c>
      <c r="CB101">
        <v>-1.26</v>
      </c>
      <c r="CC101" t="s">
        <v>412</v>
      </c>
      <c r="CD101" t="s">
        <v>412</v>
      </c>
      <c r="CE101" t="s">
        <v>412</v>
      </c>
      <c r="CF101" t="s">
        <v>412</v>
      </c>
      <c r="CG101" t="s">
        <v>412</v>
      </c>
      <c r="CH101" t="s">
        <v>412</v>
      </c>
      <c r="CI101" t="s">
        <v>412</v>
      </c>
      <c r="CJ101" t="s">
        <v>412</v>
      </c>
      <c r="CK101" t="s">
        <v>412</v>
      </c>
      <c r="CL101" t="s">
        <v>412</v>
      </c>
      <c r="CM101">
        <f>$B$11*DK101+$C$11*DL101+$F$11*DW101*(1-DZ101)</f>
        <v>0</v>
      </c>
      <c r="CN101">
        <f>CM101*CO101</f>
        <v>0</v>
      </c>
      <c r="CO101">
        <f>($B$11*$D$9+$C$11*$D$9+$F$11*((EJ101+EB101)/MAX(EJ101+EB101+EK101, 0.1)*$I$9+EK101/MAX(EJ101+EB101+EK101, 0.1)*$J$9))/($B$11+$C$11+$F$11)</f>
        <v>0</v>
      </c>
      <c r="CP101">
        <f>($B$11*$K$9+$C$11*$K$9+$F$11*((EJ101+EB101)/MAX(EJ101+EB101+EK101, 0.1)*$P$9+EK101/MAX(EJ101+EB101+EK101, 0.1)*$Q$9))/($B$11+$C$11+$F$11)</f>
        <v>0</v>
      </c>
      <c r="CQ101">
        <v>6</v>
      </c>
      <c r="CR101">
        <v>0.5</v>
      </c>
      <c r="CS101" t="s">
        <v>413</v>
      </c>
      <c r="CT101">
        <v>2</v>
      </c>
      <c r="CU101">
        <v>1687887184.599999</v>
      </c>
      <c r="CV101">
        <v>416.7761612903226</v>
      </c>
      <c r="CW101">
        <v>434.9804838709676</v>
      </c>
      <c r="CX101">
        <v>28.53714516129032</v>
      </c>
      <c r="CY101">
        <v>25.90628064516129</v>
      </c>
      <c r="CZ101">
        <v>416.1961612903226</v>
      </c>
      <c r="DA101">
        <v>28.18774193548387</v>
      </c>
      <c r="DB101">
        <v>600.2297419354838</v>
      </c>
      <c r="DC101">
        <v>100.9971935483871</v>
      </c>
      <c r="DD101">
        <v>0.09994865483870966</v>
      </c>
      <c r="DE101">
        <v>31.03361612903226</v>
      </c>
      <c r="DF101">
        <v>30.1556064516129</v>
      </c>
      <c r="DG101">
        <v>999.9000000000003</v>
      </c>
      <c r="DH101">
        <v>0</v>
      </c>
      <c r="DI101">
        <v>0</v>
      </c>
      <c r="DJ101">
        <v>10000.56483870968</v>
      </c>
      <c r="DK101">
        <v>0</v>
      </c>
      <c r="DL101">
        <v>953.1819032258065</v>
      </c>
      <c r="DM101">
        <v>-18.15873548387097</v>
      </c>
      <c r="DN101">
        <v>429.0659354838709</v>
      </c>
      <c r="DO101">
        <v>446.5488064516129</v>
      </c>
      <c r="DP101">
        <v>2.630873548387097</v>
      </c>
      <c r="DQ101">
        <v>434.9804838709676</v>
      </c>
      <c r="DR101">
        <v>25.90628064516129</v>
      </c>
      <c r="DS101">
        <v>2.88217129032258</v>
      </c>
      <c r="DT101">
        <v>2.616461612903226</v>
      </c>
      <c r="DU101">
        <v>23.36241290322581</v>
      </c>
      <c r="DV101">
        <v>21.76966451612903</v>
      </c>
      <c r="DW101">
        <v>1499.997096774193</v>
      </c>
      <c r="DX101">
        <v>0.972994387096774</v>
      </c>
      <c r="DY101">
        <v>0.02700543548387097</v>
      </c>
      <c r="DZ101">
        <v>0</v>
      </c>
      <c r="EA101">
        <v>847.4164516129031</v>
      </c>
      <c r="EB101">
        <v>4.999310000000001</v>
      </c>
      <c r="EC101">
        <v>21274.77741935484</v>
      </c>
      <c r="ED101">
        <v>13259.19032258065</v>
      </c>
      <c r="EE101">
        <v>38</v>
      </c>
      <c r="EF101">
        <v>39.45325806451611</v>
      </c>
      <c r="EG101">
        <v>38.31199999999998</v>
      </c>
      <c r="EH101">
        <v>39.07012903225805</v>
      </c>
      <c r="EI101">
        <v>39.625</v>
      </c>
      <c r="EJ101">
        <v>1454.623548387097</v>
      </c>
      <c r="EK101">
        <v>40.37354838709679</v>
      </c>
      <c r="EL101">
        <v>0</v>
      </c>
      <c r="EM101">
        <v>199.4000000953674</v>
      </c>
      <c r="EN101">
        <v>0</v>
      </c>
      <c r="EO101">
        <v>845.14276</v>
      </c>
      <c r="EP101">
        <v>-181.3750766495762</v>
      </c>
      <c r="EQ101">
        <v>2301.084592381913</v>
      </c>
      <c r="ER101">
        <v>21115.54</v>
      </c>
      <c r="ES101">
        <v>15</v>
      </c>
      <c r="ET101">
        <v>1687887225.6</v>
      </c>
      <c r="EU101" t="s">
        <v>759</v>
      </c>
      <c r="EV101">
        <v>1687887225.6</v>
      </c>
      <c r="EW101">
        <v>1687887016.6</v>
      </c>
      <c r="EX101">
        <v>69</v>
      </c>
      <c r="EY101">
        <v>-0.045</v>
      </c>
      <c r="EZ101">
        <v>-0.008</v>
      </c>
      <c r="FA101">
        <v>0.58</v>
      </c>
      <c r="FB101">
        <v>0.349</v>
      </c>
      <c r="FC101">
        <v>435</v>
      </c>
      <c r="FD101">
        <v>26</v>
      </c>
      <c r="FE101">
        <v>0.12</v>
      </c>
      <c r="FF101">
        <v>0.16</v>
      </c>
      <c r="FG101">
        <v>-18.1581475</v>
      </c>
      <c r="FH101">
        <v>0.1642097560975882</v>
      </c>
      <c r="FI101">
        <v>0.03833985516078539</v>
      </c>
      <c r="FJ101">
        <v>1</v>
      </c>
      <c r="FK101">
        <v>416.8251333333333</v>
      </c>
      <c r="FL101">
        <v>0.003523915461783076</v>
      </c>
      <c r="FM101">
        <v>0.01990600132846567</v>
      </c>
      <c r="FN101">
        <v>1</v>
      </c>
      <c r="FO101">
        <v>2.60353425</v>
      </c>
      <c r="FP101">
        <v>0.4975086303939964</v>
      </c>
      <c r="FQ101">
        <v>0.04914388150561065</v>
      </c>
      <c r="FR101">
        <v>1</v>
      </c>
      <c r="FS101">
        <v>28.53167666666667</v>
      </c>
      <c r="FT101">
        <v>0.4735528364850005</v>
      </c>
      <c r="FU101">
        <v>0.0349149889811744</v>
      </c>
      <c r="FV101">
        <v>1</v>
      </c>
      <c r="FW101">
        <v>4</v>
      </c>
      <c r="FX101">
        <v>4</v>
      </c>
      <c r="FY101" t="s">
        <v>415</v>
      </c>
      <c r="FZ101">
        <v>3.17431</v>
      </c>
      <c r="GA101">
        <v>2.79639</v>
      </c>
      <c r="GB101">
        <v>0.103455</v>
      </c>
      <c r="GC101">
        <v>0.107516</v>
      </c>
      <c r="GD101">
        <v>0.134478</v>
      </c>
      <c r="GE101">
        <v>0.126746</v>
      </c>
      <c r="GF101">
        <v>27916</v>
      </c>
      <c r="GG101">
        <v>22119.4</v>
      </c>
      <c r="GH101">
        <v>29117.5</v>
      </c>
      <c r="GI101">
        <v>24291.9</v>
      </c>
      <c r="GJ101">
        <v>32042.1</v>
      </c>
      <c r="GK101">
        <v>30952.2</v>
      </c>
      <c r="GL101">
        <v>40166.1</v>
      </c>
      <c r="GM101">
        <v>39635.1</v>
      </c>
      <c r="GN101">
        <v>2.13655</v>
      </c>
      <c r="GO101">
        <v>1.8228</v>
      </c>
      <c r="GP101">
        <v>0.0463724</v>
      </c>
      <c r="GQ101">
        <v>0</v>
      </c>
      <c r="GR101">
        <v>29.3058</v>
      </c>
      <c r="GS101">
        <v>999.9</v>
      </c>
      <c r="GT101">
        <v>56.3</v>
      </c>
      <c r="GU101">
        <v>34.8</v>
      </c>
      <c r="GV101">
        <v>31.1401</v>
      </c>
      <c r="GW101">
        <v>62.2419</v>
      </c>
      <c r="GX101">
        <v>31.5264</v>
      </c>
      <c r="GY101">
        <v>1</v>
      </c>
      <c r="GZ101">
        <v>0.235716</v>
      </c>
      <c r="HA101">
        <v>0</v>
      </c>
      <c r="HB101">
        <v>20.2779</v>
      </c>
      <c r="HC101">
        <v>5.22298</v>
      </c>
      <c r="HD101">
        <v>11.9081</v>
      </c>
      <c r="HE101">
        <v>4.9632</v>
      </c>
      <c r="HF101">
        <v>3.29137</v>
      </c>
      <c r="HG101">
        <v>9999</v>
      </c>
      <c r="HH101">
        <v>9999</v>
      </c>
      <c r="HI101">
        <v>9999</v>
      </c>
      <c r="HJ101">
        <v>999.9</v>
      </c>
      <c r="HK101">
        <v>4.97029</v>
      </c>
      <c r="HL101">
        <v>1.8753</v>
      </c>
      <c r="HM101">
        <v>1.87405</v>
      </c>
      <c r="HN101">
        <v>1.87318</v>
      </c>
      <c r="HO101">
        <v>1.87469</v>
      </c>
      <c r="HP101">
        <v>1.86966</v>
      </c>
      <c r="HQ101">
        <v>1.87378</v>
      </c>
      <c r="HR101">
        <v>1.87882</v>
      </c>
      <c r="HS101">
        <v>0</v>
      </c>
      <c r="HT101">
        <v>0</v>
      </c>
      <c r="HU101">
        <v>0</v>
      </c>
      <c r="HV101">
        <v>0</v>
      </c>
      <c r="HW101" t="s">
        <v>416</v>
      </c>
      <c r="HX101" t="s">
        <v>417</v>
      </c>
      <c r="HY101" t="s">
        <v>418</v>
      </c>
      <c r="HZ101" t="s">
        <v>418</v>
      </c>
      <c r="IA101" t="s">
        <v>418</v>
      </c>
      <c r="IB101" t="s">
        <v>418</v>
      </c>
      <c r="IC101">
        <v>0</v>
      </c>
      <c r="ID101">
        <v>100</v>
      </c>
      <c r="IE101">
        <v>100</v>
      </c>
      <c r="IF101">
        <v>0.58</v>
      </c>
      <c r="IG101">
        <v>0.3494</v>
      </c>
      <c r="IH101">
        <v>0.6254999999999999</v>
      </c>
      <c r="II101">
        <v>0</v>
      </c>
      <c r="IJ101">
        <v>0</v>
      </c>
      <c r="IK101">
        <v>0</v>
      </c>
      <c r="IL101">
        <v>0.349410000000006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3</v>
      </c>
      <c r="IU101">
        <v>2.9</v>
      </c>
      <c r="IV101">
        <v>1.13281</v>
      </c>
      <c r="IW101">
        <v>2.42798</v>
      </c>
      <c r="IX101">
        <v>1.42578</v>
      </c>
      <c r="IY101">
        <v>2.26196</v>
      </c>
      <c r="IZ101">
        <v>1.54785</v>
      </c>
      <c r="JA101">
        <v>2.36206</v>
      </c>
      <c r="JB101">
        <v>37.6745</v>
      </c>
      <c r="JC101">
        <v>14.0445</v>
      </c>
      <c r="JD101">
        <v>18</v>
      </c>
      <c r="JE101">
        <v>636.2670000000001</v>
      </c>
      <c r="JF101">
        <v>416.545</v>
      </c>
      <c r="JG101">
        <v>30.5798</v>
      </c>
      <c r="JH101">
        <v>30.3724</v>
      </c>
      <c r="JI101">
        <v>30.0001</v>
      </c>
      <c r="JJ101">
        <v>30.2163</v>
      </c>
      <c r="JK101">
        <v>30.1416</v>
      </c>
      <c r="JL101">
        <v>22.6769</v>
      </c>
      <c r="JM101">
        <v>18.7027</v>
      </c>
      <c r="JN101">
        <v>61.586</v>
      </c>
      <c r="JO101">
        <v>-999.9</v>
      </c>
      <c r="JP101">
        <v>435</v>
      </c>
      <c r="JQ101">
        <v>26</v>
      </c>
      <c r="JR101">
        <v>94.8746</v>
      </c>
      <c r="JS101">
        <v>100.837</v>
      </c>
    </row>
    <row r="102" spans="1:279">
      <c r="A102">
        <v>70</v>
      </c>
      <c r="B102">
        <v>1687887451.5</v>
      </c>
      <c r="C102">
        <v>14919.90000009537</v>
      </c>
      <c r="D102" t="s">
        <v>760</v>
      </c>
      <c r="E102" t="s">
        <v>761</v>
      </c>
      <c r="F102">
        <v>15</v>
      </c>
      <c r="P102">
        <v>1687887443.5</v>
      </c>
      <c r="Q102">
        <f>(R102)/1000</f>
        <v>0</v>
      </c>
      <c r="R102">
        <f>1000*DB102*AP102*(CX102-CY102)/(100*CQ102*(1000-AP102*CX102))</f>
        <v>0</v>
      </c>
      <c r="S102">
        <f>DB102*AP102*(CW102-CV102*(1000-AP102*CY102)/(1000-AP102*CX102))/(100*CQ102)</f>
        <v>0</v>
      </c>
      <c r="T102">
        <f>CV102 - IF(AP102&gt;1, S102*CQ102*100.0/(AR102*DJ102), 0)</f>
        <v>0</v>
      </c>
      <c r="U102">
        <f>((AA102-Q102/2)*T102-S102)/(AA102+Q102/2)</f>
        <v>0</v>
      </c>
      <c r="V102">
        <f>U102*(DC102+DD102)/1000.0</f>
        <v>0</v>
      </c>
      <c r="W102">
        <f>(CV102 - IF(AP102&gt;1, S102*CQ102*100.0/(AR102*DJ102), 0))*(DC102+DD102)/1000.0</f>
        <v>0</v>
      </c>
      <c r="X102">
        <f>2.0/((1/Z102-1/Y102)+SIGN(Z102)*SQRT((1/Z102-1/Y102)*(1/Z102-1/Y102) + 4*CR102/((CR102+1)*(CR102+1))*(2*1/Z102*1/Y102-1/Y102*1/Y102)))</f>
        <v>0</v>
      </c>
      <c r="Y102">
        <f>IF(LEFT(CS102,1)&lt;&gt;"0",IF(LEFT(CS102,1)="1",3.0,CT102),$D$5+$E$5*(DJ102*DC102/($K$5*1000))+$F$5*(DJ102*DC102/($K$5*1000))*MAX(MIN(CQ102,$J$5),$I$5)*MAX(MIN(CQ102,$J$5),$I$5)+$G$5*MAX(MIN(CQ102,$J$5),$I$5)*(DJ102*DC102/($K$5*1000))+$H$5*(DJ102*DC102/($K$5*1000))*(DJ102*DC102/($K$5*1000)))</f>
        <v>0</v>
      </c>
      <c r="Z102">
        <f>Q102*(1000-(1000*0.61365*exp(17.502*AD102/(240.97+AD102))/(DC102+DD102)+CX102)/2)/(1000*0.61365*exp(17.502*AD102/(240.97+AD102))/(DC102+DD102)-CX102)</f>
        <v>0</v>
      </c>
      <c r="AA102">
        <f>1/((CR102+1)/(X102/1.6)+1/(Y102/1.37)) + CR102/((CR102+1)/(X102/1.6) + CR102/(Y102/1.37))</f>
        <v>0</v>
      </c>
      <c r="AB102">
        <f>(CM102*CP102)</f>
        <v>0</v>
      </c>
      <c r="AC102">
        <f>(DE102+(AB102+2*0.95*5.67E-8*(((DE102+$B$7)+273)^4-(DE102+273)^4)-44100*Q102)/(1.84*29.3*Y102+8*0.95*5.67E-8*(DE102+273)^3))</f>
        <v>0</v>
      </c>
      <c r="AD102">
        <f>($B$100*DF102+$D$7*DG102+$C$100*AC102)</f>
        <v>0</v>
      </c>
      <c r="AE102">
        <f>0.61365*exp(17.502*AD102/(240.97+AD102))</f>
        <v>0</v>
      </c>
      <c r="AF102">
        <f>(AG102/AH102*100)</f>
        <v>0</v>
      </c>
      <c r="AG102">
        <f>CX102*(DC102+DD102)/1000</f>
        <v>0</v>
      </c>
      <c r="AH102">
        <f>0.61365*exp(17.502*DE102/(240.97+DE102))</f>
        <v>0</v>
      </c>
      <c r="AI102">
        <f>(AE102-CX102*(DC102+DD102)/1000)</f>
        <v>0</v>
      </c>
      <c r="AJ102">
        <f>(-Q102*44100)</f>
        <v>0</v>
      </c>
      <c r="AK102">
        <f>2*29.3*Y102*0.92*(DE102-AD102)</f>
        <v>0</v>
      </c>
      <c r="AL102">
        <f>2*0.95*5.67E-8*(((DE102+$B$7)+273)^4-(AD102+273)^4)</f>
        <v>0</v>
      </c>
      <c r="AM102">
        <f>AB102+AL102+AJ102+AK102</f>
        <v>0</v>
      </c>
      <c r="AN102">
        <v>0</v>
      </c>
      <c r="AO102">
        <v>0</v>
      </c>
      <c r="AP102">
        <f>IF(AN102*$H$13&gt;=AR102,1.0,(AR102/(AR102-AN102*$H$13)))</f>
        <v>0</v>
      </c>
      <c r="AQ102">
        <f>(AP102-1)*100</f>
        <v>0</v>
      </c>
      <c r="AR102">
        <f>MAX(0,($B$13+$C$13*DJ102)/(1+$D$13*DJ102)*DC102/(DE102+273)*$E$13)</f>
        <v>0</v>
      </c>
      <c r="AS102" t="s">
        <v>409</v>
      </c>
      <c r="AT102">
        <v>12501.9</v>
      </c>
      <c r="AU102">
        <v>646.7515384615385</v>
      </c>
      <c r="AV102">
        <v>2575.47</v>
      </c>
      <c r="AW102">
        <f>1-AU102/AV102</f>
        <v>0</v>
      </c>
      <c r="AX102">
        <v>-1.242991638256745</v>
      </c>
      <c r="AY102" t="s">
        <v>762</v>
      </c>
      <c r="AZ102">
        <v>12524.7</v>
      </c>
      <c r="BA102">
        <v>683.9334230769231</v>
      </c>
      <c r="BB102">
        <v>1099.44</v>
      </c>
      <c r="BC102">
        <f>1-BA102/BB102</f>
        <v>0</v>
      </c>
      <c r="BD102">
        <v>0.5</v>
      </c>
      <c r="BE102">
        <f>CN102</f>
        <v>0</v>
      </c>
      <c r="BF102">
        <f>S102</f>
        <v>0</v>
      </c>
      <c r="BG102">
        <f>BC102*BD102*BE102</f>
        <v>0</v>
      </c>
      <c r="BH102">
        <f>(BF102-AX102)/BE102</f>
        <v>0</v>
      </c>
      <c r="BI102">
        <f>(AV102-BB102)/BB102</f>
        <v>0</v>
      </c>
      <c r="BJ102">
        <f>AU102/(AW102+AU102/BB102)</f>
        <v>0</v>
      </c>
      <c r="BK102" t="s">
        <v>763</v>
      </c>
      <c r="BL102">
        <v>-3117.75</v>
      </c>
      <c r="BM102">
        <f>IF(BL102&lt;&gt;0, BL102, BJ102)</f>
        <v>0</v>
      </c>
      <c r="BN102">
        <f>1-BM102/BB102</f>
        <v>0</v>
      </c>
      <c r="BO102">
        <f>(BB102-BA102)/(BB102-BM102)</f>
        <v>0</v>
      </c>
      <c r="BP102">
        <f>(AV102-BB102)/(AV102-BM102)</f>
        <v>0</v>
      </c>
      <c r="BQ102">
        <f>(BB102-BA102)/(BB102-AU102)</f>
        <v>0</v>
      </c>
      <c r="BR102">
        <f>(AV102-BB102)/(AV102-AU102)</f>
        <v>0</v>
      </c>
      <c r="BS102">
        <f>(BO102*BM102/BA102)</f>
        <v>0</v>
      </c>
      <c r="BT102">
        <f>(1-BS102)</f>
        <v>0</v>
      </c>
      <c r="BU102">
        <v>1983</v>
      </c>
      <c r="BV102">
        <v>300</v>
      </c>
      <c r="BW102">
        <v>300</v>
      </c>
      <c r="BX102">
        <v>300</v>
      </c>
      <c r="BY102">
        <v>12524.7</v>
      </c>
      <c r="BZ102">
        <v>987.9400000000001</v>
      </c>
      <c r="CA102">
        <v>-0.009076259999999999</v>
      </c>
      <c r="CB102">
        <v>-17.99</v>
      </c>
      <c r="CC102" t="s">
        <v>412</v>
      </c>
      <c r="CD102" t="s">
        <v>412</v>
      </c>
      <c r="CE102" t="s">
        <v>412</v>
      </c>
      <c r="CF102" t="s">
        <v>412</v>
      </c>
      <c r="CG102" t="s">
        <v>412</v>
      </c>
      <c r="CH102" t="s">
        <v>412</v>
      </c>
      <c r="CI102" t="s">
        <v>412</v>
      </c>
      <c r="CJ102" t="s">
        <v>412</v>
      </c>
      <c r="CK102" t="s">
        <v>412</v>
      </c>
      <c r="CL102" t="s">
        <v>412</v>
      </c>
      <c r="CM102">
        <f>$B$11*DK102+$C$11*DL102+$F$11*DW102*(1-DZ102)</f>
        <v>0</v>
      </c>
      <c r="CN102">
        <f>CM102*CO102</f>
        <v>0</v>
      </c>
      <c r="CO102">
        <f>($B$11*$D$9+$C$11*$D$9+$F$11*((EJ102+EB102)/MAX(EJ102+EB102+EK102, 0.1)*$I$9+EK102/MAX(EJ102+EB102+EK102, 0.1)*$J$9))/($B$11+$C$11+$F$11)</f>
        <v>0</v>
      </c>
      <c r="CP102">
        <f>($B$11*$K$9+$C$11*$K$9+$F$11*((EJ102+EB102)/MAX(EJ102+EB102+EK102, 0.1)*$P$9+EK102/MAX(EJ102+EB102+EK102, 0.1)*$Q$9))/($B$11+$C$11+$F$11)</f>
        <v>0</v>
      </c>
      <c r="CQ102">
        <v>6</v>
      </c>
      <c r="CR102">
        <v>0.5</v>
      </c>
      <c r="CS102" t="s">
        <v>413</v>
      </c>
      <c r="CT102">
        <v>2</v>
      </c>
      <c r="CU102">
        <v>1687887443.5</v>
      </c>
      <c r="CV102">
        <v>412.482193548387</v>
      </c>
      <c r="CW102">
        <v>435.0008709677419</v>
      </c>
      <c r="CX102">
        <v>29.31926129032258</v>
      </c>
      <c r="CY102">
        <v>26.07273870967742</v>
      </c>
      <c r="CZ102">
        <v>411.809193548387</v>
      </c>
      <c r="DA102">
        <v>28.96984838709678</v>
      </c>
      <c r="DB102">
        <v>600.2066451612902</v>
      </c>
      <c r="DC102">
        <v>100.9991612903226</v>
      </c>
      <c r="DD102">
        <v>0.09977029032258065</v>
      </c>
      <c r="DE102">
        <v>30.94098387096774</v>
      </c>
      <c r="DF102">
        <v>30.67282580645162</v>
      </c>
      <c r="DG102">
        <v>999.9000000000003</v>
      </c>
      <c r="DH102">
        <v>0</v>
      </c>
      <c r="DI102">
        <v>0</v>
      </c>
      <c r="DJ102">
        <v>9994.374838709678</v>
      </c>
      <c r="DK102">
        <v>0</v>
      </c>
      <c r="DL102">
        <v>1425.192258064516</v>
      </c>
      <c r="DM102">
        <v>-22.61154838709677</v>
      </c>
      <c r="DN102">
        <v>424.8454193548387</v>
      </c>
      <c r="DO102">
        <v>446.6461612903225</v>
      </c>
      <c r="DP102">
        <v>3.246516451612904</v>
      </c>
      <c r="DQ102">
        <v>435.0008709677419</v>
      </c>
      <c r="DR102">
        <v>26.07273870967742</v>
      </c>
      <c r="DS102">
        <v>2.961220322580645</v>
      </c>
      <c r="DT102">
        <v>2.633324516129033</v>
      </c>
      <c r="DU102">
        <v>23.81143548387097</v>
      </c>
      <c r="DV102">
        <v>21.87486451612903</v>
      </c>
      <c r="DW102">
        <v>1499.999677419355</v>
      </c>
      <c r="DX102">
        <v>0.9729964838709673</v>
      </c>
      <c r="DY102">
        <v>0.02700330645161291</v>
      </c>
      <c r="DZ102">
        <v>0</v>
      </c>
      <c r="EA102">
        <v>684.1868387096773</v>
      </c>
      <c r="EB102">
        <v>4.999310000000001</v>
      </c>
      <c r="EC102">
        <v>15299.85483870968</v>
      </c>
      <c r="ED102">
        <v>13259.23225806451</v>
      </c>
      <c r="EE102">
        <v>37.53400000000001</v>
      </c>
      <c r="EF102">
        <v>39.25</v>
      </c>
      <c r="EG102">
        <v>37.99593548387097</v>
      </c>
      <c r="EH102">
        <v>38.49187096774192</v>
      </c>
      <c r="EI102">
        <v>39.24187096774192</v>
      </c>
      <c r="EJ102">
        <v>1454.629677419354</v>
      </c>
      <c r="EK102">
        <v>40.36999999999998</v>
      </c>
      <c r="EL102">
        <v>0</v>
      </c>
      <c r="EM102">
        <v>258.7999999523163</v>
      </c>
      <c r="EN102">
        <v>0</v>
      </c>
      <c r="EO102">
        <v>683.9334230769231</v>
      </c>
      <c r="EP102">
        <v>-22.23456411024556</v>
      </c>
      <c r="EQ102">
        <v>-2309.090600078932</v>
      </c>
      <c r="ER102">
        <v>15300.28846153846</v>
      </c>
      <c r="ES102">
        <v>15</v>
      </c>
      <c r="ET102">
        <v>1687887474.5</v>
      </c>
      <c r="EU102" t="s">
        <v>764</v>
      </c>
      <c r="EV102">
        <v>1687887474.5</v>
      </c>
      <c r="EW102">
        <v>1687887016.6</v>
      </c>
      <c r="EX102">
        <v>70</v>
      </c>
      <c r="EY102">
        <v>0.093</v>
      </c>
      <c r="EZ102">
        <v>-0.008</v>
      </c>
      <c r="FA102">
        <v>0.673</v>
      </c>
      <c r="FB102">
        <v>0.349</v>
      </c>
      <c r="FC102">
        <v>435</v>
      </c>
      <c r="FD102">
        <v>26</v>
      </c>
      <c r="FE102">
        <v>0.05</v>
      </c>
      <c r="FF102">
        <v>0.16</v>
      </c>
      <c r="FG102">
        <v>-22.61805609756097</v>
      </c>
      <c r="FH102">
        <v>0.172948432055738</v>
      </c>
      <c r="FI102">
        <v>0.03725917172259626</v>
      </c>
      <c r="FJ102">
        <v>1</v>
      </c>
      <c r="FK102">
        <v>412.3896774193547</v>
      </c>
      <c r="FL102">
        <v>-0.0855000000006939</v>
      </c>
      <c r="FM102">
        <v>0.01590980038149438</v>
      </c>
      <c r="FN102">
        <v>1</v>
      </c>
      <c r="FO102">
        <v>3.225850243902439</v>
      </c>
      <c r="FP102">
        <v>0.4032374216027807</v>
      </c>
      <c r="FQ102">
        <v>0.04099554904381605</v>
      </c>
      <c r="FR102">
        <v>1</v>
      </c>
      <c r="FS102">
        <v>29.31438387096774</v>
      </c>
      <c r="FT102">
        <v>0.2975467741935047</v>
      </c>
      <c r="FU102">
        <v>0.02240805006233841</v>
      </c>
      <c r="FV102">
        <v>1</v>
      </c>
      <c r="FW102">
        <v>4</v>
      </c>
      <c r="FX102">
        <v>4</v>
      </c>
      <c r="FY102" t="s">
        <v>415</v>
      </c>
      <c r="FZ102">
        <v>3.17471</v>
      </c>
      <c r="GA102">
        <v>2.79711</v>
      </c>
      <c r="GB102">
        <v>0.102707</v>
      </c>
      <c r="GC102">
        <v>0.107584</v>
      </c>
      <c r="GD102">
        <v>0.137059</v>
      </c>
      <c r="GE102">
        <v>0.127324</v>
      </c>
      <c r="GF102">
        <v>27969.2</v>
      </c>
      <c r="GG102">
        <v>22128.9</v>
      </c>
      <c r="GH102">
        <v>29147.2</v>
      </c>
      <c r="GI102">
        <v>24302.9</v>
      </c>
      <c r="GJ102">
        <v>31973.2</v>
      </c>
      <c r="GK102">
        <v>30945.1</v>
      </c>
      <c r="GL102">
        <v>40203.8</v>
      </c>
      <c r="GM102">
        <v>39653.6</v>
      </c>
      <c r="GN102">
        <v>2.1471</v>
      </c>
      <c r="GO102">
        <v>1.8215</v>
      </c>
      <c r="GP102">
        <v>0.0987574</v>
      </c>
      <c r="GQ102">
        <v>0</v>
      </c>
      <c r="GR102">
        <v>29.065</v>
      </c>
      <c r="GS102">
        <v>999.9</v>
      </c>
      <c r="GT102">
        <v>56.6</v>
      </c>
      <c r="GU102">
        <v>34.7</v>
      </c>
      <c r="GV102">
        <v>31.1312</v>
      </c>
      <c r="GW102">
        <v>61.9319</v>
      </c>
      <c r="GX102">
        <v>32.0513</v>
      </c>
      <c r="GY102">
        <v>1</v>
      </c>
      <c r="GZ102">
        <v>0.207663</v>
      </c>
      <c r="HA102">
        <v>0</v>
      </c>
      <c r="HB102">
        <v>20.2792</v>
      </c>
      <c r="HC102">
        <v>5.22792</v>
      </c>
      <c r="HD102">
        <v>11.9078</v>
      </c>
      <c r="HE102">
        <v>4.9638</v>
      </c>
      <c r="HF102">
        <v>3.292</v>
      </c>
      <c r="HG102">
        <v>9999</v>
      </c>
      <c r="HH102">
        <v>9999</v>
      </c>
      <c r="HI102">
        <v>9999</v>
      </c>
      <c r="HJ102">
        <v>999.9</v>
      </c>
      <c r="HK102">
        <v>4.97025</v>
      </c>
      <c r="HL102">
        <v>1.87523</v>
      </c>
      <c r="HM102">
        <v>1.87397</v>
      </c>
      <c r="HN102">
        <v>1.87317</v>
      </c>
      <c r="HO102">
        <v>1.87465</v>
      </c>
      <c r="HP102">
        <v>1.86963</v>
      </c>
      <c r="HQ102">
        <v>1.87378</v>
      </c>
      <c r="HR102">
        <v>1.87881</v>
      </c>
      <c r="HS102">
        <v>0</v>
      </c>
      <c r="HT102">
        <v>0</v>
      </c>
      <c r="HU102">
        <v>0</v>
      </c>
      <c r="HV102">
        <v>0</v>
      </c>
      <c r="HW102" t="s">
        <v>416</v>
      </c>
      <c r="HX102" t="s">
        <v>417</v>
      </c>
      <c r="HY102" t="s">
        <v>418</v>
      </c>
      <c r="HZ102" t="s">
        <v>418</v>
      </c>
      <c r="IA102" t="s">
        <v>418</v>
      </c>
      <c r="IB102" t="s">
        <v>418</v>
      </c>
      <c r="IC102">
        <v>0</v>
      </c>
      <c r="ID102">
        <v>100</v>
      </c>
      <c r="IE102">
        <v>100</v>
      </c>
      <c r="IF102">
        <v>0.673</v>
      </c>
      <c r="IG102">
        <v>0.3494</v>
      </c>
      <c r="IH102">
        <v>0.5800500000000284</v>
      </c>
      <c r="II102">
        <v>0</v>
      </c>
      <c r="IJ102">
        <v>0</v>
      </c>
      <c r="IK102">
        <v>0</v>
      </c>
      <c r="IL102">
        <v>0.349410000000006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3.8</v>
      </c>
      <c r="IU102">
        <v>7.2</v>
      </c>
      <c r="IV102">
        <v>1.13403</v>
      </c>
      <c r="IW102">
        <v>2.43408</v>
      </c>
      <c r="IX102">
        <v>1.42578</v>
      </c>
      <c r="IY102">
        <v>2.26196</v>
      </c>
      <c r="IZ102">
        <v>1.54785</v>
      </c>
      <c r="JA102">
        <v>2.31812</v>
      </c>
      <c r="JB102">
        <v>37.3618</v>
      </c>
      <c r="JC102">
        <v>14.0182</v>
      </c>
      <c r="JD102">
        <v>18</v>
      </c>
      <c r="JE102">
        <v>641.593</v>
      </c>
      <c r="JF102">
        <v>414.028</v>
      </c>
      <c r="JG102">
        <v>30.3762</v>
      </c>
      <c r="JH102">
        <v>30.0754</v>
      </c>
      <c r="JI102">
        <v>29.9997</v>
      </c>
      <c r="JJ102">
        <v>29.957</v>
      </c>
      <c r="JK102">
        <v>29.881</v>
      </c>
      <c r="JL102">
        <v>22.7095</v>
      </c>
      <c r="JM102">
        <v>19.879</v>
      </c>
      <c r="JN102">
        <v>64.61499999999999</v>
      </c>
      <c r="JO102">
        <v>-999.9</v>
      </c>
      <c r="JP102">
        <v>435</v>
      </c>
      <c r="JQ102">
        <v>26</v>
      </c>
      <c r="JR102">
        <v>94.96680000000001</v>
      </c>
      <c r="JS102">
        <v>100.883</v>
      </c>
    </row>
    <row r="103" spans="1:279">
      <c r="A103">
        <v>71</v>
      </c>
      <c r="B103">
        <v>1687887585.5</v>
      </c>
      <c r="C103">
        <v>15053.90000009537</v>
      </c>
      <c r="D103" t="s">
        <v>765</v>
      </c>
      <c r="E103" t="s">
        <v>766</v>
      </c>
      <c r="F103">
        <v>15</v>
      </c>
      <c r="P103">
        <v>1687887577.5</v>
      </c>
      <c r="Q103">
        <f>(R103)/1000</f>
        <v>0</v>
      </c>
      <c r="R103">
        <f>1000*DB103*AP103*(CX103-CY103)/(100*CQ103*(1000-AP103*CX103))</f>
        <v>0</v>
      </c>
      <c r="S103">
        <f>DB103*AP103*(CW103-CV103*(1000-AP103*CY103)/(1000-AP103*CX103))/(100*CQ103)</f>
        <v>0</v>
      </c>
      <c r="T103">
        <f>CV103 - IF(AP103&gt;1, S103*CQ103*100.0/(AR103*DJ103), 0)</f>
        <v>0</v>
      </c>
      <c r="U103">
        <f>((AA103-Q103/2)*T103-S103)/(AA103+Q103/2)</f>
        <v>0</v>
      </c>
      <c r="V103">
        <f>U103*(DC103+DD103)/1000.0</f>
        <v>0</v>
      </c>
      <c r="W103">
        <f>(CV103 - IF(AP103&gt;1, S103*CQ103*100.0/(AR103*DJ103), 0))*(DC103+DD103)/1000.0</f>
        <v>0</v>
      </c>
      <c r="X103">
        <f>2.0/((1/Z103-1/Y103)+SIGN(Z103)*SQRT((1/Z103-1/Y103)*(1/Z103-1/Y103) + 4*CR103/((CR103+1)*(CR103+1))*(2*1/Z103*1/Y103-1/Y103*1/Y103)))</f>
        <v>0</v>
      </c>
      <c r="Y103">
        <f>IF(LEFT(CS103,1)&lt;&gt;"0",IF(LEFT(CS103,1)="1",3.0,CT103),$D$5+$E$5*(DJ103*DC103/($K$5*1000))+$F$5*(DJ103*DC103/($K$5*1000))*MAX(MIN(CQ103,$J$5),$I$5)*MAX(MIN(CQ103,$J$5),$I$5)+$G$5*MAX(MIN(CQ103,$J$5),$I$5)*(DJ103*DC103/($K$5*1000))+$H$5*(DJ103*DC103/($K$5*1000))*(DJ103*DC103/($K$5*1000)))</f>
        <v>0</v>
      </c>
      <c r="Z103">
        <f>Q103*(1000-(1000*0.61365*exp(17.502*AD103/(240.97+AD103))/(DC103+DD103)+CX103)/2)/(1000*0.61365*exp(17.502*AD103/(240.97+AD103))/(DC103+DD103)-CX103)</f>
        <v>0</v>
      </c>
      <c r="AA103">
        <f>1/((CR103+1)/(X103/1.6)+1/(Y103/1.37)) + CR103/((CR103+1)/(X103/1.6) + CR103/(Y103/1.37))</f>
        <v>0</v>
      </c>
      <c r="AB103">
        <f>(CM103*CP103)</f>
        <v>0</v>
      </c>
      <c r="AC103">
        <f>(DE103+(AB103+2*0.95*5.67E-8*(((DE103+$B$7)+273)^4-(DE103+273)^4)-44100*Q103)/(1.84*29.3*Y103+8*0.95*5.67E-8*(DE103+273)^3))</f>
        <v>0</v>
      </c>
      <c r="AD103">
        <f>($B$100*DF103+$D$7*DG103+$C$100*AC103)</f>
        <v>0</v>
      </c>
      <c r="AE103">
        <f>0.61365*exp(17.502*AD103/(240.97+AD103))</f>
        <v>0</v>
      </c>
      <c r="AF103">
        <f>(AG103/AH103*100)</f>
        <v>0</v>
      </c>
      <c r="AG103">
        <f>CX103*(DC103+DD103)/1000</f>
        <v>0</v>
      </c>
      <c r="AH103">
        <f>0.61365*exp(17.502*DE103/(240.97+DE103))</f>
        <v>0</v>
      </c>
      <c r="AI103">
        <f>(AE103-CX103*(DC103+DD103)/1000)</f>
        <v>0</v>
      </c>
      <c r="AJ103">
        <f>(-Q103*44100)</f>
        <v>0</v>
      </c>
      <c r="AK103">
        <f>2*29.3*Y103*0.92*(DE103-AD103)</f>
        <v>0</v>
      </c>
      <c r="AL103">
        <f>2*0.95*5.67E-8*(((DE103+$B$7)+273)^4-(AD103+273)^4)</f>
        <v>0</v>
      </c>
      <c r="AM103">
        <f>AB103+AL103+AJ103+AK103</f>
        <v>0</v>
      </c>
      <c r="AN103">
        <v>0</v>
      </c>
      <c r="AO103">
        <v>0</v>
      </c>
      <c r="AP103">
        <f>IF(AN103*$H$13&gt;=AR103,1.0,(AR103/(AR103-AN103*$H$13)))</f>
        <v>0</v>
      </c>
      <c r="AQ103">
        <f>(AP103-1)*100</f>
        <v>0</v>
      </c>
      <c r="AR103">
        <f>MAX(0,($B$13+$C$13*DJ103)/(1+$D$13*DJ103)*DC103/(DE103+273)*$E$13)</f>
        <v>0</v>
      </c>
      <c r="AS103" t="s">
        <v>409</v>
      </c>
      <c r="AT103">
        <v>12501.9</v>
      </c>
      <c r="AU103">
        <v>646.7515384615385</v>
      </c>
      <c r="AV103">
        <v>2575.47</v>
      </c>
      <c r="AW103">
        <f>1-AU103/AV103</f>
        <v>0</v>
      </c>
      <c r="AX103">
        <v>-1.242991638256745</v>
      </c>
      <c r="AY103" t="s">
        <v>767</v>
      </c>
      <c r="AZ103">
        <v>12535.4</v>
      </c>
      <c r="BA103">
        <v>624.2469615384616</v>
      </c>
      <c r="BB103">
        <v>790.198</v>
      </c>
      <c r="BC103">
        <f>1-BA103/BB103</f>
        <v>0</v>
      </c>
      <c r="BD103">
        <v>0.5</v>
      </c>
      <c r="BE103">
        <f>CN103</f>
        <v>0</v>
      </c>
      <c r="BF103">
        <f>S103</f>
        <v>0</v>
      </c>
      <c r="BG103">
        <f>BC103*BD103*BE103</f>
        <v>0</v>
      </c>
      <c r="BH103">
        <f>(BF103-AX103)/BE103</f>
        <v>0</v>
      </c>
      <c r="BI103">
        <f>(AV103-BB103)/BB103</f>
        <v>0</v>
      </c>
      <c r="BJ103">
        <f>AU103/(AW103+AU103/BB103)</f>
        <v>0</v>
      </c>
      <c r="BK103" t="s">
        <v>768</v>
      </c>
      <c r="BL103">
        <v>-1675.64</v>
      </c>
      <c r="BM103">
        <f>IF(BL103&lt;&gt;0, BL103, BJ103)</f>
        <v>0</v>
      </c>
      <c r="BN103">
        <f>1-BM103/BB103</f>
        <v>0</v>
      </c>
      <c r="BO103">
        <f>(BB103-BA103)/(BB103-BM103)</f>
        <v>0</v>
      </c>
      <c r="BP103">
        <f>(AV103-BB103)/(AV103-BM103)</f>
        <v>0</v>
      </c>
      <c r="BQ103">
        <f>(BB103-BA103)/(BB103-AU103)</f>
        <v>0</v>
      </c>
      <c r="BR103">
        <f>(AV103-BB103)/(AV103-AU103)</f>
        <v>0</v>
      </c>
      <c r="BS103">
        <f>(BO103*BM103/BA103)</f>
        <v>0</v>
      </c>
      <c r="BT103">
        <f>(1-BS103)</f>
        <v>0</v>
      </c>
      <c r="BU103">
        <v>1985</v>
      </c>
      <c r="BV103">
        <v>300</v>
      </c>
      <c r="BW103">
        <v>300</v>
      </c>
      <c r="BX103">
        <v>300</v>
      </c>
      <c r="BY103">
        <v>12535.4</v>
      </c>
      <c r="BZ103">
        <v>757.24</v>
      </c>
      <c r="CA103">
        <v>-0.00908161</v>
      </c>
      <c r="CB103">
        <v>-3.55</v>
      </c>
      <c r="CC103" t="s">
        <v>412</v>
      </c>
      <c r="CD103" t="s">
        <v>412</v>
      </c>
      <c r="CE103" t="s">
        <v>412</v>
      </c>
      <c r="CF103" t="s">
        <v>412</v>
      </c>
      <c r="CG103" t="s">
        <v>412</v>
      </c>
      <c r="CH103" t="s">
        <v>412</v>
      </c>
      <c r="CI103" t="s">
        <v>412</v>
      </c>
      <c r="CJ103" t="s">
        <v>412</v>
      </c>
      <c r="CK103" t="s">
        <v>412</v>
      </c>
      <c r="CL103" t="s">
        <v>412</v>
      </c>
      <c r="CM103">
        <f>$B$11*DK103+$C$11*DL103+$F$11*DW103*(1-DZ103)</f>
        <v>0</v>
      </c>
      <c r="CN103">
        <f>CM103*CO103</f>
        <v>0</v>
      </c>
      <c r="CO103">
        <f>($B$11*$D$9+$C$11*$D$9+$F$11*((EJ103+EB103)/MAX(EJ103+EB103+EK103, 0.1)*$I$9+EK103/MAX(EJ103+EB103+EK103, 0.1)*$J$9))/($B$11+$C$11+$F$11)</f>
        <v>0</v>
      </c>
      <c r="CP103">
        <f>($B$11*$K$9+$C$11*$K$9+$F$11*((EJ103+EB103)/MAX(EJ103+EB103+EK103, 0.1)*$P$9+EK103/MAX(EJ103+EB103+EK103, 0.1)*$Q$9))/($B$11+$C$11+$F$11)</f>
        <v>0</v>
      </c>
      <c r="CQ103">
        <v>6</v>
      </c>
      <c r="CR103">
        <v>0.5</v>
      </c>
      <c r="CS103" t="s">
        <v>413</v>
      </c>
      <c r="CT103">
        <v>2</v>
      </c>
      <c r="CU103">
        <v>1687887577.5</v>
      </c>
      <c r="CV103">
        <v>423.9702580645161</v>
      </c>
      <c r="CW103">
        <v>434.9890967741935</v>
      </c>
      <c r="CX103">
        <v>27.28017419354838</v>
      </c>
      <c r="CY103">
        <v>26.02973548387097</v>
      </c>
      <c r="CZ103">
        <v>423.3062580645162</v>
      </c>
      <c r="DA103">
        <v>26.93076451612903</v>
      </c>
      <c r="DB103">
        <v>600.2489032258063</v>
      </c>
      <c r="DC103">
        <v>101.0055161290323</v>
      </c>
      <c r="DD103">
        <v>0.09999767741935484</v>
      </c>
      <c r="DE103">
        <v>31.06360967741935</v>
      </c>
      <c r="DF103">
        <v>30.76988387096774</v>
      </c>
      <c r="DG103">
        <v>999.9000000000003</v>
      </c>
      <c r="DH103">
        <v>0</v>
      </c>
      <c r="DI103">
        <v>0</v>
      </c>
      <c r="DJ103">
        <v>9996.587096774194</v>
      </c>
      <c r="DK103">
        <v>0</v>
      </c>
      <c r="DL103">
        <v>955.8269999999999</v>
      </c>
      <c r="DM103">
        <v>-11.00957741935484</v>
      </c>
      <c r="DN103">
        <v>435.8701612903225</v>
      </c>
      <c r="DO103">
        <v>446.6143548387097</v>
      </c>
      <c r="DP103">
        <v>1.25042064516129</v>
      </c>
      <c r="DQ103">
        <v>434.9890967741935</v>
      </c>
      <c r="DR103">
        <v>26.02973548387097</v>
      </c>
      <c r="DS103">
        <v>2.755446451612904</v>
      </c>
      <c r="DT103">
        <v>2.629147096774194</v>
      </c>
      <c r="DU103">
        <v>22.61956129032258</v>
      </c>
      <c r="DV103">
        <v>21.84887419354838</v>
      </c>
      <c r="DW103">
        <v>1500.004193548387</v>
      </c>
      <c r="DX103">
        <v>0.9730006774193548</v>
      </c>
      <c r="DY103">
        <v>0.02699892903225806</v>
      </c>
      <c r="DZ103">
        <v>0</v>
      </c>
      <c r="EA103">
        <v>624.6192580645161</v>
      </c>
      <c r="EB103">
        <v>4.999310000000001</v>
      </c>
      <c r="EC103">
        <v>20040.78709677419</v>
      </c>
      <c r="ED103">
        <v>13259.27741935484</v>
      </c>
      <c r="EE103">
        <v>37.83232258064516</v>
      </c>
      <c r="EF103">
        <v>39.35467741935484</v>
      </c>
      <c r="EG103">
        <v>38.17899999999999</v>
      </c>
      <c r="EH103">
        <v>38.83841935483871</v>
      </c>
      <c r="EI103">
        <v>39.42899999999999</v>
      </c>
      <c r="EJ103">
        <v>1454.641935483871</v>
      </c>
      <c r="EK103">
        <v>40.36225806451611</v>
      </c>
      <c r="EL103">
        <v>0</v>
      </c>
      <c r="EM103">
        <v>133.5999999046326</v>
      </c>
      <c r="EN103">
        <v>0</v>
      </c>
      <c r="EO103">
        <v>624.2469615384616</v>
      </c>
      <c r="EP103">
        <v>-32.62820512805936</v>
      </c>
      <c r="EQ103">
        <v>-2702.940183382473</v>
      </c>
      <c r="ER103">
        <v>20008.95384615384</v>
      </c>
      <c r="ES103">
        <v>15</v>
      </c>
      <c r="ET103">
        <v>1687887604.5</v>
      </c>
      <c r="EU103" t="s">
        <v>769</v>
      </c>
      <c r="EV103">
        <v>1687887604.5</v>
      </c>
      <c r="EW103">
        <v>1687887016.6</v>
      </c>
      <c r="EX103">
        <v>71</v>
      </c>
      <c r="EY103">
        <v>-0.008999999999999999</v>
      </c>
      <c r="EZ103">
        <v>-0.008</v>
      </c>
      <c r="FA103">
        <v>0.664</v>
      </c>
      <c r="FB103">
        <v>0.349</v>
      </c>
      <c r="FC103">
        <v>435</v>
      </c>
      <c r="FD103">
        <v>26</v>
      </c>
      <c r="FE103">
        <v>0.16</v>
      </c>
      <c r="FF103">
        <v>0.16</v>
      </c>
      <c r="FG103">
        <v>-10.98362682926829</v>
      </c>
      <c r="FH103">
        <v>-0.3489303135888639</v>
      </c>
      <c r="FI103">
        <v>0.0544307347915354</v>
      </c>
      <c r="FJ103">
        <v>1</v>
      </c>
      <c r="FK103">
        <v>423.9836774193548</v>
      </c>
      <c r="FL103">
        <v>-0.1097903225816345</v>
      </c>
      <c r="FM103">
        <v>0.01887375220703228</v>
      </c>
      <c r="FN103">
        <v>1</v>
      </c>
      <c r="FO103">
        <v>1.222325609756097</v>
      </c>
      <c r="FP103">
        <v>0.4822532404181158</v>
      </c>
      <c r="FQ103">
        <v>0.04766205700855486</v>
      </c>
      <c r="FR103">
        <v>1</v>
      </c>
      <c r="FS103">
        <v>27.27240322580645</v>
      </c>
      <c r="FT103">
        <v>0.4965387096774005</v>
      </c>
      <c r="FU103">
        <v>0.03703594142635108</v>
      </c>
      <c r="FV103">
        <v>1</v>
      </c>
      <c r="FW103">
        <v>4</v>
      </c>
      <c r="FX103">
        <v>4</v>
      </c>
      <c r="FY103" t="s">
        <v>415</v>
      </c>
      <c r="FZ103">
        <v>3.17483</v>
      </c>
      <c r="GA103">
        <v>2.79682</v>
      </c>
      <c r="GB103">
        <v>0.104884</v>
      </c>
      <c r="GC103">
        <v>0.107601</v>
      </c>
      <c r="GD103">
        <v>0.13046</v>
      </c>
      <c r="GE103">
        <v>0.127147</v>
      </c>
      <c r="GF103">
        <v>27899.4</v>
      </c>
      <c r="GG103">
        <v>22126.2</v>
      </c>
      <c r="GH103">
        <v>29144.8</v>
      </c>
      <c r="GI103">
        <v>24300.2</v>
      </c>
      <c r="GJ103">
        <v>32220.6</v>
      </c>
      <c r="GK103">
        <v>30949</v>
      </c>
      <c r="GL103">
        <v>40201.9</v>
      </c>
      <c r="GM103">
        <v>39650.6</v>
      </c>
      <c r="GN103">
        <v>2.13902</v>
      </c>
      <c r="GO103">
        <v>1.8276</v>
      </c>
      <c r="GP103">
        <v>0.101142</v>
      </c>
      <c r="GQ103">
        <v>0</v>
      </c>
      <c r="GR103">
        <v>29.1194</v>
      </c>
      <c r="GS103">
        <v>999.9</v>
      </c>
      <c r="GT103">
        <v>56.8</v>
      </c>
      <c r="GU103">
        <v>34.6</v>
      </c>
      <c r="GV103">
        <v>31.0654</v>
      </c>
      <c r="GW103">
        <v>62.0319</v>
      </c>
      <c r="GX103">
        <v>31.4663</v>
      </c>
      <c r="GY103">
        <v>1</v>
      </c>
      <c r="GZ103">
        <v>0.206789</v>
      </c>
      <c r="HA103">
        <v>0</v>
      </c>
      <c r="HB103">
        <v>20.2792</v>
      </c>
      <c r="HC103">
        <v>5.22373</v>
      </c>
      <c r="HD103">
        <v>11.9081</v>
      </c>
      <c r="HE103">
        <v>4.9638</v>
      </c>
      <c r="HF103">
        <v>3.292</v>
      </c>
      <c r="HG103">
        <v>9999</v>
      </c>
      <c r="HH103">
        <v>9999</v>
      </c>
      <c r="HI103">
        <v>9999</v>
      </c>
      <c r="HJ103">
        <v>999.9</v>
      </c>
      <c r="HK103">
        <v>4.97026</v>
      </c>
      <c r="HL103">
        <v>1.87523</v>
      </c>
      <c r="HM103">
        <v>1.87397</v>
      </c>
      <c r="HN103">
        <v>1.87317</v>
      </c>
      <c r="HO103">
        <v>1.87468</v>
      </c>
      <c r="HP103">
        <v>1.86965</v>
      </c>
      <c r="HQ103">
        <v>1.87378</v>
      </c>
      <c r="HR103">
        <v>1.87881</v>
      </c>
      <c r="HS103">
        <v>0</v>
      </c>
      <c r="HT103">
        <v>0</v>
      </c>
      <c r="HU103">
        <v>0</v>
      </c>
      <c r="HV103">
        <v>0</v>
      </c>
      <c r="HW103" t="s">
        <v>416</v>
      </c>
      <c r="HX103" t="s">
        <v>417</v>
      </c>
      <c r="HY103" t="s">
        <v>418</v>
      </c>
      <c r="HZ103" t="s">
        <v>418</v>
      </c>
      <c r="IA103" t="s">
        <v>418</v>
      </c>
      <c r="IB103" t="s">
        <v>418</v>
      </c>
      <c r="IC103">
        <v>0</v>
      </c>
      <c r="ID103">
        <v>100</v>
      </c>
      <c r="IE103">
        <v>100</v>
      </c>
      <c r="IF103">
        <v>0.664</v>
      </c>
      <c r="IG103">
        <v>0.3494</v>
      </c>
      <c r="IH103">
        <v>0.6732500000001096</v>
      </c>
      <c r="II103">
        <v>0</v>
      </c>
      <c r="IJ103">
        <v>0</v>
      </c>
      <c r="IK103">
        <v>0</v>
      </c>
      <c r="IL103">
        <v>0.349410000000006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1.9</v>
      </c>
      <c r="IU103">
        <v>9.5</v>
      </c>
      <c r="IV103">
        <v>1.13281</v>
      </c>
      <c r="IW103">
        <v>2.43408</v>
      </c>
      <c r="IX103">
        <v>1.42578</v>
      </c>
      <c r="IY103">
        <v>2.26196</v>
      </c>
      <c r="IZ103">
        <v>1.54785</v>
      </c>
      <c r="JA103">
        <v>2.32788</v>
      </c>
      <c r="JB103">
        <v>37.2899</v>
      </c>
      <c r="JC103">
        <v>14.0007</v>
      </c>
      <c r="JD103">
        <v>18</v>
      </c>
      <c r="JE103">
        <v>634.947</v>
      </c>
      <c r="JF103">
        <v>417.219</v>
      </c>
      <c r="JG103">
        <v>30.3988</v>
      </c>
      <c r="JH103">
        <v>30.0229</v>
      </c>
      <c r="JI103">
        <v>30.0006</v>
      </c>
      <c r="JJ103">
        <v>29.9053</v>
      </c>
      <c r="JK103">
        <v>29.8433</v>
      </c>
      <c r="JL103">
        <v>22.6974</v>
      </c>
      <c r="JM103">
        <v>19.8841</v>
      </c>
      <c r="JN103">
        <v>64.61499999999999</v>
      </c>
      <c r="JO103">
        <v>-999.9</v>
      </c>
      <c r="JP103">
        <v>435</v>
      </c>
      <c r="JQ103">
        <v>26</v>
      </c>
      <c r="JR103">
        <v>94.9609</v>
      </c>
      <c r="JS103">
        <v>100.875</v>
      </c>
    </row>
    <row r="104" spans="1:279">
      <c r="A104">
        <v>72</v>
      </c>
      <c r="B104">
        <v>1687887757.5</v>
      </c>
      <c r="C104">
        <v>15225.90000009537</v>
      </c>
      <c r="D104" t="s">
        <v>770</v>
      </c>
      <c r="E104" t="s">
        <v>771</v>
      </c>
      <c r="F104">
        <v>15</v>
      </c>
      <c r="P104">
        <v>1687887749.5</v>
      </c>
      <c r="Q104">
        <f>(R104)/1000</f>
        <v>0</v>
      </c>
      <c r="R104">
        <f>1000*DB104*AP104*(CX104-CY104)/(100*CQ104*(1000-AP104*CX104))</f>
        <v>0</v>
      </c>
      <c r="S104">
        <f>DB104*AP104*(CW104-CV104*(1000-AP104*CY104)/(1000-AP104*CX104))/(100*CQ104)</f>
        <v>0</v>
      </c>
      <c r="T104">
        <f>CV104 - IF(AP104&gt;1, S104*CQ104*100.0/(AR104*DJ104), 0)</f>
        <v>0</v>
      </c>
      <c r="U104">
        <f>((AA104-Q104/2)*T104-S104)/(AA104+Q104/2)</f>
        <v>0</v>
      </c>
      <c r="V104">
        <f>U104*(DC104+DD104)/1000.0</f>
        <v>0</v>
      </c>
      <c r="W104">
        <f>(CV104 - IF(AP104&gt;1, S104*CQ104*100.0/(AR104*DJ104), 0))*(DC104+DD104)/1000.0</f>
        <v>0</v>
      </c>
      <c r="X104">
        <f>2.0/((1/Z104-1/Y104)+SIGN(Z104)*SQRT((1/Z104-1/Y104)*(1/Z104-1/Y104) + 4*CR104/((CR104+1)*(CR104+1))*(2*1/Z104*1/Y104-1/Y104*1/Y104)))</f>
        <v>0</v>
      </c>
      <c r="Y104">
        <f>IF(LEFT(CS104,1)&lt;&gt;"0",IF(LEFT(CS104,1)="1",3.0,CT104),$D$5+$E$5*(DJ104*DC104/($K$5*1000))+$F$5*(DJ104*DC104/($K$5*1000))*MAX(MIN(CQ104,$J$5),$I$5)*MAX(MIN(CQ104,$J$5),$I$5)+$G$5*MAX(MIN(CQ104,$J$5),$I$5)*(DJ104*DC104/($K$5*1000))+$H$5*(DJ104*DC104/($K$5*1000))*(DJ104*DC104/($K$5*1000)))</f>
        <v>0</v>
      </c>
      <c r="Z104">
        <f>Q104*(1000-(1000*0.61365*exp(17.502*AD104/(240.97+AD104))/(DC104+DD104)+CX104)/2)/(1000*0.61365*exp(17.502*AD104/(240.97+AD104))/(DC104+DD104)-CX104)</f>
        <v>0</v>
      </c>
      <c r="AA104">
        <f>1/((CR104+1)/(X104/1.6)+1/(Y104/1.37)) + CR104/((CR104+1)/(X104/1.6) + CR104/(Y104/1.37))</f>
        <v>0</v>
      </c>
      <c r="AB104">
        <f>(CM104*CP104)</f>
        <v>0</v>
      </c>
      <c r="AC104">
        <f>(DE104+(AB104+2*0.95*5.67E-8*(((DE104+$B$7)+273)^4-(DE104+273)^4)-44100*Q104)/(1.84*29.3*Y104+8*0.95*5.67E-8*(DE104+273)^3))</f>
        <v>0</v>
      </c>
      <c r="AD104">
        <f>($B$100*DF104+$D$7*DG104+$C$100*AC104)</f>
        <v>0</v>
      </c>
      <c r="AE104">
        <f>0.61365*exp(17.502*AD104/(240.97+AD104))</f>
        <v>0</v>
      </c>
      <c r="AF104">
        <f>(AG104/AH104*100)</f>
        <v>0</v>
      </c>
      <c r="AG104">
        <f>CX104*(DC104+DD104)/1000</f>
        <v>0</v>
      </c>
      <c r="AH104">
        <f>0.61365*exp(17.502*DE104/(240.97+DE104))</f>
        <v>0</v>
      </c>
      <c r="AI104">
        <f>(AE104-CX104*(DC104+DD104)/1000)</f>
        <v>0</v>
      </c>
      <c r="AJ104">
        <f>(-Q104*44100)</f>
        <v>0</v>
      </c>
      <c r="AK104">
        <f>2*29.3*Y104*0.92*(DE104-AD104)</f>
        <v>0</v>
      </c>
      <c r="AL104">
        <f>2*0.95*5.67E-8*(((DE104+$B$7)+273)^4-(AD104+273)^4)</f>
        <v>0</v>
      </c>
      <c r="AM104">
        <f>AB104+AL104+AJ104+AK104</f>
        <v>0</v>
      </c>
      <c r="AN104">
        <v>0</v>
      </c>
      <c r="AO104">
        <v>0</v>
      </c>
      <c r="AP104">
        <f>IF(AN104*$H$13&gt;=AR104,1.0,(AR104/(AR104-AN104*$H$13)))</f>
        <v>0</v>
      </c>
      <c r="AQ104">
        <f>(AP104-1)*100</f>
        <v>0</v>
      </c>
      <c r="AR104">
        <f>MAX(0,($B$13+$C$13*DJ104)/(1+$D$13*DJ104)*DC104/(DE104+273)*$E$13)</f>
        <v>0</v>
      </c>
      <c r="AS104" t="s">
        <v>409</v>
      </c>
      <c r="AT104">
        <v>12501.9</v>
      </c>
      <c r="AU104">
        <v>646.7515384615385</v>
      </c>
      <c r="AV104">
        <v>2575.47</v>
      </c>
      <c r="AW104">
        <f>1-AU104/AV104</f>
        <v>0</v>
      </c>
      <c r="AX104">
        <v>-1.242991638256745</v>
      </c>
      <c r="AY104" t="s">
        <v>772</v>
      </c>
      <c r="AZ104">
        <v>12529.4</v>
      </c>
      <c r="BA104">
        <v>712.5033199999999</v>
      </c>
      <c r="BB104">
        <v>946.088</v>
      </c>
      <c r="BC104">
        <f>1-BA104/BB104</f>
        <v>0</v>
      </c>
      <c r="BD104">
        <v>0.5</v>
      </c>
      <c r="BE104">
        <f>CN104</f>
        <v>0</v>
      </c>
      <c r="BF104">
        <f>S104</f>
        <v>0</v>
      </c>
      <c r="BG104">
        <f>BC104*BD104*BE104</f>
        <v>0</v>
      </c>
      <c r="BH104">
        <f>(BF104-AX104)/BE104</f>
        <v>0</v>
      </c>
      <c r="BI104">
        <f>(AV104-BB104)/BB104</f>
        <v>0</v>
      </c>
      <c r="BJ104">
        <f>AU104/(AW104+AU104/BB104)</f>
        <v>0</v>
      </c>
      <c r="BK104" t="s">
        <v>773</v>
      </c>
      <c r="BL104">
        <v>-1444.23</v>
      </c>
      <c r="BM104">
        <f>IF(BL104&lt;&gt;0, BL104, BJ104)</f>
        <v>0</v>
      </c>
      <c r="BN104">
        <f>1-BM104/BB104</f>
        <v>0</v>
      </c>
      <c r="BO104">
        <f>(BB104-BA104)/(BB104-BM104)</f>
        <v>0</v>
      </c>
      <c r="BP104">
        <f>(AV104-BB104)/(AV104-BM104)</f>
        <v>0</v>
      </c>
      <c r="BQ104">
        <f>(BB104-BA104)/(BB104-AU104)</f>
        <v>0</v>
      </c>
      <c r="BR104">
        <f>(AV104-BB104)/(AV104-AU104)</f>
        <v>0</v>
      </c>
      <c r="BS104">
        <f>(BO104*BM104/BA104)</f>
        <v>0</v>
      </c>
      <c r="BT104">
        <f>(1-BS104)</f>
        <v>0</v>
      </c>
      <c r="BU104">
        <v>1987</v>
      </c>
      <c r="BV104">
        <v>300</v>
      </c>
      <c r="BW104">
        <v>300</v>
      </c>
      <c r="BX104">
        <v>300</v>
      </c>
      <c r="BY104">
        <v>12529.4</v>
      </c>
      <c r="BZ104">
        <v>901.33</v>
      </c>
      <c r="CA104">
        <v>-0.0090767</v>
      </c>
      <c r="CB104">
        <v>-4.48</v>
      </c>
      <c r="CC104" t="s">
        <v>412</v>
      </c>
      <c r="CD104" t="s">
        <v>412</v>
      </c>
      <c r="CE104" t="s">
        <v>412</v>
      </c>
      <c r="CF104" t="s">
        <v>412</v>
      </c>
      <c r="CG104" t="s">
        <v>412</v>
      </c>
      <c r="CH104" t="s">
        <v>412</v>
      </c>
      <c r="CI104" t="s">
        <v>412</v>
      </c>
      <c r="CJ104" t="s">
        <v>412</v>
      </c>
      <c r="CK104" t="s">
        <v>412</v>
      </c>
      <c r="CL104" t="s">
        <v>412</v>
      </c>
      <c r="CM104">
        <f>$B$11*DK104+$C$11*DL104+$F$11*DW104*(1-DZ104)</f>
        <v>0</v>
      </c>
      <c r="CN104">
        <f>CM104*CO104</f>
        <v>0</v>
      </c>
      <c r="CO104">
        <f>($B$11*$D$9+$C$11*$D$9+$F$11*((EJ104+EB104)/MAX(EJ104+EB104+EK104, 0.1)*$I$9+EK104/MAX(EJ104+EB104+EK104, 0.1)*$J$9))/($B$11+$C$11+$F$11)</f>
        <v>0</v>
      </c>
      <c r="CP104">
        <f>($B$11*$K$9+$C$11*$K$9+$F$11*((EJ104+EB104)/MAX(EJ104+EB104+EK104, 0.1)*$P$9+EK104/MAX(EJ104+EB104+EK104, 0.1)*$Q$9))/($B$11+$C$11+$F$11)</f>
        <v>0</v>
      </c>
      <c r="CQ104">
        <v>6</v>
      </c>
      <c r="CR104">
        <v>0.5</v>
      </c>
      <c r="CS104" t="s">
        <v>413</v>
      </c>
      <c r="CT104">
        <v>2</v>
      </c>
      <c r="CU104">
        <v>1687887749.5</v>
      </c>
      <c r="CV104">
        <v>421.0297419354838</v>
      </c>
      <c r="CW104">
        <v>435.0292903225806</v>
      </c>
      <c r="CX104">
        <v>27.90701935483871</v>
      </c>
      <c r="CY104">
        <v>26.08989677419355</v>
      </c>
      <c r="CZ104">
        <v>420.3927419354838</v>
      </c>
      <c r="DA104">
        <v>27.55760322580645</v>
      </c>
      <c r="DB104">
        <v>600.3530967741934</v>
      </c>
      <c r="DC104">
        <v>100.9851290322581</v>
      </c>
      <c r="DD104">
        <v>0.1007926129032258</v>
      </c>
      <c r="DE104">
        <v>30.97119032258064</v>
      </c>
      <c r="DF104">
        <v>30.87264516129032</v>
      </c>
      <c r="DG104">
        <v>999.9000000000003</v>
      </c>
      <c r="DH104">
        <v>0</v>
      </c>
      <c r="DI104">
        <v>0</v>
      </c>
      <c r="DJ104">
        <v>10001.66129032258</v>
      </c>
      <c r="DK104">
        <v>0</v>
      </c>
      <c r="DL104">
        <v>1313.832580645161</v>
      </c>
      <c r="DM104">
        <v>-13.97251935483871</v>
      </c>
      <c r="DN104">
        <v>433.1444193548386</v>
      </c>
      <c r="DO104">
        <v>446.6831612903226</v>
      </c>
      <c r="DP104">
        <v>1.81712064516129</v>
      </c>
      <c r="DQ104">
        <v>435.0292903225806</v>
      </c>
      <c r="DR104">
        <v>26.08989677419355</v>
      </c>
      <c r="DS104">
        <v>2.818196774193548</v>
      </c>
      <c r="DT104">
        <v>2.634695161290322</v>
      </c>
      <c r="DU104">
        <v>22.99105483870968</v>
      </c>
      <c r="DV104">
        <v>21.88338064516129</v>
      </c>
      <c r="DW104">
        <v>1500.008387096774</v>
      </c>
      <c r="DX104">
        <v>0.9730042258064517</v>
      </c>
      <c r="DY104">
        <v>0.02699540967741936</v>
      </c>
      <c r="DZ104">
        <v>0</v>
      </c>
      <c r="EA104">
        <v>713.1898387096771</v>
      </c>
      <c r="EB104">
        <v>4.999310000000001</v>
      </c>
      <c r="EC104">
        <v>16246.43870967742</v>
      </c>
      <c r="ED104">
        <v>13259.33225806451</v>
      </c>
      <c r="EE104">
        <v>37.764</v>
      </c>
      <c r="EF104">
        <v>39.49390322580646</v>
      </c>
      <c r="EG104">
        <v>38.18699999999998</v>
      </c>
      <c r="EH104">
        <v>38.78203225806451</v>
      </c>
      <c r="EI104">
        <v>39.45732258064514</v>
      </c>
      <c r="EJ104">
        <v>1454.651612903226</v>
      </c>
      <c r="EK104">
        <v>40.35677419354837</v>
      </c>
      <c r="EL104">
        <v>0</v>
      </c>
      <c r="EM104">
        <v>171.7000000476837</v>
      </c>
      <c r="EN104">
        <v>0</v>
      </c>
      <c r="EO104">
        <v>712.5033199999999</v>
      </c>
      <c r="EP104">
        <v>-35.05561538803214</v>
      </c>
      <c r="EQ104">
        <v>1476.369231291314</v>
      </c>
      <c r="ER104">
        <v>16267.848</v>
      </c>
      <c r="ES104">
        <v>15</v>
      </c>
      <c r="ET104">
        <v>1687887785.5</v>
      </c>
      <c r="EU104" t="s">
        <v>774</v>
      </c>
      <c r="EV104">
        <v>1687887785.5</v>
      </c>
      <c r="EW104">
        <v>1687887016.6</v>
      </c>
      <c r="EX104">
        <v>72</v>
      </c>
      <c r="EY104">
        <v>-0.027</v>
      </c>
      <c r="EZ104">
        <v>-0.008</v>
      </c>
      <c r="FA104">
        <v>0.637</v>
      </c>
      <c r="FB104">
        <v>0.349</v>
      </c>
      <c r="FC104">
        <v>435</v>
      </c>
      <c r="FD104">
        <v>26</v>
      </c>
      <c r="FE104">
        <v>0.09</v>
      </c>
      <c r="FF104">
        <v>0.16</v>
      </c>
      <c r="FG104">
        <v>-13.97446097560976</v>
      </c>
      <c r="FH104">
        <v>0.04905993031360954</v>
      </c>
      <c r="FI104">
        <v>0.03041983369407241</v>
      </c>
      <c r="FJ104">
        <v>1</v>
      </c>
      <c r="FK104">
        <v>421.056741935484</v>
      </c>
      <c r="FL104">
        <v>-0.1645645161303557</v>
      </c>
      <c r="FM104">
        <v>0.02344515596427815</v>
      </c>
      <c r="FN104">
        <v>1</v>
      </c>
      <c r="FO104">
        <v>1.80372</v>
      </c>
      <c r="FP104">
        <v>0.2703744250871096</v>
      </c>
      <c r="FQ104">
        <v>0.03201380121592379</v>
      </c>
      <c r="FR104">
        <v>1</v>
      </c>
      <c r="FS104">
        <v>27.90701935483871</v>
      </c>
      <c r="FT104">
        <v>0.1440483870967558</v>
      </c>
      <c r="FU104">
        <v>0.01177976447967763</v>
      </c>
      <c r="FV104">
        <v>1</v>
      </c>
      <c r="FW104">
        <v>4</v>
      </c>
      <c r="FX104">
        <v>4</v>
      </c>
      <c r="FY104" t="s">
        <v>415</v>
      </c>
      <c r="FZ104">
        <v>3.17479</v>
      </c>
      <c r="GA104">
        <v>2.79718</v>
      </c>
      <c r="GB104">
        <v>0.104313</v>
      </c>
      <c r="GC104">
        <v>0.107587</v>
      </c>
      <c r="GD104">
        <v>0.132397</v>
      </c>
      <c r="GE104">
        <v>0.127367</v>
      </c>
      <c r="GF104">
        <v>27918.8</v>
      </c>
      <c r="GG104">
        <v>22127.9</v>
      </c>
      <c r="GH104">
        <v>29146.9</v>
      </c>
      <c r="GI104">
        <v>24301.9</v>
      </c>
      <c r="GJ104">
        <v>32149.8</v>
      </c>
      <c r="GK104">
        <v>30942.3</v>
      </c>
      <c r="GL104">
        <v>40204.4</v>
      </c>
      <c r="GM104">
        <v>39651.9</v>
      </c>
      <c r="GN104">
        <v>2.14597</v>
      </c>
      <c r="GO104">
        <v>1.8185</v>
      </c>
      <c r="GP104">
        <v>0.113957</v>
      </c>
      <c r="GQ104">
        <v>0</v>
      </c>
      <c r="GR104">
        <v>29.0079</v>
      </c>
      <c r="GS104">
        <v>999.9</v>
      </c>
      <c r="GT104">
        <v>57.3</v>
      </c>
      <c r="GU104">
        <v>34.6</v>
      </c>
      <c r="GV104">
        <v>31.3495</v>
      </c>
      <c r="GW104">
        <v>62.1418</v>
      </c>
      <c r="GX104">
        <v>32.5881</v>
      </c>
      <c r="GY104">
        <v>1</v>
      </c>
      <c r="GZ104">
        <v>0.208725</v>
      </c>
      <c r="HA104">
        <v>0</v>
      </c>
      <c r="HB104">
        <v>20.2789</v>
      </c>
      <c r="HC104">
        <v>5.22657</v>
      </c>
      <c r="HD104">
        <v>11.9081</v>
      </c>
      <c r="HE104">
        <v>4.96375</v>
      </c>
      <c r="HF104">
        <v>3.292</v>
      </c>
      <c r="HG104">
        <v>9999</v>
      </c>
      <c r="HH104">
        <v>9999</v>
      </c>
      <c r="HI104">
        <v>9999</v>
      </c>
      <c r="HJ104">
        <v>999.9</v>
      </c>
      <c r="HK104">
        <v>4.97024</v>
      </c>
      <c r="HL104">
        <v>1.87522</v>
      </c>
      <c r="HM104">
        <v>1.87394</v>
      </c>
      <c r="HN104">
        <v>1.87317</v>
      </c>
      <c r="HO104">
        <v>1.87465</v>
      </c>
      <c r="HP104">
        <v>1.86959</v>
      </c>
      <c r="HQ104">
        <v>1.87378</v>
      </c>
      <c r="HR104">
        <v>1.87881</v>
      </c>
      <c r="HS104">
        <v>0</v>
      </c>
      <c r="HT104">
        <v>0</v>
      </c>
      <c r="HU104">
        <v>0</v>
      </c>
      <c r="HV104">
        <v>0</v>
      </c>
      <c r="HW104" t="s">
        <v>416</v>
      </c>
      <c r="HX104" t="s">
        <v>417</v>
      </c>
      <c r="HY104" t="s">
        <v>418</v>
      </c>
      <c r="HZ104" t="s">
        <v>418</v>
      </c>
      <c r="IA104" t="s">
        <v>418</v>
      </c>
      <c r="IB104" t="s">
        <v>418</v>
      </c>
      <c r="IC104">
        <v>0</v>
      </c>
      <c r="ID104">
        <v>100</v>
      </c>
      <c r="IE104">
        <v>100</v>
      </c>
      <c r="IF104">
        <v>0.637</v>
      </c>
      <c r="IG104">
        <v>0.3494</v>
      </c>
      <c r="IH104">
        <v>0.6640000000000441</v>
      </c>
      <c r="II104">
        <v>0</v>
      </c>
      <c r="IJ104">
        <v>0</v>
      </c>
      <c r="IK104">
        <v>0</v>
      </c>
      <c r="IL104">
        <v>0.349410000000006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2.5</v>
      </c>
      <c r="IU104">
        <v>12.3</v>
      </c>
      <c r="IV104">
        <v>1.13281</v>
      </c>
      <c r="IW104">
        <v>2.41699</v>
      </c>
      <c r="IX104">
        <v>1.42578</v>
      </c>
      <c r="IY104">
        <v>2.26196</v>
      </c>
      <c r="IZ104">
        <v>1.54785</v>
      </c>
      <c r="JA104">
        <v>2.47559</v>
      </c>
      <c r="JB104">
        <v>37.3618</v>
      </c>
      <c r="JC104">
        <v>13.9919</v>
      </c>
      <c r="JD104">
        <v>18</v>
      </c>
      <c r="JE104">
        <v>640.433</v>
      </c>
      <c r="JF104">
        <v>412.197</v>
      </c>
      <c r="JG104">
        <v>30.4172</v>
      </c>
      <c r="JH104">
        <v>30.0898</v>
      </c>
      <c r="JI104">
        <v>30.0001</v>
      </c>
      <c r="JJ104">
        <v>29.9278</v>
      </c>
      <c r="JK104">
        <v>29.8606</v>
      </c>
      <c r="JL104">
        <v>22.7065</v>
      </c>
      <c r="JM104">
        <v>21.0423</v>
      </c>
      <c r="JN104">
        <v>64.61499999999999</v>
      </c>
      <c r="JO104">
        <v>-999.9</v>
      </c>
      <c r="JP104">
        <v>435</v>
      </c>
      <c r="JQ104">
        <v>26</v>
      </c>
      <c r="JR104">
        <v>94.96720000000001</v>
      </c>
      <c r="JS104">
        <v>100.879</v>
      </c>
    </row>
    <row r="105" spans="1:279">
      <c r="A105">
        <v>73</v>
      </c>
      <c r="B105">
        <v>1687887865</v>
      </c>
      <c r="C105">
        <v>15333.40000009537</v>
      </c>
      <c r="D105" t="s">
        <v>775</v>
      </c>
      <c r="E105" t="s">
        <v>776</v>
      </c>
      <c r="F105">
        <v>15</v>
      </c>
      <c r="P105">
        <v>1687887857.25</v>
      </c>
      <c r="Q105">
        <f>(R105)/1000</f>
        <v>0</v>
      </c>
      <c r="R105">
        <f>1000*DB105*AP105*(CX105-CY105)/(100*CQ105*(1000-AP105*CX105))</f>
        <v>0</v>
      </c>
      <c r="S105">
        <f>DB105*AP105*(CW105-CV105*(1000-AP105*CY105)/(1000-AP105*CX105))/(100*CQ105)</f>
        <v>0</v>
      </c>
      <c r="T105">
        <f>CV105 - IF(AP105&gt;1, S105*CQ105*100.0/(AR105*DJ105), 0)</f>
        <v>0</v>
      </c>
      <c r="U105">
        <f>((AA105-Q105/2)*T105-S105)/(AA105+Q105/2)</f>
        <v>0</v>
      </c>
      <c r="V105">
        <f>U105*(DC105+DD105)/1000.0</f>
        <v>0</v>
      </c>
      <c r="W105">
        <f>(CV105 - IF(AP105&gt;1, S105*CQ105*100.0/(AR105*DJ105), 0))*(DC105+DD105)/1000.0</f>
        <v>0</v>
      </c>
      <c r="X105">
        <f>2.0/((1/Z105-1/Y105)+SIGN(Z105)*SQRT((1/Z105-1/Y105)*(1/Z105-1/Y105) + 4*CR105/((CR105+1)*(CR105+1))*(2*1/Z105*1/Y105-1/Y105*1/Y105)))</f>
        <v>0</v>
      </c>
      <c r="Y105">
        <f>IF(LEFT(CS105,1)&lt;&gt;"0",IF(LEFT(CS105,1)="1",3.0,CT105),$D$5+$E$5*(DJ105*DC105/($K$5*1000))+$F$5*(DJ105*DC105/($K$5*1000))*MAX(MIN(CQ105,$J$5),$I$5)*MAX(MIN(CQ105,$J$5),$I$5)+$G$5*MAX(MIN(CQ105,$J$5),$I$5)*(DJ105*DC105/($K$5*1000))+$H$5*(DJ105*DC105/($K$5*1000))*(DJ105*DC105/($K$5*1000)))</f>
        <v>0</v>
      </c>
      <c r="Z105">
        <f>Q105*(1000-(1000*0.61365*exp(17.502*AD105/(240.97+AD105))/(DC105+DD105)+CX105)/2)/(1000*0.61365*exp(17.502*AD105/(240.97+AD105))/(DC105+DD105)-CX105)</f>
        <v>0</v>
      </c>
      <c r="AA105">
        <f>1/((CR105+1)/(X105/1.6)+1/(Y105/1.37)) + CR105/((CR105+1)/(X105/1.6) + CR105/(Y105/1.37))</f>
        <v>0</v>
      </c>
      <c r="AB105">
        <f>(CM105*CP105)</f>
        <v>0</v>
      </c>
      <c r="AC105">
        <f>(DE105+(AB105+2*0.95*5.67E-8*(((DE105+$B$7)+273)^4-(DE105+273)^4)-44100*Q105)/(1.84*29.3*Y105+8*0.95*5.67E-8*(DE105+273)^3))</f>
        <v>0</v>
      </c>
      <c r="AD105">
        <f>($B$100*DF105+$D$7*DG105+$C$100*AC105)</f>
        <v>0</v>
      </c>
      <c r="AE105">
        <f>0.61365*exp(17.502*AD105/(240.97+AD105))</f>
        <v>0</v>
      </c>
      <c r="AF105">
        <f>(AG105/AH105*100)</f>
        <v>0</v>
      </c>
      <c r="AG105">
        <f>CX105*(DC105+DD105)/1000</f>
        <v>0</v>
      </c>
      <c r="AH105">
        <f>0.61365*exp(17.502*DE105/(240.97+DE105))</f>
        <v>0</v>
      </c>
      <c r="AI105">
        <f>(AE105-CX105*(DC105+DD105)/1000)</f>
        <v>0</v>
      </c>
      <c r="AJ105">
        <f>(-Q105*44100)</f>
        <v>0</v>
      </c>
      <c r="AK105">
        <f>2*29.3*Y105*0.92*(DE105-AD105)</f>
        <v>0</v>
      </c>
      <c r="AL105">
        <f>2*0.95*5.67E-8*(((DE105+$B$7)+273)^4-(AD105+273)^4)</f>
        <v>0</v>
      </c>
      <c r="AM105">
        <f>AB105+AL105+AJ105+AK105</f>
        <v>0</v>
      </c>
      <c r="AN105">
        <v>0</v>
      </c>
      <c r="AO105">
        <v>0</v>
      </c>
      <c r="AP105">
        <f>IF(AN105*$H$13&gt;=AR105,1.0,(AR105/(AR105-AN105*$H$13)))</f>
        <v>0</v>
      </c>
      <c r="AQ105">
        <f>(AP105-1)*100</f>
        <v>0</v>
      </c>
      <c r="AR105">
        <f>MAX(0,($B$13+$C$13*DJ105)/(1+$D$13*DJ105)*DC105/(DE105+273)*$E$13)</f>
        <v>0</v>
      </c>
      <c r="AS105" t="s">
        <v>409</v>
      </c>
      <c r="AT105">
        <v>12501.9</v>
      </c>
      <c r="AU105">
        <v>646.7515384615385</v>
      </c>
      <c r="AV105">
        <v>2575.47</v>
      </c>
      <c r="AW105">
        <f>1-AU105/AV105</f>
        <v>0</v>
      </c>
      <c r="AX105">
        <v>-1.242991638256745</v>
      </c>
      <c r="AY105" t="s">
        <v>777</v>
      </c>
      <c r="AZ105">
        <v>12583.4</v>
      </c>
      <c r="BA105">
        <v>447.1456538461538</v>
      </c>
      <c r="BB105">
        <v>519.1660000000001</v>
      </c>
      <c r="BC105">
        <f>1-BA105/BB105</f>
        <v>0</v>
      </c>
      <c r="BD105">
        <v>0.5</v>
      </c>
      <c r="BE105">
        <f>CN105</f>
        <v>0</v>
      </c>
      <c r="BF105">
        <f>S105</f>
        <v>0</v>
      </c>
      <c r="BG105">
        <f>BC105*BD105*BE105</f>
        <v>0</v>
      </c>
      <c r="BH105">
        <f>(BF105-AX105)/BE105</f>
        <v>0</v>
      </c>
      <c r="BI105">
        <f>(AV105-BB105)/BB105</f>
        <v>0</v>
      </c>
      <c r="BJ105">
        <f>AU105/(AW105+AU105/BB105)</f>
        <v>0</v>
      </c>
      <c r="BK105" t="s">
        <v>778</v>
      </c>
      <c r="BL105">
        <v>-2386.25</v>
      </c>
      <c r="BM105">
        <f>IF(BL105&lt;&gt;0, BL105, BJ105)</f>
        <v>0</v>
      </c>
      <c r="BN105">
        <f>1-BM105/BB105</f>
        <v>0</v>
      </c>
      <c r="BO105">
        <f>(BB105-BA105)/(BB105-BM105)</f>
        <v>0</v>
      </c>
      <c r="BP105">
        <f>(AV105-BB105)/(AV105-BM105)</f>
        <v>0</v>
      </c>
      <c r="BQ105">
        <f>(BB105-BA105)/(BB105-AU105)</f>
        <v>0</v>
      </c>
      <c r="BR105">
        <f>(AV105-BB105)/(AV105-AU105)</f>
        <v>0</v>
      </c>
      <c r="BS105">
        <f>(BO105*BM105/BA105)</f>
        <v>0</v>
      </c>
      <c r="BT105">
        <f>(1-BS105)</f>
        <v>0</v>
      </c>
      <c r="BU105">
        <v>1989</v>
      </c>
      <c r="BV105">
        <v>300</v>
      </c>
      <c r="BW105">
        <v>300</v>
      </c>
      <c r="BX105">
        <v>300</v>
      </c>
      <c r="BY105">
        <v>12583.4</v>
      </c>
      <c r="BZ105">
        <v>511.15</v>
      </c>
      <c r="CA105">
        <v>-0.00911588</v>
      </c>
      <c r="CB105">
        <v>0.22</v>
      </c>
      <c r="CC105" t="s">
        <v>412</v>
      </c>
      <c r="CD105" t="s">
        <v>412</v>
      </c>
      <c r="CE105" t="s">
        <v>412</v>
      </c>
      <c r="CF105" t="s">
        <v>412</v>
      </c>
      <c r="CG105" t="s">
        <v>412</v>
      </c>
      <c r="CH105" t="s">
        <v>412</v>
      </c>
      <c r="CI105" t="s">
        <v>412</v>
      </c>
      <c r="CJ105" t="s">
        <v>412</v>
      </c>
      <c r="CK105" t="s">
        <v>412</v>
      </c>
      <c r="CL105" t="s">
        <v>412</v>
      </c>
      <c r="CM105">
        <f>$B$11*DK105+$C$11*DL105+$F$11*DW105*(1-DZ105)</f>
        <v>0</v>
      </c>
      <c r="CN105">
        <f>CM105*CO105</f>
        <v>0</v>
      </c>
      <c r="CO105">
        <f>($B$11*$D$9+$C$11*$D$9+$F$11*((EJ105+EB105)/MAX(EJ105+EB105+EK105, 0.1)*$I$9+EK105/MAX(EJ105+EB105+EK105, 0.1)*$J$9))/($B$11+$C$11+$F$11)</f>
        <v>0</v>
      </c>
      <c r="CP105">
        <f>($B$11*$K$9+$C$11*$K$9+$F$11*((EJ105+EB105)/MAX(EJ105+EB105+EK105, 0.1)*$P$9+EK105/MAX(EJ105+EB105+EK105, 0.1)*$Q$9))/($B$11+$C$11+$F$11)</f>
        <v>0</v>
      </c>
      <c r="CQ105">
        <v>6</v>
      </c>
      <c r="CR105">
        <v>0.5</v>
      </c>
      <c r="CS105" t="s">
        <v>413</v>
      </c>
      <c r="CT105">
        <v>2</v>
      </c>
      <c r="CU105">
        <v>1687887857.25</v>
      </c>
      <c r="CV105">
        <v>430.1475333333333</v>
      </c>
      <c r="CW105">
        <v>434.9845333333334</v>
      </c>
      <c r="CX105">
        <v>26.26477666666667</v>
      </c>
      <c r="CY105">
        <v>25.96592</v>
      </c>
      <c r="CZ105">
        <v>429.5315333333334</v>
      </c>
      <c r="DA105">
        <v>25.90777666666667</v>
      </c>
      <c r="DB105">
        <v>600.1844</v>
      </c>
      <c r="DC105">
        <v>100.9830666666667</v>
      </c>
      <c r="DD105">
        <v>0.09981938666666666</v>
      </c>
      <c r="DE105">
        <v>30.83055</v>
      </c>
      <c r="DF105">
        <v>30.38580333333334</v>
      </c>
      <c r="DG105">
        <v>999.9000000000002</v>
      </c>
      <c r="DH105">
        <v>0</v>
      </c>
      <c r="DI105">
        <v>0</v>
      </c>
      <c r="DJ105">
        <v>9997.025666666666</v>
      </c>
      <c r="DK105">
        <v>0</v>
      </c>
      <c r="DL105">
        <v>1705.279666666667</v>
      </c>
      <c r="DM105">
        <v>-4.815973999999999</v>
      </c>
      <c r="DN105">
        <v>441.7682</v>
      </c>
      <c r="DO105">
        <v>446.5804333333334</v>
      </c>
      <c r="DP105">
        <v>0.2912866333333333</v>
      </c>
      <c r="DQ105">
        <v>434.9845333333334</v>
      </c>
      <c r="DR105">
        <v>25.96592</v>
      </c>
      <c r="DS105">
        <v>2.651534333333333</v>
      </c>
      <c r="DT105">
        <v>2.622119</v>
      </c>
      <c r="DU105">
        <v>21.98779666666667</v>
      </c>
      <c r="DV105">
        <v>21.80501333333333</v>
      </c>
      <c r="DW105">
        <v>1499.977666666667</v>
      </c>
      <c r="DX105">
        <v>0.9729943333333331</v>
      </c>
      <c r="DY105">
        <v>0.0270053</v>
      </c>
      <c r="DZ105">
        <v>0</v>
      </c>
      <c r="EA105">
        <v>447.1252</v>
      </c>
      <c r="EB105">
        <v>4.99931</v>
      </c>
      <c r="EC105">
        <v>11368.64333333333</v>
      </c>
      <c r="ED105">
        <v>13259</v>
      </c>
      <c r="EE105">
        <v>38.05786666666666</v>
      </c>
      <c r="EF105">
        <v>39.81626666666666</v>
      </c>
      <c r="EG105">
        <v>38.43699999999999</v>
      </c>
      <c r="EH105">
        <v>39.125</v>
      </c>
      <c r="EI105">
        <v>39.6208</v>
      </c>
      <c r="EJ105">
        <v>1454.607666666667</v>
      </c>
      <c r="EK105">
        <v>40.36999999999998</v>
      </c>
      <c r="EL105">
        <v>0</v>
      </c>
      <c r="EM105">
        <v>107.2999999523163</v>
      </c>
      <c r="EN105">
        <v>0</v>
      </c>
      <c r="EO105">
        <v>447.1456538461538</v>
      </c>
      <c r="EP105">
        <v>1.83695726962839</v>
      </c>
      <c r="EQ105">
        <v>31.58290982804677</v>
      </c>
      <c r="ER105">
        <v>11367.1</v>
      </c>
      <c r="ES105">
        <v>15</v>
      </c>
      <c r="ET105">
        <v>1687887892</v>
      </c>
      <c r="EU105" t="s">
        <v>779</v>
      </c>
      <c r="EV105">
        <v>1687887892</v>
      </c>
      <c r="EW105">
        <v>1687887883</v>
      </c>
      <c r="EX105">
        <v>73</v>
      </c>
      <c r="EY105">
        <v>-0.02</v>
      </c>
      <c r="EZ105">
        <v>0.007</v>
      </c>
      <c r="FA105">
        <v>0.616</v>
      </c>
      <c r="FB105">
        <v>0.357</v>
      </c>
      <c r="FC105">
        <v>435</v>
      </c>
      <c r="FD105">
        <v>26</v>
      </c>
      <c r="FE105">
        <v>0.32</v>
      </c>
      <c r="FF105">
        <v>0.22</v>
      </c>
      <c r="FG105">
        <v>-4.813095365853659</v>
      </c>
      <c r="FH105">
        <v>-0.1078894076654999</v>
      </c>
      <c r="FI105">
        <v>0.02949366067459417</v>
      </c>
      <c r="FJ105">
        <v>1</v>
      </c>
      <c r="FK105">
        <v>430.1693548387098</v>
      </c>
      <c r="FL105">
        <v>-0.1339838709691228</v>
      </c>
      <c r="FM105">
        <v>0.01617155684467035</v>
      </c>
      <c r="FN105">
        <v>1</v>
      </c>
      <c r="FO105">
        <v>0.2705038048780488</v>
      </c>
      <c r="FP105">
        <v>0.2395961602787446</v>
      </c>
      <c r="FQ105">
        <v>0.04023364043671907</v>
      </c>
      <c r="FR105">
        <v>1</v>
      </c>
      <c r="FS105">
        <v>26.25135806451613</v>
      </c>
      <c r="FT105">
        <v>0.3765193548386713</v>
      </c>
      <c r="FU105">
        <v>0.02879598733463538</v>
      </c>
      <c r="FV105">
        <v>1</v>
      </c>
      <c r="FW105">
        <v>4</v>
      </c>
      <c r="FX105">
        <v>4</v>
      </c>
      <c r="FY105" t="s">
        <v>415</v>
      </c>
      <c r="FZ105">
        <v>3.17459</v>
      </c>
      <c r="GA105">
        <v>2.79693</v>
      </c>
      <c r="GB105">
        <v>0.105986</v>
      </c>
      <c r="GC105">
        <v>0.107546</v>
      </c>
      <c r="GD105">
        <v>0.127004</v>
      </c>
      <c r="GE105">
        <v>0.127089</v>
      </c>
      <c r="GF105">
        <v>27848.6</v>
      </c>
      <c r="GG105">
        <v>22126.2</v>
      </c>
      <c r="GH105">
        <v>29128.5</v>
      </c>
      <c r="GI105">
        <v>24299.4</v>
      </c>
      <c r="GJ105">
        <v>32335.4</v>
      </c>
      <c r="GK105">
        <v>30949.3</v>
      </c>
      <c r="GL105">
        <v>40181.7</v>
      </c>
      <c r="GM105">
        <v>39647.8</v>
      </c>
      <c r="GN105">
        <v>2.13742</v>
      </c>
      <c r="GO105">
        <v>1.82292</v>
      </c>
      <c r="GP105">
        <v>0.09096410000000001</v>
      </c>
      <c r="GQ105">
        <v>0</v>
      </c>
      <c r="GR105">
        <v>28.8288</v>
      </c>
      <c r="GS105">
        <v>999.9</v>
      </c>
      <c r="GT105">
        <v>57.5</v>
      </c>
      <c r="GU105">
        <v>34.6</v>
      </c>
      <c r="GV105">
        <v>31.4544</v>
      </c>
      <c r="GW105">
        <v>61.7819</v>
      </c>
      <c r="GX105">
        <v>32.5601</v>
      </c>
      <c r="GY105">
        <v>1</v>
      </c>
      <c r="GZ105">
        <v>0.219372</v>
      </c>
      <c r="HA105">
        <v>0</v>
      </c>
      <c r="HB105">
        <v>20.2789</v>
      </c>
      <c r="HC105">
        <v>5.22657</v>
      </c>
      <c r="HD105">
        <v>11.9081</v>
      </c>
      <c r="HE105">
        <v>4.9637</v>
      </c>
      <c r="HF105">
        <v>3.292</v>
      </c>
      <c r="HG105">
        <v>9999</v>
      </c>
      <c r="HH105">
        <v>9999</v>
      </c>
      <c r="HI105">
        <v>9999</v>
      </c>
      <c r="HJ105">
        <v>999.9</v>
      </c>
      <c r="HK105">
        <v>4.97027</v>
      </c>
      <c r="HL105">
        <v>1.87528</v>
      </c>
      <c r="HM105">
        <v>1.87405</v>
      </c>
      <c r="HN105">
        <v>1.87317</v>
      </c>
      <c r="HO105">
        <v>1.87469</v>
      </c>
      <c r="HP105">
        <v>1.86965</v>
      </c>
      <c r="HQ105">
        <v>1.87378</v>
      </c>
      <c r="HR105">
        <v>1.87881</v>
      </c>
      <c r="HS105">
        <v>0</v>
      </c>
      <c r="HT105">
        <v>0</v>
      </c>
      <c r="HU105">
        <v>0</v>
      </c>
      <c r="HV105">
        <v>0</v>
      </c>
      <c r="HW105" t="s">
        <v>416</v>
      </c>
      <c r="HX105" t="s">
        <v>417</v>
      </c>
      <c r="HY105" t="s">
        <v>418</v>
      </c>
      <c r="HZ105" t="s">
        <v>418</v>
      </c>
      <c r="IA105" t="s">
        <v>418</v>
      </c>
      <c r="IB105" t="s">
        <v>418</v>
      </c>
      <c r="IC105">
        <v>0</v>
      </c>
      <c r="ID105">
        <v>100</v>
      </c>
      <c r="IE105">
        <v>100</v>
      </c>
      <c r="IF105">
        <v>0.616</v>
      </c>
      <c r="IG105">
        <v>0.357</v>
      </c>
      <c r="IH105">
        <v>0.6369000000000824</v>
      </c>
      <c r="II105">
        <v>0</v>
      </c>
      <c r="IJ105">
        <v>0</v>
      </c>
      <c r="IK105">
        <v>0</v>
      </c>
      <c r="IL105">
        <v>0.349410000000006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1.3</v>
      </c>
      <c r="IU105">
        <v>14.1</v>
      </c>
      <c r="IV105">
        <v>1.13281</v>
      </c>
      <c r="IW105">
        <v>2.4231</v>
      </c>
      <c r="IX105">
        <v>1.42578</v>
      </c>
      <c r="IY105">
        <v>2.26196</v>
      </c>
      <c r="IZ105">
        <v>1.54785</v>
      </c>
      <c r="JA105">
        <v>2.45361</v>
      </c>
      <c r="JB105">
        <v>37.5059</v>
      </c>
      <c r="JC105">
        <v>13.9744</v>
      </c>
      <c r="JD105">
        <v>18</v>
      </c>
      <c r="JE105">
        <v>634.867</v>
      </c>
      <c r="JF105">
        <v>415.334</v>
      </c>
      <c r="JG105">
        <v>30.4556</v>
      </c>
      <c r="JH105">
        <v>30.1887</v>
      </c>
      <c r="JI105">
        <v>30.0008</v>
      </c>
      <c r="JJ105">
        <v>30.0151</v>
      </c>
      <c r="JK105">
        <v>29.9545</v>
      </c>
      <c r="JL105">
        <v>22.6943</v>
      </c>
      <c r="JM105">
        <v>21.0675</v>
      </c>
      <c r="JN105">
        <v>64.61499999999999</v>
      </c>
      <c r="JO105">
        <v>-999.9</v>
      </c>
      <c r="JP105">
        <v>435</v>
      </c>
      <c r="JQ105">
        <v>26</v>
      </c>
      <c r="JR105">
        <v>94.91079999999999</v>
      </c>
      <c r="JS105">
        <v>100.869</v>
      </c>
    </row>
    <row r="106" spans="1:279">
      <c r="A106">
        <v>74</v>
      </c>
      <c r="B106">
        <v>1687887982.5</v>
      </c>
      <c r="C106">
        <v>15450.90000009537</v>
      </c>
      <c r="D106" t="s">
        <v>780</v>
      </c>
      <c r="E106" t="s">
        <v>781</v>
      </c>
      <c r="F106">
        <v>15</v>
      </c>
      <c r="P106">
        <v>1687887974.75</v>
      </c>
      <c r="Q106">
        <f>(R106)/1000</f>
        <v>0</v>
      </c>
      <c r="R106">
        <f>1000*DB106*AP106*(CX106-CY106)/(100*CQ106*(1000-AP106*CX106))</f>
        <v>0</v>
      </c>
      <c r="S106">
        <f>DB106*AP106*(CW106-CV106*(1000-AP106*CY106)/(1000-AP106*CX106))/(100*CQ106)</f>
        <v>0</v>
      </c>
      <c r="T106">
        <f>CV106 - IF(AP106&gt;1, S106*CQ106*100.0/(AR106*DJ106), 0)</f>
        <v>0</v>
      </c>
      <c r="U106">
        <f>((AA106-Q106/2)*T106-S106)/(AA106+Q106/2)</f>
        <v>0</v>
      </c>
      <c r="V106">
        <f>U106*(DC106+DD106)/1000.0</f>
        <v>0</v>
      </c>
      <c r="W106">
        <f>(CV106 - IF(AP106&gt;1, S106*CQ106*100.0/(AR106*DJ106), 0))*(DC106+DD106)/1000.0</f>
        <v>0</v>
      </c>
      <c r="X106">
        <f>2.0/((1/Z106-1/Y106)+SIGN(Z106)*SQRT((1/Z106-1/Y106)*(1/Z106-1/Y106) + 4*CR106/((CR106+1)*(CR106+1))*(2*1/Z106*1/Y106-1/Y106*1/Y106)))</f>
        <v>0</v>
      </c>
      <c r="Y106">
        <f>IF(LEFT(CS106,1)&lt;&gt;"0",IF(LEFT(CS106,1)="1",3.0,CT106),$D$5+$E$5*(DJ106*DC106/($K$5*1000))+$F$5*(DJ106*DC106/($K$5*1000))*MAX(MIN(CQ106,$J$5),$I$5)*MAX(MIN(CQ106,$J$5),$I$5)+$G$5*MAX(MIN(CQ106,$J$5),$I$5)*(DJ106*DC106/($K$5*1000))+$H$5*(DJ106*DC106/($K$5*1000))*(DJ106*DC106/($K$5*1000)))</f>
        <v>0</v>
      </c>
      <c r="Z106">
        <f>Q106*(1000-(1000*0.61365*exp(17.502*AD106/(240.97+AD106))/(DC106+DD106)+CX106)/2)/(1000*0.61365*exp(17.502*AD106/(240.97+AD106))/(DC106+DD106)-CX106)</f>
        <v>0</v>
      </c>
      <c r="AA106">
        <f>1/((CR106+1)/(X106/1.6)+1/(Y106/1.37)) + CR106/((CR106+1)/(X106/1.6) + CR106/(Y106/1.37))</f>
        <v>0</v>
      </c>
      <c r="AB106">
        <f>(CM106*CP106)</f>
        <v>0</v>
      </c>
      <c r="AC106">
        <f>(DE106+(AB106+2*0.95*5.67E-8*(((DE106+$B$7)+273)^4-(DE106+273)^4)-44100*Q106)/(1.84*29.3*Y106+8*0.95*5.67E-8*(DE106+273)^3))</f>
        <v>0</v>
      </c>
      <c r="AD106">
        <f>($B$100*DF106+$D$7*DG106+$C$100*AC106)</f>
        <v>0</v>
      </c>
      <c r="AE106">
        <f>0.61365*exp(17.502*AD106/(240.97+AD106))</f>
        <v>0</v>
      </c>
      <c r="AF106">
        <f>(AG106/AH106*100)</f>
        <v>0</v>
      </c>
      <c r="AG106">
        <f>CX106*(DC106+DD106)/1000</f>
        <v>0</v>
      </c>
      <c r="AH106">
        <f>0.61365*exp(17.502*DE106/(240.97+DE106))</f>
        <v>0</v>
      </c>
      <c r="AI106">
        <f>(AE106-CX106*(DC106+DD106)/1000)</f>
        <v>0</v>
      </c>
      <c r="AJ106">
        <f>(-Q106*44100)</f>
        <v>0</v>
      </c>
      <c r="AK106">
        <f>2*29.3*Y106*0.92*(DE106-AD106)</f>
        <v>0</v>
      </c>
      <c r="AL106">
        <f>2*0.95*5.67E-8*(((DE106+$B$7)+273)^4-(AD106+273)^4)</f>
        <v>0</v>
      </c>
      <c r="AM106">
        <f>AB106+AL106+AJ106+AK106</f>
        <v>0</v>
      </c>
      <c r="AN106">
        <v>0</v>
      </c>
      <c r="AO106">
        <v>0</v>
      </c>
      <c r="AP106">
        <f>IF(AN106*$H$13&gt;=AR106,1.0,(AR106/(AR106-AN106*$H$13)))</f>
        <v>0</v>
      </c>
      <c r="AQ106">
        <f>(AP106-1)*100</f>
        <v>0</v>
      </c>
      <c r="AR106">
        <f>MAX(0,($B$13+$C$13*DJ106)/(1+$D$13*DJ106)*DC106/(DE106+273)*$E$13)</f>
        <v>0</v>
      </c>
      <c r="AS106" t="s">
        <v>409</v>
      </c>
      <c r="AT106">
        <v>12501.9</v>
      </c>
      <c r="AU106">
        <v>646.7515384615385</v>
      </c>
      <c r="AV106">
        <v>2575.47</v>
      </c>
      <c r="AW106">
        <f>1-AU106/AV106</f>
        <v>0</v>
      </c>
      <c r="AX106">
        <v>-1.242991638256745</v>
      </c>
      <c r="AY106" t="s">
        <v>782</v>
      </c>
      <c r="AZ106">
        <v>12532.8</v>
      </c>
      <c r="BA106">
        <v>597.7220384615385</v>
      </c>
      <c r="BB106">
        <v>812.933</v>
      </c>
      <c r="BC106">
        <f>1-BA106/BB106</f>
        <v>0</v>
      </c>
      <c r="BD106">
        <v>0.5</v>
      </c>
      <c r="BE106">
        <f>CN106</f>
        <v>0</v>
      </c>
      <c r="BF106">
        <f>S106</f>
        <v>0</v>
      </c>
      <c r="BG106">
        <f>BC106*BD106*BE106</f>
        <v>0</v>
      </c>
      <c r="BH106">
        <f>(BF106-AX106)/BE106</f>
        <v>0</v>
      </c>
      <c r="BI106">
        <f>(AV106-BB106)/BB106</f>
        <v>0</v>
      </c>
      <c r="BJ106">
        <f>AU106/(AW106+AU106/BB106)</f>
        <v>0</v>
      </c>
      <c r="BK106" t="s">
        <v>783</v>
      </c>
      <c r="BL106">
        <v>-2599.13</v>
      </c>
      <c r="BM106">
        <f>IF(BL106&lt;&gt;0, BL106, BJ106)</f>
        <v>0</v>
      </c>
      <c r="BN106">
        <f>1-BM106/BB106</f>
        <v>0</v>
      </c>
      <c r="BO106">
        <f>(BB106-BA106)/(BB106-BM106)</f>
        <v>0</v>
      </c>
      <c r="BP106">
        <f>(AV106-BB106)/(AV106-BM106)</f>
        <v>0</v>
      </c>
      <c r="BQ106">
        <f>(BB106-BA106)/(BB106-AU106)</f>
        <v>0</v>
      </c>
      <c r="BR106">
        <f>(AV106-BB106)/(AV106-AU106)</f>
        <v>0</v>
      </c>
      <c r="BS106">
        <f>(BO106*BM106/BA106)</f>
        <v>0</v>
      </c>
      <c r="BT106">
        <f>(1-BS106)</f>
        <v>0</v>
      </c>
      <c r="BU106">
        <v>1991</v>
      </c>
      <c r="BV106">
        <v>300</v>
      </c>
      <c r="BW106">
        <v>300</v>
      </c>
      <c r="BX106">
        <v>300</v>
      </c>
      <c r="BY106">
        <v>12532.8</v>
      </c>
      <c r="BZ106">
        <v>761.4</v>
      </c>
      <c r="CA106">
        <v>-0.00907911</v>
      </c>
      <c r="CB106">
        <v>-7.56</v>
      </c>
      <c r="CC106" t="s">
        <v>412</v>
      </c>
      <c r="CD106" t="s">
        <v>412</v>
      </c>
      <c r="CE106" t="s">
        <v>412</v>
      </c>
      <c r="CF106" t="s">
        <v>412</v>
      </c>
      <c r="CG106" t="s">
        <v>412</v>
      </c>
      <c r="CH106" t="s">
        <v>412</v>
      </c>
      <c r="CI106" t="s">
        <v>412</v>
      </c>
      <c r="CJ106" t="s">
        <v>412</v>
      </c>
      <c r="CK106" t="s">
        <v>412</v>
      </c>
      <c r="CL106" t="s">
        <v>412</v>
      </c>
      <c r="CM106">
        <f>$B$11*DK106+$C$11*DL106+$F$11*DW106*(1-DZ106)</f>
        <v>0</v>
      </c>
      <c r="CN106">
        <f>CM106*CO106</f>
        <v>0</v>
      </c>
      <c r="CO106">
        <f>($B$11*$D$9+$C$11*$D$9+$F$11*((EJ106+EB106)/MAX(EJ106+EB106+EK106, 0.1)*$I$9+EK106/MAX(EJ106+EB106+EK106, 0.1)*$J$9))/($B$11+$C$11+$F$11)</f>
        <v>0</v>
      </c>
      <c r="CP106">
        <f>($B$11*$K$9+$C$11*$K$9+$F$11*((EJ106+EB106)/MAX(EJ106+EB106+EK106, 0.1)*$P$9+EK106/MAX(EJ106+EB106+EK106, 0.1)*$Q$9))/($B$11+$C$11+$F$11)</f>
        <v>0</v>
      </c>
      <c r="CQ106">
        <v>6</v>
      </c>
      <c r="CR106">
        <v>0.5</v>
      </c>
      <c r="CS106" t="s">
        <v>413</v>
      </c>
      <c r="CT106">
        <v>2</v>
      </c>
      <c r="CU106">
        <v>1687887974.75</v>
      </c>
      <c r="CV106">
        <v>419.7252666666667</v>
      </c>
      <c r="CW106">
        <v>434.9863999999999</v>
      </c>
      <c r="CX106">
        <v>27.86386666666667</v>
      </c>
      <c r="CY106">
        <v>25.95619666666667</v>
      </c>
      <c r="CZ106">
        <v>419.0452666666667</v>
      </c>
      <c r="DA106">
        <v>27.5073</v>
      </c>
      <c r="DB106">
        <v>600.2757666666665</v>
      </c>
      <c r="DC106">
        <v>100.9798</v>
      </c>
      <c r="DD106">
        <v>0.09997927666666667</v>
      </c>
      <c r="DE106">
        <v>30.94122</v>
      </c>
      <c r="DF106">
        <v>30.70683</v>
      </c>
      <c r="DG106">
        <v>999.9000000000002</v>
      </c>
      <c r="DH106">
        <v>0</v>
      </c>
      <c r="DI106">
        <v>0</v>
      </c>
      <c r="DJ106">
        <v>10002.872</v>
      </c>
      <c r="DK106">
        <v>0</v>
      </c>
      <c r="DL106">
        <v>1556.023</v>
      </c>
      <c r="DM106">
        <v>-15.32476666666667</v>
      </c>
      <c r="DN106">
        <v>431.6903</v>
      </c>
      <c r="DO106">
        <v>446.5778666666667</v>
      </c>
      <c r="DP106">
        <v>1.907671333333333</v>
      </c>
      <c r="DQ106">
        <v>434.9863999999999</v>
      </c>
      <c r="DR106">
        <v>25.95619666666667</v>
      </c>
      <c r="DS106">
        <v>2.813689</v>
      </c>
      <c r="DT106">
        <v>2.621052333333333</v>
      </c>
      <c r="DU106">
        <v>22.96461</v>
      </c>
      <c r="DV106">
        <v>21.79836</v>
      </c>
      <c r="DW106">
        <v>1500.035</v>
      </c>
      <c r="DX106">
        <v>0.9729923333333335</v>
      </c>
      <c r="DY106">
        <v>0.02700754</v>
      </c>
      <c r="DZ106">
        <v>0</v>
      </c>
      <c r="EA106">
        <v>597.7116666666667</v>
      </c>
      <c r="EB106">
        <v>4.99931</v>
      </c>
      <c r="EC106">
        <v>17161.05</v>
      </c>
      <c r="ED106">
        <v>13259.50666666667</v>
      </c>
      <c r="EE106">
        <v>38.27893333333333</v>
      </c>
      <c r="EF106">
        <v>40.13946666666665</v>
      </c>
      <c r="EG106">
        <v>38.68699999999999</v>
      </c>
      <c r="EH106">
        <v>39.55579999999998</v>
      </c>
      <c r="EI106">
        <v>39.81199999999998</v>
      </c>
      <c r="EJ106">
        <v>1454.657333333334</v>
      </c>
      <c r="EK106">
        <v>40.37866666666669</v>
      </c>
      <c r="EL106">
        <v>0</v>
      </c>
      <c r="EM106">
        <v>116.7999999523163</v>
      </c>
      <c r="EN106">
        <v>0</v>
      </c>
      <c r="EO106">
        <v>597.7220384615385</v>
      </c>
      <c r="EP106">
        <v>-19.48625642710254</v>
      </c>
      <c r="EQ106">
        <v>5148.434192183902</v>
      </c>
      <c r="ER106">
        <v>17132.15</v>
      </c>
      <c r="ES106">
        <v>15</v>
      </c>
      <c r="ET106">
        <v>1687888000.5</v>
      </c>
      <c r="EU106" t="s">
        <v>784</v>
      </c>
      <c r="EV106">
        <v>1687888000.5</v>
      </c>
      <c r="EW106">
        <v>1687887883</v>
      </c>
      <c r="EX106">
        <v>74</v>
      </c>
      <c r="EY106">
        <v>0.064</v>
      </c>
      <c r="EZ106">
        <v>0.007</v>
      </c>
      <c r="FA106">
        <v>0.68</v>
      </c>
      <c r="FB106">
        <v>0.357</v>
      </c>
      <c r="FC106">
        <v>435</v>
      </c>
      <c r="FD106">
        <v>26</v>
      </c>
      <c r="FE106">
        <v>0.1</v>
      </c>
      <c r="FF106">
        <v>0.22</v>
      </c>
      <c r="FG106">
        <v>-15.29779268292683</v>
      </c>
      <c r="FH106">
        <v>-0.3637839721254628</v>
      </c>
      <c r="FI106">
        <v>0.0586014500371828</v>
      </c>
      <c r="FJ106">
        <v>1</v>
      </c>
      <c r="FK106">
        <v>419.6695161290322</v>
      </c>
      <c r="FL106">
        <v>-0.2338064516133847</v>
      </c>
      <c r="FM106">
        <v>0.04272935907489494</v>
      </c>
      <c r="FN106">
        <v>1</v>
      </c>
      <c r="FO106">
        <v>1.882395853658537</v>
      </c>
      <c r="FP106">
        <v>0.3894760975609786</v>
      </c>
      <c r="FQ106">
        <v>0.04015023888855274</v>
      </c>
      <c r="FR106">
        <v>1</v>
      </c>
      <c r="FS106">
        <v>27.85414193548387</v>
      </c>
      <c r="FT106">
        <v>0.4880806451612406</v>
      </c>
      <c r="FU106">
        <v>0.0378227254966624</v>
      </c>
      <c r="FV106">
        <v>1</v>
      </c>
      <c r="FW106">
        <v>4</v>
      </c>
      <c r="FX106">
        <v>4</v>
      </c>
      <c r="FY106" t="s">
        <v>415</v>
      </c>
      <c r="FZ106">
        <v>3.17421</v>
      </c>
      <c r="GA106">
        <v>2.79614</v>
      </c>
      <c r="GB106">
        <v>0.104</v>
      </c>
      <c r="GC106">
        <v>0.107518</v>
      </c>
      <c r="GD106">
        <v>0.132181</v>
      </c>
      <c r="GE106">
        <v>0.126809</v>
      </c>
      <c r="GF106">
        <v>27903.8</v>
      </c>
      <c r="GG106">
        <v>22118.2</v>
      </c>
      <c r="GH106">
        <v>29122.4</v>
      </c>
      <c r="GI106">
        <v>24290.6</v>
      </c>
      <c r="GJ106">
        <v>32133.9</v>
      </c>
      <c r="GK106">
        <v>30948.9</v>
      </c>
      <c r="GL106">
        <v>40172.9</v>
      </c>
      <c r="GM106">
        <v>39633.8</v>
      </c>
      <c r="GN106">
        <v>2.1373</v>
      </c>
      <c r="GO106">
        <v>1.8184</v>
      </c>
      <c r="GP106">
        <v>0.104677</v>
      </c>
      <c r="GQ106">
        <v>0</v>
      </c>
      <c r="GR106">
        <v>28.9051</v>
      </c>
      <c r="GS106">
        <v>999.9</v>
      </c>
      <c r="GT106">
        <v>57.3</v>
      </c>
      <c r="GU106">
        <v>34.7</v>
      </c>
      <c r="GV106">
        <v>31.5223</v>
      </c>
      <c r="GW106">
        <v>61.9919</v>
      </c>
      <c r="GX106">
        <v>31.6426</v>
      </c>
      <c r="GY106">
        <v>1</v>
      </c>
      <c r="GZ106">
        <v>0.233882</v>
      </c>
      <c r="HA106">
        <v>0</v>
      </c>
      <c r="HB106">
        <v>20.2786</v>
      </c>
      <c r="HC106">
        <v>5.22627</v>
      </c>
      <c r="HD106">
        <v>11.9081</v>
      </c>
      <c r="HE106">
        <v>4.9637</v>
      </c>
      <c r="HF106">
        <v>3.292</v>
      </c>
      <c r="HG106">
        <v>9999</v>
      </c>
      <c r="HH106">
        <v>9999</v>
      </c>
      <c r="HI106">
        <v>9999</v>
      </c>
      <c r="HJ106">
        <v>999.9</v>
      </c>
      <c r="HK106">
        <v>4.97026</v>
      </c>
      <c r="HL106">
        <v>1.87529</v>
      </c>
      <c r="HM106">
        <v>1.87403</v>
      </c>
      <c r="HN106">
        <v>1.87318</v>
      </c>
      <c r="HO106">
        <v>1.87468</v>
      </c>
      <c r="HP106">
        <v>1.86966</v>
      </c>
      <c r="HQ106">
        <v>1.87378</v>
      </c>
      <c r="HR106">
        <v>1.87883</v>
      </c>
      <c r="HS106">
        <v>0</v>
      </c>
      <c r="HT106">
        <v>0</v>
      </c>
      <c r="HU106">
        <v>0</v>
      </c>
      <c r="HV106">
        <v>0</v>
      </c>
      <c r="HW106" t="s">
        <v>416</v>
      </c>
      <c r="HX106" t="s">
        <v>417</v>
      </c>
      <c r="HY106" t="s">
        <v>418</v>
      </c>
      <c r="HZ106" t="s">
        <v>418</v>
      </c>
      <c r="IA106" t="s">
        <v>418</v>
      </c>
      <c r="IB106" t="s">
        <v>418</v>
      </c>
      <c r="IC106">
        <v>0</v>
      </c>
      <c r="ID106">
        <v>100</v>
      </c>
      <c r="IE106">
        <v>100</v>
      </c>
      <c r="IF106">
        <v>0.68</v>
      </c>
      <c r="IG106">
        <v>0.3565</v>
      </c>
      <c r="IH106">
        <v>0.6165</v>
      </c>
      <c r="II106">
        <v>0</v>
      </c>
      <c r="IJ106">
        <v>0</v>
      </c>
      <c r="IK106">
        <v>0</v>
      </c>
      <c r="IL106">
        <v>0.3565750000000065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1.5</v>
      </c>
      <c r="IU106">
        <v>1.7</v>
      </c>
      <c r="IV106">
        <v>1.13281</v>
      </c>
      <c r="IW106">
        <v>2.43042</v>
      </c>
      <c r="IX106">
        <v>1.42578</v>
      </c>
      <c r="IY106">
        <v>2.26196</v>
      </c>
      <c r="IZ106">
        <v>1.54785</v>
      </c>
      <c r="JA106">
        <v>2.40845</v>
      </c>
      <c r="JB106">
        <v>37.6745</v>
      </c>
      <c r="JC106">
        <v>13.9482</v>
      </c>
      <c r="JD106">
        <v>18</v>
      </c>
      <c r="JE106">
        <v>636.136</v>
      </c>
      <c r="JF106">
        <v>413.647</v>
      </c>
      <c r="JG106">
        <v>30.494</v>
      </c>
      <c r="JH106">
        <v>30.3518</v>
      </c>
      <c r="JI106">
        <v>30.0008</v>
      </c>
      <c r="JJ106">
        <v>30.1483</v>
      </c>
      <c r="JK106">
        <v>30.0822</v>
      </c>
      <c r="JL106">
        <v>22.6871</v>
      </c>
      <c r="JM106">
        <v>21.0664</v>
      </c>
      <c r="JN106">
        <v>64.61499999999999</v>
      </c>
      <c r="JO106">
        <v>-999.9</v>
      </c>
      <c r="JP106">
        <v>435</v>
      </c>
      <c r="JQ106">
        <v>26</v>
      </c>
      <c r="JR106">
        <v>94.8904</v>
      </c>
      <c r="JS106">
        <v>100.833</v>
      </c>
    </row>
    <row r="107" spans="1:279">
      <c r="A107">
        <v>75</v>
      </c>
      <c r="B107">
        <v>1687888245</v>
      </c>
      <c r="C107">
        <v>15713.40000009537</v>
      </c>
      <c r="D107" t="s">
        <v>785</v>
      </c>
      <c r="E107" t="s">
        <v>786</v>
      </c>
      <c r="F107">
        <v>15</v>
      </c>
      <c r="P107">
        <v>1687888237.25</v>
      </c>
      <c r="Q107">
        <f>(R107)/1000</f>
        <v>0</v>
      </c>
      <c r="R107">
        <f>1000*DB107*AP107*(CX107-CY107)/(100*CQ107*(1000-AP107*CX107))</f>
        <v>0</v>
      </c>
      <c r="S107">
        <f>DB107*AP107*(CW107-CV107*(1000-AP107*CY107)/(1000-AP107*CX107))/(100*CQ107)</f>
        <v>0</v>
      </c>
      <c r="T107">
        <f>CV107 - IF(AP107&gt;1, S107*CQ107*100.0/(AR107*DJ107), 0)</f>
        <v>0</v>
      </c>
      <c r="U107">
        <f>((AA107-Q107/2)*T107-S107)/(AA107+Q107/2)</f>
        <v>0</v>
      </c>
      <c r="V107">
        <f>U107*(DC107+DD107)/1000.0</f>
        <v>0</v>
      </c>
      <c r="W107">
        <f>(CV107 - IF(AP107&gt;1, S107*CQ107*100.0/(AR107*DJ107), 0))*(DC107+DD107)/1000.0</f>
        <v>0</v>
      </c>
      <c r="X107">
        <f>2.0/((1/Z107-1/Y107)+SIGN(Z107)*SQRT((1/Z107-1/Y107)*(1/Z107-1/Y107) + 4*CR107/((CR107+1)*(CR107+1))*(2*1/Z107*1/Y107-1/Y107*1/Y107)))</f>
        <v>0</v>
      </c>
      <c r="Y107">
        <f>IF(LEFT(CS107,1)&lt;&gt;"0",IF(LEFT(CS107,1)="1",3.0,CT107),$D$5+$E$5*(DJ107*DC107/($K$5*1000))+$F$5*(DJ107*DC107/($K$5*1000))*MAX(MIN(CQ107,$J$5),$I$5)*MAX(MIN(CQ107,$J$5),$I$5)+$G$5*MAX(MIN(CQ107,$J$5),$I$5)*(DJ107*DC107/($K$5*1000))+$H$5*(DJ107*DC107/($K$5*1000))*(DJ107*DC107/($K$5*1000)))</f>
        <v>0</v>
      </c>
      <c r="Z107">
        <f>Q107*(1000-(1000*0.61365*exp(17.502*AD107/(240.97+AD107))/(DC107+DD107)+CX107)/2)/(1000*0.61365*exp(17.502*AD107/(240.97+AD107))/(DC107+DD107)-CX107)</f>
        <v>0</v>
      </c>
      <c r="AA107">
        <f>1/((CR107+1)/(X107/1.6)+1/(Y107/1.37)) + CR107/((CR107+1)/(X107/1.6) + CR107/(Y107/1.37))</f>
        <v>0</v>
      </c>
      <c r="AB107">
        <f>(CM107*CP107)</f>
        <v>0</v>
      </c>
      <c r="AC107">
        <f>(DE107+(AB107+2*0.95*5.67E-8*(((DE107+$B$7)+273)^4-(DE107+273)^4)-44100*Q107)/(1.84*29.3*Y107+8*0.95*5.67E-8*(DE107+273)^3))</f>
        <v>0</v>
      </c>
      <c r="AD107">
        <f>($B$100*DF107+$D$7*DG107+$C$100*AC107)</f>
        <v>0</v>
      </c>
      <c r="AE107">
        <f>0.61365*exp(17.502*AD107/(240.97+AD107))</f>
        <v>0</v>
      </c>
      <c r="AF107">
        <f>(AG107/AH107*100)</f>
        <v>0</v>
      </c>
      <c r="AG107">
        <f>CX107*(DC107+DD107)/1000</f>
        <v>0</v>
      </c>
      <c r="AH107">
        <f>0.61365*exp(17.502*DE107/(240.97+DE107))</f>
        <v>0</v>
      </c>
      <c r="AI107">
        <f>(AE107-CX107*(DC107+DD107)/1000)</f>
        <v>0</v>
      </c>
      <c r="AJ107">
        <f>(-Q107*44100)</f>
        <v>0</v>
      </c>
      <c r="AK107">
        <f>2*29.3*Y107*0.92*(DE107-AD107)</f>
        <v>0</v>
      </c>
      <c r="AL107">
        <f>2*0.95*5.67E-8*(((DE107+$B$7)+273)^4-(AD107+273)^4)</f>
        <v>0</v>
      </c>
      <c r="AM107">
        <f>AB107+AL107+AJ107+AK107</f>
        <v>0</v>
      </c>
      <c r="AN107">
        <v>0</v>
      </c>
      <c r="AO107">
        <v>0</v>
      </c>
      <c r="AP107">
        <f>IF(AN107*$H$13&gt;=AR107,1.0,(AR107/(AR107-AN107*$H$13)))</f>
        <v>0</v>
      </c>
      <c r="AQ107">
        <f>(AP107-1)*100</f>
        <v>0</v>
      </c>
      <c r="AR107">
        <f>MAX(0,($B$13+$C$13*DJ107)/(1+$D$13*DJ107)*DC107/(DE107+273)*$E$13)</f>
        <v>0</v>
      </c>
      <c r="AS107" t="s">
        <v>409</v>
      </c>
      <c r="AT107">
        <v>12501.9</v>
      </c>
      <c r="AU107">
        <v>646.7515384615385</v>
      </c>
      <c r="AV107">
        <v>2575.47</v>
      </c>
      <c r="AW107">
        <f>1-AU107/AV107</f>
        <v>0</v>
      </c>
      <c r="AX107">
        <v>-1.242991638256745</v>
      </c>
      <c r="AY107" t="s">
        <v>787</v>
      </c>
      <c r="AZ107">
        <v>12518.3</v>
      </c>
      <c r="BA107">
        <v>677.7733076923076</v>
      </c>
      <c r="BB107">
        <v>1087.87</v>
      </c>
      <c r="BC107">
        <f>1-BA107/BB107</f>
        <v>0</v>
      </c>
      <c r="BD107">
        <v>0.5</v>
      </c>
      <c r="BE107">
        <f>CN107</f>
        <v>0</v>
      </c>
      <c r="BF107">
        <f>S107</f>
        <v>0</v>
      </c>
      <c r="BG107">
        <f>BC107*BD107*BE107</f>
        <v>0</v>
      </c>
      <c r="BH107">
        <f>(BF107-AX107)/BE107</f>
        <v>0</v>
      </c>
      <c r="BI107">
        <f>(AV107-BB107)/BB107</f>
        <v>0</v>
      </c>
      <c r="BJ107">
        <f>AU107/(AW107+AU107/BB107)</f>
        <v>0</v>
      </c>
      <c r="BK107" t="s">
        <v>788</v>
      </c>
      <c r="BL107">
        <v>-2264.55</v>
      </c>
      <c r="BM107">
        <f>IF(BL107&lt;&gt;0, BL107, BJ107)</f>
        <v>0</v>
      </c>
      <c r="BN107">
        <f>1-BM107/BB107</f>
        <v>0</v>
      </c>
      <c r="BO107">
        <f>(BB107-BA107)/(BB107-BM107)</f>
        <v>0</v>
      </c>
      <c r="BP107">
        <f>(AV107-BB107)/(AV107-BM107)</f>
        <v>0</v>
      </c>
      <c r="BQ107">
        <f>(BB107-BA107)/(BB107-AU107)</f>
        <v>0</v>
      </c>
      <c r="BR107">
        <f>(AV107-BB107)/(AV107-AU107)</f>
        <v>0</v>
      </c>
      <c r="BS107">
        <f>(BO107*BM107/BA107)</f>
        <v>0</v>
      </c>
      <c r="BT107">
        <f>(1-BS107)</f>
        <v>0</v>
      </c>
      <c r="BU107">
        <v>1993</v>
      </c>
      <c r="BV107">
        <v>300</v>
      </c>
      <c r="BW107">
        <v>300</v>
      </c>
      <c r="BX107">
        <v>300</v>
      </c>
      <c r="BY107">
        <v>12518.3</v>
      </c>
      <c r="BZ107">
        <v>981.48</v>
      </c>
      <c r="CA107">
        <v>-0.009068339999999999</v>
      </c>
      <c r="CB107">
        <v>-14.3</v>
      </c>
      <c r="CC107" t="s">
        <v>412</v>
      </c>
      <c r="CD107" t="s">
        <v>412</v>
      </c>
      <c r="CE107" t="s">
        <v>412</v>
      </c>
      <c r="CF107" t="s">
        <v>412</v>
      </c>
      <c r="CG107" t="s">
        <v>412</v>
      </c>
      <c r="CH107" t="s">
        <v>412</v>
      </c>
      <c r="CI107" t="s">
        <v>412</v>
      </c>
      <c r="CJ107" t="s">
        <v>412</v>
      </c>
      <c r="CK107" t="s">
        <v>412</v>
      </c>
      <c r="CL107" t="s">
        <v>412</v>
      </c>
      <c r="CM107">
        <f>$B$11*DK107+$C$11*DL107+$F$11*DW107*(1-DZ107)</f>
        <v>0</v>
      </c>
      <c r="CN107">
        <f>CM107*CO107</f>
        <v>0</v>
      </c>
      <c r="CO107">
        <f>($B$11*$D$9+$C$11*$D$9+$F$11*((EJ107+EB107)/MAX(EJ107+EB107+EK107, 0.1)*$I$9+EK107/MAX(EJ107+EB107+EK107, 0.1)*$J$9))/($B$11+$C$11+$F$11)</f>
        <v>0</v>
      </c>
      <c r="CP107">
        <f>($B$11*$K$9+$C$11*$K$9+$F$11*((EJ107+EB107)/MAX(EJ107+EB107+EK107, 0.1)*$P$9+EK107/MAX(EJ107+EB107+EK107, 0.1)*$Q$9))/($B$11+$C$11+$F$11)</f>
        <v>0</v>
      </c>
      <c r="CQ107">
        <v>6</v>
      </c>
      <c r="CR107">
        <v>0.5</v>
      </c>
      <c r="CS107" t="s">
        <v>413</v>
      </c>
      <c r="CT107">
        <v>2</v>
      </c>
      <c r="CU107">
        <v>1687888237.25</v>
      </c>
      <c r="CV107">
        <v>409.1810333333333</v>
      </c>
      <c r="CW107">
        <v>435.0152333333334</v>
      </c>
      <c r="CX107">
        <v>30.03977666666666</v>
      </c>
      <c r="CY107">
        <v>25.97266333333333</v>
      </c>
      <c r="CZ107">
        <v>408.4990333333333</v>
      </c>
      <c r="DA107">
        <v>29.6832</v>
      </c>
      <c r="DB107">
        <v>600.1818666666667</v>
      </c>
      <c r="DC107">
        <v>100.9709666666667</v>
      </c>
      <c r="DD107">
        <v>0.09976571666666666</v>
      </c>
      <c r="DE107">
        <v>30.5643</v>
      </c>
      <c r="DF107">
        <v>29.84705333333334</v>
      </c>
      <c r="DG107">
        <v>999.9000000000002</v>
      </c>
      <c r="DH107">
        <v>0</v>
      </c>
      <c r="DI107">
        <v>0</v>
      </c>
      <c r="DJ107">
        <v>9995.228333333333</v>
      </c>
      <c r="DK107">
        <v>0</v>
      </c>
      <c r="DL107">
        <v>981.3768999999999</v>
      </c>
      <c r="DM107">
        <v>-25.83610666666667</v>
      </c>
      <c r="DN107">
        <v>421.8513666666666</v>
      </c>
      <c r="DO107">
        <v>446.6148666666667</v>
      </c>
      <c r="DP107">
        <v>4.067112333333332</v>
      </c>
      <c r="DQ107">
        <v>435.0152333333334</v>
      </c>
      <c r="DR107">
        <v>25.97266333333333</v>
      </c>
      <c r="DS107">
        <v>3.033143</v>
      </c>
      <c r="DT107">
        <v>2.622483333333333</v>
      </c>
      <c r="DU107">
        <v>24.21097333333334</v>
      </c>
      <c r="DV107">
        <v>21.80730666666667</v>
      </c>
      <c r="DW107">
        <v>1499.997333333333</v>
      </c>
      <c r="DX107">
        <v>0.9730029999999998</v>
      </c>
      <c r="DY107">
        <v>0.02699666000000001</v>
      </c>
      <c r="DZ107">
        <v>0</v>
      </c>
      <c r="EA107">
        <v>677.9256333333334</v>
      </c>
      <c r="EB107">
        <v>4.99931</v>
      </c>
      <c r="EC107">
        <v>18826.17333333333</v>
      </c>
      <c r="ED107">
        <v>13259.24</v>
      </c>
      <c r="EE107">
        <v>38.23109999999999</v>
      </c>
      <c r="EF107">
        <v>40.18699999999998</v>
      </c>
      <c r="EG107">
        <v>38.74789999999999</v>
      </c>
      <c r="EH107">
        <v>39.5186</v>
      </c>
      <c r="EI107">
        <v>39.82459999999999</v>
      </c>
      <c r="EJ107">
        <v>1454.638</v>
      </c>
      <c r="EK107">
        <v>40.35966666666665</v>
      </c>
      <c r="EL107">
        <v>0</v>
      </c>
      <c r="EM107">
        <v>262</v>
      </c>
      <c r="EN107">
        <v>0</v>
      </c>
      <c r="EO107">
        <v>677.7733076923076</v>
      </c>
      <c r="EP107">
        <v>-30.55145294050273</v>
      </c>
      <c r="EQ107">
        <v>8655.794799770027</v>
      </c>
      <c r="ER107">
        <v>18896.06923076923</v>
      </c>
      <c r="ES107">
        <v>15</v>
      </c>
      <c r="ET107">
        <v>1687888264</v>
      </c>
      <c r="EU107" t="s">
        <v>789</v>
      </c>
      <c r="EV107">
        <v>1687888264</v>
      </c>
      <c r="EW107">
        <v>1687887883</v>
      </c>
      <c r="EX107">
        <v>75</v>
      </c>
      <c r="EY107">
        <v>0.002</v>
      </c>
      <c r="EZ107">
        <v>0.007</v>
      </c>
      <c r="FA107">
        <v>0.6820000000000001</v>
      </c>
      <c r="FB107">
        <v>0.357</v>
      </c>
      <c r="FC107">
        <v>435</v>
      </c>
      <c r="FD107">
        <v>26</v>
      </c>
      <c r="FE107">
        <v>0.17</v>
      </c>
      <c r="FF107">
        <v>0.22</v>
      </c>
      <c r="FG107">
        <v>-25.81906097560976</v>
      </c>
      <c r="FH107">
        <v>-0.07529059233457415</v>
      </c>
      <c r="FI107">
        <v>0.04386475265948116</v>
      </c>
      <c r="FJ107">
        <v>1</v>
      </c>
      <c r="FK107">
        <v>409.1757096774194</v>
      </c>
      <c r="FL107">
        <v>0.2672903225812734</v>
      </c>
      <c r="FM107">
        <v>0.03103919847276098</v>
      </c>
      <c r="FN107">
        <v>1</v>
      </c>
      <c r="FO107">
        <v>4.038033902439024</v>
      </c>
      <c r="FP107">
        <v>0.5260325435540038</v>
      </c>
      <c r="FQ107">
        <v>0.05216115725551323</v>
      </c>
      <c r="FR107">
        <v>0</v>
      </c>
      <c r="FS107">
        <v>30.03495483870968</v>
      </c>
      <c r="FT107">
        <v>0.4050193548386454</v>
      </c>
      <c r="FU107">
        <v>0.03031213787236621</v>
      </c>
      <c r="FV107">
        <v>1</v>
      </c>
      <c r="FW107">
        <v>3</v>
      </c>
      <c r="FX107">
        <v>4</v>
      </c>
      <c r="FY107" t="s">
        <v>519</v>
      </c>
      <c r="FZ107">
        <v>3.174</v>
      </c>
      <c r="GA107">
        <v>2.79712</v>
      </c>
      <c r="GB107">
        <v>0.101931</v>
      </c>
      <c r="GC107">
        <v>0.107434</v>
      </c>
      <c r="GD107">
        <v>0.1392</v>
      </c>
      <c r="GE107">
        <v>0.126704</v>
      </c>
      <c r="GF107">
        <v>27953.1</v>
      </c>
      <c r="GG107">
        <v>22110</v>
      </c>
      <c r="GH107">
        <v>29108</v>
      </c>
      <c r="GI107">
        <v>24280.4</v>
      </c>
      <c r="GJ107">
        <v>31854.5</v>
      </c>
      <c r="GK107">
        <v>30941.4</v>
      </c>
      <c r="GL107">
        <v>40152.3</v>
      </c>
      <c r="GM107">
        <v>39618.4</v>
      </c>
      <c r="GN107">
        <v>2.1374</v>
      </c>
      <c r="GO107">
        <v>1.81285</v>
      </c>
      <c r="GP107">
        <v>0.102304</v>
      </c>
      <c r="GQ107">
        <v>0</v>
      </c>
      <c r="GR107">
        <v>28.1574</v>
      </c>
      <c r="GS107">
        <v>999.9</v>
      </c>
      <c r="GT107">
        <v>56.2</v>
      </c>
      <c r="GU107">
        <v>34.8</v>
      </c>
      <c r="GV107">
        <v>31.0935</v>
      </c>
      <c r="GW107">
        <v>62.0618</v>
      </c>
      <c r="GX107">
        <v>31.2019</v>
      </c>
      <c r="GY107">
        <v>1</v>
      </c>
      <c r="GZ107">
        <v>0.255861</v>
      </c>
      <c r="HA107">
        <v>0</v>
      </c>
      <c r="HB107">
        <v>20.2794</v>
      </c>
      <c r="HC107">
        <v>5.22358</v>
      </c>
      <c r="HD107">
        <v>11.9081</v>
      </c>
      <c r="HE107">
        <v>4.9637</v>
      </c>
      <c r="HF107">
        <v>3.292</v>
      </c>
      <c r="HG107">
        <v>9999</v>
      </c>
      <c r="HH107">
        <v>9999</v>
      </c>
      <c r="HI107">
        <v>9999</v>
      </c>
      <c r="HJ107">
        <v>999.9</v>
      </c>
      <c r="HK107">
        <v>4.97029</v>
      </c>
      <c r="HL107">
        <v>1.8753</v>
      </c>
      <c r="HM107">
        <v>1.87406</v>
      </c>
      <c r="HN107">
        <v>1.87318</v>
      </c>
      <c r="HO107">
        <v>1.87469</v>
      </c>
      <c r="HP107">
        <v>1.86966</v>
      </c>
      <c r="HQ107">
        <v>1.87378</v>
      </c>
      <c r="HR107">
        <v>1.87883</v>
      </c>
      <c r="HS107">
        <v>0</v>
      </c>
      <c r="HT107">
        <v>0</v>
      </c>
      <c r="HU107">
        <v>0</v>
      </c>
      <c r="HV107">
        <v>0</v>
      </c>
      <c r="HW107" t="s">
        <v>416</v>
      </c>
      <c r="HX107" t="s">
        <v>417</v>
      </c>
      <c r="HY107" t="s">
        <v>418</v>
      </c>
      <c r="HZ107" t="s">
        <v>418</v>
      </c>
      <c r="IA107" t="s">
        <v>418</v>
      </c>
      <c r="IB107" t="s">
        <v>418</v>
      </c>
      <c r="IC107">
        <v>0</v>
      </c>
      <c r="ID107">
        <v>100</v>
      </c>
      <c r="IE107">
        <v>100</v>
      </c>
      <c r="IF107">
        <v>0.6820000000000001</v>
      </c>
      <c r="IG107">
        <v>0.3565</v>
      </c>
      <c r="IH107">
        <v>0.6799999999998931</v>
      </c>
      <c r="II107">
        <v>0</v>
      </c>
      <c r="IJ107">
        <v>0</v>
      </c>
      <c r="IK107">
        <v>0</v>
      </c>
      <c r="IL107">
        <v>0.3565750000000065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4.1</v>
      </c>
      <c r="IU107">
        <v>6</v>
      </c>
      <c r="IV107">
        <v>1.13281</v>
      </c>
      <c r="IW107">
        <v>2.41699</v>
      </c>
      <c r="IX107">
        <v>1.42578</v>
      </c>
      <c r="IY107">
        <v>2.26196</v>
      </c>
      <c r="IZ107">
        <v>1.54785</v>
      </c>
      <c r="JA107">
        <v>2.48535</v>
      </c>
      <c r="JB107">
        <v>37.8437</v>
      </c>
      <c r="JC107">
        <v>13.9219</v>
      </c>
      <c r="JD107">
        <v>18</v>
      </c>
      <c r="JE107">
        <v>639.323</v>
      </c>
      <c r="JF107">
        <v>412.536</v>
      </c>
      <c r="JG107">
        <v>30.4207</v>
      </c>
      <c r="JH107">
        <v>30.6266</v>
      </c>
      <c r="JI107">
        <v>30.0002</v>
      </c>
      <c r="JJ107">
        <v>30.4517</v>
      </c>
      <c r="JK107">
        <v>30.3807</v>
      </c>
      <c r="JL107">
        <v>22.704</v>
      </c>
      <c r="JM107">
        <v>19.1145</v>
      </c>
      <c r="JN107">
        <v>64.2444</v>
      </c>
      <c r="JO107">
        <v>-999.9</v>
      </c>
      <c r="JP107">
        <v>435</v>
      </c>
      <c r="JQ107">
        <v>26</v>
      </c>
      <c r="JR107">
        <v>94.8426</v>
      </c>
      <c r="JS107">
        <v>100.793</v>
      </c>
    </row>
    <row r="108" spans="1:279">
      <c r="A108">
        <v>76</v>
      </c>
      <c r="B108">
        <v>1687888398.5</v>
      </c>
      <c r="C108">
        <v>15866.90000009537</v>
      </c>
      <c r="D108" t="s">
        <v>790</v>
      </c>
      <c r="E108" t="s">
        <v>791</v>
      </c>
      <c r="F108">
        <v>15</v>
      </c>
      <c r="P108">
        <v>1687888390.75</v>
      </c>
      <c r="Q108">
        <f>(R108)/1000</f>
        <v>0</v>
      </c>
      <c r="R108">
        <f>1000*DB108*AP108*(CX108-CY108)/(100*CQ108*(1000-AP108*CX108))</f>
        <v>0</v>
      </c>
      <c r="S108">
        <f>DB108*AP108*(CW108-CV108*(1000-AP108*CY108)/(1000-AP108*CX108))/(100*CQ108)</f>
        <v>0</v>
      </c>
      <c r="T108">
        <f>CV108 - IF(AP108&gt;1, S108*CQ108*100.0/(AR108*DJ108), 0)</f>
        <v>0</v>
      </c>
      <c r="U108">
        <f>((AA108-Q108/2)*T108-S108)/(AA108+Q108/2)</f>
        <v>0</v>
      </c>
      <c r="V108">
        <f>U108*(DC108+DD108)/1000.0</f>
        <v>0</v>
      </c>
      <c r="W108">
        <f>(CV108 - IF(AP108&gt;1, S108*CQ108*100.0/(AR108*DJ108), 0))*(DC108+DD108)/1000.0</f>
        <v>0</v>
      </c>
      <c r="X108">
        <f>2.0/((1/Z108-1/Y108)+SIGN(Z108)*SQRT((1/Z108-1/Y108)*(1/Z108-1/Y108) + 4*CR108/((CR108+1)*(CR108+1))*(2*1/Z108*1/Y108-1/Y108*1/Y108)))</f>
        <v>0</v>
      </c>
      <c r="Y108">
        <f>IF(LEFT(CS108,1)&lt;&gt;"0",IF(LEFT(CS108,1)="1",3.0,CT108),$D$5+$E$5*(DJ108*DC108/($K$5*1000))+$F$5*(DJ108*DC108/($K$5*1000))*MAX(MIN(CQ108,$J$5),$I$5)*MAX(MIN(CQ108,$J$5),$I$5)+$G$5*MAX(MIN(CQ108,$J$5),$I$5)*(DJ108*DC108/($K$5*1000))+$H$5*(DJ108*DC108/($K$5*1000))*(DJ108*DC108/($K$5*1000)))</f>
        <v>0</v>
      </c>
      <c r="Z108">
        <f>Q108*(1000-(1000*0.61365*exp(17.502*AD108/(240.97+AD108))/(DC108+DD108)+CX108)/2)/(1000*0.61365*exp(17.502*AD108/(240.97+AD108))/(DC108+DD108)-CX108)</f>
        <v>0</v>
      </c>
      <c r="AA108">
        <f>1/((CR108+1)/(X108/1.6)+1/(Y108/1.37)) + CR108/((CR108+1)/(X108/1.6) + CR108/(Y108/1.37))</f>
        <v>0</v>
      </c>
      <c r="AB108">
        <f>(CM108*CP108)</f>
        <v>0</v>
      </c>
      <c r="AC108">
        <f>(DE108+(AB108+2*0.95*5.67E-8*(((DE108+$B$7)+273)^4-(DE108+273)^4)-44100*Q108)/(1.84*29.3*Y108+8*0.95*5.67E-8*(DE108+273)^3))</f>
        <v>0</v>
      </c>
      <c r="AD108">
        <f>($B$100*DF108+$D$7*DG108+$C$100*AC108)</f>
        <v>0</v>
      </c>
      <c r="AE108">
        <f>0.61365*exp(17.502*AD108/(240.97+AD108))</f>
        <v>0</v>
      </c>
      <c r="AF108">
        <f>(AG108/AH108*100)</f>
        <v>0</v>
      </c>
      <c r="AG108">
        <f>CX108*(DC108+DD108)/1000</f>
        <v>0</v>
      </c>
      <c r="AH108">
        <f>0.61365*exp(17.502*DE108/(240.97+DE108))</f>
        <v>0</v>
      </c>
      <c r="AI108">
        <f>(AE108-CX108*(DC108+DD108)/1000)</f>
        <v>0</v>
      </c>
      <c r="AJ108">
        <f>(-Q108*44100)</f>
        <v>0</v>
      </c>
      <c r="AK108">
        <f>2*29.3*Y108*0.92*(DE108-AD108)</f>
        <v>0</v>
      </c>
      <c r="AL108">
        <f>2*0.95*5.67E-8*(((DE108+$B$7)+273)^4-(AD108+273)^4)</f>
        <v>0</v>
      </c>
      <c r="AM108">
        <f>AB108+AL108+AJ108+AK108</f>
        <v>0</v>
      </c>
      <c r="AN108">
        <v>0</v>
      </c>
      <c r="AO108">
        <v>0</v>
      </c>
      <c r="AP108">
        <f>IF(AN108*$H$13&gt;=AR108,1.0,(AR108/(AR108-AN108*$H$13)))</f>
        <v>0</v>
      </c>
      <c r="AQ108">
        <f>(AP108-1)*100</f>
        <v>0</v>
      </c>
      <c r="AR108">
        <f>MAX(0,($B$13+$C$13*DJ108)/(1+$D$13*DJ108)*DC108/(DE108+273)*$E$13)</f>
        <v>0</v>
      </c>
      <c r="AS108" t="s">
        <v>409</v>
      </c>
      <c r="AT108">
        <v>12501.9</v>
      </c>
      <c r="AU108">
        <v>646.7515384615385</v>
      </c>
      <c r="AV108">
        <v>2575.47</v>
      </c>
      <c r="AW108">
        <f>1-AU108/AV108</f>
        <v>0</v>
      </c>
      <c r="AX108">
        <v>-1.242991638256745</v>
      </c>
      <c r="AY108" t="s">
        <v>792</v>
      </c>
      <c r="AZ108">
        <v>12515.5</v>
      </c>
      <c r="BA108">
        <v>707.7236153846153</v>
      </c>
      <c r="BB108">
        <v>1087.61</v>
      </c>
      <c r="BC108">
        <f>1-BA108/BB108</f>
        <v>0</v>
      </c>
      <c r="BD108">
        <v>0.5</v>
      </c>
      <c r="BE108">
        <f>CN108</f>
        <v>0</v>
      </c>
      <c r="BF108">
        <f>S108</f>
        <v>0</v>
      </c>
      <c r="BG108">
        <f>BC108*BD108*BE108</f>
        <v>0</v>
      </c>
      <c r="BH108">
        <f>(BF108-AX108)/BE108</f>
        <v>0</v>
      </c>
      <c r="BI108">
        <f>(AV108-BB108)/BB108</f>
        <v>0</v>
      </c>
      <c r="BJ108">
        <f>AU108/(AW108+AU108/BB108)</f>
        <v>0</v>
      </c>
      <c r="BK108" t="s">
        <v>793</v>
      </c>
      <c r="BL108">
        <v>-2936.36</v>
      </c>
      <c r="BM108">
        <f>IF(BL108&lt;&gt;0, BL108, BJ108)</f>
        <v>0</v>
      </c>
      <c r="BN108">
        <f>1-BM108/BB108</f>
        <v>0</v>
      </c>
      <c r="BO108">
        <f>(BB108-BA108)/(BB108-BM108)</f>
        <v>0</v>
      </c>
      <c r="BP108">
        <f>(AV108-BB108)/(AV108-BM108)</f>
        <v>0</v>
      </c>
      <c r="BQ108">
        <f>(BB108-BA108)/(BB108-AU108)</f>
        <v>0</v>
      </c>
      <c r="BR108">
        <f>(AV108-BB108)/(AV108-AU108)</f>
        <v>0</v>
      </c>
      <c r="BS108">
        <f>(BO108*BM108/BA108)</f>
        <v>0</v>
      </c>
      <c r="BT108">
        <f>(1-BS108)</f>
        <v>0</v>
      </c>
      <c r="BU108">
        <v>1995</v>
      </c>
      <c r="BV108">
        <v>300</v>
      </c>
      <c r="BW108">
        <v>300</v>
      </c>
      <c r="BX108">
        <v>300</v>
      </c>
      <c r="BY108">
        <v>12515.5</v>
      </c>
      <c r="BZ108">
        <v>976.14</v>
      </c>
      <c r="CA108">
        <v>-0.0090679</v>
      </c>
      <c r="CB108">
        <v>-21.26</v>
      </c>
      <c r="CC108" t="s">
        <v>412</v>
      </c>
      <c r="CD108" t="s">
        <v>412</v>
      </c>
      <c r="CE108" t="s">
        <v>412</v>
      </c>
      <c r="CF108" t="s">
        <v>412</v>
      </c>
      <c r="CG108" t="s">
        <v>412</v>
      </c>
      <c r="CH108" t="s">
        <v>412</v>
      </c>
      <c r="CI108" t="s">
        <v>412</v>
      </c>
      <c r="CJ108" t="s">
        <v>412</v>
      </c>
      <c r="CK108" t="s">
        <v>412</v>
      </c>
      <c r="CL108" t="s">
        <v>412</v>
      </c>
      <c r="CM108">
        <f>$B$11*DK108+$C$11*DL108+$F$11*DW108*(1-DZ108)</f>
        <v>0</v>
      </c>
      <c r="CN108">
        <f>CM108*CO108</f>
        <v>0</v>
      </c>
      <c r="CO108">
        <f>($B$11*$D$9+$C$11*$D$9+$F$11*((EJ108+EB108)/MAX(EJ108+EB108+EK108, 0.1)*$I$9+EK108/MAX(EJ108+EB108+EK108, 0.1)*$J$9))/($B$11+$C$11+$F$11)</f>
        <v>0</v>
      </c>
      <c r="CP108">
        <f>($B$11*$K$9+$C$11*$K$9+$F$11*((EJ108+EB108)/MAX(EJ108+EB108+EK108, 0.1)*$P$9+EK108/MAX(EJ108+EB108+EK108, 0.1)*$Q$9))/($B$11+$C$11+$F$11)</f>
        <v>0</v>
      </c>
      <c r="CQ108">
        <v>6</v>
      </c>
      <c r="CR108">
        <v>0.5</v>
      </c>
      <c r="CS108" t="s">
        <v>413</v>
      </c>
      <c r="CT108">
        <v>2</v>
      </c>
      <c r="CU108">
        <v>1687888390.75</v>
      </c>
      <c r="CV108">
        <v>414.0349333333334</v>
      </c>
      <c r="CW108">
        <v>435.0001</v>
      </c>
      <c r="CX108">
        <v>28.68584</v>
      </c>
      <c r="CY108">
        <v>25.92273666666667</v>
      </c>
      <c r="CZ108">
        <v>413.3489333333334</v>
      </c>
      <c r="DA108">
        <v>28.32925</v>
      </c>
      <c r="DB108">
        <v>600.2171666666668</v>
      </c>
      <c r="DC108">
        <v>100.9686</v>
      </c>
      <c r="DD108">
        <v>0.09999255333333333</v>
      </c>
      <c r="DE108">
        <v>30.45982</v>
      </c>
      <c r="DF108">
        <v>29.92063000000001</v>
      </c>
      <c r="DG108">
        <v>999.9000000000002</v>
      </c>
      <c r="DH108">
        <v>0</v>
      </c>
      <c r="DI108">
        <v>0</v>
      </c>
      <c r="DJ108">
        <v>9999.997000000001</v>
      </c>
      <c r="DK108">
        <v>0</v>
      </c>
      <c r="DL108">
        <v>1862.419000000001</v>
      </c>
      <c r="DM108">
        <v>-20.96950666666667</v>
      </c>
      <c r="DN108">
        <v>426.2582666666667</v>
      </c>
      <c r="DO108">
        <v>446.5765999999999</v>
      </c>
      <c r="DP108">
        <v>2.763102333333333</v>
      </c>
      <c r="DQ108">
        <v>435.0001</v>
      </c>
      <c r="DR108">
        <v>25.92273666666667</v>
      </c>
      <c r="DS108">
        <v>2.896366</v>
      </c>
      <c r="DT108">
        <v>2.617378</v>
      </c>
      <c r="DU108">
        <v>23.44381666666667</v>
      </c>
      <c r="DV108">
        <v>21.77541333333333</v>
      </c>
      <c r="DW108">
        <v>1499.996666666667</v>
      </c>
      <c r="DX108">
        <v>0.9729964999999995</v>
      </c>
      <c r="DY108">
        <v>0.02700329000000001</v>
      </c>
      <c r="DZ108">
        <v>0</v>
      </c>
      <c r="EA108">
        <v>707.6763666666667</v>
      </c>
      <c r="EB108">
        <v>4.99931</v>
      </c>
      <c r="EC108">
        <v>14763.44</v>
      </c>
      <c r="ED108">
        <v>13259.20333333333</v>
      </c>
      <c r="EE108">
        <v>38.25</v>
      </c>
      <c r="EF108">
        <v>40.1622</v>
      </c>
      <c r="EG108">
        <v>38.68286666666666</v>
      </c>
      <c r="EH108">
        <v>39.4958</v>
      </c>
      <c r="EI108">
        <v>39.81199999999998</v>
      </c>
      <c r="EJ108">
        <v>1454.626333333333</v>
      </c>
      <c r="EK108">
        <v>40.37033333333331</v>
      </c>
      <c r="EL108">
        <v>0</v>
      </c>
      <c r="EM108">
        <v>153.0999999046326</v>
      </c>
      <c r="EN108">
        <v>0</v>
      </c>
      <c r="EO108">
        <v>707.7236153846153</v>
      </c>
      <c r="EP108">
        <v>5.043623911399095</v>
      </c>
      <c r="EQ108">
        <v>2149.107686820034</v>
      </c>
      <c r="ER108">
        <v>14772.36923076923</v>
      </c>
      <c r="ES108">
        <v>15</v>
      </c>
      <c r="ET108">
        <v>1687888419.5</v>
      </c>
      <c r="EU108" t="s">
        <v>794</v>
      </c>
      <c r="EV108">
        <v>1687888419.5</v>
      </c>
      <c r="EW108">
        <v>1687887883</v>
      </c>
      <c r="EX108">
        <v>76</v>
      </c>
      <c r="EY108">
        <v>0.004</v>
      </c>
      <c r="EZ108">
        <v>0.007</v>
      </c>
      <c r="FA108">
        <v>0.6860000000000001</v>
      </c>
      <c r="FB108">
        <v>0.357</v>
      </c>
      <c r="FC108">
        <v>435</v>
      </c>
      <c r="FD108">
        <v>26</v>
      </c>
      <c r="FE108">
        <v>0.08</v>
      </c>
      <c r="FF108">
        <v>0.22</v>
      </c>
      <c r="FG108">
        <v>-20.98214634146342</v>
      </c>
      <c r="FH108">
        <v>0.2377254355401025</v>
      </c>
      <c r="FI108">
        <v>0.0356834941521681</v>
      </c>
      <c r="FJ108">
        <v>1</v>
      </c>
      <c r="FK108">
        <v>414.0201612903226</v>
      </c>
      <c r="FL108">
        <v>0.5354032258052078</v>
      </c>
      <c r="FM108">
        <v>0.04351573447297447</v>
      </c>
      <c r="FN108">
        <v>1</v>
      </c>
      <c r="FO108">
        <v>2.731315609756098</v>
      </c>
      <c r="FP108">
        <v>0.5089910801393716</v>
      </c>
      <c r="FQ108">
        <v>0.05117270804851393</v>
      </c>
      <c r="FR108">
        <v>0</v>
      </c>
      <c r="FS108">
        <v>28.67581290322581</v>
      </c>
      <c r="FT108">
        <v>0.46473387096767</v>
      </c>
      <c r="FU108">
        <v>0.03489291213667517</v>
      </c>
      <c r="FV108">
        <v>1</v>
      </c>
      <c r="FW108">
        <v>3</v>
      </c>
      <c r="FX108">
        <v>4</v>
      </c>
      <c r="FY108" t="s">
        <v>519</v>
      </c>
      <c r="FZ108">
        <v>3.17445</v>
      </c>
      <c r="GA108">
        <v>2.79723</v>
      </c>
      <c r="GB108">
        <v>0.102829</v>
      </c>
      <c r="GC108">
        <v>0.107398</v>
      </c>
      <c r="GD108">
        <v>0.134824</v>
      </c>
      <c r="GE108">
        <v>0.126599</v>
      </c>
      <c r="GF108">
        <v>27923.2</v>
      </c>
      <c r="GG108">
        <v>22106.7</v>
      </c>
      <c r="GH108">
        <v>29106.2</v>
      </c>
      <c r="GI108">
        <v>24275.9</v>
      </c>
      <c r="GJ108">
        <v>32018.3</v>
      </c>
      <c r="GK108">
        <v>30939.3</v>
      </c>
      <c r="GL108">
        <v>40151</v>
      </c>
      <c r="GM108">
        <v>39610.9</v>
      </c>
      <c r="GN108">
        <v>2.136</v>
      </c>
      <c r="GO108">
        <v>1.81275</v>
      </c>
      <c r="GP108">
        <v>0.0990815</v>
      </c>
      <c r="GQ108">
        <v>0</v>
      </c>
      <c r="GR108">
        <v>28.2936</v>
      </c>
      <c r="GS108">
        <v>999.9</v>
      </c>
      <c r="GT108">
        <v>56</v>
      </c>
      <c r="GU108">
        <v>34.8</v>
      </c>
      <c r="GV108">
        <v>30.9798</v>
      </c>
      <c r="GW108">
        <v>62.6618</v>
      </c>
      <c r="GX108">
        <v>31.6947</v>
      </c>
      <c r="GY108">
        <v>1</v>
      </c>
      <c r="GZ108">
        <v>0.26185</v>
      </c>
      <c r="HA108">
        <v>0</v>
      </c>
      <c r="HB108">
        <v>20.2789</v>
      </c>
      <c r="HC108">
        <v>5.22388</v>
      </c>
      <c r="HD108">
        <v>11.9081</v>
      </c>
      <c r="HE108">
        <v>4.96365</v>
      </c>
      <c r="HF108">
        <v>3.292</v>
      </c>
      <c r="HG108">
        <v>9999</v>
      </c>
      <c r="HH108">
        <v>9999</v>
      </c>
      <c r="HI108">
        <v>9999</v>
      </c>
      <c r="HJ108">
        <v>999.9</v>
      </c>
      <c r="HK108">
        <v>4.97028</v>
      </c>
      <c r="HL108">
        <v>1.87526</v>
      </c>
      <c r="HM108">
        <v>1.87408</v>
      </c>
      <c r="HN108">
        <v>1.87322</v>
      </c>
      <c r="HO108">
        <v>1.87469</v>
      </c>
      <c r="HP108">
        <v>1.86966</v>
      </c>
      <c r="HQ108">
        <v>1.87378</v>
      </c>
      <c r="HR108">
        <v>1.87886</v>
      </c>
      <c r="HS108">
        <v>0</v>
      </c>
      <c r="HT108">
        <v>0</v>
      </c>
      <c r="HU108">
        <v>0</v>
      </c>
      <c r="HV108">
        <v>0</v>
      </c>
      <c r="HW108" t="s">
        <v>416</v>
      </c>
      <c r="HX108" t="s">
        <v>417</v>
      </c>
      <c r="HY108" t="s">
        <v>418</v>
      </c>
      <c r="HZ108" t="s">
        <v>418</v>
      </c>
      <c r="IA108" t="s">
        <v>418</v>
      </c>
      <c r="IB108" t="s">
        <v>418</v>
      </c>
      <c r="IC108">
        <v>0</v>
      </c>
      <c r="ID108">
        <v>100</v>
      </c>
      <c r="IE108">
        <v>100</v>
      </c>
      <c r="IF108">
        <v>0.6860000000000001</v>
      </c>
      <c r="IG108">
        <v>0.3566</v>
      </c>
      <c r="IH108">
        <v>0.6817500000000223</v>
      </c>
      <c r="II108">
        <v>0</v>
      </c>
      <c r="IJ108">
        <v>0</v>
      </c>
      <c r="IK108">
        <v>0</v>
      </c>
      <c r="IL108">
        <v>0.3565750000000065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2.2</v>
      </c>
      <c r="IU108">
        <v>8.6</v>
      </c>
      <c r="IV108">
        <v>1.13403</v>
      </c>
      <c r="IW108">
        <v>2.43164</v>
      </c>
      <c r="IX108">
        <v>1.42578</v>
      </c>
      <c r="IY108">
        <v>2.26562</v>
      </c>
      <c r="IZ108">
        <v>1.54785</v>
      </c>
      <c r="JA108">
        <v>2.35229</v>
      </c>
      <c r="JB108">
        <v>37.8921</v>
      </c>
      <c r="JC108">
        <v>13.8869</v>
      </c>
      <c r="JD108">
        <v>18</v>
      </c>
      <c r="JE108">
        <v>638.995</v>
      </c>
      <c r="JF108">
        <v>412.997</v>
      </c>
      <c r="JG108">
        <v>30.2361</v>
      </c>
      <c r="JH108">
        <v>30.6525</v>
      </c>
      <c r="JI108">
        <v>30.0002</v>
      </c>
      <c r="JJ108">
        <v>30.5234</v>
      </c>
      <c r="JK108">
        <v>30.4573</v>
      </c>
      <c r="JL108">
        <v>22.7096</v>
      </c>
      <c r="JM108">
        <v>18.8318</v>
      </c>
      <c r="JN108">
        <v>64.2444</v>
      </c>
      <c r="JO108">
        <v>-999.9</v>
      </c>
      <c r="JP108">
        <v>435</v>
      </c>
      <c r="JQ108">
        <v>26</v>
      </c>
      <c r="JR108">
        <v>94.8383</v>
      </c>
      <c r="JS108">
        <v>100.773</v>
      </c>
    </row>
    <row r="109" spans="1:279">
      <c r="A109">
        <v>77</v>
      </c>
      <c r="B109">
        <v>1687888554.5</v>
      </c>
      <c r="C109">
        <v>16022.90000009537</v>
      </c>
      <c r="D109" t="s">
        <v>795</v>
      </c>
      <c r="E109" t="s">
        <v>796</v>
      </c>
      <c r="F109">
        <v>15</v>
      </c>
      <c r="P109">
        <v>1687888546.5</v>
      </c>
      <c r="Q109">
        <f>(R109)/1000</f>
        <v>0</v>
      </c>
      <c r="R109">
        <f>1000*DB109*AP109*(CX109-CY109)/(100*CQ109*(1000-AP109*CX109))</f>
        <v>0</v>
      </c>
      <c r="S109">
        <f>DB109*AP109*(CW109-CV109*(1000-AP109*CY109)/(1000-AP109*CX109))/(100*CQ109)</f>
        <v>0</v>
      </c>
      <c r="T109">
        <f>CV109 - IF(AP109&gt;1, S109*CQ109*100.0/(AR109*DJ109), 0)</f>
        <v>0</v>
      </c>
      <c r="U109">
        <f>((AA109-Q109/2)*T109-S109)/(AA109+Q109/2)</f>
        <v>0</v>
      </c>
      <c r="V109">
        <f>U109*(DC109+DD109)/1000.0</f>
        <v>0</v>
      </c>
      <c r="W109">
        <f>(CV109 - IF(AP109&gt;1, S109*CQ109*100.0/(AR109*DJ109), 0))*(DC109+DD109)/1000.0</f>
        <v>0</v>
      </c>
      <c r="X109">
        <f>2.0/((1/Z109-1/Y109)+SIGN(Z109)*SQRT((1/Z109-1/Y109)*(1/Z109-1/Y109) + 4*CR109/((CR109+1)*(CR109+1))*(2*1/Z109*1/Y109-1/Y109*1/Y109)))</f>
        <v>0</v>
      </c>
      <c r="Y109">
        <f>IF(LEFT(CS109,1)&lt;&gt;"0",IF(LEFT(CS109,1)="1",3.0,CT109),$D$5+$E$5*(DJ109*DC109/($K$5*1000))+$F$5*(DJ109*DC109/($K$5*1000))*MAX(MIN(CQ109,$J$5),$I$5)*MAX(MIN(CQ109,$J$5),$I$5)+$G$5*MAX(MIN(CQ109,$J$5),$I$5)*(DJ109*DC109/($K$5*1000))+$H$5*(DJ109*DC109/($K$5*1000))*(DJ109*DC109/($K$5*1000)))</f>
        <v>0</v>
      </c>
      <c r="Z109">
        <f>Q109*(1000-(1000*0.61365*exp(17.502*AD109/(240.97+AD109))/(DC109+DD109)+CX109)/2)/(1000*0.61365*exp(17.502*AD109/(240.97+AD109))/(DC109+DD109)-CX109)</f>
        <v>0</v>
      </c>
      <c r="AA109">
        <f>1/((CR109+1)/(X109/1.6)+1/(Y109/1.37)) + CR109/((CR109+1)/(X109/1.6) + CR109/(Y109/1.37))</f>
        <v>0</v>
      </c>
      <c r="AB109">
        <f>(CM109*CP109)</f>
        <v>0</v>
      </c>
      <c r="AC109">
        <f>(DE109+(AB109+2*0.95*5.67E-8*(((DE109+$B$7)+273)^4-(DE109+273)^4)-44100*Q109)/(1.84*29.3*Y109+8*0.95*5.67E-8*(DE109+273)^3))</f>
        <v>0</v>
      </c>
      <c r="AD109">
        <f>($B$100*DF109+$D$7*DG109+$C$100*AC109)</f>
        <v>0</v>
      </c>
      <c r="AE109">
        <f>0.61365*exp(17.502*AD109/(240.97+AD109))</f>
        <v>0</v>
      </c>
      <c r="AF109">
        <f>(AG109/AH109*100)</f>
        <v>0</v>
      </c>
      <c r="AG109">
        <f>CX109*(DC109+DD109)/1000</f>
        <v>0</v>
      </c>
      <c r="AH109">
        <f>0.61365*exp(17.502*DE109/(240.97+DE109))</f>
        <v>0</v>
      </c>
      <c r="AI109">
        <f>(AE109-CX109*(DC109+DD109)/1000)</f>
        <v>0</v>
      </c>
      <c r="AJ109">
        <f>(-Q109*44100)</f>
        <v>0</v>
      </c>
      <c r="AK109">
        <f>2*29.3*Y109*0.92*(DE109-AD109)</f>
        <v>0</v>
      </c>
      <c r="AL109">
        <f>2*0.95*5.67E-8*(((DE109+$B$7)+273)^4-(AD109+273)^4)</f>
        <v>0</v>
      </c>
      <c r="AM109">
        <f>AB109+AL109+AJ109+AK109</f>
        <v>0</v>
      </c>
      <c r="AN109">
        <v>0</v>
      </c>
      <c r="AO109">
        <v>0</v>
      </c>
      <c r="AP109">
        <f>IF(AN109*$H$13&gt;=AR109,1.0,(AR109/(AR109-AN109*$H$13)))</f>
        <v>0</v>
      </c>
      <c r="AQ109">
        <f>(AP109-1)*100</f>
        <v>0</v>
      </c>
      <c r="AR109">
        <f>MAX(0,($B$13+$C$13*DJ109)/(1+$D$13*DJ109)*DC109/(DE109+273)*$E$13)</f>
        <v>0</v>
      </c>
      <c r="AS109" t="s">
        <v>409</v>
      </c>
      <c r="AT109">
        <v>12501.9</v>
      </c>
      <c r="AU109">
        <v>646.7515384615385</v>
      </c>
      <c r="AV109">
        <v>2575.47</v>
      </c>
      <c r="AW109">
        <f>1-AU109/AV109</f>
        <v>0</v>
      </c>
      <c r="AX109">
        <v>-1.242991638256745</v>
      </c>
      <c r="AY109" t="s">
        <v>797</v>
      </c>
      <c r="AZ109">
        <v>12514.8</v>
      </c>
      <c r="BA109">
        <v>861.9165384615384</v>
      </c>
      <c r="BB109">
        <v>1176.79</v>
      </c>
      <c r="BC109">
        <f>1-BA109/BB109</f>
        <v>0</v>
      </c>
      <c r="BD109">
        <v>0.5</v>
      </c>
      <c r="BE109">
        <f>CN109</f>
        <v>0</v>
      </c>
      <c r="BF109">
        <f>S109</f>
        <v>0</v>
      </c>
      <c r="BG109">
        <f>BC109*BD109*BE109</f>
        <v>0</v>
      </c>
      <c r="BH109">
        <f>(BF109-AX109)/BE109</f>
        <v>0</v>
      </c>
      <c r="BI109">
        <f>(AV109-BB109)/BB109</f>
        <v>0</v>
      </c>
      <c r="BJ109">
        <f>AU109/(AW109+AU109/BB109)</f>
        <v>0</v>
      </c>
      <c r="BK109" t="s">
        <v>798</v>
      </c>
      <c r="BL109">
        <v>-47.67</v>
      </c>
      <c r="BM109">
        <f>IF(BL109&lt;&gt;0, BL109, BJ109)</f>
        <v>0</v>
      </c>
      <c r="BN109">
        <f>1-BM109/BB109</f>
        <v>0</v>
      </c>
      <c r="BO109">
        <f>(BB109-BA109)/(BB109-BM109)</f>
        <v>0</v>
      </c>
      <c r="BP109">
        <f>(AV109-BB109)/(AV109-BM109)</f>
        <v>0</v>
      </c>
      <c r="BQ109">
        <f>(BB109-BA109)/(BB109-AU109)</f>
        <v>0</v>
      </c>
      <c r="BR109">
        <f>(AV109-BB109)/(AV109-AU109)</f>
        <v>0</v>
      </c>
      <c r="BS109">
        <f>(BO109*BM109/BA109)</f>
        <v>0</v>
      </c>
      <c r="BT109">
        <f>(1-BS109)</f>
        <v>0</v>
      </c>
      <c r="BU109">
        <v>1997</v>
      </c>
      <c r="BV109">
        <v>300</v>
      </c>
      <c r="BW109">
        <v>300</v>
      </c>
      <c r="BX109">
        <v>300</v>
      </c>
      <c r="BY109">
        <v>12514.8</v>
      </c>
      <c r="BZ109">
        <v>1126.11</v>
      </c>
      <c r="CA109">
        <v>-0.009066090000000001</v>
      </c>
      <c r="CB109">
        <v>0.82</v>
      </c>
      <c r="CC109" t="s">
        <v>412</v>
      </c>
      <c r="CD109" t="s">
        <v>412</v>
      </c>
      <c r="CE109" t="s">
        <v>412</v>
      </c>
      <c r="CF109" t="s">
        <v>412</v>
      </c>
      <c r="CG109" t="s">
        <v>412</v>
      </c>
      <c r="CH109" t="s">
        <v>412</v>
      </c>
      <c r="CI109" t="s">
        <v>412</v>
      </c>
      <c r="CJ109" t="s">
        <v>412</v>
      </c>
      <c r="CK109" t="s">
        <v>412</v>
      </c>
      <c r="CL109" t="s">
        <v>412</v>
      </c>
      <c r="CM109">
        <f>$B$11*DK109+$C$11*DL109+$F$11*DW109*(1-DZ109)</f>
        <v>0</v>
      </c>
      <c r="CN109">
        <f>CM109*CO109</f>
        <v>0</v>
      </c>
      <c r="CO109">
        <f>($B$11*$D$9+$C$11*$D$9+$F$11*((EJ109+EB109)/MAX(EJ109+EB109+EK109, 0.1)*$I$9+EK109/MAX(EJ109+EB109+EK109, 0.1)*$J$9))/($B$11+$C$11+$F$11)</f>
        <v>0</v>
      </c>
      <c r="CP109">
        <f>($B$11*$K$9+$C$11*$K$9+$F$11*((EJ109+EB109)/MAX(EJ109+EB109+EK109, 0.1)*$P$9+EK109/MAX(EJ109+EB109+EK109, 0.1)*$Q$9))/($B$11+$C$11+$F$11)</f>
        <v>0</v>
      </c>
      <c r="CQ109">
        <v>6</v>
      </c>
      <c r="CR109">
        <v>0.5</v>
      </c>
      <c r="CS109" t="s">
        <v>413</v>
      </c>
      <c r="CT109">
        <v>2</v>
      </c>
      <c r="CU109">
        <v>1687888546.5</v>
      </c>
      <c r="CV109">
        <v>421.878129032258</v>
      </c>
      <c r="CW109">
        <v>434.9759677419356</v>
      </c>
      <c r="CX109">
        <v>27.29232580645161</v>
      </c>
      <c r="CY109">
        <v>25.93388709677419</v>
      </c>
      <c r="CZ109">
        <v>421.246129032258</v>
      </c>
      <c r="DA109">
        <v>26.93575161290323</v>
      </c>
      <c r="DB109">
        <v>600.1883870967741</v>
      </c>
      <c r="DC109">
        <v>100.9722258064517</v>
      </c>
      <c r="DD109">
        <v>0.09976755161290324</v>
      </c>
      <c r="DE109">
        <v>30.98697419354839</v>
      </c>
      <c r="DF109">
        <v>30.74959677419355</v>
      </c>
      <c r="DG109">
        <v>999.9000000000003</v>
      </c>
      <c r="DH109">
        <v>0</v>
      </c>
      <c r="DI109">
        <v>0</v>
      </c>
      <c r="DJ109">
        <v>9997.719032258065</v>
      </c>
      <c r="DK109">
        <v>0</v>
      </c>
      <c r="DL109">
        <v>269.0258064516129</v>
      </c>
      <c r="DM109">
        <v>-13.04398387096774</v>
      </c>
      <c r="DN109">
        <v>433.7704193548387</v>
      </c>
      <c r="DO109">
        <v>446.5568064516129</v>
      </c>
      <c r="DP109">
        <v>1.358442903225807</v>
      </c>
      <c r="DQ109">
        <v>434.9759677419356</v>
      </c>
      <c r="DR109">
        <v>25.93388709677419</v>
      </c>
      <c r="DS109">
        <v>2.755766451612903</v>
      </c>
      <c r="DT109">
        <v>2.618601935483871</v>
      </c>
      <c r="DU109">
        <v>22.62146129032258</v>
      </c>
      <c r="DV109">
        <v>21.78304516129032</v>
      </c>
      <c r="DW109">
        <v>1500.005806451613</v>
      </c>
      <c r="DX109">
        <v>0.9730056774193553</v>
      </c>
      <c r="DY109">
        <v>0.02699392903225805</v>
      </c>
      <c r="DZ109">
        <v>0</v>
      </c>
      <c r="EA109">
        <v>862.9068387096772</v>
      </c>
      <c r="EB109">
        <v>4.999310000000001</v>
      </c>
      <c r="EC109">
        <v>23851.02258064516</v>
      </c>
      <c r="ED109">
        <v>13259.32580645162</v>
      </c>
      <c r="EE109">
        <v>38.653</v>
      </c>
      <c r="EF109">
        <v>40.31606451612902</v>
      </c>
      <c r="EG109">
        <v>39.036</v>
      </c>
      <c r="EH109">
        <v>39.93299999999999</v>
      </c>
      <c r="EI109">
        <v>40.15099999999999</v>
      </c>
      <c r="EJ109">
        <v>1454.650967741936</v>
      </c>
      <c r="EK109">
        <v>40.3548387096774</v>
      </c>
      <c r="EL109">
        <v>0</v>
      </c>
      <c r="EM109">
        <v>155.2000000476837</v>
      </c>
      <c r="EN109">
        <v>0</v>
      </c>
      <c r="EO109">
        <v>861.9165384615384</v>
      </c>
      <c r="EP109">
        <v>-246.8765129949049</v>
      </c>
      <c r="EQ109">
        <v>-2137.945333671012</v>
      </c>
      <c r="ER109">
        <v>23845.01923076923</v>
      </c>
      <c r="ES109">
        <v>15</v>
      </c>
      <c r="ET109">
        <v>1687888579.5</v>
      </c>
      <c r="EU109" t="s">
        <v>799</v>
      </c>
      <c r="EV109">
        <v>1687888579.5</v>
      </c>
      <c r="EW109">
        <v>1687887883</v>
      </c>
      <c r="EX109">
        <v>77</v>
      </c>
      <c r="EY109">
        <v>-0.054</v>
      </c>
      <c r="EZ109">
        <v>0.007</v>
      </c>
      <c r="FA109">
        <v>0.632</v>
      </c>
      <c r="FB109">
        <v>0.357</v>
      </c>
      <c r="FC109">
        <v>435</v>
      </c>
      <c r="FD109">
        <v>26</v>
      </c>
      <c r="FE109">
        <v>0.21</v>
      </c>
      <c r="FF109">
        <v>0.22</v>
      </c>
      <c r="FG109">
        <v>-13.0221925</v>
      </c>
      <c r="FH109">
        <v>-0.3086397748592797</v>
      </c>
      <c r="FI109">
        <v>0.04993985576420919</v>
      </c>
      <c r="FJ109">
        <v>1</v>
      </c>
      <c r="FK109">
        <v>421.9333666666667</v>
      </c>
      <c r="FL109">
        <v>-0.2542825361513251</v>
      </c>
      <c r="FM109">
        <v>0.02471097372064283</v>
      </c>
      <c r="FN109">
        <v>1</v>
      </c>
      <c r="FO109">
        <v>1.3360435</v>
      </c>
      <c r="FP109">
        <v>0.4306770731707299</v>
      </c>
      <c r="FQ109">
        <v>0.04312056965938645</v>
      </c>
      <c r="FR109">
        <v>1</v>
      </c>
      <c r="FS109">
        <v>27.28933333333333</v>
      </c>
      <c r="FT109">
        <v>0.6308502780867532</v>
      </c>
      <c r="FU109">
        <v>0.04597206639785634</v>
      </c>
      <c r="FV109">
        <v>1</v>
      </c>
      <c r="FW109">
        <v>4</v>
      </c>
      <c r="FX109">
        <v>4</v>
      </c>
      <c r="FY109" t="s">
        <v>415</v>
      </c>
      <c r="FZ109">
        <v>3.17371</v>
      </c>
      <c r="GA109">
        <v>2.797</v>
      </c>
      <c r="GB109">
        <v>0.104251</v>
      </c>
      <c r="GC109">
        <v>0.107363</v>
      </c>
      <c r="GD109">
        <v>0.130329</v>
      </c>
      <c r="GE109">
        <v>0.126647</v>
      </c>
      <c r="GF109">
        <v>27861.6</v>
      </c>
      <c r="GG109">
        <v>22099.5</v>
      </c>
      <c r="GH109">
        <v>29089.2</v>
      </c>
      <c r="GI109">
        <v>24267.9</v>
      </c>
      <c r="GJ109">
        <v>32171.1</v>
      </c>
      <c r="GK109">
        <v>30928.4</v>
      </c>
      <c r="GL109">
        <v>40129.4</v>
      </c>
      <c r="GM109">
        <v>39598.3</v>
      </c>
      <c r="GN109">
        <v>2.13182</v>
      </c>
      <c r="GO109">
        <v>1.8111</v>
      </c>
      <c r="GP109">
        <v>0.0914447</v>
      </c>
      <c r="GQ109">
        <v>0</v>
      </c>
      <c r="GR109">
        <v>29.2645</v>
      </c>
      <c r="GS109">
        <v>999.9</v>
      </c>
      <c r="GT109">
        <v>55.8</v>
      </c>
      <c r="GU109">
        <v>34.8</v>
      </c>
      <c r="GV109">
        <v>30.8711</v>
      </c>
      <c r="GW109">
        <v>62.2718</v>
      </c>
      <c r="GX109">
        <v>31.1859</v>
      </c>
      <c r="GY109">
        <v>1</v>
      </c>
      <c r="GZ109">
        <v>0.280252</v>
      </c>
      <c r="HA109">
        <v>0</v>
      </c>
      <c r="HB109">
        <v>20.2787</v>
      </c>
      <c r="HC109">
        <v>5.22568</v>
      </c>
      <c r="HD109">
        <v>11.9081</v>
      </c>
      <c r="HE109">
        <v>4.96375</v>
      </c>
      <c r="HF109">
        <v>3.292</v>
      </c>
      <c r="HG109">
        <v>9999</v>
      </c>
      <c r="HH109">
        <v>9999</v>
      </c>
      <c r="HI109">
        <v>9999</v>
      </c>
      <c r="HJ109">
        <v>999.9</v>
      </c>
      <c r="HK109">
        <v>4.9703</v>
      </c>
      <c r="HL109">
        <v>1.87527</v>
      </c>
      <c r="HM109">
        <v>1.87408</v>
      </c>
      <c r="HN109">
        <v>1.87318</v>
      </c>
      <c r="HO109">
        <v>1.87469</v>
      </c>
      <c r="HP109">
        <v>1.86966</v>
      </c>
      <c r="HQ109">
        <v>1.87378</v>
      </c>
      <c r="HR109">
        <v>1.87883</v>
      </c>
      <c r="HS109">
        <v>0</v>
      </c>
      <c r="HT109">
        <v>0</v>
      </c>
      <c r="HU109">
        <v>0</v>
      </c>
      <c r="HV109">
        <v>0</v>
      </c>
      <c r="HW109" t="s">
        <v>416</v>
      </c>
      <c r="HX109" t="s">
        <v>417</v>
      </c>
      <c r="HY109" t="s">
        <v>418</v>
      </c>
      <c r="HZ109" t="s">
        <v>418</v>
      </c>
      <c r="IA109" t="s">
        <v>418</v>
      </c>
      <c r="IB109" t="s">
        <v>418</v>
      </c>
      <c r="IC109">
        <v>0</v>
      </c>
      <c r="ID109">
        <v>100</v>
      </c>
      <c r="IE109">
        <v>100</v>
      </c>
      <c r="IF109">
        <v>0.632</v>
      </c>
      <c r="IG109">
        <v>0.3566</v>
      </c>
      <c r="IH109">
        <v>0.6857999999999151</v>
      </c>
      <c r="II109">
        <v>0</v>
      </c>
      <c r="IJ109">
        <v>0</v>
      </c>
      <c r="IK109">
        <v>0</v>
      </c>
      <c r="IL109">
        <v>0.3565750000000065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2.2</v>
      </c>
      <c r="IU109">
        <v>11.2</v>
      </c>
      <c r="IV109">
        <v>1.13403</v>
      </c>
      <c r="IW109">
        <v>2.41699</v>
      </c>
      <c r="IX109">
        <v>1.42578</v>
      </c>
      <c r="IY109">
        <v>2.26562</v>
      </c>
      <c r="IZ109">
        <v>1.54785</v>
      </c>
      <c r="JA109">
        <v>2.46948</v>
      </c>
      <c r="JB109">
        <v>37.9164</v>
      </c>
      <c r="JC109">
        <v>13.8694</v>
      </c>
      <c r="JD109">
        <v>18</v>
      </c>
      <c r="JE109">
        <v>637.575</v>
      </c>
      <c r="JF109">
        <v>413.22</v>
      </c>
      <c r="JG109">
        <v>30.3874</v>
      </c>
      <c r="JH109">
        <v>30.8659</v>
      </c>
      <c r="JI109">
        <v>30.0003</v>
      </c>
      <c r="JJ109">
        <v>30.695</v>
      </c>
      <c r="JK109">
        <v>30.6291</v>
      </c>
      <c r="JL109">
        <v>22.712</v>
      </c>
      <c r="JM109">
        <v>18.2962</v>
      </c>
      <c r="JN109">
        <v>64.2444</v>
      </c>
      <c r="JO109">
        <v>-999.9</v>
      </c>
      <c r="JP109">
        <v>435</v>
      </c>
      <c r="JQ109">
        <v>26</v>
      </c>
      <c r="JR109">
        <v>94.7855</v>
      </c>
      <c r="JS109">
        <v>100.741</v>
      </c>
    </row>
    <row r="110" spans="1:279">
      <c r="A110">
        <v>78</v>
      </c>
      <c r="B110">
        <v>1687888753</v>
      </c>
      <c r="C110">
        <v>16221.40000009537</v>
      </c>
      <c r="D110" t="s">
        <v>800</v>
      </c>
      <c r="E110" t="s">
        <v>801</v>
      </c>
      <c r="F110">
        <v>15</v>
      </c>
      <c r="P110">
        <v>1687888745.25</v>
      </c>
      <c r="Q110">
        <f>(R110)/1000</f>
        <v>0</v>
      </c>
      <c r="R110">
        <f>1000*DB110*AP110*(CX110-CY110)/(100*CQ110*(1000-AP110*CX110))</f>
        <v>0</v>
      </c>
      <c r="S110">
        <f>DB110*AP110*(CW110-CV110*(1000-AP110*CY110)/(1000-AP110*CX110))/(100*CQ110)</f>
        <v>0</v>
      </c>
      <c r="T110">
        <f>CV110 - IF(AP110&gt;1, S110*CQ110*100.0/(AR110*DJ110), 0)</f>
        <v>0</v>
      </c>
      <c r="U110">
        <f>((AA110-Q110/2)*T110-S110)/(AA110+Q110/2)</f>
        <v>0</v>
      </c>
      <c r="V110">
        <f>U110*(DC110+DD110)/1000.0</f>
        <v>0</v>
      </c>
      <c r="W110">
        <f>(CV110 - IF(AP110&gt;1, S110*CQ110*100.0/(AR110*DJ110), 0))*(DC110+DD110)/1000.0</f>
        <v>0</v>
      </c>
      <c r="X110">
        <f>2.0/((1/Z110-1/Y110)+SIGN(Z110)*SQRT((1/Z110-1/Y110)*(1/Z110-1/Y110) + 4*CR110/((CR110+1)*(CR110+1))*(2*1/Z110*1/Y110-1/Y110*1/Y110)))</f>
        <v>0</v>
      </c>
      <c r="Y110">
        <f>IF(LEFT(CS110,1)&lt;&gt;"0",IF(LEFT(CS110,1)="1",3.0,CT110),$D$5+$E$5*(DJ110*DC110/($K$5*1000))+$F$5*(DJ110*DC110/($K$5*1000))*MAX(MIN(CQ110,$J$5),$I$5)*MAX(MIN(CQ110,$J$5),$I$5)+$G$5*MAX(MIN(CQ110,$J$5),$I$5)*(DJ110*DC110/($K$5*1000))+$H$5*(DJ110*DC110/($K$5*1000))*(DJ110*DC110/($K$5*1000)))</f>
        <v>0</v>
      </c>
      <c r="Z110">
        <f>Q110*(1000-(1000*0.61365*exp(17.502*AD110/(240.97+AD110))/(DC110+DD110)+CX110)/2)/(1000*0.61365*exp(17.502*AD110/(240.97+AD110))/(DC110+DD110)-CX110)</f>
        <v>0</v>
      </c>
      <c r="AA110">
        <f>1/((CR110+1)/(X110/1.6)+1/(Y110/1.37)) + CR110/((CR110+1)/(X110/1.6) + CR110/(Y110/1.37))</f>
        <v>0</v>
      </c>
      <c r="AB110">
        <f>(CM110*CP110)</f>
        <v>0</v>
      </c>
      <c r="AC110">
        <f>(DE110+(AB110+2*0.95*5.67E-8*(((DE110+$B$7)+273)^4-(DE110+273)^4)-44100*Q110)/(1.84*29.3*Y110+8*0.95*5.67E-8*(DE110+273)^3))</f>
        <v>0</v>
      </c>
      <c r="AD110">
        <f>($B$100*DF110+$D$7*DG110+$C$100*AC110)</f>
        <v>0</v>
      </c>
      <c r="AE110">
        <f>0.61365*exp(17.502*AD110/(240.97+AD110))</f>
        <v>0</v>
      </c>
      <c r="AF110">
        <f>(AG110/AH110*100)</f>
        <v>0</v>
      </c>
      <c r="AG110">
        <f>CX110*(DC110+DD110)/1000</f>
        <v>0</v>
      </c>
      <c r="AH110">
        <f>0.61365*exp(17.502*DE110/(240.97+DE110))</f>
        <v>0</v>
      </c>
      <c r="AI110">
        <f>(AE110-CX110*(DC110+DD110)/1000)</f>
        <v>0</v>
      </c>
      <c r="AJ110">
        <f>(-Q110*44100)</f>
        <v>0</v>
      </c>
      <c r="AK110">
        <f>2*29.3*Y110*0.92*(DE110-AD110)</f>
        <v>0</v>
      </c>
      <c r="AL110">
        <f>2*0.95*5.67E-8*(((DE110+$B$7)+273)^4-(AD110+273)^4)</f>
        <v>0</v>
      </c>
      <c r="AM110">
        <f>AB110+AL110+AJ110+AK110</f>
        <v>0</v>
      </c>
      <c r="AN110">
        <v>0</v>
      </c>
      <c r="AO110">
        <v>0</v>
      </c>
      <c r="AP110">
        <f>IF(AN110*$H$13&gt;=AR110,1.0,(AR110/(AR110-AN110*$H$13)))</f>
        <v>0</v>
      </c>
      <c r="AQ110">
        <f>(AP110-1)*100</f>
        <v>0</v>
      </c>
      <c r="AR110">
        <f>MAX(0,($B$13+$C$13*DJ110)/(1+$D$13*DJ110)*DC110/(DE110+273)*$E$13)</f>
        <v>0</v>
      </c>
      <c r="AS110" t="s">
        <v>409</v>
      </c>
      <c r="AT110">
        <v>12501.9</v>
      </c>
      <c r="AU110">
        <v>646.7515384615385</v>
      </c>
      <c r="AV110">
        <v>2575.47</v>
      </c>
      <c r="AW110">
        <f>1-AU110/AV110</f>
        <v>0</v>
      </c>
      <c r="AX110">
        <v>-1.242991638256745</v>
      </c>
      <c r="AY110" t="s">
        <v>802</v>
      </c>
      <c r="AZ110">
        <v>12568.9</v>
      </c>
      <c r="BA110">
        <v>694.3076</v>
      </c>
      <c r="BB110">
        <v>833.29</v>
      </c>
      <c r="BC110">
        <f>1-BA110/BB110</f>
        <v>0</v>
      </c>
      <c r="BD110">
        <v>0.5</v>
      </c>
      <c r="BE110">
        <f>CN110</f>
        <v>0</v>
      </c>
      <c r="BF110">
        <f>S110</f>
        <v>0</v>
      </c>
      <c r="BG110">
        <f>BC110*BD110*BE110</f>
        <v>0</v>
      </c>
      <c r="BH110">
        <f>(BF110-AX110)/BE110</f>
        <v>0</v>
      </c>
      <c r="BI110">
        <f>(AV110-BB110)/BB110</f>
        <v>0</v>
      </c>
      <c r="BJ110">
        <f>AU110/(AW110+AU110/BB110)</f>
        <v>0</v>
      </c>
      <c r="BK110" t="s">
        <v>803</v>
      </c>
      <c r="BL110">
        <v>-1147.91</v>
      </c>
      <c r="BM110">
        <f>IF(BL110&lt;&gt;0, BL110, BJ110)</f>
        <v>0</v>
      </c>
      <c r="BN110">
        <f>1-BM110/BB110</f>
        <v>0</v>
      </c>
      <c r="BO110">
        <f>(BB110-BA110)/(BB110-BM110)</f>
        <v>0</v>
      </c>
      <c r="BP110">
        <f>(AV110-BB110)/(AV110-BM110)</f>
        <v>0</v>
      </c>
      <c r="BQ110">
        <f>(BB110-BA110)/(BB110-AU110)</f>
        <v>0</v>
      </c>
      <c r="BR110">
        <f>(AV110-BB110)/(AV110-AU110)</f>
        <v>0</v>
      </c>
      <c r="BS110">
        <f>(BO110*BM110/BA110)</f>
        <v>0</v>
      </c>
      <c r="BT110">
        <f>(1-BS110)</f>
        <v>0</v>
      </c>
      <c r="BU110">
        <v>1999</v>
      </c>
      <c r="BV110">
        <v>300</v>
      </c>
      <c r="BW110">
        <v>300</v>
      </c>
      <c r="BX110">
        <v>300</v>
      </c>
      <c r="BY110">
        <v>12568.9</v>
      </c>
      <c r="BZ110">
        <v>822.23</v>
      </c>
      <c r="CA110">
        <v>-0.00910478</v>
      </c>
      <c r="CB110">
        <v>6.42</v>
      </c>
      <c r="CC110" t="s">
        <v>412</v>
      </c>
      <c r="CD110" t="s">
        <v>412</v>
      </c>
      <c r="CE110" t="s">
        <v>412</v>
      </c>
      <c r="CF110" t="s">
        <v>412</v>
      </c>
      <c r="CG110" t="s">
        <v>412</v>
      </c>
      <c r="CH110" t="s">
        <v>412</v>
      </c>
      <c r="CI110" t="s">
        <v>412</v>
      </c>
      <c r="CJ110" t="s">
        <v>412</v>
      </c>
      <c r="CK110" t="s">
        <v>412</v>
      </c>
      <c r="CL110" t="s">
        <v>412</v>
      </c>
      <c r="CM110">
        <f>$B$11*DK110+$C$11*DL110+$F$11*DW110*(1-DZ110)</f>
        <v>0</v>
      </c>
      <c r="CN110">
        <f>CM110*CO110</f>
        <v>0</v>
      </c>
      <c r="CO110">
        <f>($B$11*$D$9+$C$11*$D$9+$F$11*((EJ110+EB110)/MAX(EJ110+EB110+EK110, 0.1)*$I$9+EK110/MAX(EJ110+EB110+EK110, 0.1)*$J$9))/($B$11+$C$11+$F$11)</f>
        <v>0</v>
      </c>
      <c r="CP110">
        <f>($B$11*$K$9+$C$11*$K$9+$F$11*((EJ110+EB110)/MAX(EJ110+EB110+EK110, 0.1)*$P$9+EK110/MAX(EJ110+EB110+EK110, 0.1)*$Q$9))/($B$11+$C$11+$F$11)</f>
        <v>0</v>
      </c>
      <c r="CQ110">
        <v>6</v>
      </c>
      <c r="CR110">
        <v>0.5</v>
      </c>
      <c r="CS110" t="s">
        <v>413</v>
      </c>
      <c r="CT110">
        <v>2</v>
      </c>
      <c r="CU110">
        <v>1687888745.25</v>
      </c>
      <c r="CV110">
        <v>426.0073333333333</v>
      </c>
      <c r="CW110">
        <v>434.9784666666667</v>
      </c>
      <c r="CX110">
        <v>27.08964666666667</v>
      </c>
      <c r="CY110">
        <v>25.94838333333334</v>
      </c>
      <c r="CZ110">
        <v>425.3943333333333</v>
      </c>
      <c r="DA110">
        <v>26.73307</v>
      </c>
      <c r="DB110">
        <v>600.2427</v>
      </c>
      <c r="DC110">
        <v>100.9605666666666</v>
      </c>
      <c r="DD110">
        <v>0.10011141</v>
      </c>
      <c r="DE110">
        <v>31.40669666666667</v>
      </c>
      <c r="DF110">
        <v>31.12006</v>
      </c>
      <c r="DG110">
        <v>999.9000000000002</v>
      </c>
      <c r="DH110">
        <v>0</v>
      </c>
      <c r="DI110">
        <v>0</v>
      </c>
      <c r="DJ110">
        <v>9997.728666666668</v>
      </c>
      <c r="DK110">
        <v>0</v>
      </c>
      <c r="DL110">
        <v>574.7503666666668</v>
      </c>
      <c r="DM110">
        <v>-8.952422</v>
      </c>
      <c r="DN110">
        <v>437.8882666666667</v>
      </c>
      <c r="DO110">
        <v>446.5661</v>
      </c>
      <c r="DP110">
        <v>1.141267333333333</v>
      </c>
      <c r="DQ110">
        <v>434.9784666666667</v>
      </c>
      <c r="DR110">
        <v>25.94838333333334</v>
      </c>
      <c r="DS110">
        <v>2.734985333333334</v>
      </c>
      <c r="DT110">
        <v>2.619762666666667</v>
      </c>
      <c r="DU110">
        <v>22.49683</v>
      </c>
      <c r="DV110">
        <v>21.79029</v>
      </c>
      <c r="DW110">
        <v>1500.005</v>
      </c>
      <c r="DX110">
        <v>0.9729966666666666</v>
      </c>
      <c r="DY110">
        <v>0.02700298333333333</v>
      </c>
      <c r="DZ110">
        <v>0</v>
      </c>
      <c r="EA110">
        <v>694.8677666666665</v>
      </c>
      <c r="EB110">
        <v>4.99931</v>
      </c>
      <c r="EC110">
        <v>19135.06666666667</v>
      </c>
      <c r="ED110">
        <v>13259.27666666667</v>
      </c>
      <c r="EE110">
        <v>38.7458</v>
      </c>
      <c r="EF110">
        <v>40.14773333333333</v>
      </c>
      <c r="EG110">
        <v>39.00413333333334</v>
      </c>
      <c r="EH110">
        <v>39.81199999999998</v>
      </c>
      <c r="EI110">
        <v>40.33509999999998</v>
      </c>
      <c r="EJ110">
        <v>1454.635666666667</v>
      </c>
      <c r="EK110">
        <v>40.36999999999998</v>
      </c>
      <c r="EL110">
        <v>0</v>
      </c>
      <c r="EM110">
        <v>197.7999999523163</v>
      </c>
      <c r="EN110">
        <v>0</v>
      </c>
      <c r="EO110">
        <v>694.3076</v>
      </c>
      <c r="EP110">
        <v>-85.34376933636713</v>
      </c>
      <c r="EQ110">
        <v>7503.392340325081</v>
      </c>
      <c r="ER110">
        <v>19119.8</v>
      </c>
      <c r="ES110">
        <v>15</v>
      </c>
      <c r="ET110">
        <v>1687888775</v>
      </c>
      <c r="EU110" t="s">
        <v>804</v>
      </c>
      <c r="EV110">
        <v>1687888775</v>
      </c>
      <c r="EW110">
        <v>1687887883</v>
      </c>
      <c r="EX110">
        <v>78</v>
      </c>
      <c r="EY110">
        <v>-0.019</v>
      </c>
      <c r="EZ110">
        <v>0.007</v>
      </c>
      <c r="FA110">
        <v>0.613</v>
      </c>
      <c r="FB110">
        <v>0.357</v>
      </c>
      <c r="FC110">
        <v>435</v>
      </c>
      <c r="FD110">
        <v>26</v>
      </c>
      <c r="FE110">
        <v>0.21</v>
      </c>
      <c r="FF110">
        <v>0.22</v>
      </c>
      <c r="FG110">
        <v>-8.94882243902439</v>
      </c>
      <c r="FH110">
        <v>0.1156172822299695</v>
      </c>
      <c r="FI110">
        <v>0.04631787727246104</v>
      </c>
      <c r="FJ110">
        <v>1</v>
      </c>
      <c r="FK110">
        <v>426.0265483870968</v>
      </c>
      <c r="FL110">
        <v>0.002467741934156152</v>
      </c>
      <c r="FM110">
        <v>0.02510601869707357</v>
      </c>
      <c r="FN110">
        <v>1</v>
      </c>
      <c r="FO110">
        <v>1.123376585365853</v>
      </c>
      <c r="FP110">
        <v>0.2131808362369351</v>
      </c>
      <c r="FQ110">
        <v>0.03215396357692355</v>
      </c>
      <c r="FR110">
        <v>1</v>
      </c>
      <c r="FS110">
        <v>27.08254193548387</v>
      </c>
      <c r="FT110">
        <v>0.5133387096774232</v>
      </c>
      <c r="FU110">
        <v>0.0385599305162134</v>
      </c>
      <c r="FV110">
        <v>1</v>
      </c>
      <c r="FW110">
        <v>4</v>
      </c>
      <c r="FX110">
        <v>4</v>
      </c>
      <c r="FY110" t="s">
        <v>415</v>
      </c>
      <c r="FZ110">
        <v>3.174</v>
      </c>
      <c r="GA110">
        <v>2.7969</v>
      </c>
      <c r="GB110">
        <v>0.105015</v>
      </c>
      <c r="GC110">
        <v>0.107336</v>
      </c>
      <c r="GD110">
        <v>0.129563</v>
      </c>
      <c r="GE110">
        <v>0.126754</v>
      </c>
      <c r="GF110">
        <v>27841.1</v>
      </c>
      <c r="GG110">
        <v>22102</v>
      </c>
      <c r="GH110">
        <v>29092.7</v>
      </c>
      <c r="GI110">
        <v>24270</v>
      </c>
      <c r="GJ110">
        <v>32204.5</v>
      </c>
      <c r="GK110">
        <v>30927.1</v>
      </c>
      <c r="GL110">
        <v>40135.1</v>
      </c>
      <c r="GM110">
        <v>39601.6</v>
      </c>
      <c r="GN110">
        <v>2.13053</v>
      </c>
      <c r="GO110">
        <v>1.81325</v>
      </c>
      <c r="GP110">
        <v>0.0768751</v>
      </c>
      <c r="GQ110">
        <v>0</v>
      </c>
      <c r="GR110">
        <v>29.8681</v>
      </c>
      <c r="GS110">
        <v>999.9</v>
      </c>
      <c r="GT110">
        <v>55.6</v>
      </c>
      <c r="GU110">
        <v>34.8</v>
      </c>
      <c r="GV110">
        <v>30.7632</v>
      </c>
      <c r="GW110">
        <v>62.5918</v>
      </c>
      <c r="GX110">
        <v>31.1218</v>
      </c>
      <c r="GY110">
        <v>1</v>
      </c>
      <c r="GZ110">
        <v>0.278117</v>
      </c>
      <c r="HA110">
        <v>0</v>
      </c>
      <c r="HB110">
        <v>20.279</v>
      </c>
      <c r="HC110">
        <v>5.22538</v>
      </c>
      <c r="HD110">
        <v>11.9081</v>
      </c>
      <c r="HE110">
        <v>4.9637</v>
      </c>
      <c r="HF110">
        <v>3.292</v>
      </c>
      <c r="HG110">
        <v>9999</v>
      </c>
      <c r="HH110">
        <v>9999</v>
      </c>
      <c r="HI110">
        <v>9999</v>
      </c>
      <c r="HJ110">
        <v>999.9</v>
      </c>
      <c r="HK110">
        <v>4.97031</v>
      </c>
      <c r="HL110">
        <v>1.87529</v>
      </c>
      <c r="HM110">
        <v>1.87407</v>
      </c>
      <c r="HN110">
        <v>1.87322</v>
      </c>
      <c r="HO110">
        <v>1.87469</v>
      </c>
      <c r="HP110">
        <v>1.86966</v>
      </c>
      <c r="HQ110">
        <v>1.87379</v>
      </c>
      <c r="HR110">
        <v>1.87882</v>
      </c>
      <c r="HS110">
        <v>0</v>
      </c>
      <c r="HT110">
        <v>0</v>
      </c>
      <c r="HU110">
        <v>0</v>
      </c>
      <c r="HV110">
        <v>0</v>
      </c>
      <c r="HW110" t="s">
        <v>416</v>
      </c>
      <c r="HX110" t="s">
        <v>417</v>
      </c>
      <c r="HY110" t="s">
        <v>418</v>
      </c>
      <c r="HZ110" t="s">
        <v>418</v>
      </c>
      <c r="IA110" t="s">
        <v>418</v>
      </c>
      <c r="IB110" t="s">
        <v>418</v>
      </c>
      <c r="IC110">
        <v>0</v>
      </c>
      <c r="ID110">
        <v>100</v>
      </c>
      <c r="IE110">
        <v>100</v>
      </c>
      <c r="IF110">
        <v>0.613</v>
      </c>
      <c r="IG110">
        <v>0.3566</v>
      </c>
      <c r="IH110">
        <v>0.6315999999999349</v>
      </c>
      <c r="II110">
        <v>0</v>
      </c>
      <c r="IJ110">
        <v>0</v>
      </c>
      <c r="IK110">
        <v>0</v>
      </c>
      <c r="IL110">
        <v>0.3565750000000065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2.9</v>
      </c>
      <c r="IU110">
        <v>14.5</v>
      </c>
      <c r="IV110">
        <v>1.13403</v>
      </c>
      <c r="IW110">
        <v>2.42554</v>
      </c>
      <c r="IX110">
        <v>1.42578</v>
      </c>
      <c r="IY110">
        <v>2.2644</v>
      </c>
      <c r="IZ110">
        <v>1.54785</v>
      </c>
      <c r="JA110">
        <v>2.37915</v>
      </c>
      <c r="JB110">
        <v>37.7953</v>
      </c>
      <c r="JC110">
        <v>13.8256</v>
      </c>
      <c r="JD110">
        <v>18</v>
      </c>
      <c r="JE110">
        <v>636.923</v>
      </c>
      <c r="JF110">
        <v>414.6</v>
      </c>
      <c r="JG110">
        <v>30.6512</v>
      </c>
      <c r="JH110">
        <v>30.8899</v>
      </c>
      <c r="JI110">
        <v>29.9999</v>
      </c>
      <c r="JJ110">
        <v>30.7275</v>
      </c>
      <c r="JK110">
        <v>30.6525</v>
      </c>
      <c r="JL110">
        <v>22.7274</v>
      </c>
      <c r="JM110">
        <v>18.0265</v>
      </c>
      <c r="JN110">
        <v>66.1052</v>
      </c>
      <c r="JO110">
        <v>-999.9</v>
      </c>
      <c r="JP110">
        <v>435</v>
      </c>
      <c r="JQ110">
        <v>26</v>
      </c>
      <c r="JR110">
        <v>94.79810000000001</v>
      </c>
      <c r="JS110">
        <v>100.75</v>
      </c>
    </row>
    <row r="111" spans="1:279">
      <c r="A111">
        <v>79</v>
      </c>
      <c r="B111">
        <v>1687888871</v>
      </c>
      <c r="C111">
        <v>16339.40000009537</v>
      </c>
      <c r="D111" t="s">
        <v>805</v>
      </c>
      <c r="E111" t="s">
        <v>806</v>
      </c>
      <c r="F111">
        <v>15</v>
      </c>
      <c r="P111">
        <v>1687888863</v>
      </c>
      <c r="Q111">
        <f>(R111)/1000</f>
        <v>0</v>
      </c>
      <c r="R111">
        <f>1000*DB111*AP111*(CX111-CY111)/(100*CQ111*(1000-AP111*CX111))</f>
        <v>0</v>
      </c>
      <c r="S111">
        <f>DB111*AP111*(CW111-CV111*(1000-AP111*CY111)/(1000-AP111*CX111))/(100*CQ111)</f>
        <v>0</v>
      </c>
      <c r="T111">
        <f>CV111 - IF(AP111&gt;1, S111*CQ111*100.0/(AR111*DJ111), 0)</f>
        <v>0</v>
      </c>
      <c r="U111">
        <f>((AA111-Q111/2)*T111-S111)/(AA111+Q111/2)</f>
        <v>0</v>
      </c>
      <c r="V111">
        <f>U111*(DC111+DD111)/1000.0</f>
        <v>0</v>
      </c>
      <c r="W111">
        <f>(CV111 - IF(AP111&gt;1, S111*CQ111*100.0/(AR111*DJ111), 0))*(DC111+DD111)/1000.0</f>
        <v>0</v>
      </c>
      <c r="X111">
        <f>2.0/((1/Z111-1/Y111)+SIGN(Z111)*SQRT((1/Z111-1/Y111)*(1/Z111-1/Y111) + 4*CR111/((CR111+1)*(CR111+1))*(2*1/Z111*1/Y111-1/Y111*1/Y111)))</f>
        <v>0</v>
      </c>
      <c r="Y111">
        <f>IF(LEFT(CS111,1)&lt;&gt;"0",IF(LEFT(CS111,1)="1",3.0,CT111),$D$5+$E$5*(DJ111*DC111/($K$5*1000))+$F$5*(DJ111*DC111/($K$5*1000))*MAX(MIN(CQ111,$J$5),$I$5)*MAX(MIN(CQ111,$J$5),$I$5)+$G$5*MAX(MIN(CQ111,$J$5),$I$5)*(DJ111*DC111/($K$5*1000))+$H$5*(DJ111*DC111/($K$5*1000))*(DJ111*DC111/($K$5*1000)))</f>
        <v>0</v>
      </c>
      <c r="Z111">
        <f>Q111*(1000-(1000*0.61365*exp(17.502*AD111/(240.97+AD111))/(DC111+DD111)+CX111)/2)/(1000*0.61365*exp(17.502*AD111/(240.97+AD111))/(DC111+DD111)-CX111)</f>
        <v>0</v>
      </c>
      <c r="AA111">
        <f>1/((CR111+1)/(X111/1.6)+1/(Y111/1.37)) + CR111/((CR111+1)/(X111/1.6) + CR111/(Y111/1.37))</f>
        <v>0</v>
      </c>
      <c r="AB111">
        <f>(CM111*CP111)</f>
        <v>0</v>
      </c>
      <c r="AC111">
        <f>(DE111+(AB111+2*0.95*5.67E-8*(((DE111+$B$7)+273)^4-(DE111+273)^4)-44100*Q111)/(1.84*29.3*Y111+8*0.95*5.67E-8*(DE111+273)^3))</f>
        <v>0</v>
      </c>
      <c r="AD111">
        <f>($B$100*DF111+$D$7*DG111+$C$100*AC111)</f>
        <v>0</v>
      </c>
      <c r="AE111">
        <f>0.61365*exp(17.502*AD111/(240.97+AD111))</f>
        <v>0</v>
      </c>
      <c r="AF111">
        <f>(AG111/AH111*100)</f>
        <v>0</v>
      </c>
      <c r="AG111">
        <f>CX111*(DC111+DD111)/1000</f>
        <v>0</v>
      </c>
      <c r="AH111">
        <f>0.61365*exp(17.502*DE111/(240.97+DE111))</f>
        <v>0</v>
      </c>
      <c r="AI111">
        <f>(AE111-CX111*(DC111+DD111)/1000)</f>
        <v>0</v>
      </c>
      <c r="AJ111">
        <f>(-Q111*44100)</f>
        <v>0</v>
      </c>
      <c r="AK111">
        <f>2*29.3*Y111*0.92*(DE111-AD111)</f>
        <v>0</v>
      </c>
      <c r="AL111">
        <f>2*0.95*5.67E-8*(((DE111+$B$7)+273)^4-(AD111+273)^4)</f>
        <v>0</v>
      </c>
      <c r="AM111">
        <f>AB111+AL111+AJ111+AK111</f>
        <v>0</v>
      </c>
      <c r="AN111">
        <v>0</v>
      </c>
      <c r="AO111">
        <v>0</v>
      </c>
      <c r="AP111">
        <f>IF(AN111*$H$13&gt;=AR111,1.0,(AR111/(AR111-AN111*$H$13)))</f>
        <v>0</v>
      </c>
      <c r="AQ111">
        <f>(AP111-1)*100</f>
        <v>0</v>
      </c>
      <c r="AR111">
        <f>MAX(0,($B$13+$C$13*DJ111)/(1+$D$13*DJ111)*DC111/(DE111+273)*$E$13)</f>
        <v>0</v>
      </c>
      <c r="AS111" t="s">
        <v>409</v>
      </c>
      <c r="AT111">
        <v>12501.9</v>
      </c>
      <c r="AU111">
        <v>646.7515384615385</v>
      </c>
      <c r="AV111">
        <v>2575.47</v>
      </c>
      <c r="AW111">
        <f>1-AU111/AV111</f>
        <v>0</v>
      </c>
      <c r="AX111">
        <v>-1.242991638256745</v>
      </c>
      <c r="AY111" t="s">
        <v>807</v>
      </c>
      <c r="AZ111">
        <v>12514.9</v>
      </c>
      <c r="BA111">
        <v>998.9</v>
      </c>
      <c r="BB111">
        <v>1304.55</v>
      </c>
      <c r="BC111">
        <f>1-BA111/BB111</f>
        <v>0</v>
      </c>
      <c r="BD111">
        <v>0.5</v>
      </c>
      <c r="BE111">
        <f>CN111</f>
        <v>0</v>
      </c>
      <c r="BF111">
        <f>S111</f>
        <v>0</v>
      </c>
      <c r="BG111">
        <f>BC111*BD111*BE111</f>
        <v>0</v>
      </c>
      <c r="BH111">
        <f>(BF111-AX111)/BE111</f>
        <v>0</v>
      </c>
      <c r="BI111">
        <f>(AV111-BB111)/BB111</f>
        <v>0</v>
      </c>
      <c r="BJ111">
        <f>AU111/(AW111+AU111/BB111)</f>
        <v>0</v>
      </c>
      <c r="BK111" t="s">
        <v>808</v>
      </c>
      <c r="BL111">
        <v>-779.39</v>
      </c>
      <c r="BM111">
        <f>IF(BL111&lt;&gt;0, BL111, BJ111)</f>
        <v>0</v>
      </c>
      <c r="BN111">
        <f>1-BM111/BB111</f>
        <v>0</v>
      </c>
      <c r="BO111">
        <f>(BB111-BA111)/(BB111-BM111)</f>
        <v>0</v>
      </c>
      <c r="BP111">
        <f>(AV111-BB111)/(AV111-BM111)</f>
        <v>0</v>
      </c>
      <c r="BQ111">
        <f>(BB111-BA111)/(BB111-AU111)</f>
        <v>0</v>
      </c>
      <c r="BR111">
        <f>(AV111-BB111)/(AV111-AU111)</f>
        <v>0</v>
      </c>
      <c r="BS111">
        <f>(BO111*BM111/BA111)</f>
        <v>0</v>
      </c>
      <c r="BT111">
        <f>(1-BS111)</f>
        <v>0</v>
      </c>
      <c r="BU111">
        <v>2001</v>
      </c>
      <c r="BV111">
        <v>300</v>
      </c>
      <c r="BW111">
        <v>300</v>
      </c>
      <c r="BX111">
        <v>300</v>
      </c>
      <c r="BY111">
        <v>12514.9</v>
      </c>
      <c r="BZ111">
        <v>1259.83</v>
      </c>
      <c r="CA111">
        <v>-0.00906671</v>
      </c>
      <c r="CB111">
        <v>5.42</v>
      </c>
      <c r="CC111" t="s">
        <v>412</v>
      </c>
      <c r="CD111" t="s">
        <v>412</v>
      </c>
      <c r="CE111" t="s">
        <v>412</v>
      </c>
      <c r="CF111" t="s">
        <v>412</v>
      </c>
      <c r="CG111" t="s">
        <v>412</v>
      </c>
      <c r="CH111" t="s">
        <v>412</v>
      </c>
      <c r="CI111" t="s">
        <v>412</v>
      </c>
      <c r="CJ111" t="s">
        <v>412</v>
      </c>
      <c r="CK111" t="s">
        <v>412</v>
      </c>
      <c r="CL111" t="s">
        <v>412</v>
      </c>
      <c r="CM111">
        <f>$B$11*DK111+$C$11*DL111+$F$11*DW111*(1-DZ111)</f>
        <v>0</v>
      </c>
      <c r="CN111">
        <f>CM111*CO111</f>
        <v>0</v>
      </c>
      <c r="CO111">
        <f>($B$11*$D$9+$C$11*$D$9+$F$11*((EJ111+EB111)/MAX(EJ111+EB111+EK111, 0.1)*$I$9+EK111/MAX(EJ111+EB111+EK111, 0.1)*$J$9))/($B$11+$C$11+$F$11)</f>
        <v>0</v>
      </c>
      <c r="CP111">
        <f>($B$11*$K$9+$C$11*$K$9+$F$11*((EJ111+EB111)/MAX(EJ111+EB111+EK111, 0.1)*$P$9+EK111/MAX(EJ111+EB111+EK111, 0.1)*$Q$9))/($B$11+$C$11+$F$11)</f>
        <v>0</v>
      </c>
      <c r="CQ111">
        <v>6</v>
      </c>
      <c r="CR111">
        <v>0.5</v>
      </c>
      <c r="CS111" t="s">
        <v>413</v>
      </c>
      <c r="CT111">
        <v>2</v>
      </c>
      <c r="CU111">
        <v>1687888863</v>
      </c>
      <c r="CV111">
        <v>418.523129032258</v>
      </c>
      <c r="CW111">
        <v>435.0247419354839</v>
      </c>
      <c r="CX111">
        <v>28.32739677419354</v>
      </c>
      <c r="CY111">
        <v>26.03644516129032</v>
      </c>
      <c r="CZ111">
        <v>417.907129032258</v>
      </c>
      <c r="DA111">
        <v>27.97082580645162</v>
      </c>
      <c r="DB111">
        <v>600.2568387096774</v>
      </c>
      <c r="DC111">
        <v>100.958</v>
      </c>
      <c r="DD111">
        <v>0.1001256290322581</v>
      </c>
      <c r="DE111">
        <v>31.36157419354839</v>
      </c>
      <c r="DF111">
        <v>31.70537741935484</v>
      </c>
      <c r="DG111">
        <v>999.9000000000003</v>
      </c>
      <c r="DH111">
        <v>0</v>
      </c>
      <c r="DI111">
        <v>0</v>
      </c>
      <c r="DJ111">
        <v>9996.30935483871</v>
      </c>
      <c r="DK111">
        <v>0</v>
      </c>
      <c r="DL111">
        <v>786.481129032258</v>
      </c>
      <c r="DM111">
        <v>-16.50502903225807</v>
      </c>
      <c r="DN111">
        <v>430.720870967742</v>
      </c>
      <c r="DO111">
        <v>446.6539677419354</v>
      </c>
      <c r="DP111">
        <v>2.290947419354839</v>
      </c>
      <c r="DQ111">
        <v>435.0247419354839</v>
      </c>
      <c r="DR111">
        <v>26.03644516129032</v>
      </c>
      <c r="DS111">
        <v>2.859878387096774</v>
      </c>
      <c r="DT111">
        <v>2.628589032258065</v>
      </c>
      <c r="DU111">
        <v>23.23384516129033</v>
      </c>
      <c r="DV111">
        <v>21.84536451612903</v>
      </c>
      <c r="DW111">
        <v>1500.016451612903</v>
      </c>
      <c r="DX111">
        <v>0.9730050322580647</v>
      </c>
      <c r="DY111">
        <v>0.0269946806451613</v>
      </c>
      <c r="DZ111">
        <v>0</v>
      </c>
      <c r="EA111">
        <v>1003.590322580645</v>
      </c>
      <c r="EB111">
        <v>4.999310000000001</v>
      </c>
      <c r="EC111">
        <v>16780.16129032258</v>
      </c>
      <c r="ED111">
        <v>13259.4064516129</v>
      </c>
      <c r="EE111">
        <v>38.63887096774192</v>
      </c>
      <c r="EF111">
        <v>40.022</v>
      </c>
      <c r="EG111">
        <v>39</v>
      </c>
      <c r="EH111">
        <v>39.37064516129031</v>
      </c>
      <c r="EI111">
        <v>40.3142258064516</v>
      </c>
      <c r="EJ111">
        <v>1454.661612903226</v>
      </c>
      <c r="EK111">
        <v>40.3548387096774</v>
      </c>
      <c r="EL111">
        <v>0</v>
      </c>
      <c r="EM111">
        <v>117.3999998569489</v>
      </c>
      <c r="EN111">
        <v>0</v>
      </c>
      <c r="EO111">
        <v>998.9</v>
      </c>
      <c r="EP111">
        <v>-411.0632313801166</v>
      </c>
      <c r="EQ111">
        <v>-7983.430781524063</v>
      </c>
      <c r="ER111">
        <v>16687.048</v>
      </c>
      <c r="ES111">
        <v>15</v>
      </c>
      <c r="ET111">
        <v>1687888890</v>
      </c>
      <c r="EU111" t="s">
        <v>809</v>
      </c>
      <c r="EV111">
        <v>1687888890</v>
      </c>
      <c r="EW111">
        <v>1687887883</v>
      </c>
      <c r="EX111">
        <v>79</v>
      </c>
      <c r="EY111">
        <v>0.003</v>
      </c>
      <c r="EZ111">
        <v>0.007</v>
      </c>
      <c r="FA111">
        <v>0.616</v>
      </c>
      <c r="FB111">
        <v>0.357</v>
      </c>
      <c r="FC111">
        <v>435</v>
      </c>
      <c r="FD111">
        <v>26</v>
      </c>
      <c r="FE111">
        <v>0.07000000000000001</v>
      </c>
      <c r="FF111">
        <v>0.22</v>
      </c>
      <c r="FG111">
        <v>-16.46614146341463</v>
      </c>
      <c r="FH111">
        <v>-0.7491554006968696</v>
      </c>
      <c r="FI111">
        <v>0.07702733431714204</v>
      </c>
      <c r="FJ111">
        <v>1</v>
      </c>
      <c r="FK111">
        <v>418.5228387096774</v>
      </c>
      <c r="FL111">
        <v>-0.4950000000009898</v>
      </c>
      <c r="FM111">
        <v>0.04079776778697217</v>
      </c>
      <c r="FN111">
        <v>1</v>
      </c>
      <c r="FO111">
        <v>2.265705609756098</v>
      </c>
      <c r="FP111">
        <v>0.4901059233449514</v>
      </c>
      <c r="FQ111">
        <v>0.05160613893567031</v>
      </c>
      <c r="FR111">
        <v>1</v>
      </c>
      <c r="FS111">
        <v>28.32765161290322</v>
      </c>
      <c r="FT111">
        <v>-0.08527258064528477</v>
      </c>
      <c r="FU111">
        <v>0.01062738006641183</v>
      </c>
      <c r="FV111">
        <v>1</v>
      </c>
      <c r="FW111">
        <v>4</v>
      </c>
      <c r="FX111">
        <v>4</v>
      </c>
      <c r="FY111" t="s">
        <v>415</v>
      </c>
      <c r="FZ111">
        <v>3.17372</v>
      </c>
      <c r="GA111">
        <v>2.79718</v>
      </c>
      <c r="GB111">
        <v>0.103615</v>
      </c>
      <c r="GC111">
        <v>0.107347</v>
      </c>
      <c r="GD111">
        <v>0.13337</v>
      </c>
      <c r="GE111">
        <v>0.126738</v>
      </c>
      <c r="GF111">
        <v>27893.5</v>
      </c>
      <c r="GG111">
        <v>22103.2</v>
      </c>
      <c r="GH111">
        <v>29101.6</v>
      </c>
      <c r="GI111">
        <v>24271.5</v>
      </c>
      <c r="GJ111">
        <v>32069.9</v>
      </c>
      <c r="GK111">
        <v>30929.7</v>
      </c>
      <c r="GL111">
        <v>40145.9</v>
      </c>
      <c r="GM111">
        <v>39604.2</v>
      </c>
      <c r="GN111">
        <v>2.13468</v>
      </c>
      <c r="GO111">
        <v>1.81065</v>
      </c>
      <c r="GP111">
        <v>0.108398</v>
      </c>
      <c r="GQ111">
        <v>0</v>
      </c>
      <c r="GR111">
        <v>29.8792</v>
      </c>
      <c r="GS111">
        <v>999.9</v>
      </c>
      <c r="GT111">
        <v>55.9</v>
      </c>
      <c r="GU111">
        <v>34.8</v>
      </c>
      <c r="GV111">
        <v>30.9294</v>
      </c>
      <c r="GW111">
        <v>62.1918</v>
      </c>
      <c r="GX111">
        <v>31.8229</v>
      </c>
      <c r="GY111">
        <v>1</v>
      </c>
      <c r="GZ111">
        <v>0.273303</v>
      </c>
      <c r="HA111">
        <v>0</v>
      </c>
      <c r="HB111">
        <v>20.279</v>
      </c>
      <c r="HC111">
        <v>5.22448</v>
      </c>
      <c r="HD111">
        <v>11.9081</v>
      </c>
      <c r="HE111">
        <v>4.9638</v>
      </c>
      <c r="HF111">
        <v>3.292</v>
      </c>
      <c r="HG111">
        <v>9999</v>
      </c>
      <c r="HH111">
        <v>9999</v>
      </c>
      <c r="HI111">
        <v>9999</v>
      </c>
      <c r="HJ111">
        <v>999.9</v>
      </c>
      <c r="HK111">
        <v>4.97028</v>
      </c>
      <c r="HL111">
        <v>1.8753</v>
      </c>
      <c r="HM111">
        <v>1.87405</v>
      </c>
      <c r="HN111">
        <v>1.87319</v>
      </c>
      <c r="HO111">
        <v>1.87469</v>
      </c>
      <c r="HP111">
        <v>1.86965</v>
      </c>
      <c r="HQ111">
        <v>1.87378</v>
      </c>
      <c r="HR111">
        <v>1.87884</v>
      </c>
      <c r="HS111">
        <v>0</v>
      </c>
      <c r="HT111">
        <v>0</v>
      </c>
      <c r="HU111">
        <v>0</v>
      </c>
      <c r="HV111">
        <v>0</v>
      </c>
      <c r="HW111" t="s">
        <v>416</v>
      </c>
      <c r="HX111" t="s">
        <v>417</v>
      </c>
      <c r="HY111" t="s">
        <v>418</v>
      </c>
      <c r="HZ111" t="s">
        <v>418</v>
      </c>
      <c r="IA111" t="s">
        <v>418</v>
      </c>
      <c r="IB111" t="s">
        <v>418</v>
      </c>
      <c r="IC111">
        <v>0</v>
      </c>
      <c r="ID111">
        <v>100</v>
      </c>
      <c r="IE111">
        <v>100</v>
      </c>
      <c r="IF111">
        <v>0.616</v>
      </c>
      <c r="IG111">
        <v>0.3566</v>
      </c>
      <c r="IH111">
        <v>0.6126000000001</v>
      </c>
      <c r="II111">
        <v>0</v>
      </c>
      <c r="IJ111">
        <v>0</v>
      </c>
      <c r="IK111">
        <v>0</v>
      </c>
      <c r="IL111">
        <v>0.3565750000000065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1.6</v>
      </c>
      <c r="IU111">
        <v>16.5</v>
      </c>
      <c r="IV111">
        <v>1.13525</v>
      </c>
      <c r="IW111">
        <v>2.43286</v>
      </c>
      <c r="IX111">
        <v>1.42578</v>
      </c>
      <c r="IY111">
        <v>2.26562</v>
      </c>
      <c r="IZ111">
        <v>1.54785</v>
      </c>
      <c r="JA111">
        <v>2.39746</v>
      </c>
      <c r="JB111">
        <v>37.7228</v>
      </c>
      <c r="JC111">
        <v>13.8081</v>
      </c>
      <c r="JD111">
        <v>18</v>
      </c>
      <c r="JE111">
        <v>639.75</v>
      </c>
      <c r="JF111">
        <v>412.896</v>
      </c>
      <c r="JG111">
        <v>30.7725</v>
      </c>
      <c r="JH111">
        <v>30.8455</v>
      </c>
      <c r="JI111">
        <v>29.9998</v>
      </c>
      <c r="JJ111">
        <v>30.6958</v>
      </c>
      <c r="JK111">
        <v>30.6186</v>
      </c>
      <c r="JL111">
        <v>22.7385</v>
      </c>
      <c r="JM111">
        <v>18.8635</v>
      </c>
      <c r="JN111">
        <v>66.4777</v>
      </c>
      <c r="JO111">
        <v>-999.9</v>
      </c>
      <c r="JP111">
        <v>435</v>
      </c>
      <c r="JQ111">
        <v>26</v>
      </c>
      <c r="JR111">
        <v>94.82510000000001</v>
      </c>
      <c r="JS111">
        <v>100.756</v>
      </c>
    </row>
    <row r="112" spans="1:279">
      <c r="A112">
        <v>80</v>
      </c>
      <c r="B112">
        <v>1687889019.6</v>
      </c>
      <c r="C112">
        <v>16488</v>
      </c>
      <c r="D112" t="s">
        <v>810</v>
      </c>
      <c r="E112" t="s">
        <v>811</v>
      </c>
      <c r="F112">
        <v>15</v>
      </c>
      <c r="P112">
        <v>1687889011.849999</v>
      </c>
      <c r="Q112">
        <f>(R112)/1000</f>
        <v>0</v>
      </c>
      <c r="R112">
        <f>1000*DB112*AP112*(CX112-CY112)/(100*CQ112*(1000-AP112*CX112))</f>
        <v>0</v>
      </c>
      <c r="S112">
        <f>DB112*AP112*(CW112-CV112*(1000-AP112*CY112)/(1000-AP112*CX112))/(100*CQ112)</f>
        <v>0</v>
      </c>
      <c r="T112">
        <f>CV112 - IF(AP112&gt;1, S112*CQ112*100.0/(AR112*DJ112), 0)</f>
        <v>0</v>
      </c>
      <c r="U112">
        <f>((AA112-Q112/2)*T112-S112)/(AA112+Q112/2)</f>
        <v>0</v>
      </c>
      <c r="V112">
        <f>U112*(DC112+DD112)/1000.0</f>
        <v>0</v>
      </c>
      <c r="W112">
        <f>(CV112 - IF(AP112&gt;1, S112*CQ112*100.0/(AR112*DJ112), 0))*(DC112+DD112)/1000.0</f>
        <v>0</v>
      </c>
      <c r="X112">
        <f>2.0/((1/Z112-1/Y112)+SIGN(Z112)*SQRT((1/Z112-1/Y112)*(1/Z112-1/Y112) + 4*CR112/((CR112+1)*(CR112+1))*(2*1/Z112*1/Y112-1/Y112*1/Y112)))</f>
        <v>0</v>
      </c>
      <c r="Y112">
        <f>IF(LEFT(CS112,1)&lt;&gt;"0",IF(LEFT(CS112,1)="1",3.0,CT112),$D$5+$E$5*(DJ112*DC112/($K$5*1000))+$F$5*(DJ112*DC112/($K$5*1000))*MAX(MIN(CQ112,$J$5),$I$5)*MAX(MIN(CQ112,$J$5),$I$5)+$G$5*MAX(MIN(CQ112,$J$5),$I$5)*(DJ112*DC112/($K$5*1000))+$H$5*(DJ112*DC112/($K$5*1000))*(DJ112*DC112/($K$5*1000)))</f>
        <v>0</v>
      </c>
      <c r="Z112">
        <f>Q112*(1000-(1000*0.61365*exp(17.502*AD112/(240.97+AD112))/(DC112+DD112)+CX112)/2)/(1000*0.61365*exp(17.502*AD112/(240.97+AD112))/(DC112+DD112)-CX112)</f>
        <v>0</v>
      </c>
      <c r="AA112">
        <f>1/((CR112+1)/(X112/1.6)+1/(Y112/1.37)) + CR112/((CR112+1)/(X112/1.6) + CR112/(Y112/1.37))</f>
        <v>0</v>
      </c>
      <c r="AB112">
        <f>(CM112*CP112)</f>
        <v>0</v>
      </c>
      <c r="AC112">
        <f>(DE112+(AB112+2*0.95*5.67E-8*(((DE112+$B$7)+273)^4-(DE112+273)^4)-44100*Q112)/(1.84*29.3*Y112+8*0.95*5.67E-8*(DE112+273)^3))</f>
        <v>0</v>
      </c>
      <c r="AD112">
        <f>($B$100*DF112+$D$7*DG112+$C$100*AC112)</f>
        <v>0</v>
      </c>
      <c r="AE112">
        <f>0.61365*exp(17.502*AD112/(240.97+AD112))</f>
        <v>0</v>
      </c>
      <c r="AF112">
        <f>(AG112/AH112*100)</f>
        <v>0</v>
      </c>
      <c r="AG112">
        <f>CX112*(DC112+DD112)/1000</f>
        <v>0</v>
      </c>
      <c r="AH112">
        <f>0.61365*exp(17.502*DE112/(240.97+DE112))</f>
        <v>0</v>
      </c>
      <c r="AI112">
        <f>(AE112-CX112*(DC112+DD112)/1000)</f>
        <v>0</v>
      </c>
      <c r="AJ112">
        <f>(-Q112*44100)</f>
        <v>0</v>
      </c>
      <c r="AK112">
        <f>2*29.3*Y112*0.92*(DE112-AD112)</f>
        <v>0</v>
      </c>
      <c r="AL112">
        <f>2*0.95*5.67E-8*(((DE112+$B$7)+273)^4-(AD112+273)^4)</f>
        <v>0</v>
      </c>
      <c r="AM112">
        <f>AB112+AL112+AJ112+AK112</f>
        <v>0</v>
      </c>
      <c r="AN112">
        <v>0</v>
      </c>
      <c r="AO112">
        <v>0</v>
      </c>
      <c r="AP112">
        <f>IF(AN112*$H$13&gt;=AR112,1.0,(AR112/(AR112-AN112*$H$13)))</f>
        <v>0</v>
      </c>
      <c r="AQ112">
        <f>(AP112-1)*100</f>
        <v>0</v>
      </c>
      <c r="AR112">
        <f>MAX(0,($B$13+$C$13*DJ112)/(1+$D$13*DJ112)*DC112/(DE112+273)*$E$13)</f>
        <v>0</v>
      </c>
      <c r="AS112" t="s">
        <v>409</v>
      </c>
      <c r="AT112">
        <v>12501.9</v>
      </c>
      <c r="AU112">
        <v>646.7515384615385</v>
      </c>
      <c r="AV112">
        <v>2575.47</v>
      </c>
      <c r="AW112">
        <f>1-AU112/AV112</f>
        <v>0</v>
      </c>
      <c r="AX112">
        <v>-1.242991638256745</v>
      </c>
      <c r="AY112" t="s">
        <v>812</v>
      </c>
      <c r="AZ112">
        <v>12517</v>
      </c>
      <c r="BA112">
        <v>622.7723076923077</v>
      </c>
      <c r="BB112">
        <v>821.405</v>
      </c>
      <c r="BC112">
        <f>1-BA112/BB112</f>
        <v>0</v>
      </c>
      <c r="BD112">
        <v>0.5</v>
      </c>
      <c r="BE112">
        <f>CN112</f>
        <v>0</v>
      </c>
      <c r="BF112">
        <f>S112</f>
        <v>0</v>
      </c>
      <c r="BG112">
        <f>BC112*BD112*BE112</f>
        <v>0</v>
      </c>
      <c r="BH112">
        <f>(BF112-AX112)/BE112</f>
        <v>0</v>
      </c>
      <c r="BI112">
        <f>(AV112-BB112)/BB112</f>
        <v>0</v>
      </c>
      <c r="BJ112">
        <f>AU112/(AW112+AU112/BB112)</f>
        <v>0</v>
      </c>
      <c r="BK112" t="s">
        <v>813</v>
      </c>
      <c r="BL112">
        <v>-11.19</v>
      </c>
      <c r="BM112">
        <f>IF(BL112&lt;&gt;0, BL112, BJ112)</f>
        <v>0</v>
      </c>
      <c r="BN112">
        <f>1-BM112/BB112</f>
        <v>0</v>
      </c>
      <c r="BO112">
        <f>(BB112-BA112)/(BB112-BM112)</f>
        <v>0</v>
      </c>
      <c r="BP112">
        <f>(AV112-BB112)/(AV112-BM112)</f>
        <v>0</v>
      </c>
      <c r="BQ112">
        <f>(BB112-BA112)/(BB112-AU112)</f>
        <v>0</v>
      </c>
      <c r="BR112">
        <f>(AV112-BB112)/(AV112-AU112)</f>
        <v>0</v>
      </c>
      <c r="BS112">
        <f>(BO112*BM112/BA112)</f>
        <v>0</v>
      </c>
      <c r="BT112">
        <f>(1-BS112)</f>
        <v>0</v>
      </c>
      <c r="BU112">
        <v>2003</v>
      </c>
      <c r="BV112">
        <v>300</v>
      </c>
      <c r="BW112">
        <v>300</v>
      </c>
      <c r="BX112">
        <v>300</v>
      </c>
      <c r="BY112">
        <v>12517</v>
      </c>
      <c r="BZ112">
        <v>779.28</v>
      </c>
      <c r="CA112">
        <v>-0.00906908</v>
      </c>
      <c r="CB112">
        <v>-4.88</v>
      </c>
      <c r="CC112" t="s">
        <v>412</v>
      </c>
      <c r="CD112" t="s">
        <v>412</v>
      </c>
      <c r="CE112" t="s">
        <v>412</v>
      </c>
      <c r="CF112" t="s">
        <v>412</v>
      </c>
      <c r="CG112" t="s">
        <v>412</v>
      </c>
      <c r="CH112" t="s">
        <v>412</v>
      </c>
      <c r="CI112" t="s">
        <v>412</v>
      </c>
      <c r="CJ112" t="s">
        <v>412</v>
      </c>
      <c r="CK112" t="s">
        <v>412</v>
      </c>
      <c r="CL112" t="s">
        <v>412</v>
      </c>
      <c r="CM112">
        <f>$B$11*DK112+$C$11*DL112+$F$11*DW112*(1-DZ112)</f>
        <v>0</v>
      </c>
      <c r="CN112">
        <f>CM112*CO112</f>
        <v>0</v>
      </c>
      <c r="CO112">
        <f>($B$11*$D$9+$C$11*$D$9+$F$11*((EJ112+EB112)/MAX(EJ112+EB112+EK112, 0.1)*$I$9+EK112/MAX(EJ112+EB112+EK112, 0.1)*$J$9))/($B$11+$C$11+$F$11)</f>
        <v>0</v>
      </c>
      <c r="CP112">
        <f>($B$11*$K$9+$C$11*$K$9+$F$11*((EJ112+EB112)/MAX(EJ112+EB112+EK112, 0.1)*$P$9+EK112/MAX(EJ112+EB112+EK112, 0.1)*$Q$9))/($B$11+$C$11+$F$11)</f>
        <v>0</v>
      </c>
      <c r="CQ112">
        <v>6</v>
      </c>
      <c r="CR112">
        <v>0.5</v>
      </c>
      <c r="CS112" t="s">
        <v>413</v>
      </c>
      <c r="CT112">
        <v>2</v>
      </c>
      <c r="CU112">
        <v>1687889011.849999</v>
      </c>
      <c r="CV112">
        <v>428.4538999999999</v>
      </c>
      <c r="CW112">
        <v>434.9982666666667</v>
      </c>
      <c r="CX112">
        <v>26.69439000000001</v>
      </c>
      <c r="CY112">
        <v>26.02115666666667</v>
      </c>
      <c r="CZ112">
        <v>427.8208999999999</v>
      </c>
      <c r="DA112">
        <v>26.35339000000001</v>
      </c>
      <c r="DB112">
        <v>600.1504000000001</v>
      </c>
      <c r="DC112">
        <v>100.9513</v>
      </c>
      <c r="DD112">
        <v>0.1000808866666667</v>
      </c>
      <c r="DE112">
        <v>31.21098666666667</v>
      </c>
      <c r="DF112">
        <v>31.66286</v>
      </c>
      <c r="DG112">
        <v>999.9000000000002</v>
      </c>
      <c r="DH112">
        <v>0</v>
      </c>
      <c r="DI112">
        <v>0</v>
      </c>
      <c r="DJ112">
        <v>9999.226000000001</v>
      </c>
      <c r="DK112">
        <v>0</v>
      </c>
      <c r="DL112">
        <v>1804.859333333333</v>
      </c>
      <c r="DM112">
        <v>-6.561892333333333</v>
      </c>
      <c r="DN112">
        <v>440.1939666666667</v>
      </c>
      <c r="DO112">
        <v>446.6198666666667</v>
      </c>
      <c r="DP112">
        <v>0.6888113666666665</v>
      </c>
      <c r="DQ112">
        <v>434.9982666666667</v>
      </c>
      <c r="DR112">
        <v>26.02115666666667</v>
      </c>
      <c r="DS112">
        <v>2.696407333333334</v>
      </c>
      <c r="DT112">
        <v>2.626870000000001</v>
      </c>
      <c r="DU112">
        <v>22.26322333333333</v>
      </c>
      <c r="DV112">
        <v>21.83467</v>
      </c>
      <c r="DW112">
        <v>1499.995666666666</v>
      </c>
      <c r="DX112">
        <v>0.9729910000000002</v>
      </c>
      <c r="DY112">
        <v>0.0270089</v>
      </c>
      <c r="DZ112">
        <v>0</v>
      </c>
      <c r="EA112">
        <v>622.7774666666667</v>
      </c>
      <c r="EB112">
        <v>4.99931</v>
      </c>
      <c r="EC112">
        <v>13948.66333333333</v>
      </c>
      <c r="ED112">
        <v>13259.16666666667</v>
      </c>
      <c r="EE112">
        <v>38.375</v>
      </c>
      <c r="EF112">
        <v>39.8309</v>
      </c>
      <c r="EG112">
        <v>38.75</v>
      </c>
      <c r="EH112">
        <v>39.125</v>
      </c>
      <c r="EI112">
        <v>39.93493333333332</v>
      </c>
      <c r="EJ112">
        <v>1454.615666666667</v>
      </c>
      <c r="EK112">
        <v>40.38000000000002</v>
      </c>
      <c r="EL112">
        <v>0</v>
      </c>
      <c r="EM112">
        <v>148</v>
      </c>
      <c r="EN112">
        <v>0</v>
      </c>
      <c r="EO112">
        <v>622.7723076923077</v>
      </c>
      <c r="EP112">
        <v>-9.442051282642829</v>
      </c>
      <c r="EQ112">
        <v>308.379485713446</v>
      </c>
      <c r="ER112">
        <v>13957.45769230769</v>
      </c>
      <c r="ES112">
        <v>15</v>
      </c>
      <c r="ET112">
        <v>1687889038.1</v>
      </c>
      <c r="EU112" t="s">
        <v>814</v>
      </c>
      <c r="EV112">
        <v>1687889038.1</v>
      </c>
      <c r="EW112">
        <v>1687889037.6</v>
      </c>
      <c r="EX112">
        <v>80</v>
      </c>
      <c r="EY112">
        <v>0.017</v>
      </c>
      <c r="EZ112">
        <v>-0.016</v>
      </c>
      <c r="FA112">
        <v>0.633</v>
      </c>
      <c r="FB112">
        <v>0.341</v>
      </c>
      <c r="FC112">
        <v>435</v>
      </c>
      <c r="FD112">
        <v>26</v>
      </c>
      <c r="FE112">
        <v>0.26</v>
      </c>
      <c r="FF112">
        <v>0.09</v>
      </c>
      <c r="FG112">
        <v>-6.566843750000001</v>
      </c>
      <c r="FH112">
        <v>0.01555913696060233</v>
      </c>
      <c r="FI112">
        <v>0.02814392667055367</v>
      </c>
      <c r="FJ112">
        <v>1</v>
      </c>
      <c r="FK112">
        <v>428.4364333333333</v>
      </c>
      <c r="FL112">
        <v>0.09672080088925276</v>
      </c>
      <c r="FM112">
        <v>0.01581072069479768</v>
      </c>
      <c r="FN112">
        <v>1</v>
      </c>
      <c r="FO112">
        <v>0.6748888749999999</v>
      </c>
      <c r="FP112">
        <v>0.2955395234521557</v>
      </c>
      <c r="FQ112">
        <v>0.02898273060995763</v>
      </c>
      <c r="FR112">
        <v>1</v>
      </c>
      <c r="FS112">
        <v>26.70996333333333</v>
      </c>
      <c r="FT112">
        <v>0.126607341490464</v>
      </c>
      <c r="FU112">
        <v>0.009815004952735278</v>
      </c>
      <c r="FV112">
        <v>1</v>
      </c>
      <c r="FW112">
        <v>4</v>
      </c>
      <c r="FX112">
        <v>4</v>
      </c>
      <c r="FY112" t="s">
        <v>415</v>
      </c>
      <c r="FZ112">
        <v>3.17359</v>
      </c>
      <c r="GA112">
        <v>2.79623</v>
      </c>
      <c r="GB112">
        <v>0.105487</v>
      </c>
      <c r="GC112">
        <v>0.107358</v>
      </c>
      <c r="GD112">
        <v>0.128085</v>
      </c>
      <c r="GE112">
        <v>0.126768</v>
      </c>
      <c r="GF112">
        <v>27844.8</v>
      </c>
      <c r="GG112">
        <v>22104.6</v>
      </c>
      <c r="GH112">
        <v>29111.2</v>
      </c>
      <c r="GI112">
        <v>24272.9</v>
      </c>
      <c r="GJ112">
        <v>32278.5</v>
      </c>
      <c r="GK112">
        <v>30930.8</v>
      </c>
      <c r="GL112">
        <v>40158.8</v>
      </c>
      <c r="GM112">
        <v>39607.4</v>
      </c>
      <c r="GN112">
        <v>2.13637</v>
      </c>
      <c r="GO112">
        <v>1.80882</v>
      </c>
      <c r="GP112">
        <v>0.162087</v>
      </c>
      <c r="GQ112">
        <v>0</v>
      </c>
      <c r="GR112">
        <v>28.975</v>
      </c>
      <c r="GS112">
        <v>999.9</v>
      </c>
      <c r="GT112">
        <v>55.8</v>
      </c>
      <c r="GU112">
        <v>34.8</v>
      </c>
      <c r="GV112">
        <v>30.8772</v>
      </c>
      <c r="GW112">
        <v>62.051</v>
      </c>
      <c r="GX112">
        <v>31.8389</v>
      </c>
      <c r="GY112">
        <v>1</v>
      </c>
      <c r="GZ112">
        <v>0.266636</v>
      </c>
      <c r="HA112">
        <v>0</v>
      </c>
      <c r="HB112">
        <v>20.279</v>
      </c>
      <c r="HC112">
        <v>5.22313</v>
      </c>
      <c r="HD112">
        <v>11.9081</v>
      </c>
      <c r="HE112">
        <v>4.9638</v>
      </c>
      <c r="HF112">
        <v>3.292</v>
      </c>
      <c r="HG112">
        <v>9999</v>
      </c>
      <c r="HH112">
        <v>9999</v>
      </c>
      <c r="HI112">
        <v>9999</v>
      </c>
      <c r="HJ112">
        <v>999.9</v>
      </c>
      <c r="HK112">
        <v>4.9703</v>
      </c>
      <c r="HL112">
        <v>1.8753</v>
      </c>
      <c r="HM112">
        <v>1.87407</v>
      </c>
      <c r="HN112">
        <v>1.87317</v>
      </c>
      <c r="HO112">
        <v>1.87469</v>
      </c>
      <c r="HP112">
        <v>1.86966</v>
      </c>
      <c r="HQ112">
        <v>1.87379</v>
      </c>
      <c r="HR112">
        <v>1.87882</v>
      </c>
      <c r="HS112">
        <v>0</v>
      </c>
      <c r="HT112">
        <v>0</v>
      </c>
      <c r="HU112">
        <v>0</v>
      </c>
      <c r="HV112">
        <v>0</v>
      </c>
      <c r="HW112" t="s">
        <v>416</v>
      </c>
      <c r="HX112" t="s">
        <v>417</v>
      </c>
      <c r="HY112" t="s">
        <v>418</v>
      </c>
      <c r="HZ112" t="s">
        <v>418</v>
      </c>
      <c r="IA112" t="s">
        <v>418</v>
      </c>
      <c r="IB112" t="s">
        <v>418</v>
      </c>
      <c r="IC112">
        <v>0</v>
      </c>
      <c r="ID112">
        <v>100</v>
      </c>
      <c r="IE112">
        <v>100</v>
      </c>
      <c r="IF112">
        <v>0.633</v>
      </c>
      <c r="IG112">
        <v>0.341</v>
      </c>
      <c r="IH112">
        <v>0.6155499999999847</v>
      </c>
      <c r="II112">
        <v>0</v>
      </c>
      <c r="IJ112">
        <v>0</v>
      </c>
      <c r="IK112">
        <v>0</v>
      </c>
      <c r="IL112">
        <v>0.3565750000000065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2.2</v>
      </c>
      <c r="IU112">
        <v>18.9</v>
      </c>
      <c r="IV112">
        <v>1.13525</v>
      </c>
      <c r="IW112">
        <v>2.41089</v>
      </c>
      <c r="IX112">
        <v>1.42578</v>
      </c>
      <c r="IY112">
        <v>2.26318</v>
      </c>
      <c r="IZ112">
        <v>1.54785</v>
      </c>
      <c r="JA112">
        <v>2.4585</v>
      </c>
      <c r="JB112">
        <v>37.6745</v>
      </c>
      <c r="JC112">
        <v>13.773</v>
      </c>
      <c r="JD112">
        <v>18</v>
      </c>
      <c r="JE112">
        <v>640.288</v>
      </c>
      <c r="JF112">
        <v>411.439</v>
      </c>
      <c r="JG112">
        <v>30.6615</v>
      </c>
      <c r="JH112">
        <v>30.748</v>
      </c>
      <c r="JI112">
        <v>30.0001</v>
      </c>
      <c r="JJ112">
        <v>30.6214</v>
      </c>
      <c r="JK112">
        <v>30.5547</v>
      </c>
      <c r="JL112">
        <v>22.7368</v>
      </c>
      <c r="JM112">
        <v>18.3172</v>
      </c>
      <c r="JN112">
        <v>67.2244</v>
      </c>
      <c r="JO112">
        <v>-999.9</v>
      </c>
      <c r="JP112">
        <v>435</v>
      </c>
      <c r="JQ112">
        <v>26</v>
      </c>
      <c r="JR112">
        <v>94.8558</v>
      </c>
      <c r="JS112">
        <v>100.763</v>
      </c>
    </row>
    <row r="113" spans="1:279">
      <c r="A113">
        <v>81</v>
      </c>
      <c r="B113">
        <v>1687889181.1</v>
      </c>
      <c r="C113">
        <v>16649.5</v>
      </c>
      <c r="D113" t="s">
        <v>815</v>
      </c>
      <c r="E113" t="s">
        <v>816</v>
      </c>
      <c r="F113">
        <v>15</v>
      </c>
      <c r="P113">
        <v>1687889173.099999</v>
      </c>
      <c r="Q113">
        <f>(R113)/1000</f>
        <v>0</v>
      </c>
      <c r="R113">
        <f>1000*DB113*AP113*(CX113-CY113)/(100*CQ113*(1000-AP113*CX113))</f>
        <v>0</v>
      </c>
      <c r="S113">
        <f>DB113*AP113*(CW113-CV113*(1000-AP113*CY113)/(1000-AP113*CX113))/(100*CQ113)</f>
        <v>0</v>
      </c>
      <c r="T113">
        <f>CV113 - IF(AP113&gt;1, S113*CQ113*100.0/(AR113*DJ113), 0)</f>
        <v>0</v>
      </c>
      <c r="U113">
        <f>((AA113-Q113/2)*T113-S113)/(AA113+Q113/2)</f>
        <v>0</v>
      </c>
      <c r="V113">
        <f>U113*(DC113+DD113)/1000.0</f>
        <v>0</v>
      </c>
      <c r="W113">
        <f>(CV113 - IF(AP113&gt;1, S113*CQ113*100.0/(AR113*DJ113), 0))*(DC113+DD113)/1000.0</f>
        <v>0</v>
      </c>
      <c r="X113">
        <f>2.0/((1/Z113-1/Y113)+SIGN(Z113)*SQRT((1/Z113-1/Y113)*(1/Z113-1/Y113) + 4*CR113/((CR113+1)*(CR113+1))*(2*1/Z113*1/Y113-1/Y113*1/Y113)))</f>
        <v>0</v>
      </c>
      <c r="Y113">
        <f>IF(LEFT(CS113,1)&lt;&gt;"0",IF(LEFT(CS113,1)="1",3.0,CT113),$D$5+$E$5*(DJ113*DC113/($K$5*1000))+$F$5*(DJ113*DC113/($K$5*1000))*MAX(MIN(CQ113,$J$5),$I$5)*MAX(MIN(CQ113,$J$5),$I$5)+$G$5*MAX(MIN(CQ113,$J$5),$I$5)*(DJ113*DC113/($K$5*1000))+$H$5*(DJ113*DC113/($K$5*1000))*(DJ113*DC113/($K$5*1000)))</f>
        <v>0</v>
      </c>
      <c r="Z113">
        <f>Q113*(1000-(1000*0.61365*exp(17.502*AD113/(240.97+AD113))/(DC113+DD113)+CX113)/2)/(1000*0.61365*exp(17.502*AD113/(240.97+AD113))/(DC113+DD113)-CX113)</f>
        <v>0</v>
      </c>
      <c r="AA113">
        <f>1/((CR113+1)/(X113/1.6)+1/(Y113/1.37)) + CR113/((CR113+1)/(X113/1.6) + CR113/(Y113/1.37))</f>
        <v>0</v>
      </c>
      <c r="AB113">
        <f>(CM113*CP113)</f>
        <v>0</v>
      </c>
      <c r="AC113">
        <f>(DE113+(AB113+2*0.95*5.67E-8*(((DE113+$B$7)+273)^4-(DE113+273)^4)-44100*Q113)/(1.84*29.3*Y113+8*0.95*5.67E-8*(DE113+273)^3))</f>
        <v>0</v>
      </c>
      <c r="AD113">
        <f>($B$100*DF113+$D$7*DG113+$C$100*AC113)</f>
        <v>0</v>
      </c>
      <c r="AE113">
        <f>0.61365*exp(17.502*AD113/(240.97+AD113))</f>
        <v>0</v>
      </c>
      <c r="AF113">
        <f>(AG113/AH113*100)</f>
        <v>0</v>
      </c>
      <c r="AG113">
        <f>CX113*(DC113+DD113)/1000</f>
        <v>0</v>
      </c>
      <c r="AH113">
        <f>0.61365*exp(17.502*DE113/(240.97+DE113))</f>
        <v>0</v>
      </c>
      <c r="AI113">
        <f>(AE113-CX113*(DC113+DD113)/1000)</f>
        <v>0</v>
      </c>
      <c r="AJ113">
        <f>(-Q113*44100)</f>
        <v>0</v>
      </c>
      <c r="AK113">
        <f>2*29.3*Y113*0.92*(DE113-AD113)</f>
        <v>0</v>
      </c>
      <c r="AL113">
        <f>2*0.95*5.67E-8*(((DE113+$B$7)+273)^4-(AD113+273)^4)</f>
        <v>0</v>
      </c>
      <c r="AM113">
        <f>AB113+AL113+AJ113+AK113</f>
        <v>0</v>
      </c>
      <c r="AN113">
        <v>0</v>
      </c>
      <c r="AO113">
        <v>0</v>
      </c>
      <c r="AP113">
        <f>IF(AN113*$H$13&gt;=AR113,1.0,(AR113/(AR113-AN113*$H$13)))</f>
        <v>0</v>
      </c>
      <c r="AQ113">
        <f>(AP113-1)*100</f>
        <v>0</v>
      </c>
      <c r="AR113">
        <f>MAX(0,($B$13+$C$13*DJ113)/(1+$D$13*DJ113)*DC113/(DE113+273)*$E$13)</f>
        <v>0</v>
      </c>
      <c r="AS113" t="s">
        <v>409</v>
      </c>
      <c r="AT113">
        <v>12501.9</v>
      </c>
      <c r="AU113">
        <v>646.7515384615385</v>
      </c>
      <c r="AV113">
        <v>2575.47</v>
      </c>
      <c r="AW113">
        <f>1-AU113/AV113</f>
        <v>0</v>
      </c>
      <c r="AX113">
        <v>-1.242991638256745</v>
      </c>
      <c r="AY113" t="s">
        <v>817</v>
      </c>
      <c r="AZ113">
        <v>12552.3</v>
      </c>
      <c r="BA113">
        <v>531.5072</v>
      </c>
      <c r="BB113">
        <v>633.812</v>
      </c>
      <c r="BC113">
        <f>1-BA113/BB113</f>
        <v>0</v>
      </c>
      <c r="BD113">
        <v>0.5</v>
      </c>
      <c r="BE113">
        <f>CN113</f>
        <v>0</v>
      </c>
      <c r="BF113">
        <f>S113</f>
        <v>0</v>
      </c>
      <c r="BG113">
        <f>BC113*BD113*BE113</f>
        <v>0</v>
      </c>
      <c r="BH113">
        <f>(BF113-AX113)/BE113</f>
        <v>0</v>
      </c>
      <c r="BI113">
        <f>(AV113-BB113)/BB113</f>
        <v>0</v>
      </c>
      <c r="BJ113">
        <f>AU113/(AW113+AU113/BB113)</f>
        <v>0</v>
      </c>
      <c r="BK113" t="s">
        <v>818</v>
      </c>
      <c r="BL113">
        <v>-1431.71</v>
      </c>
      <c r="BM113">
        <f>IF(BL113&lt;&gt;0, BL113, BJ113)</f>
        <v>0</v>
      </c>
      <c r="BN113">
        <f>1-BM113/BB113</f>
        <v>0</v>
      </c>
      <c r="BO113">
        <f>(BB113-BA113)/(BB113-BM113)</f>
        <v>0</v>
      </c>
      <c r="BP113">
        <f>(AV113-BB113)/(AV113-BM113)</f>
        <v>0</v>
      </c>
      <c r="BQ113">
        <f>(BB113-BA113)/(BB113-AU113)</f>
        <v>0</v>
      </c>
      <c r="BR113">
        <f>(AV113-BB113)/(AV113-AU113)</f>
        <v>0</v>
      </c>
      <c r="BS113">
        <f>(BO113*BM113/BA113)</f>
        <v>0</v>
      </c>
      <c r="BT113">
        <f>(1-BS113)</f>
        <v>0</v>
      </c>
      <c r="BU113">
        <v>2005</v>
      </c>
      <c r="BV113">
        <v>300</v>
      </c>
      <c r="BW113">
        <v>300</v>
      </c>
      <c r="BX113">
        <v>300</v>
      </c>
      <c r="BY113">
        <v>12552.3</v>
      </c>
      <c r="BZ113">
        <v>616.22</v>
      </c>
      <c r="CA113">
        <v>-0.009093260000000001</v>
      </c>
      <c r="CB113">
        <v>0.08</v>
      </c>
      <c r="CC113" t="s">
        <v>412</v>
      </c>
      <c r="CD113" t="s">
        <v>412</v>
      </c>
      <c r="CE113" t="s">
        <v>412</v>
      </c>
      <c r="CF113" t="s">
        <v>412</v>
      </c>
      <c r="CG113" t="s">
        <v>412</v>
      </c>
      <c r="CH113" t="s">
        <v>412</v>
      </c>
      <c r="CI113" t="s">
        <v>412</v>
      </c>
      <c r="CJ113" t="s">
        <v>412</v>
      </c>
      <c r="CK113" t="s">
        <v>412</v>
      </c>
      <c r="CL113" t="s">
        <v>412</v>
      </c>
      <c r="CM113">
        <f>$B$11*DK113+$C$11*DL113+$F$11*DW113*(1-DZ113)</f>
        <v>0</v>
      </c>
      <c r="CN113">
        <f>CM113*CO113</f>
        <v>0</v>
      </c>
      <c r="CO113">
        <f>($B$11*$D$9+$C$11*$D$9+$F$11*((EJ113+EB113)/MAX(EJ113+EB113+EK113, 0.1)*$I$9+EK113/MAX(EJ113+EB113+EK113, 0.1)*$J$9))/($B$11+$C$11+$F$11)</f>
        <v>0</v>
      </c>
      <c r="CP113">
        <f>($B$11*$K$9+$C$11*$K$9+$F$11*((EJ113+EB113)/MAX(EJ113+EB113+EK113, 0.1)*$P$9+EK113/MAX(EJ113+EB113+EK113, 0.1)*$Q$9))/($B$11+$C$11+$F$11)</f>
        <v>0</v>
      </c>
      <c r="CQ113">
        <v>6</v>
      </c>
      <c r="CR113">
        <v>0.5</v>
      </c>
      <c r="CS113" t="s">
        <v>413</v>
      </c>
      <c r="CT113">
        <v>2</v>
      </c>
      <c r="CU113">
        <v>1687889173.099999</v>
      </c>
      <c r="CV113">
        <v>428.5895161290323</v>
      </c>
      <c r="CW113">
        <v>434.9925161290323</v>
      </c>
      <c r="CX113">
        <v>26.74268387096773</v>
      </c>
      <c r="CY113">
        <v>26.01134193548387</v>
      </c>
      <c r="CZ113">
        <v>427.9795161290323</v>
      </c>
      <c r="DA113">
        <v>26.39668387096773</v>
      </c>
      <c r="DB113">
        <v>600.2149677419355</v>
      </c>
      <c r="DC113">
        <v>100.9450322580646</v>
      </c>
      <c r="DD113">
        <v>0.09988858387096773</v>
      </c>
      <c r="DE113">
        <v>31.21789032258064</v>
      </c>
      <c r="DF113">
        <v>31.33618064516129</v>
      </c>
      <c r="DG113">
        <v>999.9000000000003</v>
      </c>
      <c r="DH113">
        <v>0</v>
      </c>
      <c r="DI113">
        <v>0</v>
      </c>
      <c r="DJ113">
        <v>10007.06612903226</v>
      </c>
      <c r="DK113">
        <v>0</v>
      </c>
      <c r="DL113">
        <v>831.1005483870969</v>
      </c>
      <c r="DM113">
        <v>-6.380078387096774</v>
      </c>
      <c r="DN113">
        <v>440.3872903225807</v>
      </c>
      <c r="DO113">
        <v>446.6094516129032</v>
      </c>
      <c r="DP113">
        <v>0.7259611612903224</v>
      </c>
      <c r="DQ113">
        <v>434.9925161290323</v>
      </c>
      <c r="DR113">
        <v>26.01134193548387</v>
      </c>
      <c r="DS113">
        <v>2.698995806451613</v>
      </c>
      <c r="DT113">
        <v>2.625713870967742</v>
      </c>
      <c r="DU113">
        <v>22.2789935483871</v>
      </c>
      <c r="DV113">
        <v>21.82746451612904</v>
      </c>
      <c r="DW113">
        <v>1499.982258064516</v>
      </c>
      <c r="DX113">
        <v>0.9729962580645161</v>
      </c>
      <c r="DY113">
        <v>0.02700367096774193</v>
      </c>
      <c r="DZ113">
        <v>0</v>
      </c>
      <c r="EA113">
        <v>531.5918387096774</v>
      </c>
      <c r="EB113">
        <v>4.999310000000001</v>
      </c>
      <c r="EC113">
        <v>14509.73225806452</v>
      </c>
      <c r="ED113">
        <v>13259.06774193548</v>
      </c>
      <c r="EE113">
        <v>38.18699999999998</v>
      </c>
      <c r="EF113">
        <v>39.76199999999999</v>
      </c>
      <c r="EG113">
        <v>38.53999999999999</v>
      </c>
      <c r="EH113">
        <v>39.19512903225805</v>
      </c>
      <c r="EI113">
        <v>39.80599999999999</v>
      </c>
      <c r="EJ113">
        <v>1454.611935483871</v>
      </c>
      <c r="EK113">
        <v>40.37032258064514</v>
      </c>
      <c r="EL113">
        <v>0</v>
      </c>
      <c r="EM113">
        <v>161</v>
      </c>
      <c r="EN113">
        <v>0</v>
      </c>
      <c r="EO113">
        <v>531.5072</v>
      </c>
      <c r="EP113">
        <v>-6.852846154517917</v>
      </c>
      <c r="EQ113">
        <v>-10211.90768250599</v>
      </c>
      <c r="ER113">
        <v>14348.008</v>
      </c>
      <c r="ES113">
        <v>15</v>
      </c>
      <c r="ET113">
        <v>1687889201.1</v>
      </c>
      <c r="EU113" t="s">
        <v>819</v>
      </c>
      <c r="EV113">
        <v>1687889199.6</v>
      </c>
      <c r="EW113">
        <v>1687889201.1</v>
      </c>
      <c r="EX113">
        <v>81</v>
      </c>
      <c r="EY113">
        <v>-0.023</v>
      </c>
      <c r="EZ113">
        <v>0.006</v>
      </c>
      <c r="FA113">
        <v>0.61</v>
      </c>
      <c r="FB113">
        <v>0.346</v>
      </c>
      <c r="FC113">
        <v>435</v>
      </c>
      <c r="FD113">
        <v>26</v>
      </c>
      <c r="FE113">
        <v>0.27</v>
      </c>
      <c r="FF113">
        <v>0.06</v>
      </c>
      <c r="FG113">
        <v>-6.390236585365852</v>
      </c>
      <c r="FH113">
        <v>0.2134814634146186</v>
      </c>
      <c r="FI113">
        <v>0.02925751365740854</v>
      </c>
      <c r="FJ113">
        <v>1</v>
      </c>
      <c r="FK113">
        <v>428.6117419354839</v>
      </c>
      <c r="FL113">
        <v>0.3693387096763414</v>
      </c>
      <c r="FM113">
        <v>0.03871897737746556</v>
      </c>
      <c r="FN113">
        <v>1</v>
      </c>
      <c r="FO113">
        <v>0.695242243902439</v>
      </c>
      <c r="FP113">
        <v>0.4673987456445995</v>
      </c>
      <c r="FQ113">
        <v>0.05178384464656458</v>
      </c>
      <c r="FR113">
        <v>1</v>
      </c>
      <c r="FS113">
        <v>26.72898709677419</v>
      </c>
      <c r="FT113">
        <v>0.4628419354838501</v>
      </c>
      <c r="FU113">
        <v>0.03462680988105943</v>
      </c>
      <c r="FV113">
        <v>1</v>
      </c>
      <c r="FW113">
        <v>4</v>
      </c>
      <c r="FX113">
        <v>4</v>
      </c>
      <c r="FY113" t="s">
        <v>415</v>
      </c>
      <c r="FZ113">
        <v>3.17399</v>
      </c>
      <c r="GA113">
        <v>2.79675</v>
      </c>
      <c r="GB113">
        <v>0.105535</v>
      </c>
      <c r="GC113">
        <v>0.107373</v>
      </c>
      <c r="GD113">
        <v>0.128448</v>
      </c>
      <c r="GE113">
        <v>0.126974</v>
      </c>
      <c r="GF113">
        <v>27835.7</v>
      </c>
      <c r="GG113">
        <v>22112.8</v>
      </c>
      <c r="GH113">
        <v>29102.6</v>
      </c>
      <c r="GI113">
        <v>24281.9</v>
      </c>
      <c r="GJ113">
        <v>32255.6</v>
      </c>
      <c r="GK113">
        <v>30933.1</v>
      </c>
      <c r="GL113">
        <v>40147.9</v>
      </c>
      <c r="GM113">
        <v>39620.2</v>
      </c>
      <c r="GN113">
        <v>2.13242</v>
      </c>
      <c r="GO113">
        <v>1.81935</v>
      </c>
      <c r="GP113">
        <v>0.146758</v>
      </c>
      <c r="GQ113">
        <v>0</v>
      </c>
      <c r="GR113">
        <v>29.0069</v>
      </c>
      <c r="GS113">
        <v>999.9</v>
      </c>
      <c r="GT113">
        <v>55.9</v>
      </c>
      <c r="GU113">
        <v>34.7</v>
      </c>
      <c r="GV113">
        <v>30.7646</v>
      </c>
      <c r="GW113">
        <v>62.261</v>
      </c>
      <c r="GX113">
        <v>31.4383</v>
      </c>
      <c r="GY113">
        <v>1</v>
      </c>
      <c r="GZ113">
        <v>0.254738</v>
      </c>
      <c r="HA113">
        <v>0</v>
      </c>
      <c r="HB113">
        <v>20.2793</v>
      </c>
      <c r="HC113">
        <v>5.22418</v>
      </c>
      <c r="HD113">
        <v>11.9081</v>
      </c>
      <c r="HE113">
        <v>4.96365</v>
      </c>
      <c r="HF113">
        <v>3.292</v>
      </c>
      <c r="HG113">
        <v>9999</v>
      </c>
      <c r="HH113">
        <v>9999</v>
      </c>
      <c r="HI113">
        <v>9999</v>
      </c>
      <c r="HJ113">
        <v>999.9</v>
      </c>
      <c r="HK113">
        <v>4.97029</v>
      </c>
      <c r="HL113">
        <v>1.87525</v>
      </c>
      <c r="HM113">
        <v>1.87399</v>
      </c>
      <c r="HN113">
        <v>1.87317</v>
      </c>
      <c r="HO113">
        <v>1.87465</v>
      </c>
      <c r="HP113">
        <v>1.86966</v>
      </c>
      <c r="HQ113">
        <v>1.87378</v>
      </c>
      <c r="HR113">
        <v>1.87881</v>
      </c>
      <c r="HS113">
        <v>0</v>
      </c>
      <c r="HT113">
        <v>0</v>
      </c>
      <c r="HU113">
        <v>0</v>
      </c>
      <c r="HV113">
        <v>0</v>
      </c>
      <c r="HW113" t="s">
        <v>416</v>
      </c>
      <c r="HX113" t="s">
        <v>417</v>
      </c>
      <c r="HY113" t="s">
        <v>418</v>
      </c>
      <c r="HZ113" t="s">
        <v>418</v>
      </c>
      <c r="IA113" t="s">
        <v>418</v>
      </c>
      <c r="IB113" t="s">
        <v>418</v>
      </c>
      <c r="IC113">
        <v>0</v>
      </c>
      <c r="ID113">
        <v>100</v>
      </c>
      <c r="IE113">
        <v>100</v>
      </c>
      <c r="IF113">
        <v>0.61</v>
      </c>
      <c r="IG113">
        <v>0.346</v>
      </c>
      <c r="IH113">
        <v>0.633000000000095</v>
      </c>
      <c r="II113">
        <v>0</v>
      </c>
      <c r="IJ113">
        <v>0</v>
      </c>
      <c r="IK113">
        <v>0</v>
      </c>
      <c r="IL113">
        <v>0.3406249999999957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2.4</v>
      </c>
      <c r="IU113">
        <v>2.4</v>
      </c>
      <c r="IV113">
        <v>1.13525</v>
      </c>
      <c r="IW113">
        <v>2.41699</v>
      </c>
      <c r="IX113">
        <v>1.42578</v>
      </c>
      <c r="IY113">
        <v>2.2644</v>
      </c>
      <c r="IZ113">
        <v>1.54785</v>
      </c>
      <c r="JA113">
        <v>2.46582</v>
      </c>
      <c r="JB113">
        <v>37.554</v>
      </c>
      <c r="JC113">
        <v>13.7468</v>
      </c>
      <c r="JD113">
        <v>18</v>
      </c>
      <c r="JE113">
        <v>636.1660000000001</v>
      </c>
      <c r="JF113">
        <v>416.631</v>
      </c>
      <c r="JG113">
        <v>30.5443</v>
      </c>
      <c r="JH113">
        <v>30.6282</v>
      </c>
      <c r="JI113">
        <v>29.9997</v>
      </c>
      <c r="JJ113">
        <v>30.5119</v>
      </c>
      <c r="JK113">
        <v>30.4414</v>
      </c>
      <c r="JL113">
        <v>22.7393</v>
      </c>
      <c r="JM113">
        <v>18.018</v>
      </c>
      <c r="JN113">
        <v>69.0946</v>
      </c>
      <c r="JO113">
        <v>-999.9</v>
      </c>
      <c r="JP113">
        <v>435</v>
      </c>
      <c r="JQ113">
        <v>26</v>
      </c>
      <c r="JR113">
        <v>94.8291</v>
      </c>
      <c r="JS113">
        <v>100.798</v>
      </c>
    </row>
    <row r="114" spans="1:279">
      <c r="A114">
        <v>82</v>
      </c>
      <c r="B114">
        <v>1687889308.6</v>
      </c>
      <c r="C114">
        <v>16777</v>
      </c>
      <c r="D114" t="s">
        <v>820</v>
      </c>
      <c r="E114" t="s">
        <v>821</v>
      </c>
      <c r="F114">
        <v>15</v>
      </c>
      <c r="P114">
        <v>1687889300.849999</v>
      </c>
      <c r="Q114">
        <f>(R114)/1000</f>
        <v>0</v>
      </c>
      <c r="R114">
        <f>1000*DB114*AP114*(CX114-CY114)/(100*CQ114*(1000-AP114*CX114))</f>
        <v>0</v>
      </c>
      <c r="S114">
        <f>DB114*AP114*(CW114-CV114*(1000-AP114*CY114)/(1000-AP114*CX114))/(100*CQ114)</f>
        <v>0</v>
      </c>
      <c r="T114">
        <f>CV114 - IF(AP114&gt;1, S114*CQ114*100.0/(AR114*DJ114), 0)</f>
        <v>0</v>
      </c>
      <c r="U114">
        <f>((AA114-Q114/2)*T114-S114)/(AA114+Q114/2)</f>
        <v>0</v>
      </c>
      <c r="V114">
        <f>U114*(DC114+DD114)/1000.0</f>
        <v>0</v>
      </c>
      <c r="W114">
        <f>(CV114 - IF(AP114&gt;1, S114*CQ114*100.0/(AR114*DJ114), 0))*(DC114+DD114)/1000.0</f>
        <v>0</v>
      </c>
      <c r="X114">
        <f>2.0/((1/Z114-1/Y114)+SIGN(Z114)*SQRT((1/Z114-1/Y114)*(1/Z114-1/Y114) + 4*CR114/((CR114+1)*(CR114+1))*(2*1/Z114*1/Y114-1/Y114*1/Y114)))</f>
        <v>0</v>
      </c>
      <c r="Y114">
        <f>IF(LEFT(CS114,1)&lt;&gt;"0",IF(LEFT(CS114,1)="1",3.0,CT114),$D$5+$E$5*(DJ114*DC114/($K$5*1000))+$F$5*(DJ114*DC114/($K$5*1000))*MAX(MIN(CQ114,$J$5),$I$5)*MAX(MIN(CQ114,$J$5),$I$5)+$G$5*MAX(MIN(CQ114,$J$5),$I$5)*(DJ114*DC114/($K$5*1000))+$H$5*(DJ114*DC114/($K$5*1000))*(DJ114*DC114/($K$5*1000)))</f>
        <v>0</v>
      </c>
      <c r="Z114">
        <f>Q114*(1000-(1000*0.61365*exp(17.502*AD114/(240.97+AD114))/(DC114+DD114)+CX114)/2)/(1000*0.61365*exp(17.502*AD114/(240.97+AD114))/(DC114+DD114)-CX114)</f>
        <v>0</v>
      </c>
      <c r="AA114">
        <f>1/((CR114+1)/(X114/1.6)+1/(Y114/1.37)) + CR114/((CR114+1)/(X114/1.6) + CR114/(Y114/1.37))</f>
        <v>0</v>
      </c>
      <c r="AB114">
        <f>(CM114*CP114)</f>
        <v>0</v>
      </c>
      <c r="AC114">
        <f>(DE114+(AB114+2*0.95*5.67E-8*(((DE114+$B$7)+273)^4-(DE114+273)^4)-44100*Q114)/(1.84*29.3*Y114+8*0.95*5.67E-8*(DE114+273)^3))</f>
        <v>0</v>
      </c>
      <c r="AD114">
        <f>($B$100*DF114+$D$7*DG114+$C$100*AC114)</f>
        <v>0</v>
      </c>
      <c r="AE114">
        <f>0.61365*exp(17.502*AD114/(240.97+AD114))</f>
        <v>0</v>
      </c>
      <c r="AF114">
        <f>(AG114/AH114*100)</f>
        <v>0</v>
      </c>
      <c r="AG114">
        <f>CX114*(DC114+DD114)/1000</f>
        <v>0</v>
      </c>
      <c r="AH114">
        <f>0.61365*exp(17.502*DE114/(240.97+DE114))</f>
        <v>0</v>
      </c>
      <c r="AI114">
        <f>(AE114-CX114*(DC114+DD114)/1000)</f>
        <v>0</v>
      </c>
      <c r="AJ114">
        <f>(-Q114*44100)</f>
        <v>0</v>
      </c>
      <c r="AK114">
        <f>2*29.3*Y114*0.92*(DE114-AD114)</f>
        <v>0</v>
      </c>
      <c r="AL114">
        <f>2*0.95*5.67E-8*(((DE114+$B$7)+273)^4-(AD114+273)^4)</f>
        <v>0</v>
      </c>
      <c r="AM114">
        <f>AB114+AL114+AJ114+AK114</f>
        <v>0</v>
      </c>
      <c r="AN114">
        <v>0</v>
      </c>
      <c r="AO114">
        <v>0</v>
      </c>
      <c r="AP114">
        <f>IF(AN114*$H$13&gt;=AR114,1.0,(AR114/(AR114-AN114*$H$13)))</f>
        <v>0</v>
      </c>
      <c r="AQ114">
        <f>(AP114-1)*100</f>
        <v>0</v>
      </c>
      <c r="AR114">
        <f>MAX(0,($B$13+$C$13*DJ114)/(1+$D$13*DJ114)*DC114/(DE114+273)*$E$13)</f>
        <v>0</v>
      </c>
      <c r="AS114" t="s">
        <v>409</v>
      </c>
      <c r="AT114">
        <v>12501.9</v>
      </c>
      <c r="AU114">
        <v>646.7515384615385</v>
      </c>
      <c r="AV114">
        <v>2575.47</v>
      </c>
      <c r="AW114">
        <f>1-AU114/AV114</f>
        <v>0</v>
      </c>
      <c r="AX114">
        <v>-1.242991638256745</v>
      </c>
      <c r="AY114" t="s">
        <v>822</v>
      </c>
      <c r="AZ114">
        <v>12524.4</v>
      </c>
      <c r="BA114">
        <v>701.5079615384615</v>
      </c>
      <c r="BB114">
        <v>1058.02</v>
      </c>
      <c r="BC114">
        <f>1-BA114/BB114</f>
        <v>0</v>
      </c>
      <c r="BD114">
        <v>0.5</v>
      </c>
      <c r="BE114">
        <f>CN114</f>
        <v>0</v>
      </c>
      <c r="BF114">
        <f>S114</f>
        <v>0</v>
      </c>
      <c r="BG114">
        <f>BC114*BD114*BE114</f>
        <v>0</v>
      </c>
      <c r="BH114">
        <f>(BF114-AX114)/BE114</f>
        <v>0</v>
      </c>
      <c r="BI114">
        <f>(AV114-BB114)/BB114</f>
        <v>0</v>
      </c>
      <c r="BJ114">
        <f>AU114/(AW114+AU114/BB114)</f>
        <v>0</v>
      </c>
      <c r="BK114" t="s">
        <v>823</v>
      </c>
      <c r="BL114">
        <v>-707.4299999999999</v>
      </c>
      <c r="BM114">
        <f>IF(BL114&lt;&gt;0, BL114, BJ114)</f>
        <v>0</v>
      </c>
      <c r="BN114">
        <f>1-BM114/BB114</f>
        <v>0</v>
      </c>
      <c r="BO114">
        <f>(BB114-BA114)/(BB114-BM114)</f>
        <v>0</v>
      </c>
      <c r="BP114">
        <f>(AV114-BB114)/(AV114-BM114)</f>
        <v>0</v>
      </c>
      <c r="BQ114">
        <f>(BB114-BA114)/(BB114-AU114)</f>
        <v>0</v>
      </c>
      <c r="BR114">
        <f>(AV114-BB114)/(AV114-AU114)</f>
        <v>0</v>
      </c>
      <c r="BS114">
        <f>(BO114*BM114/BA114)</f>
        <v>0</v>
      </c>
      <c r="BT114">
        <f>(1-BS114)</f>
        <v>0</v>
      </c>
      <c r="BU114">
        <v>2007</v>
      </c>
      <c r="BV114">
        <v>300</v>
      </c>
      <c r="BW114">
        <v>300</v>
      </c>
      <c r="BX114">
        <v>300</v>
      </c>
      <c r="BY114">
        <v>12524.4</v>
      </c>
      <c r="BZ114">
        <v>968.1799999999999</v>
      </c>
      <c r="CA114">
        <v>-0.009073909999999999</v>
      </c>
      <c r="CB114">
        <v>-13.73</v>
      </c>
      <c r="CC114" t="s">
        <v>412</v>
      </c>
      <c r="CD114" t="s">
        <v>412</v>
      </c>
      <c r="CE114" t="s">
        <v>412</v>
      </c>
      <c r="CF114" t="s">
        <v>412</v>
      </c>
      <c r="CG114" t="s">
        <v>412</v>
      </c>
      <c r="CH114" t="s">
        <v>412</v>
      </c>
      <c r="CI114" t="s">
        <v>412</v>
      </c>
      <c r="CJ114" t="s">
        <v>412</v>
      </c>
      <c r="CK114" t="s">
        <v>412</v>
      </c>
      <c r="CL114" t="s">
        <v>412</v>
      </c>
      <c r="CM114">
        <f>$B$11*DK114+$C$11*DL114+$F$11*DW114*(1-DZ114)</f>
        <v>0</v>
      </c>
      <c r="CN114">
        <f>CM114*CO114</f>
        <v>0</v>
      </c>
      <c r="CO114">
        <f>($B$11*$D$9+$C$11*$D$9+$F$11*((EJ114+EB114)/MAX(EJ114+EB114+EK114, 0.1)*$I$9+EK114/MAX(EJ114+EB114+EK114, 0.1)*$J$9))/($B$11+$C$11+$F$11)</f>
        <v>0</v>
      </c>
      <c r="CP114">
        <f>($B$11*$K$9+$C$11*$K$9+$F$11*((EJ114+EB114)/MAX(EJ114+EB114+EK114, 0.1)*$P$9+EK114/MAX(EJ114+EB114+EK114, 0.1)*$Q$9))/($B$11+$C$11+$F$11)</f>
        <v>0</v>
      </c>
      <c r="CQ114">
        <v>6</v>
      </c>
      <c r="CR114">
        <v>0.5</v>
      </c>
      <c r="CS114" t="s">
        <v>413</v>
      </c>
      <c r="CT114">
        <v>2</v>
      </c>
      <c r="CU114">
        <v>1687889300.849999</v>
      </c>
      <c r="CV114">
        <v>414.929</v>
      </c>
      <c r="CW114">
        <v>435.0111666666668</v>
      </c>
      <c r="CX114">
        <v>29.10180333333333</v>
      </c>
      <c r="CY114">
        <v>25.97567333333333</v>
      </c>
      <c r="CZ114">
        <v>414.313</v>
      </c>
      <c r="DA114">
        <v>28.75531</v>
      </c>
      <c r="DB114">
        <v>600.2362666666668</v>
      </c>
      <c r="DC114">
        <v>100.9376666666667</v>
      </c>
      <c r="DD114">
        <v>0.09993809999999999</v>
      </c>
      <c r="DE114">
        <v>31.47014999999999</v>
      </c>
      <c r="DF114">
        <v>31.51655333333333</v>
      </c>
      <c r="DG114">
        <v>999.9000000000002</v>
      </c>
      <c r="DH114">
        <v>0</v>
      </c>
      <c r="DI114">
        <v>0</v>
      </c>
      <c r="DJ114">
        <v>10002.398</v>
      </c>
      <c r="DK114">
        <v>0</v>
      </c>
      <c r="DL114">
        <v>101.31176</v>
      </c>
      <c r="DM114">
        <v>-20.08850666666666</v>
      </c>
      <c r="DN114">
        <v>427.3594333333333</v>
      </c>
      <c r="DO114">
        <v>446.6121</v>
      </c>
      <c r="DP114">
        <v>3.126117666666666</v>
      </c>
      <c r="DQ114">
        <v>435.0111666666668</v>
      </c>
      <c r="DR114">
        <v>25.97567333333333</v>
      </c>
      <c r="DS114">
        <v>2.937466666666667</v>
      </c>
      <c r="DT114">
        <v>2.621923666666667</v>
      </c>
      <c r="DU114">
        <v>23.67762333333333</v>
      </c>
      <c r="DV114">
        <v>21.80380666666667</v>
      </c>
      <c r="DW114">
        <v>1500.123</v>
      </c>
      <c r="DX114">
        <v>0.9729998333333334</v>
      </c>
      <c r="DY114">
        <v>0.02699989</v>
      </c>
      <c r="DZ114">
        <v>0</v>
      </c>
      <c r="EA114">
        <v>701.4781000000002</v>
      </c>
      <c r="EB114">
        <v>4.99931</v>
      </c>
      <c r="EC114">
        <v>15423.29</v>
      </c>
      <c r="ED114">
        <v>13260.33666666667</v>
      </c>
      <c r="EE114">
        <v>38.30373333333332</v>
      </c>
      <c r="EF114">
        <v>39.70799999999998</v>
      </c>
      <c r="EG114">
        <v>38.56199999999999</v>
      </c>
      <c r="EH114">
        <v>39.31619999999999</v>
      </c>
      <c r="EI114">
        <v>39.93699999999998</v>
      </c>
      <c r="EJ114">
        <v>1454.755333333333</v>
      </c>
      <c r="EK114">
        <v>40.36833333333333</v>
      </c>
      <c r="EL114">
        <v>0</v>
      </c>
      <c r="EM114">
        <v>126.7999999523163</v>
      </c>
      <c r="EN114">
        <v>0</v>
      </c>
      <c r="EO114">
        <v>701.5079615384615</v>
      </c>
      <c r="EP114">
        <v>-40.62676927808936</v>
      </c>
      <c r="EQ114">
        <v>23516.65977501781</v>
      </c>
      <c r="ER114">
        <v>15419.95769230769</v>
      </c>
      <c r="ES114">
        <v>15</v>
      </c>
      <c r="ET114">
        <v>1687889329.1</v>
      </c>
      <c r="EU114" t="s">
        <v>824</v>
      </c>
      <c r="EV114">
        <v>1687889329.1</v>
      </c>
      <c r="EW114">
        <v>1687889201.1</v>
      </c>
      <c r="EX114">
        <v>82</v>
      </c>
      <c r="EY114">
        <v>0.007</v>
      </c>
      <c r="EZ114">
        <v>0.006</v>
      </c>
      <c r="FA114">
        <v>0.616</v>
      </c>
      <c r="FB114">
        <v>0.346</v>
      </c>
      <c r="FC114">
        <v>435</v>
      </c>
      <c r="FD114">
        <v>26</v>
      </c>
      <c r="FE114">
        <v>0.15</v>
      </c>
      <c r="FF114">
        <v>0.06</v>
      </c>
      <c r="FG114">
        <v>-20.06865121951219</v>
      </c>
      <c r="FH114">
        <v>-0.4109017421602776</v>
      </c>
      <c r="FI114">
        <v>0.05408256164534477</v>
      </c>
      <c r="FJ114">
        <v>1</v>
      </c>
      <c r="FK114">
        <v>414.9256129032258</v>
      </c>
      <c r="FL114">
        <v>-0.3647419354823061</v>
      </c>
      <c r="FM114">
        <v>0.03263846673675921</v>
      </c>
      <c r="FN114">
        <v>1</v>
      </c>
      <c r="FO114">
        <v>3.109921707317073</v>
      </c>
      <c r="FP114">
        <v>0.2989779094076635</v>
      </c>
      <c r="FQ114">
        <v>0.02955852342119213</v>
      </c>
      <c r="FR114">
        <v>1</v>
      </c>
      <c r="FS114">
        <v>29.09849354838709</v>
      </c>
      <c r="FT114">
        <v>0.2750709677419519</v>
      </c>
      <c r="FU114">
        <v>0.02054841545549284</v>
      </c>
      <c r="FV114">
        <v>1</v>
      </c>
      <c r="FW114">
        <v>4</v>
      </c>
      <c r="FX114">
        <v>4</v>
      </c>
      <c r="FY114" t="s">
        <v>415</v>
      </c>
      <c r="FZ114">
        <v>3.17414</v>
      </c>
      <c r="GA114">
        <v>2.79687</v>
      </c>
      <c r="GB114">
        <v>0.10298</v>
      </c>
      <c r="GC114">
        <v>0.107391</v>
      </c>
      <c r="GD114">
        <v>0.136138</v>
      </c>
      <c r="GE114">
        <v>0.126698</v>
      </c>
      <c r="GF114">
        <v>27919.9</v>
      </c>
      <c r="GG114">
        <v>22111.1</v>
      </c>
      <c r="GH114">
        <v>29107.4</v>
      </c>
      <c r="GI114">
        <v>24280.4</v>
      </c>
      <c r="GJ114">
        <v>31970.3</v>
      </c>
      <c r="GK114">
        <v>30941.6</v>
      </c>
      <c r="GL114">
        <v>40153</v>
      </c>
      <c r="GM114">
        <v>39618.5</v>
      </c>
      <c r="GN114">
        <v>2.1371</v>
      </c>
      <c r="GO114">
        <v>1.81607</v>
      </c>
      <c r="GP114">
        <v>0.109922</v>
      </c>
      <c r="GQ114">
        <v>0</v>
      </c>
      <c r="GR114">
        <v>29.7463</v>
      </c>
      <c r="GS114">
        <v>999.9</v>
      </c>
      <c r="GT114">
        <v>56.1</v>
      </c>
      <c r="GU114">
        <v>34.6</v>
      </c>
      <c r="GV114">
        <v>30.703</v>
      </c>
      <c r="GW114">
        <v>62.281</v>
      </c>
      <c r="GX114">
        <v>31.7388</v>
      </c>
      <c r="GY114">
        <v>1</v>
      </c>
      <c r="GZ114">
        <v>0.254632</v>
      </c>
      <c r="HA114">
        <v>0</v>
      </c>
      <c r="HB114">
        <v>20.2793</v>
      </c>
      <c r="HC114">
        <v>5.22538</v>
      </c>
      <c r="HD114">
        <v>11.9081</v>
      </c>
      <c r="HE114">
        <v>4.96365</v>
      </c>
      <c r="HF114">
        <v>3.292</v>
      </c>
      <c r="HG114">
        <v>9999</v>
      </c>
      <c r="HH114">
        <v>9999</v>
      </c>
      <c r="HI114">
        <v>9999</v>
      </c>
      <c r="HJ114">
        <v>999.9</v>
      </c>
      <c r="HK114">
        <v>4.97029</v>
      </c>
      <c r="HL114">
        <v>1.87526</v>
      </c>
      <c r="HM114">
        <v>1.874</v>
      </c>
      <c r="HN114">
        <v>1.87317</v>
      </c>
      <c r="HO114">
        <v>1.87465</v>
      </c>
      <c r="HP114">
        <v>1.86966</v>
      </c>
      <c r="HQ114">
        <v>1.87377</v>
      </c>
      <c r="HR114">
        <v>1.87881</v>
      </c>
      <c r="HS114">
        <v>0</v>
      </c>
      <c r="HT114">
        <v>0</v>
      </c>
      <c r="HU114">
        <v>0</v>
      </c>
      <c r="HV114">
        <v>0</v>
      </c>
      <c r="HW114" t="s">
        <v>416</v>
      </c>
      <c r="HX114" t="s">
        <v>417</v>
      </c>
      <c r="HY114" t="s">
        <v>418</v>
      </c>
      <c r="HZ114" t="s">
        <v>418</v>
      </c>
      <c r="IA114" t="s">
        <v>418</v>
      </c>
      <c r="IB114" t="s">
        <v>418</v>
      </c>
      <c r="IC114">
        <v>0</v>
      </c>
      <c r="ID114">
        <v>100</v>
      </c>
      <c r="IE114">
        <v>100</v>
      </c>
      <c r="IF114">
        <v>0.616</v>
      </c>
      <c r="IG114">
        <v>0.3465</v>
      </c>
      <c r="IH114">
        <v>0.6095714285713143</v>
      </c>
      <c r="II114">
        <v>0</v>
      </c>
      <c r="IJ114">
        <v>0</v>
      </c>
      <c r="IK114">
        <v>0</v>
      </c>
      <c r="IL114">
        <v>0.3464850000000013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1.8</v>
      </c>
      <c r="IU114">
        <v>1.8</v>
      </c>
      <c r="IV114">
        <v>1.13525</v>
      </c>
      <c r="IW114">
        <v>2.44263</v>
      </c>
      <c r="IX114">
        <v>1.42578</v>
      </c>
      <c r="IY114">
        <v>2.26318</v>
      </c>
      <c r="IZ114">
        <v>1.54785</v>
      </c>
      <c r="JA114">
        <v>2.31812</v>
      </c>
      <c r="JB114">
        <v>37.5059</v>
      </c>
      <c r="JC114">
        <v>13.703</v>
      </c>
      <c r="JD114">
        <v>18</v>
      </c>
      <c r="JE114">
        <v>639.486</v>
      </c>
      <c r="JF114">
        <v>414.637</v>
      </c>
      <c r="JG114">
        <v>30.7516</v>
      </c>
      <c r="JH114">
        <v>30.6205</v>
      </c>
      <c r="JI114">
        <v>30.0005</v>
      </c>
      <c r="JJ114">
        <v>30.489</v>
      </c>
      <c r="JK114">
        <v>30.421</v>
      </c>
      <c r="JL114">
        <v>22.7435</v>
      </c>
      <c r="JM114">
        <v>18.2985</v>
      </c>
      <c r="JN114">
        <v>70.3412</v>
      </c>
      <c r="JO114">
        <v>-999.9</v>
      </c>
      <c r="JP114">
        <v>435</v>
      </c>
      <c r="JQ114">
        <v>26</v>
      </c>
      <c r="JR114">
        <v>94.84269999999999</v>
      </c>
      <c r="JS114">
        <v>100.793</v>
      </c>
    </row>
    <row r="115" spans="1:279">
      <c r="A115" t="s">
        <v>45</v>
      </c>
      <c r="B115" t="s">
        <v>47</v>
      </c>
      <c r="C115" t="s">
        <v>49</v>
      </c>
    </row>
    <row r="116" spans="1:279">
      <c r="B116">
        <v>0</v>
      </c>
      <c r="C116">
        <v>1</v>
      </c>
    </row>
    <row r="117" spans="1:279">
      <c r="A117">
        <v>83</v>
      </c>
      <c r="B117">
        <v>1687889467.6</v>
      </c>
      <c r="C117">
        <v>16936</v>
      </c>
      <c r="D117" t="s">
        <v>825</v>
      </c>
      <c r="E117" t="s">
        <v>826</v>
      </c>
      <c r="F117">
        <v>15</v>
      </c>
      <c r="P117">
        <v>1687889459.849999</v>
      </c>
      <c r="Q117">
        <f>(R117)/1000</f>
        <v>0</v>
      </c>
      <c r="R117">
        <f>1000*DB117*AP117*(CX117-CY117)/(100*CQ117*(1000-AP117*CX117))</f>
        <v>0</v>
      </c>
      <c r="S117">
        <f>DB117*AP117*(CW117-CV117*(1000-AP117*CY117)/(1000-AP117*CX117))/(100*CQ117)</f>
        <v>0</v>
      </c>
      <c r="T117">
        <f>CV117 - IF(AP117&gt;1, S117*CQ117*100.0/(AR117*DJ117), 0)</f>
        <v>0</v>
      </c>
      <c r="U117">
        <f>((AA117-Q117/2)*T117-S117)/(AA117+Q117/2)</f>
        <v>0</v>
      </c>
      <c r="V117">
        <f>U117*(DC117+DD117)/1000.0</f>
        <v>0</v>
      </c>
      <c r="W117">
        <f>(CV117 - IF(AP117&gt;1, S117*CQ117*100.0/(AR117*DJ117), 0))*(DC117+DD117)/1000.0</f>
        <v>0</v>
      </c>
      <c r="X117">
        <f>2.0/((1/Z117-1/Y117)+SIGN(Z117)*SQRT((1/Z117-1/Y117)*(1/Z117-1/Y117) + 4*CR117/((CR117+1)*(CR117+1))*(2*1/Z117*1/Y117-1/Y117*1/Y117)))</f>
        <v>0</v>
      </c>
      <c r="Y117">
        <f>IF(LEFT(CS117,1)&lt;&gt;"0",IF(LEFT(CS117,1)="1",3.0,CT117),$D$5+$E$5*(DJ117*DC117/($K$5*1000))+$F$5*(DJ117*DC117/($K$5*1000))*MAX(MIN(CQ117,$J$5),$I$5)*MAX(MIN(CQ117,$J$5),$I$5)+$G$5*MAX(MIN(CQ117,$J$5),$I$5)*(DJ117*DC117/($K$5*1000))+$H$5*(DJ117*DC117/($K$5*1000))*(DJ117*DC117/($K$5*1000)))</f>
        <v>0</v>
      </c>
      <c r="Z117">
        <f>Q117*(1000-(1000*0.61365*exp(17.502*AD117/(240.97+AD117))/(DC117+DD117)+CX117)/2)/(1000*0.61365*exp(17.502*AD117/(240.97+AD117))/(DC117+DD117)-CX117)</f>
        <v>0</v>
      </c>
      <c r="AA117">
        <f>1/((CR117+1)/(X117/1.6)+1/(Y117/1.37)) + CR117/((CR117+1)/(X117/1.6) + CR117/(Y117/1.37))</f>
        <v>0</v>
      </c>
      <c r="AB117">
        <f>(CM117*CP117)</f>
        <v>0</v>
      </c>
      <c r="AC117">
        <f>(DE117+(AB117+2*0.95*5.67E-8*(((DE117+$B$7)+273)^4-(DE117+273)^4)-44100*Q117)/(1.84*29.3*Y117+8*0.95*5.67E-8*(DE117+273)^3))</f>
        <v>0</v>
      </c>
      <c r="AD117">
        <f>($B$116*DF117+$D$7*DG117+$C$116*AC117)</f>
        <v>0</v>
      </c>
      <c r="AE117">
        <f>0.61365*exp(17.502*AD117/(240.97+AD117))</f>
        <v>0</v>
      </c>
      <c r="AF117">
        <f>(AG117/AH117*100)</f>
        <v>0</v>
      </c>
      <c r="AG117">
        <f>CX117*(DC117+DD117)/1000</f>
        <v>0</v>
      </c>
      <c r="AH117">
        <f>0.61365*exp(17.502*DE117/(240.97+DE117))</f>
        <v>0</v>
      </c>
      <c r="AI117">
        <f>(AE117-CX117*(DC117+DD117)/1000)</f>
        <v>0</v>
      </c>
      <c r="AJ117">
        <f>(-Q117*44100)</f>
        <v>0</v>
      </c>
      <c r="AK117">
        <f>2*29.3*Y117*0.92*(DE117-AD117)</f>
        <v>0</v>
      </c>
      <c r="AL117">
        <f>2*0.95*5.67E-8*(((DE117+$B$7)+273)^4-(AD117+273)^4)</f>
        <v>0</v>
      </c>
      <c r="AM117">
        <f>AB117+AL117+AJ117+AK117</f>
        <v>0</v>
      </c>
      <c r="AN117">
        <v>0</v>
      </c>
      <c r="AO117">
        <v>0</v>
      </c>
      <c r="AP117">
        <f>IF(AN117*$H$13&gt;=AR117,1.0,(AR117/(AR117-AN117*$H$13)))</f>
        <v>0</v>
      </c>
      <c r="AQ117">
        <f>(AP117-1)*100</f>
        <v>0</v>
      </c>
      <c r="AR117">
        <f>MAX(0,($B$13+$C$13*DJ117)/(1+$D$13*DJ117)*DC117/(DE117+273)*$E$13)</f>
        <v>0</v>
      </c>
      <c r="AS117" t="s">
        <v>409</v>
      </c>
      <c r="AT117">
        <v>12501.9</v>
      </c>
      <c r="AU117">
        <v>646.7515384615385</v>
      </c>
      <c r="AV117">
        <v>2575.47</v>
      </c>
      <c r="AW117">
        <f>1-AU117/AV117</f>
        <v>0</v>
      </c>
      <c r="AX117">
        <v>-1.242991638256745</v>
      </c>
      <c r="AY117" t="s">
        <v>827</v>
      </c>
      <c r="AZ117">
        <v>12533.6</v>
      </c>
      <c r="BA117">
        <v>784.6569599999999</v>
      </c>
      <c r="BB117">
        <v>1108.44</v>
      </c>
      <c r="BC117">
        <f>1-BA117/BB117</f>
        <v>0</v>
      </c>
      <c r="BD117">
        <v>0.5</v>
      </c>
      <c r="BE117">
        <f>CN117</f>
        <v>0</v>
      </c>
      <c r="BF117">
        <f>S117</f>
        <v>0</v>
      </c>
      <c r="BG117">
        <f>BC117*BD117*BE117</f>
        <v>0</v>
      </c>
      <c r="BH117">
        <f>(BF117-AX117)/BE117</f>
        <v>0</v>
      </c>
      <c r="BI117">
        <f>(AV117-BB117)/BB117</f>
        <v>0</v>
      </c>
      <c r="BJ117">
        <f>AU117/(AW117+AU117/BB117)</f>
        <v>0</v>
      </c>
      <c r="BK117" t="s">
        <v>828</v>
      </c>
      <c r="BL117">
        <v>-2055.23</v>
      </c>
      <c r="BM117">
        <f>IF(BL117&lt;&gt;0, BL117, BJ117)</f>
        <v>0</v>
      </c>
      <c r="BN117">
        <f>1-BM117/BB117</f>
        <v>0</v>
      </c>
      <c r="BO117">
        <f>(BB117-BA117)/(BB117-BM117)</f>
        <v>0</v>
      </c>
      <c r="BP117">
        <f>(AV117-BB117)/(AV117-BM117)</f>
        <v>0</v>
      </c>
      <c r="BQ117">
        <f>(BB117-BA117)/(BB117-AU117)</f>
        <v>0</v>
      </c>
      <c r="BR117">
        <f>(AV117-BB117)/(AV117-AU117)</f>
        <v>0</v>
      </c>
      <c r="BS117">
        <f>(BO117*BM117/BA117)</f>
        <v>0</v>
      </c>
      <c r="BT117">
        <f>(1-BS117)</f>
        <v>0</v>
      </c>
      <c r="BU117">
        <v>2009</v>
      </c>
      <c r="BV117">
        <v>300</v>
      </c>
      <c r="BW117">
        <v>300</v>
      </c>
      <c r="BX117">
        <v>300</v>
      </c>
      <c r="BY117">
        <v>12533.6</v>
      </c>
      <c r="BZ117">
        <v>1035.68</v>
      </c>
      <c r="CA117">
        <v>-0.00908189</v>
      </c>
      <c r="CB117">
        <v>-9.6</v>
      </c>
      <c r="CC117" t="s">
        <v>412</v>
      </c>
      <c r="CD117" t="s">
        <v>412</v>
      </c>
      <c r="CE117" t="s">
        <v>412</v>
      </c>
      <c r="CF117" t="s">
        <v>412</v>
      </c>
      <c r="CG117" t="s">
        <v>412</v>
      </c>
      <c r="CH117" t="s">
        <v>412</v>
      </c>
      <c r="CI117" t="s">
        <v>412</v>
      </c>
      <c r="CJ117" t="s">
        <v>412</v>
      </c>
      <c r="CK117" t="s">
        <v>412</v>
      </c>
      <c r="CL117" t="s">
        <v>412</v>
      </c>
      <c r="CM117">
        <f>$B$11*DK117+$C$11*DL117+$F$11*DW117*(1-DZ117)</f>
        <v>0</v>
      </c>
      <c r="CN117">
        <f>CM117*CO117</f>
        <v>0</v>
      </c>
      <c r="CO117">
        <f>($B$11*$D$9+$C$11*$D$9+$F$11*((EJ117+EB117)/MAX(EJ117+EB117+EK117, 0.1)*$I$9+EK117/MAX(EJ117+EB117+EK117, 0.1)*$J$9))/($B$11+$C$11+$F$11)</f>
        <v>0</v>
      </c>
      <c r="CP117">
        <f>($B$11*$K$9+$C$11*$K$9+$F$11*((EJ117+EB117)/MAX(EJ117+EB117+EK117, 0.1)*$P$9+EK117/MAX(EJ117+EB117+EK117, 0.1)*$Q$9))/($B$11+$C$11+$F$11)</f>
        <v>0</v>
      </c>
      <c r="CQ117">
        <v>6</v>
      </c>
      <c r="CR117">
        <v>0.5</v>
      </c>
      <c r="CS117" t="s">
        <v>413</v>
      </c>
      <c r="CT117">
        <v>2</v>
      </c>
      <c r="CU117">
        <v>1687889459.849999</v>
      </c>
      <c r="CV117">
        <v>417.9221666666667</v>
      </c>
      <c r="CW117">
        <v>434.9934333333333</v>
      </c>
      <c r="CX117">
        <v>28.41607</v>
      </c>
      <c r="CY117">
        <v>26.03357666666666</v>
      </c>
      <c r="CZ117">
        <v>417.3131666666667</v>
      </c>
      <c r="DA117">
        <v>28.06957666666666</v>
      </c>
      <c r="DB117">
        <v>600.2106333333334</v>
      </c>
      <c r="DC117">
        <v>100.9445</v>
      </c>
      <c r="DD117">
        <v>0.09980798333333336</v>
      </c>
      <c r="DE117">
        <v>31.51667666666667</v>
      </c>
      <c r="DF117">
        <v>999.9000000000002</v>
      </c>
      <c r="DG117">
        <v>999.9000000000002</v>
      </c>
      <c r="DH117">
        <v>0</v>
      </c>
      <c r="DI117">
        <v>0</v>
      </c>
      <c r="DJ117">
        <v>10001.82666666667</v>
      </c>
      <c r="DK117">
        <v>0</v>
      </c>
      <c r="DL117">
        <v>1025.882333333333</v>
      </c>
      <c r="DM117">
        <v>-17.06382666666666</v>
      </c>
      <c r="DN117">
        <v>430.1526666666667</v>
      </c>
      <c r="DO117">
        <v>446.6204666666666</v>
      </c>
      <c r="DP117">
        <v>2.382492333333333</v>
      </c>
      <c r="DQ117">
        <v>434.9934333333333</v>
      </c>
      <c r="DR117">
        <v>26.03357666666666</v>
      </c>
      <c r="DS117">
        <v>2.868447666666666</v>
      </c>
      <c r="DT117">
        <v>2.627947666666666</v>
      </c>
      <c r="DU117">
        <v>23.28334333333333</v>
      </c>
      <c r="DV117">
        <v>21.84138333333333</v>
      </c>
      <c r="DW117">
        <v>1500.000333333333</v>
      </c>
      <c r="DX117">
        <v>0.9730000000000001</v>
      </c>
      <c r="DY117">
        <v>0.02699972000000001</v>
      </c>
      <c r="DZ117">
        <v>0</v>
      </c>
      <c r="EA117">
        <v>785.4392666666668</v>
      </c>
      <c r="EB117">
        <v>4.99931</v>
      </c>
      <c r="EC117">
        <v>15670.76333333334</v>
      </c>
      <c r="ED117">
        <v>13259.24666666667</v>
      </c>
      <c r="EE117">
        <v>38.4958</v>
      </c>
      <c r="EF117">
        <v>40.06223333333333</v>
      </c>
      <c r="EG117">
        <v>38.83090000000001</v>
      </c>
      <c r="EH117">
        <v>39.51033333333331</v>
      </c>
      <c r="EI117">
        <v>40.06199999999998</v>
      </c>
      <c r="EJ117">
        <v>1454.637666666667</v>
      </c>
      <c r="EK117">
        <v>40.36266666666666</v>
      </c>
      <c r="EL117">
        <v>0</v>
      </c>
      <c r="EM117">
        <v>158.2000000476837</v>
      </c>
      <c r="EN117">
        <v>0</v>
      </c>
      <c r="EO117">
        <v>784.6569599999999</v>
      </c>
      <c r="EP117">
        <v>-174.2689233524519</v>
      </c>
      <c r="EQ117">
        <v>-562.0769351582965</v>
      </c>
      <c r="ER117">
        <v>15684.684</v>
      </c>
      <c r="ES117">
        <v>15</v>
      </c>
      <c r="ET117">
        <v>1687889493.6</v>
      </c>
      <c r="EU117" t="s">
        <v>829</v>
      </c>
      <c r="EV117">
        <v>1687889493.6</v>
      </c>
      <c r="EW117">
        <v>1687889201.1</v>
      </c>
      <c r="EX117">
        <v>83</v>
      </c>
      <c r="EY117">
        <v>-0.007</v>
      </c>
      <c r="EZ117">
        <v>0.006</v>
      </c>
      <c r="FA117">
        <v>0.609</v>
      </c>
      <c r="FB117">
        <v>0.346</v>
      </c>
      <c r="FC117">
        <v>435</v>
      </c>
      <c r="FD117">
        <v>26</v>
      </c>
      <c r="FE117">
        <v>0.09</v>
      </c>
      <c r="FF117">
        <v>0.06</v>
      </c>
      <c r="FG117">
        <v>-17.03666</v>
      </c>
      <c r="FH117">
        <v>-0.3793148217635828</v>
      </c>
      <c r="FI117">
        <v>0.05390759593971913</v>
      </c>
      <c r="FJ117">
        <v>1</v>
      </c>
      <c r="FK117">
        <v>417.9381666666667</v>
      </c>
      <c r="FL117">
        <v>-0.2149855394885592</v>
      </c>
      <c r="FM117">
        <v>0.02939623936643811</v>
      </c>
      <c r="FN117">
        <v>1</v>
      </c>
      <c r="FO117">
        <v>2.35432625</v>
      </c>
      <c r="FP117">
        <v>0.4640621763602196</v>
      </c>
      <c r="FQ117">
        <v>0.04538863385736014</v>
      </c>
      <c r="FR117">
        <v>1</v>
      </c>
      <c r="FS117">
        <v>28.40784333333333</v>
      </c>
      <c r="FT117">
        <v>0.4701250278088117</v>
      </c>
      <c r="FU117">
        <v>0.03395598801717021</v>
      </c>
      <c r="FV117">
        <v>1</v>
      </c>
      <c r="FW117">
        <v>4</v>
      </c>
      <c r="FX117">
        <v>4</v>
      </c>
      <c r="FY117" t="s">
        <v>415</v>
      </c>
      <c r="FZ117">
        <v>3.17406</v>
      </c>
      <c r="GA117">
        <v>2.79673</v>
      </c>
      <c r="GB117">
        <v>0.103518</v>
      </c>
      <c r="GC117">
        <v>0.107362</v>
      </c>
      <c r="GD117">
        <v>0.13397</v>
      </c>
      <c r="GE117">
        <v>0.126915</v>
      </c>
      <c r="GF117">
        <v>27886.5</v>
      </c>
      <c r="GG117">
        <v>22104.4</v>
      </c>
      <c r="GH117">
        <v>29090.8</v>
      </c>
      <c r="GI117">
        <v>24272.8</v>
      </c>
      <c r="GJ117">
        <v>32033.9</v>
      </c>
      <c r="GK117">
        <v>30925.6</v>
      </c>
      <c r="GL117">
        <v>40129.5</v>
      </c>
      <c r="GM117">
        <v>39607.4</v>
      </c>
      <c r="GN117">
        <v>2.13355</v>
      </c>
      <c r="GO117">
        <v>1.81645</v>
      </c>
      <c r="GP117">
        <v>0</v>
      </c>
      <c r="GQ117">
        <v>0</v>
      </c>
      <c r="GR117">
        <v>29.8767</v>
      </c>
      <c r="GS117">
        <v>999.9</v>
      </c>
      <c r="GT117">
        <v>56.6</v>
      </c>
      <c r="GU117">
        <v>34.6</v>
      </c>
      <c r="GV117">
        <v>30.9739</v>
      </c>
      <c r="GW117">
        <v>61.831</v>
      </c>
      <c r="GX117">
        <v>31.4784</v>
      </c>
      <c r="GY117">
        <v>1</v>
      </c>
      <c r="GZ117">
        <v>0.271341</v>
      </c>
      <c r="HA117">
        <v>0</v>
      </c>
      <c r="HB117">
        <v>20.2786</v>
      </c>
      <c r="HC117">
        <v>5.22298</v>
      </c>
      <c r="HD117">
        <v>11.9081</v>
      </c>
      <c r="HE117">
        <v>4.96365</v>
      </c>
      <c r="HF117">
        <v>3.292</v>
      </c>
      <c r="HG117">
        <v>9999</v>
      </c>
      <c r="HH117">
        <v>9999</v>
      </c>
      <c r="HI117">
        <v>9999</v>
      </c>
      <c r="HJ117">
        <v>999.9</v>
      </c>
      <c r="HK117">
        <v>4.97028</v>
      </c>
      <c r="HL117">
        <v>1.87524</v>
      </c>
      <c r="HM117">
        <v>1.87397</v>
      </c>
      <c r="HN117">
        <v>1.87317</v>
      </c>
      <c r="HO117">
        <v>1.87466</v>
      </c>
      <c r="HP117">
        <v>1.86962</v>
      </c>
      <c r="HQ117">
        <v>1.87377</v>
      </c>
      <c r="HR117">
        <v>1.87881</v>
      </c>
      <c r="HS117">
        <v>0</v>
      </c>
      <c r="HT117">
        <v>0</v>
      </c>
      <c r="HU117">
        <v>0</v>
      </c>
      <c r="HV117">
        <v>0</v>
      </c>
      <c r="HW117" t="s">
        <v>416</v>
      </c>
      <c r="HX117" t="s">
        <v>417</v>
      </c>
      <c r="HY117" t="s">
        <v>418</v>
      </c>
      <c r="HZ117" t="s">
        <v>418</v>
      </c>
      <c r="IA117" t="s">
        <v>418</v>
      </c>
      <c r="IB117" t="s">
        <v>418</v>
      </c>
      <c r="IC117">
        <v>0</v>
      </c>
      <c r="ID117">
        <v>100</v>
      </c>
      <c r="IE117">
        <v>100</v>
      </c>
      <c r="IF117">
        <v>0.609</v>
      </c>
      <c r="IG117">
        <v>0.3465</v>
      </c>
      <c r="IH117">
        <v>0.6163809523810073</v>
      </c>
      <c r="II117">
        <v>0</v>
      </c>
      <c r="IJ117">
        <v>0</v>
      </c>
      <c r="IK117">
        <v>0</v>
      </c>
      <c r="IL117">
        <v>0.3464850000000013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2.3</v>
      </c>
      <c r="IU117">
        <v>4.4</v>
      </c>
      <c r="IV117">
        <v>1.13525</v>
      </c>
      <c r="IW117">
        <v>2.42432</v>
      </c>
      <c r="IX117">
        <v>1.42578</v>
      </c>
      <c r="IY117">
        <v>2.26318</v>
      </c>
      <c r="IZ117">
        <v>1.54785</v>
      </c>
      <c r="JA117">
        <v>2.45728</v>
      </c>
      <c r="JB117">
        <v>37.554</v>
      </c>
      <c r="JC117">
        <v>13.6767</v>
      </c>
      <c r="JD117">
        <v>18</v>
      </c>
      <c r="JE117">
        <v>637.741</v>
      </c>
      <c r="JF117">
        <v>415.489</v>
      </c>
      <c r="JG117">
        <v>30.919</v>
      </c>
      <c r="JH117">
        <v>30.7672</v>
      </c>
      <c r="JI117">
        <v>30.0008</v>
      </c>
      <c r="JJ117">
        <v>30.5829</v>
      </c>
      <c r="JK117">
        <v>30.5161</v>
      </c>
      <c r="JL117">
        <v>22.7477</v>
      </c>
      <c r="JM117">
        <v>18.8424</v>
      </c>
      <c r="JN117">
        <v>70.7119</v>
      </c>
      <c r="JO117">
        <v>-999.9</v>
      </c>
      <c r="JP117">
        <v>435</v>
      </c>
      <c r="JQ117">
        <v>26</v>
      </c>
      <c r="JR117">
        <v>94.78789999999999</v>
      </c>
      <c r="JS117">
        <v>100.763</v>
      </c>
    </row>
    <row r="118" spans="1:279">
      <c r="A118" t="s">
        <v>45</v>
      </c>
      <c r="B118" t="s">
        <v>47</v>
      </c>
      <c r="C118" t="s">
        <v>49</v>
      </c>
    </row>
    <row r="119" spans="1:279">
      <c r="B119">
        <v>1</v>
      </c>
      <c r="C119">
        <v>0</v>
      </c>
    </row>
    <row r="120" spans="1:279">
      <c r="A120">
        <v>84</v>
      </c>
      <c r="B120">
        <v>1687889610.1</v>
      </c>
      <c r="C120">
        <v>17078.5</v>
      </c>
      <c r="D120" t="s">
        <v>830</v>
      </c>
      <c r="E120" t="s">
        <v>831</v>
      </c>
      <c r="F120">
        <v>15</v>
      </c>
      <c r="P120">
        <v>1687889602.349999</v>
      </c>
      <c r="Q120">
        <f>(R120)/1000</f>
        <v>0</v>
      </c>
      <c r="R120">
        <f>1000*DB120*AP120*(CX120-CY120)/(100*CQ120*(1000-AP120*CX120))</f>
        <v>0</v>
      </c>
      <c r="S120">
        <f>DB120*AP120*(CW120-CV120*(1000-AP120*CY120)/(1000-AP120*CX120))/(100*CQ120)</f>
        <v>0</v>
      </c>
      <c r="T120">
        <f>CV120 - IF(AP120&gt;1, S120*CQ120*100.0/(AR120*DJ120), 0)</f>
        <v>0</v>
      </c>
      <c r="U120">
        <f>((AA120-Q120/2)*T120-S120)/(AA120+Q120/2)</f>
        <v>0</v>
      </c>
      <c r="V120">
        <f>U120*(DC120+DD120)/1000.0</f>
        <v>0</v>
      </c>
      <c r="W120">
        <f>(CV120 - IF(AP120&gt;1, S120*CQ120*100.0/(AR120*DJ120), 0))*(DC120+DD120)/1000.0</f>
        <v>0</v>
      </c>
      <c r="X120">
        <f>2.0/((1/Z120-1/Y120)+SIGN(Z120)*SQRT((1/Z120-1/Y120)*(1/Z120-1/Y120) + 4*CR120/((CR120+1)*(CR120+1))*(2*1/Z120*1/Y120-1/Y120*1/Y120)))</f>
        <v>0</v>
      </c>
      <c r="Y120">
        <f>IF(LEFT(CS120,1)&lt;&gt;"0",IF(LEFT(CS120,1)="1",3.0,CT120),$D$5+$E$5*(DJ120*DC120/($K$5*1000))+$F$5*(DJ120*DC120/($K$5*1000))*MAX(MIN(CQ120,$J$5),$I$5)*MAX(MIN(CQ120,$J$5),$I$5)+$G$5*MAX(MIN(CQ120,$J$5),$I$5)*(DJ120*DC120/($K$5*1000))+$H$5*(DJ120*DC120/($K$5*1000))*(DJ120*DC120/($K$5*1000)))</f>
        <v>0</v>
      </c>
      <c r="Z120">
        <f>Q120*(1000-(1000*0.61365*exp(17.502*AD120/(240.97+AD120))/(DC120+DD120)+CX120)/2)/(1000*0.61365*exp(17.502*AD120/(240.97+AD120))/(DC120+DD120)-CX120)</f>
        <v>0</v>
      </c>
      <c r="AA120">
        <f>1/((CR120+1)/(X120/1.6)+1/(Y120/1.37)) + CR120/((CR120+1)/(X120/1.6) + CR120/(Y120/1.37))</f>
        <v>0</v>
      </c>
      <c r="AB120">
        <f>(CM120*CP120)</f>
        <v>0</v>
      </c>
      <c r="AC120">
        <f>(DE120+(AB120+2*0.95*5.67E-8*(((DE120+$B$7)+273)^4-(DE120+273)^4)-44100*Q120)/(1.84*29.3*Y120+8*0.95*5.67E-8*(DE120+273)^3))</f>
        <v>0</v>
      </c>
      <c r="AD120">
        <f>($B$119*DF120+$D$7*DG120+$C$119*AC120)</f>
        <v>0</v>
      </c>
      <c r="AE120">
        <f>0.61365*exp(17.502*AD120/(240.97+AD120))</f>
        <v>0</v>
      </c>
      <c r="AF120">
        <f>(AG120/AH120*100)</f>
        <v>0</v>
      </c>
      <c r="AG120">
        <f>CX120*(DC120+DD120)/1000</f>
        <v>0</v>
      </c>
      <c r="AH120">
        <f>0.61365*exp(17.502*DE120/(240.97+DE120))</f>
        <v>0</v>
      </c>
      <c r="AI120">
        <f>(AE120-CX120*(DC120+DD120)/1000)</f>
        <v>0</v>
      </c>
      <c r="AJ120">
        <f>(-Q120*44100)</f>
        <v>0</v>
      </c>
      <c r="AK120">
        <f>2*29.3*Y120*0.92*(DE120-AD120)</f>
        <v>0</v>
      </c>
      <c r="AL120">
        <f>2*0.95*5.67E-8*(((DE120+$B$7)+273)^4-(AD120+273)^4)</f>
        <v>0</v>
      </c>
      <c r="AM120">
        <f>AB120+AL120+AJ120+AK120</f>
        <v>0</v>
      </c>
      <c r="AN120">
        <v>0</v>
      </c>
      <c r="AO120">
        <v>0</v>
      </c>
      <c r="AP120">
        <f>IF(AN120*$H$13&gt;=AR120,1.0,(AR120/(AR120-AN120*$H$13)))</f>
        <v>0</v>
      </c>
      <c r="AQ120">
        <f>(AP120-1)*100</f>
        <v>0</v>
      </c>
      <c r="AR120">
        <f>MAX(0,($B$13+$C$13*DJ120)/(1+$D$13*DJ120)*DC120/(DE120+273)*$E$13)</f>
        <v>0</v>
      </c>
      <c r="AS120" t="s">
        <v>409</v>
      </c>
      <c r="AT120">
        <v>12501.9</v>
      </c>
      <c r="AU120">
        <v>646.7515384615385</v>
      </c>
      <c r="AV120">
        <v>2575.47</v>
      </c>
      <c r="AW120">
        <f>1-AU120/AV120</f>
        <v>0</v>
      </c>
      <c r="AX120">
        <v>-1.242991638256745</v>
      </c>
      <c r="AY120" t="s">
        <v>832</v>
      </c>
      <c r="AZ120">
        <v>12584.8</v>
      </c>
      <c r="BA120">
        <v>470.1552692307692</v>
      </c>
      <c r="BB120">
        <v>541.816</v>
      </c>
      <c r="BC120">
        <f>1-BA120/BB120</f>
        <v>0</v>
      </c>
      <c r="BD120">
        <v>0.5</v>
      </c>
      <c r="BE120">
        <f>CN120</f>
        <v>0</v>
      </c>
      <c r="BF120">
        <f>S120</f>
        <v>0</v>
      </c>
      <c r="BG120">
        <f>BC120*BD120*BE120</f>
        <v>0</v>
      </c>
      <c r="BH120">
        <f>(BF120-AX120)/BE120</f>
        <v>0</v>
      </c>
      <c r="BI120">
        <f>(AV120-BB120)/BB120</f>
        <v>0</v>
      </c>
      <c r="BJ120">
        <f>AU120/(AW120+AU120/BB120)</f>
        <v>0</v>
      </c>
      <c r="BK120" t="s">
        <v>833</v>
      </c>
      <c r="BL120">
        <v>-1343.17</v>
      </c>
      <c r="BM120">
        <f>IF(BL120&lt;&gt;0, BL120, BJ120)</f>
        <v>0</v>
      </c>
      <c r="BN120">
        <f>1-BM120/BB120</f>
        <v>0</v>
      </c>
      <c r="BO120">
        <f>(BB120-BA120)/(BB120-BM120)</f>
        <v>0</v>
      </c>
      <c r="BP120">
        <f>(AV120-BB120)/(AV120-BM120)</f>
        <v>0</v>
      </c>
      <c r="BQ120">
        <f>(BB120-BA120)/(BB120-AU120)</f>
        <v>0</v>
      </c>
      <c r="BR120">
        <f>(AV120-BB120)/(AV120-AU120)</f>
        <v>0</v>
      </c>
      <c r="BS120">
        <f>(BO120*BM120/BA120)</f>
        <v>0</v>
      </c>
      <c r="BT120">
        <f>(1-BS120)</f>
        <v>0</v>
      </c>
      <c r="BU120">
        <v>2011</v>
      </c>
      <c r="BV120">
        <v>300</v>
      </c>
      <c r="BW120">
        <v>300</v>
      </c>
      <c r="BX120">
        <v>300</v>
      </c>
      <c r="BY120">
        <v>12584.8</v>
      </c>
      <c r="BZ120">
        <v>529.6</v>
      </c>
      <c r="CA120">
        <v>-0.00911609</v>
      </c>
      <c r="CB120">
        <v>-1.34</v>
      </c>
      <c r="CC120" t="s">
        <v>412</v>
      </c>
      <c r="CD120" t="s">
        <v>412</v>
      </c>
      <c r="CE120" t="s">
        <v>412</v>
      </c>
      <c r="CF120" t="s">
        <v>412</v>
      </c>
      <c r="CG120" t="s">
        <v>412</v>
      </c>
      <c r="CH120" t="s">
        <v>412</v>
      </c>
      <c r="CI120" t="s">
        <v>412</v>
      </c>
      <c r="CJ120" t="s">
        <v>412</v>
      </c>
      <c r="CK120" t="s">
        <v>412</v>
      </c>
      <c r="CL120" t="s">
        <v>412</v>
      </c>
      <c r="CM120">
        <f>$B$11*DK120+$C$11*DL120+$F$11*DW120*(1-DZ120)</f>
        <v>0</v>
      </c>
      <c r="CN120">
        <f>CM120*CO120</f>
        <v>0</v>
      </c>
      <c r="CO120">
        <f>($B$11*$D$9+$C$11*$D$9+$F$11*((EJ120+EB120)/MAX(EJ120+EB120+EK120, 0.1)*$I$9+EK120/MAX(EJ120+EB120+EK120, 0.1)*$J$9))/($B$11+$C$11+$F$11)</f>
        <v>0</v>
      </c>
      <c r="CP120">
        <f>($B$11*$K$9+$C$11*$K$9+$F$11*((EJ120+EB120)/MAX(EJ120+EB120+EK120, 0.1)*$P$9+EK120/MAX(EJ120+EB120+EK120, 0.1)*$Q$9))/($B$11+$C$11+$F$11)</f>
        <v>0</v>
      </c>
      <c r="CQ120">
        <v>6</v>
      </c>
      <c r="CR120">
        <v>0.5</v>
      </c>
      <c r="CS120" t="s">
        <v>413</v>
      </c>
      <c r="CT120">
        <v>2</v>
      </c>
      <c r="CU120">
        <v>1687889602.349999</v>
      </c>
      <c r="CV120">
        <v>430.3944999999999</v>
      </c>
      <c r="CW120">
        <v>435.0000333333334</v>
      </c>
      <c r="CX120">
        <v>26.66426666666666</v>
      </c>
      <c r="CY120">
        <v>25.92950333333333</v>
      </c>
      <c r="CZ120">
        <v>429.7445</v>
      </c>
      <c r="DA120">
        <v>26.32326666666666</v>
      </c>
      <c r="DB120">
        <v>600.2407333333333</v>
      </c>
      <c r="DC120">
        <v>100.9458666666666</v>
      </c>
      <c r="DD120">
        <v>0.1001996</v>
      </c>
      <c r="DE120">
        <v>32.01464333333333</v>
      </c>
      <c r="DF120">
        <v>32.35882333333333</v>
      </c>
      <c r="DG120">
        <v>999.9000000000002</v>
      </c>
      <c r="DH120">
        <v>0</v>
      </c>
      <c r="DI120">
        <v>0</v>
      </c>
      <c r="DJ120">
        <v>10002.05866666667</v>
      </c>
      <c r="DK120">
        <v>0</v>
      </c>
      <c r="DL120">
        <v>777.8837333333333</v>
      </c>
      <c r="DM120">
        <v>-4.646327666666665</v>
      </c>
      <c r="DN120">
        <v>442.1455999999999</v>
      </c>
      <c r="DO120">
        <v>446.5796666666666</v>
      </c>
      <c r="DP120">
        <v>0.7402417333333333</v>
      </c>
      <c r="DQ120">
        <v>435.0000333333334</v>
      </c>
      <c r="DR120">
        <v>25.92950333333333</v>
      </c>
      <c r="DS120">
        <v>2.692200666666666</v>
      </c>
      <c r="DT120">
        <v>2.617476666666666</v>
      </c>
      <c r="DU120">
        <v>22.23757999999999</v>
      </c>
      <c r="DV120">
        <v>21.77601333333333</v>
      </c>
      <c r="DW120">
        <v>1500.047666666667</v>
      </c>
      <c r="DX120">
        <v>0.9729983666666668</v>
      </c>
      <c r="DY120">
        <v>0.02700154333333333</v>
      </c>
      <c r="DZ120">
        <v>0</v>
      </c>
      <c r="EA120">
        <v>470.1045</v>
      </c>
      <c r="EB120">
        <v>4.99931</v>
      </c>
      <c r="EC120">
        <v>10705.55</v>
      </c>
      <c r="ED120">
        <v>13259.66</v>
      </c>
      <c r="EE120">
        <v>38.81199999999999</v>
      </c>
      <c r="EF120">
        <v>40.43699999999998</v>
      </c>
      <c r="EG120">
        <v>39.25</v>
      </c>
      <c r="EH120">
        <v>39.93699999999998</v>
      </c>
      <c r="EI120">
        <v>40.43699999999998</v>
      </c>
      <c r="EJ120">
        <v>1454.679333333333</v>
      </c>
      <c r="EK120">
        <v>40.36866666666666</v>
      </c>
      <c r="EL120">
        <v>0</v>
      </c>
      <c r="EM120">
        <v>142.0999999046326</v>
      </c>
      <c r="EN120">
        <v>0</v>
      </c>
      <c r="EO120">
        <v>470.1552692307692</v>
      </c>
      <c r="EP120">
        <v>-10.74218806168222</v>
      </c>
      <c r="EQ120">
        <v>12520.81778400541</v>
      </c>
      <c r="ER120">
        <v>10763.18076923077</v>
      </c>
      <c r="ES120">
        <v>15</v>
      </c>
      <c r="ET120">
        <v>1687889638.1</v>
      </c>
      <c r="EU120" t="s">
        <v>834</v>
      </c>
      <c r="EV120">
        <v>1687889638.1</v>
      </c>
      <c r="EW120">
        <v>1687889633.1</v>
      </c>
      <c r="EX120">
        <v>84</v>
      </c>
      <c r="EY120">
        <v>0.041</v>
      </c>
      <c r="EZ120">
        <v>-0.006</v>
      </c>
      <c r="FA120">
        <v>0.65</v>
      </c>
      <c r="FB120">
        <v>0.341</v>
      </c>
      <c r="FC120">
        <v>435</v>
      </c>
      <c r="FD120">
        <v>26</v>
      </c>
      <c r="FE120">
        <v>0.36</v>
      </c>
      <c r="FF120">
        <v>0.14</v>
      </c>
      <c r="FG120">
        <v>-4.642598048780488</v>
      </c>
      <c r="FH120">
        <v>0.01137595818814609</v>
      </c>
      <c r="FI120">
        <v>0.05310146776803425</v>
      </c>
      <c r="FJ120">
        <v>1</v>
      </c>
      <c r="FK120">
        <v>430.3541290322581</v>
      </c>
      <c r="FL120">
        <v>-0.3334354838713033</v>
      </c>
      <c r="FM120">
        <v>0.03470311126284741</v>
      </c>
      <c r="FN120">
        <v>1</v>
      </c>
      <c r="FO120">
        <v>0.7281335365853657</v>
      </c>
      <c r="FP120">
        <v>0.2120696655052279</v>
      </c>
      <c r="FQ120">
        <v>0.02323298170032606</v>
      </c>
      <c r="FR120">
        <v>1</v>
      </c>
      <c r="FS120">
        <v>26.66849999999999</v>
      </c>
      <c r="FT120">
        <v>0.2964193548386524</v>
      </c>
      <c r="FU120">
        <v>0.02212192023398324</v>
      </c>
      <c r="FV120">
        <v>1</v>
      </c>
      <c r="FW120">
        <v>4</v>
      </c>
      <c r="FX120">
        <v>4</v>
      </c>
      <c r="FY120" t="s">
        <v>415</v>
      </c>
      <c r="FZ120">
        <v>3.17343</v>
      </c>
      <c r="GA120">
        <v>2.79655</v>
      </c>
      <c r="GB120">
        <v>0.105791</v>
      </c>
      <c r="GC120">
        <v>0.107316</v>
      </c>
      <c r="GD120">
        <v>0.128054</v>
      </c>
      <c r="GE120">
        <v>0.126599</v>
      </c>
      <c r="GF120">
        <v>27813.7</v>
      </c>
      <c r="GG120">
        <v>22095.7</v>
      </c>
      <c r="GH120">
        <v>29089.7</v>
      </c>
      <c r="GI120">
        <v>24262.9</v>
      </c>
      <c r="GJ120">
        <v>32257.2</v>
      </c>
      <c r="GK120">
        <v>30924.7</v>
      </c>
      <c r="GL120">
        <v>40129.6</v>
      </c>
      <c r="GM120">
        <v>39591.1</v>
      </c>
      <c r="GN120">
        <v>2.13217</v>
      </c>
      <c r="GO120">
        <v>1.8056</v>
      </c>
      <c r="GP120">
        <v>0.0950024</v>
      </c>
      <c r="GQ120">
        <v>0</v>
      </c>
      <c r="GR120">
        <v>30.6354</v>
      </c>
      <c r="GS120">
        <v>999.9</v>
      </c>
      <c r="GT120">
        <v>56.9</v>
      </c>
      <c r="GU120">
        <v>34.6</v>
      </c>
      <c r="GV120">
        <v>31.1408</v>
      </c>
      <c r="GW120">
        <v>62.411</v>
      </c>
      <c r="GX120">
        <v>31.9311</v>
      </c>
      <c r="GY120">
        <v>1</v>
      </c>
      <c r="GZ120">
        <v>0.288453</v>
      </c>
      <c r="HA120">
        <v>0</v>
      </c>
      <c r="HB120">
        <v>20.2788</v>
      </c>
      <c r="HC120">
        <v>5.22553</v>
      </c>
      <c r="HD120">
        <v>11.9081</v>
      </c>
      <c r="HE120">
        <v>4.9638</v>
      </c>
      <c r="HF120">
        <v>3.292</v>
      </c>
      <c r="HG120">
        <v>9999</v>
      </c>
      <c r="HH120">
        <v>9999</v>
      </c>
      <c r="HI120">
        <v>9999</v>
      </c>
      <c r="HJ120">
        <v>999.9</v>
      </c>
      <c r="HK120">
        <v>4.97026</v>
      </c>
      <c r="HL120">
        <v>1.87522</v>
      </c>
      <c r="HM120">
        <v>1.87402</v>
      </c>
      <c r="HN120">
        <v>1.87317</v>
      </c>
      <c r="HO120">
        <v>1.87467</v>
      </c>
      <c r="HP120">
        <v>1.86965</v>
      </c>
      <c r="HQ120">
        <v>1.87378</v>
      </c>
      <c r="HR120">
        <v>1.87881</v>
      </c>
      <c r="HS120">
        <v>0</v>
      </c>
      <c r="HT120">
        <v>0</v>
      </c>
      <c r="HU120">
        <v>0</v>
      </c>
      <c r="HV120">
        <v>0</v>
      </c>
      <c r="HW120" t="s">
        <v>416</v>
      </c>
      <c r="HX120" t="s">
        <v>417</v>
      </c>
      <c r="HY120" t="s">
        <v>418</v>
      </c>
      <c r="HZ120" t="s">
        <v>418</v>
      </c>
      <c r="IA120" t="s">
        <v>418</v>
      </c>
      <c r="IB120" t="s">
        <v>418</v>
      </c>
      <c r="IC120">
        <v>0</v>
      </c>
      <c r="ID120">
        <v>100</v>
      </c>
      <c r="IE120">
        <v>100</v>
      </c>
      <c r="IF120">
        <v>0.65</v>
      </c>
      <c r="IG120">
        <v>0.341</v>
      </c>
      <c r="IH120">
        <v>0.6091999999999871</v>
      </c>
      <c r="II120">
        <v>0</v>
      </c>
      <c r="IJ120">
        <v>0</v>
      </c>
      <c r="IK120">
        <v>0</v>
      </c>
      <c r="IL120">
        <v>0.3464850000000013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1.9</v>
      </c>
      <c r="IU120">
        <v>6.8</v>
      </c>
      <c r="IV120">
        <v>1.13525</v>
      </c>
      <c r="IW120">
        <v>2.42676</v>
      </c>
      <c r="IX120">
        <v>1.42578</v>
      </c>
      <c r="IY120">
        <v>2.26318</v>
      </c>
      <c r="IZ120">
        <v>1.54785</v>
      </c>
      <c r="JA120">
        <v>2.4353</v>
      </c>
      <c r="JB120">
        <v>37.6745</v>
      </c>
      <c r="JC120">
        <v>13.6417</v>
      </c>
      <c r="JD120">
        <v>18</v>
      </c>
      <c r="JE120">
        <v>638.599</v>
      </c>
      <c r="JF120">
        <v>410.575</v>
      </c>
      <c r="JG120">
        <v>31.1399</v>
      </c>
      <c r="JH120">
        <v>30.976</v>
      </c>
      <c r="JI120">
        <v>30.0005</v>
      </c>
      <c r="JJ120">
        <v>30.7676</v>
      </c>
      <c r="JK120">
        <v>30.6978</v>
      </c>
      <c r="JL120">
        <v>22.7436</v>
      </c>
      <c r="JM120">
        <v>19.1279</v>
      </c>
      <c r="JN120">
        <v>70.7119</v>
      </c>
      <c r="JO120">
        <v>-999.9</v>
      </c>
      <c r="JP120">
        <v>435</v>
      </c>
      <c r="JQ120">
        <v>26</v>
      </c>
      <c r="JR120">
        <v>94.7864</v>
      </c>
      <c r="JS120">
        <v>100.722</v>
      </c>
    </row>
    <row r="121" spans="1:279">
      <c r="A121">
        <v>85</v>
      </c>
      <c r="B121">
        <v>1687889729.6</v>
      </c>
      <c r="C121">
        <v>17198</v>
      </c>
      <c r="D121" t="s">
        <v>835</v>
      </c>
      <c r="E121" t="s">
        <v>836</v>
      </c>
      <c r="F121">
        <v>15</v>
      </c>
      <c r="P121">
        <v>1687889721.849999</v>
      </c>
      <c r="Q121">
        <f>(R121)/1000</f>
        <v>0</v>
      </c>
      <c r="R121">
        <f>1000*DB121*AP121*(CX121-CY121)/(100*CQ121*(1000-AP121*CX121))</f>
        <v>0</v>
      </c>
      <c r="S121">
        <f>DB121*AP121*(CW121-CV121*(1000-AP121*CY121)/(1000-AP121*CX121))/(100*CQ121)</f>
        <v>0</v>
      </c>
      <c r="T121">
        <f>CV121 - IF(AP121&gt;1, S121*CQ121*100.0/(AR121*DJ121), 0)</f>
        <v>0</v>
      </c>
      <c r="U121">
        <f>((AA121-Q121/2)*T121-S121)/(AA121+Q121/2)</f>
        <v>0</v>
      </c>
      <c r="V121">
        <f>U121*(DC121+DD121)/1000.0</f>
        <v>0</v>
      </c>
      <c r="W121">
        <f>(CV121 - IF(AP121&gt;1, S121*CQ121*100.0/(AR121*DJ121), 0))*(DC121+DD121)/1000.0</f>
        <v>0</v>
      </c>
      <c r="X121">
        <f>2.0/((1/Z121-1/Y121)+SIGN(Z121)*SQRT((1/Z121-1/Y121)*(1/Z121-1/Y121) + 4*CR121/((CR121+1)*(CR121+1))*(2*1/Z121*1/Y121-1/Y121*1/Y121)))</f>
        <v>0</v>
      </c>
      <c r="Y121">
        <f>IF(LEFT(CS121,1)&lt;&gt;"0",IF(LEFT(CS121,1)="1",3.0,CT121),$D$5+$E$5*(DJ121*DC121/($K$5*1000))+$F$5*(DJ121*DC121/($K$5*1000))*MAX(MIN(CQ121,$J$5),$I$5)*MAX(MIN(CQ121,$J$5),$I$5)+$G$5*MAX(MIN(CQ121,$J$5),$I$5)*(DJ121*DC121/($K$5*1000))+$H$5*(DJ121*DC121/($K$5*1000))*(DJ121*DC121/($K$5*1000)))</f>
        <v>0</v>
      </c>
      <c r="Z121">
        <f>Q121*(1000-(1000*0.61365*exp(17.502*AD121/(240.97+AD121))/(DC121+DD121)+CX121)/2)/(1000*0.61365*exp(17.502*AD121/(240.97+AD121))/(DC121+DD121)-CX121)</f>
        <v>0</v>
      </c>
      <c r="AA121">
        <f>1/((CR121+1)/(X121/1.6)+1/(Y121/1.37)) + CR121/((CR121+1)/(X121/1.6) + CR121/(Y121/1.37))</f>
        <v>0</v>
      </c>
      <c r="AB121">
        <f>(CM121*CP121)</f>
        <v>0</v>
      </c>
      <c r="AC121">
        <f>(DE121+(AB121+2*0.95*5.67E-8*(((DE121+$B$7)+273)^4-(DE121+273)^4)-44100*Q121)/(1.84*29.3*Y121+8*0.95*5.67E-8*(DE121+273)^3))</f>
        <v>0</v>
      </c>
      <c r="AD121">
        <f>($B$119*DF121+$D$7*DG121+$C$119*AC121)</f>
        <v>0</v>
      </c>
      <c r="AE121">
        <f>0.61365*exp(17.502*AD121/(240.97+AD121))</f>
        <v>0</v>
      </c>
      <c r="AF121">
        <f>(AG121/AH121*100)</f>
        <v>0</v>
      </c>
      <c r="AG121">
        <f>CX121*(DC121+DD121)/1000</f>
        <v>0</v>
      </c>
      <c r="AH121">
        <f>0.61365*exp(17.502*DE121/(240.97+DE121))</f>
        <v>0</v>
      </c>
      <c r="AI121">
        <f>(AE121-CX121*(DC121+DD121)/1000)</f>
        <v>0</v>
      </c>
      <c r="AJ121">
        <f>(-Q121*44100)</f>
        <v>0</v>
      </c>
      <c r="AK121">
        <f>2*29.3*Y121*0.92*(DE121-AD121)</f>
        <v>0</v>
      </c>
      <c r="AL121">
        <f>2*0.95*5.67E-8*(((DE121+$B$7)+273)^4-(AD121+273)^4)</f>
        <v>0</v>
      </c>
      <c r="AM121">
        <f>AB121+AL121+AJ121+AK121</f>
        <v>0</v>
      </c>
      <c r="AN121">
        <v>0</v>
      </c>
      <c r="AO121">
        <v>0</v>
      </c>
      <c r="AP121">
        <f>IF(AN121*$H$13&gt;=AR121,1.0,(AR121/(AR121-AN121*$H$13)))</f>
        <v>0</v>
      </c>
      <c r="AQ121">
        <f>(AP121-1)*100</f>
        <v>0</v>
      </c>
      <c r="AR121">
        <f>MAX(0,($B$13+$C$13*DJ121)/(1+$D$13*DJ121)*DC121/(DE121+273)*$E$13)</f>
        <v>0</v>
      </c>
      <c r="AS121" t="s">
        <v>409</v>
      </c>
      <c r="AT121">
        <v>12501.9</v>
      </c>
      <c r="AU121">
        <v>646.7515384615385</v>
      </c>
      <c r="AV121">
        <v>2575.47</v>
      </c>
      <c r="AW121">
        <f>1-AU121/AV121</f>
        <v>0</v>
      </c>
      <c r="AX121">
        <v>-1.242991638256745</v>
      </c>
      <c r="AY121" t="s">
        <v>837</v>
      </c>
      <c r="AZ121">
        <v>12519.4</v>
      </c>
      <c r="BA121">
        <v>663.1360400000001</v>
      </c>
      <c r="BB121">
        <v>998.394</v>
      </c>
      <c r="BC121">
        <f>1-BA121/BB121</f>
        <v>0</v>
      </c>
      <c r="BD121">
        <v>0.5</v>
      </c>
      <c r="BE121">
        <f>CN121</f>
        <v>0</v>
      </c>
      <c r="BF121">
        <f>S121</f>
        <v>0</v>
      </c>
      <c r="BG121">
        <f>BC121*BD121*BE121</f>
        <v>0</v>
      </c>
      <c r="BH121">
        <f>(BF121-AX121)/BE121</f>
        <v>0</v>
      </c>
      <c r="BI121">
        <f>(AV121-BB121)/BB121</f>
        <v>0</v>
      </c>
      <c r="BJ121">
        <f>AU121/(AW121+AU121/BB121)</f>
        <v>0</v>
      </c>
      <c r="BK121" t="s">
        <v>838</v>
      </c>
      <c r="BL121">
        <v>-3381.97</v>
      </c>
      <c r="BM121">
        <f>IF(BL121&lt;&gt;0, BL121, BJ121)</f>
        <v>0</v>
      </c>
      <c r="BN121">
        <f>1-BM121/BB121</f>
        <v>0</v>
      </c>
      <c r="BO121">
        <f>(BB121-BA121)/(BB121-BM121)</f>
        <v>0</v>
      </c>
      <c r="BP121">
        <f>(AV121-BB121)/(AV121-BM121)</f>
        <v>0</v>
      </c>
      <c r="BQ121">
        <f>(BB121-BA121)/(BB121-AU121)</f>
        <v>0</v>
      </c>
      <c r="BR121">
        <f>(AV121-BB121)/(AV121-AU121)</f>
        <v>0</v>
      </c>
      <c r="BS121">
        <f>(BO121*BM121/BA121)</f>
        <v>0</v>
      </c>
      <c r="BT121">
        <f>(1-BS121)</f>
        <v>0</v>
      </c>
      <c r="BU121">
        <v>2013</v>
      </c>
      <c r="BV121">
        <v>300</v>
      </c>
      <c r="BW121">
        <v>300</v>
      </c>
      <c r="BX121">
        <v>300</v>
      </c>
      <c r="BY121">
        <v>12519.4</v>
      </c>
      <c r="BZ121">
        <v>910.79</v>
      </c>
      <c r="CA121">
        <v>-0.009070740000000001</v>
      </c>
      <c r="CB121">
        <v>-12.77</v>
      </c>
      <c r="CC121" t="s">
        <v>412</v>
      </c>
      <c r="CD121" t="s">
        <v>412</v>
      </c>
      <c r="CE121" t="s">
        <v>412</v>
      </c>
      <c r="CF121" t="s">
        <v>412</v>
      </c>
      <c r="CG121" t="s">
        <v>412</v>
      </c>
      <c r="CH121" t="s">
        <v>412</v>
      </c>
      <c r="CI121" t="s">
        <v>412</v>
      </c>
      <c r="CJ121" t="s">
        <v>412</v>
      </c>
      <c r="CK121" t="s">
        <v>412</v>
      </c>
      <c r="CL121" t="s">
        <v>412</v>
      </c>
      <c r="CM121">
        <f>$B$11*DK121+$C$11*DL121+$F$11*DW121*(1-DZ121)</f>
        <v>0</v>
      </c>
      <c r="CN121">
        <f>CM121*CO121</f>
        <v>0</v>
      </c>
      <c r="CO121">
        <f>($B$11*$D$9+$C$11*$D$9+$F$11*((EJ121+EB121)/MAX(EJ121+EB121+EK121, 0.1)*$I$9+EK121/MAX(EJ121+EB121+EK121, 0.1)*$J$9))/($B$11+$C$11+$F$11)</f>
        <v>0</v>
      </c>
      <c r="CP121">
        <f>($B$11*$K$9+$C$11*$K$9+$F$11*((EJ121+EB121)/MAX(EJ121+EB121+EK121, 0.1)*$P$9+EK121/MAX(EJ121+EB121+EK121, 0.1)*$Q$9))/($B$11+$C$11+$F$11)</f>
        <v>0</v>
      </c>
      <c r="CQ121">
        <v>6</v>
      </c>
      <c r="CR121">
        <v>0.5</v>
      </c>
      <c r="CS121" t="s">
        <v>413</v>
      </c>
      <c r="CT121">
        <v>2</v>
      </c>
      <c r="CU121">
        <v>1687889721.849999</v>
      </c>
      <c r="CV121">
        <v>418.2986</v>
      </c>
      <c r="CW121">
        <v>434.9714666666667</v>
      </c>
      <c r="CX121">
        <v>28.54739666666667</v>
      </c>
      <c r="CY121">
        <v>25.95168666666666</v>
      </c>
      <c r="CZ121">
        <v>417.7006</v>
      </c>
      <c r="DA121">
        <v>28.20655666666667</v>
      </c>
      <c r="DB121">
        <v>600.2275333333332</v>
      </c>
      <c r="DC121">
        <v>100.9343</v>
      </c>
      <c r="DD121">
        <v>0.1001518533333333</v>
      </c>
      <c r="DE121">
        <v>32.30350666666666</v>
      </c>
      <c r="DF121">
        <v>32.44787333333333</v>
      </c>
      <c r="DG121">
        <v>999.9000000000002</v>
      </c>
      <c r="DH121">
        <v>0</v>
      </c>
      <c r="DI121">
        <v>0</v>
      </c>
      <c r="DJ121">
        <v>10000.41366666667</v>
      </c>
      <c r="DK121">
        <v>0</v>
      </c>
      <c r="DL121">
        <v>711.1576000000001</v>
      </c>
      <c r="DM121">
        <v>-16.62131</v>
      </c>
      <c r="DN121">
        <v>430.6439666666667</v>
      </c>
      <c r="DO121">
        <v>446.5605333333334</v>
      </c>
      <c r="DP121">
        <v>2.595718333333333</v>
      </c>
      <c r="DQ121">
        <v>434.9714666666667</v>
      </c>
      <c r="DR121">
        <v>25.95168666666666</v>
      </c>
      <c r="DS121">
        <v>2.881412666666667</v>
      </c>
      <c r="DT121">
        <v>2.619416</v>
      </c>
      <c r="DU121">
        <v>23.35805</v>
      </c>
      <c r="DV121">
        <v>21.78814</v>
      </c>
      <c r="DW121">
        <v>1499.976</v>
      </c>
      <c r="DX121">
        <v>0.9729995000000002</v>
      </c>
      <c r="DY121">
        <v>0.02700023</v>
      </c>
      <c r="DZ121">
        <v>0</v>
      </c>
      <c r="EA121">
        <v>663.7377333333332</v>
      </c>
      <c r="EB121">
        <v>4.99931</v>
      </c>
      <c r="EC121">
        <v>17890.99</v>
      </c>
      <c r="ED121">
        <v>13259.04</v>
      </c>
      <c r="EE121">
        <v>38.875</v>
      </c>
      <c r="EF121">
        <v>40.43699999999998</v>
      </c>
      <c r="EG121">
        <v>39.25</v>
      </c>
      <c r="EH121">
        <v>39.97059999999999</v>
      </c>
      <c r="EI121">
        <v>40.53719999999999</v>
      </c>
      <c r="EJ121">
        <v>1454.611</v>
      </c>
      <c r="EK121">
        <v>40.36499999999999</v>
      </c>
      <c r="EL121">
        <v>0</v>
      </c>
      <c r="EM121">
        <v>119</v>
      </c>
      <c r="EN121">
        <v>0</v>
      </c>
      <c r="EO121">
        <v>663.1360400000001</v>
      </c>
      <c r="EP121">
        <v>-57.68992315926745</v>
      </c>
      <c r="EQ121">
        <v>-20326.16158962913</v>
      </c>
      <c r="ER121">
        <v>17898.86</v>
      </c>
      <c r="ES121">
        <v>15</v>
      </c>
      <c r="ET121">
        <v>1687889747.6</v>
      </c>
      <c r="EU121" t="s">
        <v>839</v>
      </c>
      <c r="EV121">
        <v>1687889747.6</v>
      </c>
      <c r="EW121">
        <v>1687889633.1</v>
      </c>
      <c r="EX121">
        <v>85</v>
      </c>
      <c r="EY121">
        <v>-0.052</v>
      </c>
      <c r="EZ121">
        <v>-0.006</v>
      </c>
      <c r="FA121">
        <v>0.598</v>
      </c>
      <c r="FB121">
        <v>0.341</v>
      </c>
      <c r="FC121">
        <v>435</v>
      </c>
      <c r="FD121">
        <v>26</v>
      </c>
      <c r="FE121">
        <v>0.07000000000000001</v>
      </c>
      <c r="FF121">
        <v>0.14</v>
      </c>
      <c r="FG121">
        <v>-16.61020731707317</v>
      </c>
      <c r="FH121">
        <v>-0.17543414634147</v>
      </c>
      <c r="FI121">
        <v>0.02597721694329413</v>
      </c>
      <c r="FJ121">
        <v>1</v>
      </c>
      <c r="FK121">
        <v>418.3543870967743</v>
      </c>
      <c r="FL121">
        <v>-0.2194838709686943</v>
      </c>
      <c r="FM121">
        <v>0.02350110144207512</v>
      </c>
      <c r="FN121">
        <v>1</v>
      </c>
      <c r="FO121">
        <v>2.575676097560976</v>
      </c>
      <c r="FP121">
        <v>0.3074477351916404</v>
      </c>
      <c r="FQ121">
        <v>0.03336672673583146</v>
      </c>
      <c r="FR121">
        <v>1</v>
      </c>
      <c r="FS121">
        <v>28.54163870967742</v>
      </c>
      <c r="FT121">
        <v>0.4663499999998633</v>
      </c>
      <c r="FU121">
        <v>0.03505367936529281</v>
      </c>
      <c r="FV121">
        <v>1</v>
      </c>
      <c r="FW121">
        <v>4</v>
      </c>
      <c r="FX121">
        <v>4</v>
      </c>
      <c r="FY121" t="s">
        <v>415</v>
      </c>
      <c r="FZ121">
        <v>3.17374</v>
      </c>
      <c r="GA121">
        <v>2.79689</v>
      </c>
      <c r="GB121">
        <v>0.103504</v>
      </c>
      <c r="GC121">
        <v>0.107269</v>
      </c>
      <c r="GD121">
        <v>0.134322</v>
      </c>
      <c r="GE121">
        <v>0.12661</v>
      </c>
      <c r="GF121">
        <v>27875.1</v>
      </c>
      <c r="GG121">
        <v>22101.3</v>
      </c>
      <c r="GH121">
        <v>29080.1</v>
      </c>
      <c r="GI121">
        <v>24268.3</v>
      </c>
      <c r="GJ121">
        <v>32012.7</v>
      </c>
      <c r="GK121">
        <v>30927.8</v>
      </c>
      <c r="GL121">
        <v>40117.7</v>
      </c>
      <c r="GM121">
        <v>39595.1</v>
      </c>
      <c r="GN121">
        <v>2.13003</v>
      </c>
      <c r="GO121">
        <v>1.81145</v>
      </c>
      <c r="GP121">
        <v>0.0826009</v>
      </c>
      <c r="GQ121">
        <v>0</v>
      </c>
      <c r="GR121">
        <v>31.1794</v>
      </c>
      <c r="GS121">
        <v>999.9</v>
      </c>
      <c r="GT121">
        <v>56.8</v>
      </c>
      <c r="GU121">
        <v>34.5</v>
      </c>
      <c r="GV121">
        <v>30.9162</v>
      </c>
      <c r="GW121">
        <v>61.971</v>
      </c>
      <c r="GX121">
        <v>30.9575</v>
      </c>
      <c r="GY121">
        <v>1</v>
      </c>
      <c r="GZ121">
        <v>0.294921</v>
      </c>
      <c r="HA121">
        <v>0</v>
      </c>
      <c r="HB121">
        <v>20.2789</v>
      </c>
      <c r="HC121">
        <v>5.22568</v>
      </c>
      <c r="HD121">
        <v>11.9081</v>
      </c>
      <c r="HE121">
        <v>4.96365</v>
      </c>
      <c r="HF121">
        <v>3.292</v>
      </c>
      <c r="HG121">
        <v>9999</v>
      </c>
      <c r="HH121">
        <v>9999</v>
      </c>
      <c r="HI121">
        <v>9999</v>
      </c>
      <c r="HJ121">
        <v>999.9</v>
      </c>
      <c r="HK121">
        <v>4.97025</v>
      </c>
      <c r="HL121">
        <v>1.87528</v>
      </c>
      <c r="HM121">
        <v>1.87399</v>
      </c>
      <c r="HN121">
        <v>1.87317</v>
      </c>
      <c r="HO121">
        <v>1.87468</v>
      </c>
      <c r="HP121">
        <v>1.86966</v>
      </c>
      <c r="HQ121">
        <v>1.87378</v>
      </c>
      <c r="HR121">
        <v>1.87881</v>
      </c>
      <c r="HS121">
        <v>0</v>
      </c>
      <c r="HT121">
        <v>0</v>
      </c>
      <c r="HU121">
        <v>0</v>
      </c>
      <c r="HV121">
        <v>0</v>
      </c>
      <c r="HW121" t="s">
        <v>416</v>
      </c>
      <c r="HX121" t="s">
        <v>417</v>
      </c>
      <c r="HY121" t="s">
        <v>418</v>
      </c>
      <c r="HZ121" t="s">
        <v>418</v>
      </c>
      <c r="IA121" t="s">
        <v>418</v>
      </c>
      <c r="IB121" t="s">
        <v>418</v>
      </c>
      <c r="IC121">
        <v>0</v>
      </c>
      <c r="ID121">
        <v>100</v>
      </c>
      <c r="IE121">
        <v>100</v>
      </c>
      <c r="IF121">
        <v>0.598</v>
      </c>
      <c r="IG121">
        <v>0.3409</v>
      </c>
      <c r="IH121">
        <v>0.6495999999999071</v>
      </c>
      <c r="II121">
        <v>0</v>
      </c>
      <c r="IJ121">
        <v>0</v>
      </c>
      <c r="IK121">
        <v>0</v>
      </c>
      <c r="IL121">
        <v>0.3408499999999961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1.5</v>
      </c>
      <c r="IU121">
        <v>1.6</v>
      </c>
      <c r="IV121">
        <v>1.13525</v>
      </c>
      <c r="IW121">
        <v>2.43652</v>
      </c>
      <c r="IX121">
        <v>1.42578</v>
      </c>
      <c r="IY121">
        <v>2.26562</v>
      </c>
      <c r="IZ121">
        <v>1.54785</v>
      </c>
      <c r="JA121">
        <v>2.31812</v>
      </c>
      <c r="JB121">
        <v>37.747</v>
      </c>
      <c r="JC121">
        <v>13.5979</v>
      </c>
      <c r="JD121">
        <v>18</v>
      </c>
      <c r="JE121">
        <v>638.101</v>
      </c>
      <c r="JF121">
        <v>414.627</v>
      </c>
      <c r="JG121">
        <v>31.3183</v>
      </c>
      <c r="JH121">
        <v>31.0913</v>
      </c>
      <c r="JI121">
        <v>30.0006</v>
      </c>
      <c r="JJ121">
        <v>30.8814</v>
      </c>
      <c r="JK121">
        <v>30.8088</v>
      </c>
      <c r="JL121">
        <v>22.7494</v>
      </c>
      <c r="JM121">
        <v>18.57</v>
      </c>
      <c r="JN121">
        <v>71.08280000000001</v>
      </c>
      <c r="JO121">
        <v>-999.9</v>
      </c>
      <c r="JP121">
        <v>435</v>
      </c>
      <c r="JQ121">
        <v>26</v>
      </c>
      <c r="JR121">
        <v>94.75700000000001</v>
      </c>
      <c r="JS121">
        <v>100.737</v>
      </c>
    </row>
    <row r="122" spans="1:279">
      <c r="A122">
        <v>86</v>
      </c>
      <c r="B122">
        <v>1687889858.6</v>
      </c>
      <c r="C122">
        <v>17327</v>
      </c>
      <c r="D122" t="s">
        <v>840</v>
      </c>
      <c r="E122" t="s">
        <v>841</v>
      </c>
      <c r="F122">
        <v>15</v>
      </c>
      <c r="P122">
        <v>1687889850.599999</v>
      </c>
      <c r="Q122">
        <f>(R122)/1000</f>
        <v>0</v>
      </c>
      <c r="R122">
        <f>1000*DB122*AP122*(CX122-CY122)/(100*CQ122*(1000-AP122*CX122))</f>
        <v>0</v>
      </c>
      <c r="S122">
        <f>DB122*AP122*(CW122-CV122*(1000-AP122*CY122)/(1000-AP122*CX122))/(100*CQ122)</f>
        <v>0</v>
      </c>
      <c r="T122">
        <f>CV122 - IF(AP122&gt;1, S122*CQ122*100.0/(AR122*DJ122), 0)</f>
        <v>0</v>
      </c>
      <c r="U122">
        <f>((AA122-Q122/2)*T122-S122)/(AA122+Q122/2)</f>
        <v>0</v>
      </c>
      <c r="V122">
        <f>U122*(DC122+DD122)/1000.0</f>
        <v>0</v>
      </c>
      <c r="W122">
        <f>(CV122 - IF(AP122&gt;1, S122*CQ122*100.0/(AR122*DJ122), 0))*(DC122+DD122)/1000.0</f>
        <v>0</v>
      </c>
      <c r="X122">
        <f>2.0/((1/Z122-1/Y122)+SIGN(Z122)*SQRT((1/Z122-1/Y122)*(1/Z122-1/Y122) + 4*CR122/((CR122+1)*(CR122+1))*(2*1/Z122*1/Y122-1/Y122*1/Y122)))</f>
        <v>0</v>
      </c>
      <c r="Y122">
        <f>IF(LEFT(CS122,1)&lt;&gt;"0",IF(LEFT(CS122,1)="1",3.0,CT122),$D$5+$E$5*(DJ122*DC122/($K$5*1000))+$F$5*(DJ122*DC122/($K$5*1000))*MAX(MIN(CQ122,$J$5),$I$5)*MAX(MIN(CQ122,$J$5),$I$5)+$G$5*MAX(MIN(CQ122,$J$5),$I$5)*(DJ122*DC122/($K$5*1000))+$H$5*(DJ122*DC122/($K$5*1000))*(DJ122*DC122/($K$5*1000)))</f>
        <v>0</v>
      </c>
      <c r="Z122">
        <f>Q122*(1000-(1000*0.61365*exp(17.502*AD122/(240.97+AD122))/(DC122+DD122)+CX122)/2)/(1000*0.61365*exp(17.502*AD122/(240.97+AD122))/(DC122+DD122)-CX122)</f>
        <v>0</v>
      </c>
      <c r="AA122">
        <f>1/((CR122+1)/(X122/1.6)+1/(Y122/1.37)) + CR122/((CR122+1)/(X122/1.6) + CR122/(Y122/1.37))</f>
        <v>0</v>
      </c>
      <c r="AB122">
        <f>(CM122*CP122)</f>
        <v>0</v>
      </c>
      <c r="AC122">
        <f>(DE122+(AB122+2*0.95*5.67E-8*(((DE122+$B$7)+273)^4-(DE122+273)^4)-44100*Q122)/(1.84*29.3*Y122+8*0.95*5.67E-8*(DE122+273)^3))</f>
        <v>0</v>
      </c>
      <c r="AD122">
        <f>($B$119*DF122+$D$7*DG122+$C$119*AC122)</f>
        <v>0</v>
      </c>
      <c r="AE122">
        <f>0.61365*exp(17.502*AD122/(240.97+AD122))</f>
        <v>0</v>
      </c>
      <c r="AF122">
        <f>(AG122/AH122*100)</f>
        <v>0</v>
      </c>
      <c r="AG122">
        <f>CX122*(DC122+DD122)/1000</f>
        <v>0</v>
      </c>
      <c r="AH122">
        <f>0.61365*exp(17.502*DE122/(240.97+DE122))</f>
        <v>0</v>
      </c>
      <c r="AI122">
        <f>(AE122-CX122*(DC122+DD122)/1000)</f>
        <v>0</v>
      </c>
      <c r="AJ122">
        <f>(-Q122*44100)</f>
        <v>0</v>
      </c>
      <c r="AK122">
        <f>2*29.3*Y122*0.92*(DE122-AD122)</f>
        <v>0</v>
      </c>
      <c r="AL122">
        <f>2*0.95*5.67E-8*(((DE122+$B$7)+273)^4-(AD122+273)^4)</f>
        <v>0</v>
      </c>
      <c r="AM122">
        <f>AB122+AL122+AJ122+AK122</f>
        <v>0</v>
      </c>
      <c r="AN122">
        <v>0</v>
      </c>
      <c r="AO122">
        <v>0</v>
      </c>
      <c r="AP122">
        <f>IF(AN122*$H$13&gt;=AR122,1.0,(AR122/(AR122-AN122*$H$13)))</f>
        <v>0</v>
      </c>
      <c r="AQ122">
        <f>(AP122-1)*100</f>
        <v>0</v>
      </c>
      <c r="AR122">
        <f>MAX(0,($B$13+$C$13*DJ122)/(1+$D$13*DJ122)*DC122/(DE122+273)*$E$13)</f>
        <v>0</v>
      </c>
      <c r="AS122" t="s">
        <v>409</v>
      </c>
      <c r="AT122">
        <v>12501.9</v>
      </c>
      <c r="AU122">
        <v>646.7515384615385</v>
      </c>
      <c r="AV122">
        <v>2575.47</v>
      </c>
      <c r="AW122">
        <f>1-AU122/AV122</f>
        <v>0</v>
      </c>
      <c r="AX122">
        <v>-1.242991638256745</v>
      </c>
      <c r="AY122" t="s">
        <v>842</v>
      </c>
      <c r="AZ122">
        <v>12540.6</v>
      </c>
      <c r="BA122">
        <v>640.91096</v>
      </c>
      <c r="BB122">
        <v>736.715</v>
      </c>
      <c r="BC122">
        <f>1-BA122/BB122</f>
        <v>0</v>
      </c>
      <c r="BD122">
        <v>0.5</v>
      </c>
      <c r="BE122">
        <f>CN122</f>
        <v>0</v>
      </c>
      <c r="BF122">
        <f>S122</f>
        <v>0</v>
      </c>
      <c r="BG122">
        <f>BC122*BD122*BE122</f>
        <v>0</v>
      </c>
      <c r="BH122">
        <f>(BF122-AX122)/BE122</f>
        <v>0</v>
      </c>
      <c r="BI122">
        <f>(AV122-BB122)/BB122</f>
        <v>0</v>
      </c>
      <c r="BJ122">
        <f>AU122/(AW122+AU122/BB122)</f>
        <v>0</v>
      </c>
      <c r="BK122" t="s">
        <v>843</v>
      </c>
      <c r="BL122">
        <v>-1272.23</v>
      </c>
      <c r="BM122">
        <f>IF(BL122&lt;&gt;0, BL122, BJ122)</f>
        <v>0</v>
      </c>
      <c r="BN122">
        <f>1-BM122/BB122</f>
        <v>0</v>
      </c>
      <c r="BO122">
        <f>(BB122-BA122)/(BB122-BM122)</f>
        <v>0</v>
      </c>
      <c r="BP122">
        <f>(AV122-BB122)/(AV122-BM122)</f>
        <v>0</v>
      </c>
      <c r="BQ122">
        <f>(BB122-BA122)/(BB122-AU122)</f>
        <v>0</v>
      </c>
      <c r="BR122">
        <f>(AV122-BB122)/(AV122-AU122)</f>
        <v>0</v>
      </c>
      <c r="BS122">
        <f>(BO122*BM122/BA122)</f>
        <v>0</v>
      </c>
      <c r="BT122">
        <f>(1-BS122)</f>
        <v>0</v>
      </c>
      <c r="BU122">
        <v>2015</v>
      </c>
      <c r="BV122">
        <v>300</v>
      </c>
      <c r="BW122">
        <v>300</v>
      </c>
      <c r="BX122">
        <v>300</v>
      </c>
      <c r="BY122">
        <v>12540.6</v>
      </c>
      <c r="BZ122">
        <v>726.01</v>
      </c>
      <c r="CA122">
        <v>-0.00908396</v>
      </c>
      <c r="CB122">
        <v>2.32</v>
      </c>
      <c r="CC122" t="s">
        <v>412</v>
      </c>
      <c r="CD122" t="s">
        <v>412</v>
      </c>
      <c r="CE122" t="s">
        <v>412</v>
      </c>
      <c r="CF122" t="s">
        <v>412</v>
      </c>
      <c r="CG122" t="s">
        <v>412</v>
      </c>
      <c r="CH122" t="s">
        <v>412</v>
      </c>
      <c r="CI122" t="s">
        <v>412</v>
      </c>
      <c r="CJ122" t="s">
        <v>412</v>
      </c>
      <c r="CK122" t="s">
        <v>412</v>
      </c>
      <c r="CL122" t="s">
        <v>412</v>
      </c>
      <c r="CM122">
        <f>$B$11*DK122+$C$11*DL122+$F$11*DW122*(1-DZ122)</f>
        <v>0</v>
      </c>
      <c r="CN122">
        <f>CM122*CO122</f>
        <v>0</v>
      </c>
      <c r="CO122">
        <f>($B$11*$D$9+$C$11*$D$9+$F$11*((EJ122+EB122)/MAX(EJ122+EB122+EK122, 0.1)*$I$9+EK122/MAX(EJ122+EB122+EK122, 0.1)*$J$9))/($B$11+$C$11+$F$11)</f>
        <v>0</v>
      </c>
      <c r="CP122">
        <f>($B$11*$K$9+$C$11*$K$9+$F$11*((EJ122+EB122)/MAX(EJ122+EB122+EK122, 0.1)*$P$9+EK122/MAX(EJ122+EB122+EK122, 0.1)*$Q$9))/($B$11+$C$11+$F$11)</f>
        <v>0</v>
      </c>
      <c r="CQ122">
        <v>6</v>
      </c>
      <c r="CR122">
        <v>0.5</v>
      </c>
      <c r="CS122" t="s">
        <v>413</v>
      </c>
      <c r="CT122">
        <v>2</v>
      </c>
      <c r="CU122">
        <v>1687889850.599999</v>
      </c>
      <c r="CV122">
        <v>432.0082580645162</v>
      </c>
      <c r="CW122">
        <v>434.9873225806452</v>
      </c>
      <c r="CX122">
        <v>26.42048709677419</v>
      </c>
      <c r="CY122">
        <v>26.09195161290323</v>
      </c>
      <c r="CZ122">
        <v>431.5202580645162</v>
      </c>
      <c r="DA122">
        <v>26.08448709677419</v>
      </c>
      <c r="DB122">
        <v>600.1834193548387</v>
      </c>
      <c r="DC122">
        <v>100.9415161290322</v>
      </c>
      <c r="DD122">
        <v>0.09983252258064516</v>
      </c>
      <c r="DE122">
        <v>32.03909677419355</v>
      </c>
      <c r="DF122">
        <v>32.29055161290322</v>
      </c>
      <c r="DG122">
        <v>999.9000000000003</v>
      </c>
      <c r="DH122">
        <v>0</v>
      </c>
      <c r="DI122">
        <v>0</v>
      </c>
      <c r="DJ122">
        <v>9995.960645161289</v>
      </c>
      <c r="DK122">
        <v>0</v>
      </c>
      <c r="DL122">
        <v>1592.621290322581</v>
      </c>
      <c r="DM122">
        <v>-2.869246774193549</v>
      </c>
      <c r="DN122">
        <v>443.8468387096775</v>
      </c>
      <c r="DO122">
        <v>446.6410967741936</v>
      </c>
      <c r="DP122">
        <v>0.3333876451612903</v>
      </c>
      <c r="DQ122">
        <v>434.9873225806452</v>
      </c>
      <c r="DR122">
        <v>26.09195161290323</v>
      </c>
      <c r="DS122">
        <v>2.667415161290323</v>
      </c>
      <c r="DT122">
        <v>2.633763225806452</v>
      </c>
      <c r="DU122">
        <v>22.08573870967742</v>
      </c>
      <c r="DV122">
        <v>21.87759677419354</v>
      </c>
      <c r="DW122">
        <v>1500.013548387097</v>
      </c>
      <c r="DX122">
        <v>0.9730018064516129</v>
      </c>
      <c r="DY122">
        <v>0.02699777741935484</v>
      </c>
      <c r="DZ122">
        <v>0</v>
      </c>
      <c r="EA122">
        <v>641.0020322580648</v>
      </c>
      <c r="EB122">
        <v>4.999310000000001</v>
      </c>
      <c r="EC122">
        <v>12898.14516129032</v>
      </c>
      <c r="ED122">
        <v>13259.38064516129</v>
      </c>
      <c r="EE122">
        <v>38.93699999999998</v>
      </c>
      <c r="EF122">
        <v>40.43299999999999</v>
      </c>
      <c r="EG122">
        <v>39.31199999999998</v>
      </c>
      <c r="EH122">
        <v>39.70325806451611</v>
      </c>
      <c r="EI122">
        <v>40.59045161290321</v>
      </c>
      <c r="EJ122">
        <v>1454.652580645161</v>
      </c>
      <c r="EK122">
        <v>40.36096774193547</v>
      </c>
      <c r="EL122">
        <v>0</v>
      </c>
      <c r="EM122">
        <v>128.6000001430511</v>
      </c>
      <c r="EN122">
        <v>0</v>
      </c>
      <c r="EO122">
        <v>640.91096</v>
      </c>
      <c r="EP122">
        <v>-4.223692308450264</v>
      </c>
      <c r="EQ122">
        <v>-701.0999944087868</v>
      </c>
      <c r="ER122">
        <v>12888.456</v>
      </c>
      <c r="ES122">
        <v>15</v>
      </c>
      <c r="ET122">
        <v>1687889883.6</v>
      </c>
      <c r="EU122" t="s">
        <v>844</v>
      </c>
      <c r="EV122">
        <v>1687889883.6</v>
      </c>
      <c r="EW122">
        <v>1687889875.6</v>
      </c>
      <c r="EX122">
        <v>86</v>
      </c>
      <c r="EY122">
        <v>-0.109</v>
      </c>
      <c r="EZ122">
        <v>-0.005</v>
      </c>
      <c r="FA122">
        <v>0.488</v>
      </c>
      <c r="FB122">
        <v>0.336</v>
      </c>
      <c r="FC122">
        <v>435</v>
      </c>
      <c r="FD122">
        <v>26</v>
      </c>
      <c r="FE122">
        <v>0.32</v>
      </c>
      <c r="FF122">
        <v>0.22</v>
      </c>
      <c r="FG122">
        <v>-2.864009268292683</v>
      </c>
      <c r="FH122">
        <v>-0.3327777700348403</v>
      </c>
      <c r="FI122">
        <v>0.05360079237629837</v>
      </c>
      <c r="FJ122">
        <v>1</v>
      </c>
      <c r="FK122">
        <v>432.1210645161291</v>
      </c>
      <c r="FL122">
        <v>-0.5017258064523786</v>
      </c>
      <c r="FM122">
        <v>0.04612111368984373</v>
      </c>
      <c r="FN122">
        <v>1</v>
      </c>
      <c r="FO122">
        <v>0.3150890731707317</v>
      </c>
      <c r="FP122">
        <v>0.2985991777003488</v>
      </c>
      <c r="FQ122">
        <v>0.03525977160212004</v>
      </c>
      <c r="FR122">
        <v>1</v>
      </c>
      <c r="FS122">
        <v>26.42274516129033</v>
      </c>
      <c r="FT122">
        <v>0.3518467741934749</v>
      </c>
      <c r="FU122">
        <v>0.02669483263648826</v>
      </c>
      <c r="FV122">
        <v>1</v>
      </c>
      <c r="FW122">
        <v>4</v>
      </c>
      <c r="FX122">
        <v>4</v>
      </c>
      <c r="FY122" t="s">
        <v>415</v>
      </c>
      <c r="FZ122">
        <v>3.17297</v>
      </c>
      <c r="GA122">
        <v>2.79695</v>
      </c>
      <c r="GB122">
        <v>0.106055</v>
      </c>
      <c r="GC122">
        <v>0.107249</v>
      </c>
      <c r="GD122">
        <v>0.127181</v>
      </c>
      <c r="GE122">
        <v>0.126911</v>
      </c>
      <c r="GF122">
        <v>27789.3</v>
      </c>
      <c r="GG122">
        <v>22094.1</v>
      </c>
      <c r="GH122">
        <v>29074.2</v>
      </c>
      <c r="GI122">
        <v>24260.5</v>
      </c>
      <c r="GJ122">
        <v>32275.5</v>
      </c>
      <c r="GK122">
        <v>30906.9</v>
      </c>
      <c r="GL122">
        <v>40110.4</v>
      </c>
      <c r="GM122">
        <v>39581.7</v>
      </c>
      <c r="GN122">
        <v>2.1269</v>
      </c>
      <c r="GO122">
        <v>1.8108</v>
      </c>
      <c r="GP122">
        <v>0.118162</v>
      </c>
      <c r="GQ122">
        <v>0</v>
      </c>
      <c r="GR122">
        <v>30.382</v>
      </c>
      <c r="GS122">
        <v>999.9</v>
      </c>
      <c r="GT122">
        <v>57.5</v>
      </c>
      <c r="GU122">
        <v>34.5</v>
      </c>
      <c r="GV122">
        <v>31.296</v>
      </c>
      <c r="GW122">
        <v>61.851</v>
      </c>
      <c r="GX122">
        <v>31.7308</v>
      </c>
      <c r="GY122">
        <v>1</v>
      </c>
      <c r="GZ122">
        <v>0.308298</v>
      </c>
      <c r="HA122">
        <v>0</v>
      </c>
      <c r="HB122">
        <v>20.2781</v>
      </c>
      <c r="HC122">
        <v>5.22073</v>
      </c>
      <c r="HD122">
        <v>11.9081</v>
      </c>
      <c r="HE122">
        <v>4.96315</v>
      </c>
      <c r="HF122">
        <v>3.29135</v>
      </c>
      <c r="HG122">
        <v>9999</v>
      </c>
      <c r="HH122">
        <v>9999</v>
      </c>
      <c r="HI122">
        <v>9999</v>
      </c>
      <c r="HJ122">
        <v>999.9</v>
      </c>
      <c r="HK122">
        <v>4.97029</v>
      </c>
      <c r="HL122">
        <v>1.87531</v>
      </c>
      <c r="HM122">
        <v>1.87402</v>
      </c>
      <c r="HN122">
        <v>1.87317</v>
      </c>
      <c r="HO122">
        <v>1.87468</v>
      </c>
      <c r="HP122">
        <v>1.86966</v>
      </c>
      <c r="HQ122">
        <v>1.87378</v>
      </c>
      <c r="HR122">
        <v>1.87882</v>
      </c>
      <c r="HS122">
        <v>0</v>
      </c>
      <c r="HT122">
        <v>0</v>
      </c>
      <c r="HU122">
        <v>0</v>
      </c>
      <c r="HV122">
        <v>0</v>
      </c>
      <c r="HW122" t="s">
        <v>416</v>
      </c>
      <c r="HX122" t="s">
        <v>417</v>
      </c>
      <c r="HY122" t="s">
        <v>418</v>
      </c>
      <c r="HZ122" t="s">
        <v>418</v>
      </c>
      <c r="IA122" t="s">
        <v>418</v>
      </c>
      <c r="IB122" t="s">
        <v>418</v>
      </c>
      <c r="IC122">
        <v>0</v>
      </c>
      <c r="ID122">
        <v>100</v>
      </c>
      <c r="IE122">
        <v>100</v>
      </c>
      <c r="IF122">
        <v>0.488</v>
      </c>
      <c r="IG122">
        <v>0.336</v>
      </c>
      <c r="IH122">
        <v>0.5978000000000634</v>
      </c>
      <c r="II122">
        <v>0</v>
      </c>
      <c r="IJ122">
        <v>0</v>
      </c>
      <c r="IK122">
        <v>0</v>
      </c>
      <c r="IL122">
        <v>0.3408499999999961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1.9</v>
      </c>
      <c r="IU122">
        <v>3.8</v>
      </c>
      <c r="IV122">
        <v>1.13525</v>
      </c>
      <c r="IW122">
        <v>2.43286</v>
      </c>
      <c r="IX122">
        <v>1.42578</v>
      </c>
      <c r="IY122">
        <v>2.2644</v>
      </c>
      <c r="IZ122">
        <v>1.54785</v>
      </c>
      <c r="JA122">
        <v>2.34985</v>
      </c>
      <c r="JB122">
        <v>37.8195</v>
      </c>
      <c r="JC122">
        <v>13.5629</v>
      </c>
      <c r="JD122">
        <v>18</v>
      </c>
      <c r="JE122">
        <v>637.22</v>
      </c>
      <c r="JF122">
        <v>415.244</v>
      </c>
      <c r="JG122">
        <v>31.4012</v>
      </c>
      <c r="JH122">
        <v>31.2404</v>
      </c>
      <c r="JI122">
        <v>30.0003</v>
      </c>
      <c r="JJ122">
        <v>31.0287</v>
      </c>
      <c r="JK122">
        <v>30.9555</v>
      </c>
      <c r="JL122">
        <v>22.7499</v>
      </c>
      <c r="JM122">
        <v>20.5414</v>
      </c>
      <c r="JN122">
        <v>71.08280000000001</v>
      </c>
      <c r="JO122">
        <v>-999.9</v>
      </c>
      <c r="JP122">
        <v>435</v>
      </c>
      <c r="JQ122">
        <v>26</v>
      </c>
      <c r="JR122">
        <v>94.739</v>
      </c>
      <c r="JS122">
        <v>100.703</v>
      </c>
    </row>
    <row r="123" spans="1:279">
      <c r="A123">
        <v>87</v>
      </c>
      <c r="B123">
        <v>1687889966.6</v>
      </c>
      <c r="C123">
        <v>17435</v>
      </c>
      <c r="D123" t="s">
        <v>845</v>
      </c>
      <c r="E123" t="s">
        <v>846</v>
      </c>
      <c r="F123">
        <v>15</v>
      </c>
      <c r="P123">
        <v>1687889958.599999</v>
      </c>
      <c r="Q123">
        <f>(R123)/1000</f>
        <v>0</v>
      </c>
      <c r="R123">
        <f>1000*DB123*AP123*(CX123-CY123)/(100*CQ123*(1000-AP123*CX123))</f>
        <v>0</v>
      </c>
      <c r="S123">
        <f>DB123*AP123*(CW123-CV123*(1000-AP123*CY123)/(1000-AP123*CX123))/(100*CQ123)</f>
        <v>0</v>
      </c>
      <c r="T123">
        <f>CV123 - IF(AP123&gt;1, S123*CQ123*100.0/(AR123*DJ123), 0)</f>
        <v>0</v>
      </c>
      <c r="U123">
        <f>((AA123-Q123/2)*T123-S123)/(AA123+Q123/2)</f>
        <v>0</v>
      </c>
      <c r="V123">
        <f>U123*(DC123+DD123)/1000.0</f>
        <v>0</v>
      </c>
      <c r="W123">
        <f>(CV123 - IF(AP123&gt;1, S123*CQ123*100.0/(AR123*DJ123), 0))*(DC123+DD123)/1000.0</f>
        <v>0</v>
      </c>
      <c r="X123">
        <f>2.0/((1/Z123-1/Y123)+SIGN(Z123)*SQRT((1/Z123-1/Y123)*(1/Z123-1/Y123) + 4*CR123/((CR123+1)*(CR123+1))*(2*1/Z123*1/Y123-1/Y123*1/Y123)))</f>
        <v>0</v>
      </c>
      <c r="Y123">
        <f>IF(LEFT(CS123,1)&lt;&gt;"0",IF(LEFT(CS123,1)="1",3.0,CT123),$D$5+$E$5*(DJ123*DC123/($K$5*1000))+$F$5*(DJ123*DC123/($K$5*1000))*MAX(MIN(CQ123,$J$5),$I$5)*MAX(MIN(CQ123,$J$5),$I$5)+$G$5*MAX(MIN(CQ123,$J$5),$I$5)*(DJ123*DC123/($K$5*1000))+$H$5*(DJ123*DC123/($K$5*1000))*(DJ123*DC123/($K$5*1000)))</f>
        <v>0</v>
      </c>
      <c r="Z123">
        <f>Q123*(1000-(1000*0.61365*exp(17.502*AD123/(240.97+AD123))/(DC123+DD123)+CX123)/2)/(1000*0.61365*exp(17.502*AD123/(240.97+AD123))/(DC123+DD123)-CX123)</f>
        <v>0</v>
      </c>
      <c r="AA123">
        <f>1/((CR123+1)/(X123/1.6)+1/(Y123/1.37)) + CR123/((CR123+1)/(X123/1.6) + CR123/(Y123/1.37))</f>
        <v>0</v>
      </c>
      <c r="AB123">
        <f>(CM123*CP123)</f>
        <v>0</v>
      </c>
      <c r="AC123">
        <f>(DE123+(AB123+2*0.95*5.67E-8*(((DE123+$B$7)+273)^4-(DE123+273)^4)-44100*Q123)/(1.84*29.3*Y123+8*0.95*5.67E-8*(DE123+273)^3))</f>
        <v>0</v>
      </c>
      <c r="AD123">
        <f>($B$119*DF123+$D$7*DG123+$C$119*AC123)</f>
        <v>0</v>
      </c>
      <c r="AE123">
        <f>0.61365*exp(17.502*AD123/(240.97+AD123))</f>
        <v>0</v>
      </c>
      <c r="AF123">
        <f>(AG123/AH123*100)</f>
        <v>0</v>
      </c>
      <c r="AG123">
        <f>CX123*(DC123+DD123)/1000</f>
        <v>0</v>
      </c>
      <c r="AH123">
        <f>0.61365*exp(17.502*DE123/(240.97+DE123))</f>
        <v>0</v>
      </c>
      <c r="AI123">
        <f>(AE123-CX123*(DC123+DD123)/1000)</f>
        <v>0</v>
      </c>
      <c r="AJ123">
        <f>(-Q123*44100)</f>
        <v>0</v>
      </c>
      <c r="AK123">
        <f>2*29.3*Y123*0.92*(DE123-AD123)</f>
        <v>0</v>
      </c>
      <c r="AL123">
        <f>2*0.95*5.67E-8*(((DE123+$B$7)+273)^4-(AD123+273)^4)</f>
        <v>0</v>
      </c>
      <c r="AM123">
        <f>AB123+AL123+AJ123+AK123</f>
        <v>0</v>
      </c>
      <c r="AN123">
        <v>0</v>
      </c>
      <c r="AO123">
        <v>0</v>
      </c>
      <c r="AP123">
        <f>IF(AN123*$H$13&gt;=AR123,1.0,(AR123/(AR123-AN123*$H$13)))</f>
        <v>0</v>
      </c>
      <c r="AQ123">
        <f>(AP123-1)*100</f>
        <v>0</v>
      </c>
      <c r="AR123">
        <f>MAX(0,($B$13+$C$13*DJ123)/(1+$D$13*DJ123)*DC123/(DE123+273)*$E$13)</f>
        <v>0</v>
      </c>
      <c r="AS123" t="s">
        <v>409</v>
      </c>
      <c r="AT123">
        <v>12501.9</v>
      </c>
      <c r="AU123">
        <v>646.7515384615385</v>
      </c>
      <c r="AV123">
        <v>2575.47</v>
      </c>
      <c r="AW123">
        <f>1-AU123/AV123</f>
        <v>0</v>
      </c>
      <c r="AX123">
        <v>-1.242991638256745</v>
      </c>
      <c r="AY123" t="s">
        <v>847</v>
      </c>
      <c r="AZ123">
        <v>12533.5</v>
      </c>
      <c r="BA123">
        <v>723.9768461538463</v>
      </c>
      <c r="BB123">
        <v>873.057</v>
      </c>
      <c r="BC123">
        <f>1-BA123/BB123</f>
        <v>0</v>
      </c>
      <c r="BD123">
        <v>0.5</v>
      </c>
      <c r="BE123">
        <f>CN123</f>
        <v>0</v>
      </c>
      <c r="BF123">
        <f>S123</f>
        <v>0</v>
      </c>
      <c r="BG123">
        <f>BC123*BD123*BE123</f>
        <v>0</v>
      </c>
      <c r="BH123">
        <f>(BF123-AX123)/BE123</f>
        <v>0</v>
      </c>
      <c r="BI123">
        <f>(AV123-BB123)/BB123</f>
        <v>0</v>
      </c>
      <c r="BJ123">
        <f>AU123/(AW123+AU123/BB123)</f>
        <v>0</v>
      </c>
      <c r="BK123" t="s">
        <v>848</v>
      </c>
      <c r="BL123">
        <v>-871.8099999999999</v>
      </c>
      <c r="BM123">
        <f>IF(BL123&lt;&gt;0, BL123, BJ123)</f>
        <v>0</v>
      </c>
      <c r="BN123">
        <f>1-BM123/BB123</f>
        <v>0</v>
      </c>
      <c r="BO123">
        <f>(BB123-BA123)/(BB123-BM123)</f>
        <v>0</v>
      </c>
      <c r="BP123">
        <f>(AV123-BB123)/(AV123-BM123)</f>
        <v>0</v>
      </c>
      <c r="BQ123">
        <f>(BB123-BA123)/(BB123-AU123)</f>
        <v>0</v>
      </c>
      <c r="BR123">
        <f>(AV123-BB123)/(AV123-AU123)</f>
        <v>0</v>
      </c>
      <c r="BS123">
        <f>(BO123*BM123/BA123)</f>
        <v>0</v>
      </c>
      <c r="BT123">
        <f>(1-BS123)</f>
        <v>0</v>
      </c>
      <c r="BU123">
        <v>2017</v>
      </c>
      <c r="BV123">
        <v>300</v>
      </c>
      <c r="BW123">
        <v>300</v>
      </c>
      <c r="BX123">
        <v>300</v>
      </c>
      <c r="BY123">
        <v>12533.5</v>
      </c>
      <c r="BZ123">
        <v>855.4</v>
      </c>
      <c r="CA123">
        <v>-0.009077689999999999</v>
      </c>
      <c r="CB123">
        <v>4.43</v>
      </c>
      <c r="CC123" t="s">
        <v>412</v>
      </c>
      <c r="CD123" t="s">
        <v>412</v>
      </c>
      <c r="CE123" t="s">
        <v>412</v>
      </c>
      <c r="CF123" t="s">
        <v>412</v>
      </c>
      <c r="CG123" t="s">
        <v>412</v>
      </c>
      <c r="CH123" t="s">
        <v>412</v>
      </c>
      <c r="CI123" t="s">
        <v>412</v>
      </c>
      <c r="CJ123" t="s">
        <v>412</v>
      </c>
      <c r="CK123" t="s">
        <v>412</v>
      </c>
      <c r="CL123" t="s">
        <v>412</v>
      </c>
      <c r="CM123">
        <f>$B$11*DK123+$C$11*DL123+$F$11*DW123*(1-DZ123)</f>
        <v>0</v>
      </c>
      <c r="CN123">
        <f>CM123*CO123</f>
        <v>0</v>
      </c>
      <c r="CO123">
        <f>($B$11*$D$9+$C$11*$D$9+$F$11*((EJ123+EB123)/MAX(EJ123+EB123+EK123, 0.1)*$I$9+EK123/MAX(EJ123+EB123+EK123, 0.1)*$J$9))/($B$11+$C$11+$F$11)</f>
        <v>0</v>
      </c>
      <c r="CP123">
        <f>($B$11*$K$9+$C$11*$K$9+$F$11*((EJ123+EB123)/MAX(EJ123+EB123+EK123, 0.1)*$P$9+EK123/MAX(EJ123+EB123+EK123, 0.1)*$Q$9))/($B$11+$C$11+$F$11)</f>
        <v>0</v>
      </c>
      <c r="CQ123">
        <v>6</v>
      </c>
      <c r="CR123">
        <v>0.5</v>
      </c>
      <c r="CS123" t="s">
        <v>413</v>
      </c>
      <c r="CT123">
        <v>2</v>
      </c>
      <c r="CU123">
        <v>1687889958.599999</v>
      </c>
      <c r="CV123">
        <v>427.5591612903225</v>
      </c>
      <c r="CW123">
        <v>434.9811935483871</v>
      </c>
      <c r="CX123">
        <v>27.00926129032258</v>
      </c>
      <c r="CY123">
        <v>25.92975483870968</v>
      </c>
      <c r="CZ123">
        <v>427.0741612903225</v>
      </c>
      <c r="DA123">
        <v>26.67315161290323</v>
      </c>
      <c r="DB123">
        <v>600.2285483870969</v>
      </c>
      <c r="DC123">
        <v>100.9403870967742</v>
      </c>
      <c r="DD123">
        <v>0.09984310645161289</v>
      </c>
      <c r="DE123">
        <v>32.20673225806451</v>
      </c>
      <c r="DF123">
        <v>32.50964516129032</v>
      </c>
      <c r="DG123">
        <v>999.9000000000003</v>
      </c>
      <c r="DH123">
        <v>0</v>
      </c>
      <c r="DI123">
        <v>0</v>
      </c>
      <c r="DJ123">
        <v>10000.90967741935</v>
      </c>
      <c r="DK123">
        <v>0</v>
      </c>
      <c r="DL123">
        <v>936.1400000000003</v>
      </c>
      <c r="DM123">
        <v>-7.418812903225808</v>
      </c>
      <c r="DN123">
        <v>439.431064516129</v>
      </c>
      <c r="DO123">
        <v>446.5603548387097</v>
      </c>
      <c r="DP123">
        <v>1.079511290322581</v>
      </c>
      <c r="DQ123">
        <v>434.9811935483871</v>
      </c>
      <c r="DR123">
        <v>25.92975483870968</v>
      </c>
      <c r="DS123">
        <v>2.726324516129032</v>
      </c>
      <c r="DT123">
        <v>2.617359677419355</v>
      </c>
      <c r="DU123">
        <v>22.44464838709677</v>
      </c>
      <c r="DV123">
        <v>21.77528064516129</v>
      </c>
      <c r="DW123">
        <v>1500.022903225807</v>
      </c>
      <c r="DX123">
        <v>0.9729980967741938</v>
      </c>
      <c r="DY123">
        <v>0.02700162903225806</v>
      </c>
      <c r="DZ123">
        <v>0</v>
      </c>
      <c r="EA123">
        <v>724.2284838709678</v>
      </c>
      <c r="EB123">
        <v>4.999310000000001</v>
      </c>
      <c r="EC123">
        <v>18112.42258064516</v>
      </c>
      <c r="ED123">
        <v>13259.43870967742</v>
      </c>
      <c r="EE123">
        <v>39</v>
      </c>
      <c r="EF123">
        <v>40.49593548387096</v>
      </c>
      <c r="EG123">
        <v>39.375</v>
      </c>
      <c r="EH123">
        <v>39.875</v>
      </c>
      <c r="EI123">
        <v>40.61687096774194</v>
      </c>
      <c r="EJ123">
        <v>1454.655806451613</v>
      </c>
      <c r="EK123">
        <v>40.36709677419354</v>
      </c>
      <c r="EL123">
        <v>0</v>
      </c>
      <c r="EM123">
        <v>107.6000001430511</v>
      </c>
      <c r="EN123">
        <v>0</v>
      </c>
      <c r="EO123">
        <v>723.9768461538463</v>
      </c>
      <c r="EP123">
        <v>-20.55952139098519</v>
      </c>
      <c r="EQ123">
        <v>2536.170955320057</v>
      </c>
      <c r="ER123">
        <v>18115.03076923077</v>
      </c>
      <c r="ES123">
        <v>15</v>
      </c>
      <c r="ET123">
        <v>1687889983.6</v>
      </c>
      <c r="EU123" t="s">
        <v>849</v>
      </c>
      <c r="EV123">
        <v>1687889983.6</v>
      </c>
      <c r="EW123">
        <v>1687889875.6</v>
      </c>
      <c r="EX123">
        <v>87</v>
      </c>
      <c r="EY123">
        <v>-0.003</v>
      </c>
      <c r="EZ123">
        <v>-0.005</v>
      </c>
      <c r="FA123">
        <v>0.485</v>
      </c>
      <c r="FB123">
        <v>0.336</v>
      </c>
      <c r="FC123">
        <v>435</v>
      </c>
      <c r="FD123">
        <v>26</v>
      </c>
      <c r="FE123">
        <v>0.25</v>
      </c>
      <c r="FF123">
        <v>0.22</v>
      </c>
      <c r="FG123">
        <v>-7.4319885</v>
      </c>
      <c r="FH123">
        <v>0.2078953846153995</v>
      </c>
      <c r="FI123">
        <v>0.06112925766562197</v>
      </c>
      <c r="FJ123">
        <v>1</v>
      </c>
      <c r="FK123">
        <v>427.5650666666667</v>
      </c>
      <c r="FL123">
        <v>0.1031012235826252</v>
      </c>
      <c r="FM123">
        <v>0.01683039578329196</v>
      </c>
      <c r="FN123">
        <v>1</v>
      </c>
      <c r="FO123">
        <v>1.0551418</v>
      </c>
      <c r="FP123">
        <v>0.4821104690431514</v>
      </c>
      <c r="FQ123">
        <v>0.04668267794867813</v>
      </c>
      <c r="FR123">
        <v>1</v>
      </c>
      <c r="FS123">
        <v>27.00452666666667</v>
      </c>
      <c r="FT123">
        <v>0.4135848720800225</v>
      </c>
      <c r="FU123">
        <v>0.02988434298350136</v>
      </c>
      <c r="FV123">
        <v>1</v>
      </c>
      <c r="FW123">
        <v>4</v>
      </c>
      <c r="FX123">
        <v>4</v>
      </c>
      <c r="FY123" t="s">
        <v>415</v>
      </c>
      <c r="FZ123">
        <v>3.17322</v>
      </c>
      <c r="GA123">
        <v>2.79675</v>
      </c>
      <c r="GB123">
        <v>0.105197</v>
      </c>
      <c r="GC123">
        <v>0.10721</v>
      </c>
      <c r="GD123">
        <v>0.129134</v>
      </c>
      <c r="GE123">
        <v>0.126445</v>
      </c>
      <c r="GF123">
        <v>27810.3</v>
      </c>
      <c r="GG123">
        <v>22092.4</v>
      </c>
      <c r="GH123">
        <v>29068.8</v>
      </c>
      <c r="GI123">
        <v>24257.9</v>
      </c>
      <c r="GJ123">
        <v>32197.1</v>
      </c>
      <c r="GK123">
        <v>30920.2</v>
      </c>
      <c r="GL123">
        <v>40103.4</v>
      </c>
      <c r="GM123">
        <v>39577.1</v>
      </c>
      <c r="GN123">
        <v>2.12593</v>
      </c>
      <c r="GO123">
        <v>1.80853</v>
      </c>
      <c r="GP123">
        <v>0.137884</v>
      </c>
      <c r="GQ123">
        <v>0</v>
      </c>
      <c r="GR123">
        <v>30.3114</v>
      </c>
      <c r="GS123">
        <v>999.9</v>
      </c>
      <c r="GT123">
        <v>57.7</v>
      </c>
      <c r="GU123">
        <v>34.5</v>
      </c>
      <c r="GV123">
        <v>31.4034</v>
      </c>
      <c r="GW123">
        <v>62.331</v>
      </c>
      <c r="GX123">
        <v>31.4984</v>
      </c>
      <c r="GY123">
        <v>1</v>
      </c>
      <c r="GZ123">
        <v>0.31563</v>
      </c>
      <c r="HA123">
        <v>0</v>
      </c>
      <c r="HB123">
        <v>20.2793</v>
      </c>
      <c r="HC123">
        <v>5.22478</v>
      </c>
      <c r="HD123">
        <v>11.9081</v>
      </c>
      <c r="HE123">
        <v>4.96365</v>
      </c>
      <c r="HF123">
        <v>3.292</v>
      </c>
      <c r="HG123">
        <v>9999</v>
      </c>
      <c r="HH123">
        <v>9999</v>
      </c>
      <c r="HI123">
        <v>9999</v>
      </c>
      <c r="HJ123">
        <v>999.9</v>
      </c>
      <c r="HK123">
        <v>4.97026</v>
      </c>
      <c r="HL123">
        <v>1.87527</v>
      </c>
      <c r="HM123">
        <v>1.87402</v>
      </c>
      <c r="HN123">
        <v>1.87317</v>
      </c>
      <c r="HO123">
        <v>1.87469</v>
      </c>
      <c r="HP123">
        <v>1.86966</v>
      </c>
      <c r="HQ123">
        <v>1.87378</v>
      </c>
      <c r="HR123">
        <v>1.87882</v>
      </c>
      <c r="HS123">
        <v>0</v>
      </c>
      <c r="HT123">
        <v>0</v>
      </c>
      <c r="HU123">
        <v>0</v>
      </c>
      <c r="HV123">
        <v>0</v>
      </c>
      <c r="HW123" t="s">
        <v>416</v>
      </c>
      <c r="HX123" t="s">
        <v>417</v>
      </c>
      <c r="HY123" t="s">
        <v>418</v>
      </c>
      <c r="HZ123" t="s">
        <v>418</v>
      </c>
      <c r="IA123" t="s">
        <v>418</v>
      </c>
      <c r="IB123" t="s">
        <v>418</v>
      </c>
      <c r="IC123">
        <v>0</v>
      </c>
      <c r="ID123">
        <v>100</v>
      </c>
      <c r="IE123">
        <v>100</v>
      </c>
      <c r="IF123">
        <v>0.485</v>
      </c>
      <c r="IG123">
        <v>0.3361</v>
      </c>
      <c r="IH123">
        <v>0.488349999999798</v>
      </c>
      <c r="II123">
        <v>0</v>
      </c>
      <c r="IJ123">
        <v>0</v>
      </c>
      <c r="IK123">
        <v>0</v>
      </c>
      <c r="IL123">
        <v>0.3361099999999979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1.4</v>
      </c>
      <c r="IU123">
        <v>1.5</v>
      </c>
      <c r="IV123">
        <v>1.13525</v>
      </c>
      <c r="IW123">
        <v>2.43774</v>
      </c>
      <c r="IX123">
        <v>1.42578</v>
      </c>
      <c r="IY123">
        <v>2.26562</v>
      </c>
      <c r="IZ123">
        <v>1.54785</v>
      </c>
      <c r="JA123">
        <v>2.33643</v>
      </c>
      <c r="JB123">
        <v>37.9164</v>
      </c>
      <c r="JC123">
        <v>13.5366</v>
      </c>
      <c r="JD123">
        <v>18</v>
      </c>
      <c r="JE123">
        <v>637.422</v>
      </c>
      <c r="JF123">
        <v>414.569</v>
      </c>
      <c r="JG123">
        <v>31.4049</v>
      </c>
      <c r="JH123">
        <v>31.3354</v>
      </c>
      <c r="JI123">
        <v>30.0004</v>
      </c>
      <c r="JJ123">
        <v>31.122</v>
      </c>
      <c r="JK123">
        <v>31.0477</v>
      </c>
      <c r="JL123">
        <v>22.7338</v>
      </c>
      <c r="JM123">
        <v>20.2938</v>
      </c>
      <c r="JN123">
        <v>71.08280000000001</v>
      </c>
      <c r="JO123">
        <v>-999.9</v>
      </c>
      <c r="JP123">
        <v>435</v>
      </c>
      <c r="JQ123">
        <v>26</v>
      </c>
      <c r="JR123">
        <v>94.72190000000001</v>
      </c>
      <c r="JS123">
        <v>100.692</v>
      </c>
    </row>
    <row r="124" spans="1:279">
      <c r="A124">
        <v>88</v>
      </c>
      <c r="B124">
        <v>1687890109.6</v>
      </c>
      <c r="C124">
        <v>17578</v>
      </c>
      <c r="D124" t="s">
        <v>850</v>
      </c>
      <c r="E124" t="s">
        <v>851</v>
      </c>
      <c r="F124">
        <v>15</v>
      </c>
      <c r="P124">
        <v>1687890101.599999</v>
      </c>
      <c r="Q124">
        <f>(R124)/1000</f>
        <v>0</v>
      </c>
      <c r="R124">
        <f>1000*DB124*AP124*(CX124-CY124)/(100*CQ124*(1000-AP124*CX124))</f>
        <v>0</v>
      </c>
      <c r="S124">
        <f>DB124*AP124*(CW124-CV124*(1000-AP124*CY124)/(1000-AP124*CX124))/(100*CQ124)</f>
        <v>0</v>
      </c>
      <c r="T124">
        <f>CV124 - IF(AP124&gt;1, S124*CQ124*100.0/(AR124*DJ124), 0)</f>
        <v>0</v>
      </c>
      <c r="U124">
        <f>((AA124-Q124/2)*T124-S124)/(AA124+Q124/2)</f>
        <v>0</v>
      </c>
      <c r="V124">
        <f>U124*(DC124+DD124)/1000.0</f>
        <v>0</v>
      </c>
      <c r="W124">
        <f>(CV124 - IF(AP124&gt;1, S124*CQ124*100.0/(AR124*DJ124), 0))*(DC124+DD124)/1000.0</f>
        <v>0</v>
      </c>
      <c r="X124">
        <f>2.0/((1/Z124-1/Y124)+SIGN(Z124)*SQRT((1/Z124-1/Y124)*(1/Z124-1/Y124) + 4*CR124/((CR124+1)*(CR124+1))*(2*1/Z124*1/Y124-1/Y124*1/Y124)))</f>
        <v>0</v>
      </c>
      <c r="Y124">
        <f>IF(LEFT(CS124,1)&lt;&gt;"0",IF(LEFT(CS124,1)="1",3.0,CT124),$D$5+$E$5*(DJ124*DC124/($K$5*1000))+$F$5*(DJ124*DC124/($K$5*1000))*MAX(MIN(CQ124,$J$5),$I$5)*MAX(MIN(CQ124,$J$5),$I$5)+$G$5*MAX(MIN(CQ124,$J$5),$I$5)*(DJ124*DC124/($K$5*1000))+$H$5*(DJ124*DC124/($K$5*1000))*(DJ124*DC124/($K$5*1000)))</f>
        <v>0</v>
      </c>
      <c r="Z124">
        <f>Q124*(1000-(1000*0.61365*exp(17.502*AD124/(240.97+AD124))/(DC124+DD124)+CX124)/2)/(1000*0.61365*exp(17.502*AD124/(240.97+AD124))/(DC124+DD124)-CX124)</f>
        <v>0</v>
      </c>
      <c r="AA124">
        <f>1/((CR124+1)/(X124/1.6)+1/(Y124/1.37)) + CR124/((CR124+1)/(X124/1.6) + CR124/(Y124/1.37))</f>
        <v>0</v>
      </c>
      <c r="AB124">
        <f>(CM124*CP124)</f>
        <v>0</v>
      </c>
      <c r="AC124">
        <f>(DE124+(AB124+2*0.95*5.67E-8*(((DE124+$B$7)+273)^4-(DE124+273)^4)-44100*Q124)/(1.84*29.3*Y124+8*0.95*5.67E-8*(DE124+273)^3))</f>
        <v>0</v>
      </c>
      <c r="AD124">
        <f>($B$119*DF124+$D$7*DG124+$C$119*AC124)</f>
        <v>0</v>
      </c>
      <c r="AE124">
        <f>0.61365*exp(17.502*AD124/(240.97+AD124))</f>
        <v>0</v>
      </c>
      <c r="AF124">
        <f>(AG124/AH124*100)</f>
        <v>0</v>
      </c>
      <c r="AG124">
        <f>CX124*(DC124+DD124)/1000</f>
        <v>0</v>
      </c>
      <c r="AH124">
        <f>0.61365*exp(17.502*DE124/(240.97+DE124))</f>
        <v>0</v>
      </c>
      <c r="AI124">
        <f>(AE124-CX124*(DC124+DD124)/1000)</f>
        <v>0</v>
      </c>
      <c r="AJ124">
        <f>(-Q124*44100)</f>
        <v>0</v>
      </c>
      <c r="AK124">
        <f>2*29.3*Y124*0.92*(DE124-AD124)</f>
        <v>0</v>
      </c>
      <c r="AL124">
        <f>2*0.95*5.67E-8*(((DE124+$B$7)+273)^4-(AD124+273)^4)</f>
        <v>0</v>
      </c>
      <c r="AM124">
        <f>AB124+AL124+AJ124+AK124</f>
        <v>0</v>
      </c>
      <c r="AN124">
        <v>0</v>
      </c>
      <c r="AO124">
        <v>0</v>
      </c>
      <c r="AP124">
        <f>IF(AN124*$H$13&gt;=AR124,1.0,(AR124/(AR124-AN124*$H$13)))</f>
        <v>0</v>
      </c>
      <c r="AQ124">
        <f>(AP124-1)*100</f>
        <v>0</v>
      </c>
      <c r="AR124">
        <f>MAX(0,($B$13+$C$13*DJ124)/(1+$D$13*DJ124)*DC124/(DE124+273)*$E$13)</f>
        <v>0</v>
      </c>
      <c r="AS124" t="s">
        <v>409</v>
      </c>
      <c r="AT124">
        <v>12501.9</v>
      </c>
      <c r="AU124">
        <v>646.7515384615385</v>
      </c>
      <c r="AV124">
        <v>2575.47</v>
      </c>
      <c r="AW124">
        <f>1-AU124/AV124</f>
        <v>0</v>
      </c>
      <c r="AX124">
        <v>-1.242991638256745</v>
      </c>
      <c r="AY124" t="s">
        <v>852</v>
      </c>
      <c r="AZ124">
        <v>12596.2</v>
      </c>
      <c r="BA124">
        <v>507.6451538461539</v>
      </c>
      <c r="BB124">
        <v>593.681</v>
      </c>
      <c r="BC124">
        <f>1-BA124/BB124</f>
        <v>0</v>
      </c>
      <c r="BD124">
        <v>0.5</v>
      </c>
      <c r="BE124">
        <f>CN124</f>
        <v>0</v>
      </c>
      <c r="BF124">
        <f>S124</f>
        <v>0</v>
      </c>
      <c r="BG124">
        <f>BC124*BD124*BE124</f>
        <v>0</v>
      </c>
      <c r="BH124">
        <f>(BF124-AX124)/BE124</f>
        <v>0</v>
      </c>
      <c r="BI124">
        <f>(AV124-BB124)/BB124</f>
        <v>0</v>
      </c>
      <c r="BJ124">
        <f>AU124/(AW124+AU124/BB124)</f>
        <v>0</v>
      </c>
      <c r="BK124" t="s">
        <v>853</v>
      </c>
      <c r="BL124">
        <v>-311.89</v>
      </c>
      <c r="BM124">
        <f>IF(BL124&lt;&gt;0, BL124, BJ124)</f>
        <v>0</v>
      </c>
      <c r="BN124">
        <f>1-BM124/BB124</f>
        <v>0</v>
      </c>
      <c r="BO124">
        <f>(BB124-BA124)/(BB124-BM124)</f>
        <v>0</v>
      </c>
      <c r="BP124">
        <f>(AV124-BB124)/(AV124-BM124)</f>
        <v>0</v>
      </c>
      <c r="BQ124">
        <f>(BB124-BA124)/(BB124-AU124)</f>
        <v>0</v>
      </c>
      <c r="BR124">
        <f>(AV124-BB124)/(AV124-AU124)</f>
        <v>0</v>
      </c>
      <c r="BS124">
        <f>(BO124*BM124/BA124)</f>
        <v>0</v>
      </c>
      <c r="BT124">
        <f>(1-BS124)</f>
        <v>0</v>
      </c>
      <c r="BU124">
        <v>2019</v>
      </c>
      <c r="BV124">
        <v>300</v>
      </c>
      <c r="BW124">
        <v>300</v>
      </c>
      <c r="BX124">
        <v>300</v>
      </c>
      <c r="BY124">
        <v>12596.2</v>
      </c>
      <c r="BZ124">
        <v>578.84</v>
      </c>
      <c r="CA124">
        <v>-0.009123849999999999</v>
      </c>
      <c r="CB124">
        <v>-0.61</v>
      </c>
      <c r="CC124" t="s">
        <v>412</v>
      </c>
      <c r="CD124" t="s">
        <v>412</v>
      </c>
      <c r="CE124" t="s">
        <v>412</v>
      </c>
      <c r="CF124" t="s">
        <v>412</v>
      </c>
      <c r="CG124" t="s">
        <v>412</v>
      </c>
      <c r="CH124" t="s">
        <v>412</v>
      </c>
      <c r="CI124" t="s">
        <v>412</v>
      </c>
      <c r="CJ124" t="s">
        <v>412</v>
      </c>
      <c r="CK124" t="s">
        <v>412</v>
      </c>
      <c r="CL124" t="s">
        <v>412</v>
      </c>
      <c r="CM124">
        <f>$B$11*DK124+$C$11*DL124+$F$11*DW124*(1-DZ124)</f>
        <v>0</v>
      </c>
      <c r="CN124">
        <f>CM124*CO124</f>
        <v>0</v>
      </c>
      <c r="CO124">
        <f>($B$11*$D$9+$C$11*$D$9+$F$11*((EJ124+EB124)/MAX(EJ124+EB124+EK124, 0.1)*$I$9+EK124/MAX(EJ124+EB124+EK124, 0.1)*$J$9))/($B$11+$C$11+$F$11)</f>
        <v>0</v>
      </c>
      <c r="CP124">
        <f>($B$11*$K$9+$C$11*$K$9+$F$11*((EJ124+EB124)/MAX(EJ124+EB124+EK124, 0.1)*$P$9+EK124/MAX(EJ124+EB124+EK124, 0.1)*$Q$9))/($B$11+$C$11+$F$11)</f>
        <v>0</v>
      </c>
      <c r="CQ124">
        <v>6</v>
      </c>
      <c r="CR124">
        <v>0.5</v>
      </c>
      <c r="CS124" t="s">
        <v>413</v>
      </c>
      <c r="CT124">
        <v>2</v>
      </c>
      <c r="CU124">
        <v>1687890101.599999</v>
      </c>
      <c r="CV124">
        <v>430.5379032258065</v>
      </c>
      <c r="CW124">
        <v>435.0044838709678</v>
      </c>
      <c r="CX124">
        <v>26.75064838709677</v>
      </c>
      <c r="CY124">
        <v>26.07995161290323</v>
      </c>
      <c r="CZ124">
        <v>430.0529032258065</v>
      </c>
      <c r="DA124">
        <v>26.41364838709677</v>
      </c>
      <c r="DB124">
        <v>600.2677741935483</v>
      </c>
      <c r="DC124">
        <v>100.9348064516129</v>
      </c>
      <c r="DD124">
        <v>0.09978978709677419</v>
      </c>
      <c r="DE124">
        <v>32.51172580645162</v>
      </c>
      <c r="DF124">
        <v>33.17956451612903</v>
      </c>
      <c r="DG124">
        <v>999.9000000000003</v>
      </c>
      <c r="DH124">
        <v>0</v>
      </c>
      <c r="DI124">
        <v>0</v>
      </c>
      <c r="DJ124">
        <v>10007.00967741936</v>
      </c>
      <c r="DK124">
        <v>0</v>
      </c>
      <c r="DL124">
        <v>914.7444838709677</v>
      </c>
      <c r="DM124">
        <v>-4.466076774193549</v>
      </c>
      <c r="DN124">
        <v>442.3718709677419</v>
      </c>
      <c r="DO124">
        <v>446.6530967741935</v>
      </c>
      <c r="DP124">
        <v>0.6698068064516128</v>
      </c>
      <c r="DQ124">
        <v>435.0044838709678</v>
      </c>
      <c r="DR124">
        <v>26.07995161290323</v>
      </c>
      <c r="DS124">
        <v>2.699982258064517</v>
      </c>
      <c r="DT124">
        <v>2.632375161290323</v>
      </c>
      <c r="DU124">
        <v>22.2849935483871</v>
      </c>
      <c r="DV124">
        <v>21.86895483870968</v>
      </c>
      <c r="DW124">
        <v>1500.022258064516</v>
      </c>
      <c r="DX124">
        <v>0.9729965806451609</v>
      </c>
      <c r="DY124">
        <v>0.02700309677419355</v>
      </c>
      <c r="DZ124">
        <v>0</v>
      </c>
      <c r="EA124">
        <v>508.2665483870967</v>
      </c>
      <c r="EB124">
        <v>4.999310000000001</v>
      </c>
      <c r="EC124">
        <v>17969.25806451613</v>
      </c>
      <c r="ED124">
        <v>13259.42903225807</v>
      </c>
      <c r="EE124">
        <v>39.23170967741934</v>
      </c>
      <c r="EF124">
        <v>40.65699999999999</v>
      </c>
      <c r="EG124">
        <v>39.56199999999998</v>
      </c>
      <c r="EH124">
        <v>40.18299999999999</v>
      </c>
      <c r="EI124">
        <v>40.87093548387097</v>
      </c>
      <c r="EJ124">
        <v>1454.651935483871</v>
      </c>
      <c r="EK124">
        <v>40.37032258064514</v>
      </c>
      <c r="EL124">
        <v>0</v>
      </c>
      <c r="EM124">
        <v>142.5</v>
      </c>
      <c r="EN124">
        <v>0</v>
      </c>
      <c r="EO124">
        <v>507.6451538461539</v>
      </c>
      <c r="EP124">
        <v>-79.70085459146371</v>
      </c>
      <c r="EQ124">
        <v>-4914.74529116441</v>
      </c>
      <c r="ER124">
        <v>17949.26538461538</v>
      </c>
      <c r="ES124">
        <v>15</v>
      </c>
      <c r="ET124">
        <v>1687890130.6</v>
      </c>
      <c r="EU124" t="s">
        <v>854</v>
      </c>
      <c r="EV124">
        <v>1687890130.6</v>
      </c>
      <c r="EW124">
        <v>1687890127.6</v>
      </c>
      <c r="EX124">
        <v>88</v>
      </c>
      <c r="EY124">
        <v>-0.001</v>
      </c>
      <c r="EZ124">
        <v>0.001</v>
      </c>
      <c r="FA124">
        <v>0.485</v>
      </c>
      <c r="FB124">
        <v>0.337</v>
      </c>
      <c r="FC124">
        <v>435</v>
      </c>
      <c r="FD124">
        <v>26</v>
      </c>
      <c r="FE124">
        <v>0.65</v>
      </c>
      <c r="FF124">
        <v>0.1</v>
      </c>
      <c r="FG124">
        <v>-4.466671249999999</v>
      </c>
      <c r="FH124">
        <v>-0.07018727954971694</v>
      </c>
      <c r="FI124">
        <v>0.05311301729272679</v>
      </c>
      <c r="FJ124">
        <v>1</v>
      </c>
      <c r="FK124">
        <v>430.5384666666666</v>
      </c>
      <c r="FL124">
        <v>-0.1396218020029707</v>
      </c>
      <c r="FM124">
        <v>0.01892570268767457</v>
      </c>
      <c r="FN124">
        <v>1</v>
      </c>
      <c r="FO124">
        <v>0.64800645</v>
      </c>
      <c r="FP124">
        <v>0.367628397748593</v>
      </c>
      <c r="FQ124">
        <v>0.04391517656286378</v>
      </c>
      <c r="FR124">
        <v>1</v>
      </c>
      <c r="FS124">
        <v>26.75140333333334</v>
      </c>
      <c r="FT124">
        <v>0.3998602892103196</v>
      </c>
      <c r="FU124">
        <v>0.02888417656010912</v>
      </c>
      <c r="FV124">
        <v>1</v>
      </c>
      <c r="FW124">
        <v>4</v>
      </c>
      <c r="FX124">
        <v>4</v>
      </c>
      <c r="FY124" t="s">
        <v>415</v>
      </c>
      <c r="FZ124">
        <v>3.17315</v>
      </c>
      <c r="GA124">
        <v>2.79688</v>
      </c>
      <c r="GB124">
        <v>0.105723</v>
      </c>
      <c r="GC124">
        <v>0.107193</v>
      </c>
      <c r="GD124">
        <v>0.128265</v>
      </c>
      <c r="GE124">
        <v>0.126931</v>
      </c>
      <c r="GF124">
        <v>27792.3</v>
      </c>
      <c r="GG124">
        <v>22089.1</v>
      </c>
      <c r="GH124">
        <v>29067.5</v>
      </c>
      <c r="GI124">
        <v>24254.2</v>
      </c>
      <c r="GJ124">
        <v>32228.9</v>
      </c>
      <c r="GK124">
        <v>30899.4</v>
      </c>
      <c r="GL124">
        <v>40102.1</v>
      </c>
      <c r="GM124">
        <v>39572.4</v>
      </c>
      <c r="GN124">
        <v>2.1265</v>
      </c>
      <c r="GO124">
        <v>1.8037</v>
      </c>
      <c r="GP124">
        <v>0.143211</v>
      </c>
      <c r="GQ124">
        <v>0</v>
      </c>
      <c r="GR124">
        <v>30.9154</v>
      </c>
      <c r="GS124">
        <v>999.9</v>
      </c>
      <c r="GT124">
        <v>58.1</v>
      </c>
      <c r="GU124">
        <v>34.6</v>
      </c>
      <c r="GV124">
        <v>31.7998</v>
      </c>
      <c r="GW124">
        <v>61.861</v>
      </c>
      <c r="GX124">
        <v>31.4944</v>
      </c>
      <c r="GY124">
        <v>1</v>
      </c>
      <c r="GZ124">
        <v>0.322962</v>
      </c>
      <c r="HA124">
        <v>0</v>
      </c>
      <c r="HB124">
        <v>20.2788</v>
      </c>
      <c r="HC124">
        <v>5.22328</v>
      </c>
      <c r="HD124">
        <v>11.9081</v>
      </c>
      <c r="HE124">
        <v>4.96375</v>
      </c>
      <c r="HF124">
        <v>3.292</v>
      </c>
      <c r="HG124">
        <v>9999</v>
      </c>
      <c r="HH124">
        <v>9999</v>
      </c>
      <c r="HI124">
        <v>9999</v>
      </c>
      <c r="HJ124">
        <v>999.9</v>
      </c>
      <c r="HK124">
        <v>4.97029</v>
      </c>
      <c r="HL124">
        <v>1.87529</v>
      </c>
      <c r="HM124">
        <v>1.87407</v>
      </c>
      <c r="HN124">
        <v>1.8732</v>
      </c>
      <c r="HO124">
        <v>1.87468</v>
      </c>
      <c r="HP124">
        <v>1.86966</v>
      </c>
      <c r="HQ124">
        <v>1.87378</v>
      </c>
      <c r="HR124">
        <v>1.87881</v>
      </c>
      <c r="HS124">
        <v>0</v>
      </c>
      <c r="HT124">
        <v>0</v>
      </c>
      <c r="HU124">
        <v>0</v>
      </c>
      <c r="HV124">
        <v>0</v>
      </c>
      <c r="HW124" t="s">
        <v>416</v>
      </c>
      <c r="HX124" t="s">
        <v>417</v>
      </c>
      <c r="HY124" t="s">
        <v>418</v>
      </c>
      <c r="HZ124" t="s">
        <v>418</v>
      </c>
      <c r="IA124" t="s">
        <v>418</v>
      </c>
      <c r="IB124" t="s">
        <v>418</v>
      </c>
      <c r="IC124">
        <v>0</v>
      </c>
      <c r="ID124">
        <v>100</v>
      </c>
      <c r="IE124">
        <v>100</v>
      </c>
      <c r="IF124">
        <v>0.485</v>
      </c>
      <c r="IG124">
        <v>0.337</v>
      </c>
      <c r="IH124">
        <v>0.4854000000001406</v>
      </c>
      <c r="II124">
        <v>0</v>
      </c>
      <c r="IJ124">
        <v>0</v>
      </c>
      <c r="IK124">
        <v>0</v>
      </c>
      <c r="IL124">
        <v>0.3361099999999979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2.1</v>
      </c>
      <c r="IU124">
        <v>3.9</v>
      </c>
      <c r="IV124">
        <v>1.13403</v>
      </c>
      <c r="IW124">
        <v>2.43286</v>
      </c>
      <c r="IX124">
        <v>1.42578</v>
      </c>
      <c r="IY124">
        <v>2.2644</v>
      </c>
      <c r="IZ124">
        <v>1.54785</v>
      </c>
      <c r="JA124">
        <v>2.36328</v>
      </c>
      <c r="JB124">
        <v>37.9649</v>
      </c>
      <c r="JC124">
        <v>13.5016</v>
      </c>
      <c r="JD124">
        <v>18</v>
      </c>
      <c r="JE124">
        <v>638.896</v>
      </c>
      <c r="JF124">
        <v>412.533</v>
      </c>
      <c r="JG124">
        <v>31.5832</v>
      </c>
      <c r="JH124">
        <v>31.4214</v>
      </c>
      <c r="JI124">
        <v>30.0004</v>
      </c>
      <c r="JJ124">
        <v>31.2246</v>
      </c>
      <c r="JK124">
        <v>31.1532</v>
      </c>
      <c r="JL124">
        <v>22.7342</v>
      </c>
      <c r="JM124">
        <v>21.699</v>
      </c>
      <c r="JN124">
        <v>71.08280000000001</v>
      </c>
      <c r="JO124">
        <v>-999.9</v>
      </c>
      <c r="JP124">
        <v>435</v>
      </c>
      <c r="JQ124">
        <v>26</v>
      </c>
      <c r="JR124">
        <v>94.7183</v>
      </c>
      <c r="JS124">
        <v>100.679</v>
      </c>
    </row>
    <row r="125" spans="1:279">
      <c r="A125">
        <v>89</v>
      </c>
      <c r="B125">
        <v>1687890227.6</v>
      </c>
      <c r="C125">
        <v>17696</v>
      </c>
      <c r="D125" t="s">
        <v>855</v>
      </c>
      <c r="E125" t="s">
        <v>856</v>
      </c>
      <c r="F125">
        <v>15</v>
      </c>
      <c r="P125">
        <v>1687890219.599999</v>
      </c>
      <c r="Q125">
        <f>(R125)/1000</f>
        <v>0</v>
      </c>
      <c r="R125">
        <f>1000*DB125*AP125*(CX125-CY125)/(100*CQ125*(1000-AP125*CX125))</f>
        <v>0</v>
      </c>
      <c r="S125">
        <f>DB125*AP125*(CW125-CV125*(1000-AP125*CY125)/(1000-AP125*CX125))/(100*CQ125)</f>
        <v>0</v>
      </c>
      <c r="T125">
        <f>CV125 - IF(AP125&gt;1, S125*CQ125*100.0/(AR125*DJ125), 0)</f>
        <v>0</v>
      </c>
      <c r="U125">
        <f>((AA125-Q125/2)*T125-S125)/(AA125+Q125/2)</f>
        <v>0</v>
      </c>
      <c r="V125">
        <f>U125*(DC125+DD125)/1000.0</f>
        <v>0</v>
      </c>
      <c r="W125">
        <f>(CV125 - IF(AP125&gt;1, S125*CQ125*100.0/(AR125*DJ125), 0))*(DC125+DD125)/1000.0</f>
        <v>0</v>
      </c>
      <c r="X125">
        <f>2.0/((1/Z125-1/Y125)+SIGN(Z125)*SQRT((1/Z125-1/Y125)*(1/Z125-1/Y125) + 4*CR125/((CR125+1)*(CR125+1))*(2*1/Z125*1/Y125-1/Y125*1/Y125)))</f>
        <v>0</v>
      </c>
      <c r="Y125">
        <f>IF(LEFT(CS125,1)&lt;&gt;"0",IF(LEFT(CS125,1)="1",3.0,CT125),$D$5+$E$5*(DJ125*DC125/($K$5*1000))+$F$5*(DJ125*DC125/($K$5*1000))*MAX(MIN(CQ125,$J$5),$I$5)*MAX(MIN(CQ125,$J$5),$I$5)+$G$5*MAX(MIN(CQ125,$J$5),$I$5)*(DJ125*DC125/($K$5*1000))+$H$5*(DJ125*DC125/($K$5*1000))*(DJ125*DC125/($K$5*1000)))</f>
        <v>0</v>
      </c>
      <c r="Z125">
        <f>Q125*(1000-(1000*0.61365*exp(17.502*AD125/(240.97+AD125))/(DC125+DD125)+CX125)/2)/(1000*0.61365*exp(17.502*AD125/(240.97+AD125))/(DC125+DD125)-CX125)</f>
        <v>0</v>
      </c>
      <c r="AA125">
        <f>1/((CR125+1)/(X125/1.6)+1/(Y125/1.37)) + CR125/((CR125+1)/(X125/1.6) + CR125/(Y125/1.37))</f>
        <v>0</v>
      </c>
      <c r="AB125">
        <f>(CM125*CP125)</f>
        <v>0</v>
      </c>
      <c r="AC125">
        <f>(DE125+(AB125+2*0.95*5.67E-8*(((DE125+$B$7)+273)^4-(DE125+273)^4)-44100*Q125)/(1.84*29.3*Y125+8*0.95*5.67E-8*(DE125+273)^3))</f>
        <v>0</v>
      </c>
      <c r="AD125">
        <f>($B$119*DF125+$D$7*DG125+$C$119*AC125)</f>
        <v>0</v>
      </c>
      <c r="AE125">
        <f>0.61365*exp(17.502*AD125/(240.97+AD125))</f>
        <v>0</v>
      </c>
      <c r="AF125">
        <f>(AG125/AH125*100)</f>
        <v>0</v>
      </c>
      <c r="AG125">
        <f>CX125*(DC125+DD125)/1000</f>
        <v>0</v>
      </c>
      <c r="AH125">
        <f>0.61365*exp(17.502*DE125/(240.97+DE125))</f>
        <v>0</v>
      </c>
      <c r="AI125">
        <f>(AE125-CX125*(DC125+DD125)/1000)</f>
        <v>0</v>
      </c>
      <c r="AJ125">
        <f>(-Q125*44100)</f>
        <v>0</v>
      </c>
      <c r="AK125">
        <f>2*29.3*Y125*0.92*(DE125-AD125)</f>
        <v>0</v>
      </c>
      <c r="AL125">
        <f>2*0.95*5.67E-8*(((DE125+$B$7)+273)^4-(AD125+273)^4)</f>
        <v>0</v>
      </c>
      <c r="AM125">
        <f>AB125+AL125+AJ125+AK125</f>
        <v>0</v>
      </c>
      <c r="AN125">
        <v>0</v>
      </c>
      <c r="AO125">
        <v>0</v>
      </c>
      <c r="AP125">
        <f>IF(AN125*$H$13&gt;=AR125,1.0,(AR125/(AR125-AN125*$H$13)))</f>
        <v>0</v>
      </c>
      <c r="AQ125">
        <f>(AP125-1)*100</f>
        <v>0</v>
      </c>
      <c r="AR125">
        <f>MAX(0,($B$13+$C$13*DJ125)/(1+$D$13*DJ125)*DC125/(DE125+273)*$E$13)</f>
        <v>0</v>
      </c>
      <c r="AS125" t="s">
        <v>409</v>
      </c>
      <c r="AT125">
        <v>12501.9</v>
      </c>
      <c r="AU125">
        <v>646.7515384615385</v>
      </c>
      <c r="AV125">
        <v>2575.47</v>
      </c>
      <c r="AW125">
        <f>1-AU125/AV125</f>
        <v>0</v>
      </c>
      <c r="AX125">
        <v>-1.242991638256745</v>
      </c>
      <c r="AY125" t="s">
        <v>857</v>
      </c>
      <c r="AZ125">
        <v>12520.2</v>
      </c>
      <c r="BA125">
        <v>817.7844230769232</v>
      </c>
      <c r="BB125">
        <v>965.788</v>
      </c>
      <c r="BC125">
        <f>1-BA125/BB125</f>
        <v>0</v>
      </c>
      <c r="BD125">
        <v>0.5</v>
      </c>
      <c r="BE125">
        <f>CN125</f>
        <v>0</v>
      </c>
      <c r="BF125">
        <f>S125</f>
        <v>0</v>
      </c>
      <c r="BG125">
        <f>BC125*BD125*BE125</f>
        <v>0</v>
      </c>
      <c r="BH125">
        <f>(BF125-AX125)/BE125</f>
        <v>0</v>
      </c>
      <c r="BI125">
        <f>(AV125-BB125)/BB125</f>
        <v>0</v>
      </c>
      <c r="BJ125">
        <f>AU125/(AW125+AU125/BB125)</f>
        <v>0</v>
      </c>
      <c r="BK125" t="s">
        <v>858</v>
      </c>
      <c r="BL125">
        <v>-3398.83</v>
      </c>
      <c r="BM125">
        <f>IF(BL125&lt;&gt;0, BL125, BJ125)</f>
        <v>0</v>
      </c>
      <c r="BN125">
        <f>1-BM125/BB125</f>
        <v>0</v>
      </c>
      <c r="BO125">
        <f>(BB125-BA125)/(BB125-BM125)</f>
        <v>0</v>
      </c>
      <c r="BP125">
        <f>(AV125-BB125)/(AV125-BM125)</f>
        <v>0</v>
      </c>
      <c r="BQ125">
        <f>(BB125-BA125)/(BB125-AU125)</f>
        <v>0</v>
      </c>
      <c r="BR125">
        <f>(AV125-BB125)/(AV125-AU125)</f>
        <v>0</v>
      </c>
      <c r="BS125">
        <f>(BO125*BM125/BA125)</f>
        <v>0</v>
      </c>
      <c r="BT125">
        <f>(1-BS125)</f>
        <v>0</v>
      </c>
      <c r="BU125">
        <v>2021</v>
      </c>
      <c r="BV125">
        <v>300</v>
      </c>
      <c r="BW125">
        <v>300</v>
      </c>
      <c r="BX125">
        <v>300</v>
      </c>
      <c r="BY125">
        <v>12520.2</v>
      </c>
      <c r="BZ125">
        <v>943.96</v>
      </c>
      <c r="CA125">
        <v>-0.00906907</v>
      </c>
      <c r="CB125">
        <v>1.7</v>
      </c>
      <c r="CC125" t="s">
        <v>412</v>
      </c>
      <c r="CD125" t="s">
        <v>412</v>
      </c>
      <c r="CE125" t="s">
        <v>412</v>
      </c>
      <c r="CF125" t="s">
        <v>412</v>
      </c>
      <c r="CG125" t="s">
        <v>412</v>
      </c>
      <c r="CH125" t="s">
        <v>412</v>
      </c>
      <c r="CI125" t="s">
        <v>412</v>
      </c>
      <c r="CJ125" t="s">
        <v>412</v>
      </c>
      <c r="CK125" t="s">
        <v>412</v>
      </c>
      <c r="CL125" t="s">
        <v>412</v>
      </c>
      <c r="CM125">
        <f>$B$11*DK125+$C$11*DL125+$F$11*DW125*(1-DZ125)</f>
        <v>0</v>
      </c>
      <c r="CN125">
        <f>CM125*CO125</f>
        <v>0</v>
      </c>
      <c r="CO125">
        <f>($B$11*$D$9+$C$11*$D$9+$F$11*((EJ125+EB125)/MAX(EJ125+EB125+EK125, 0.1)*$I$9+EK125/MAX(EJ125+EB125+EK125, 0.1)*$J$9))/($B$11+$C$11+$F$11)</f>
        <v>0</v>
      </c>
      <c r="CP125">
        <f>($B$11*$K$9+$C$11*$K$9+$F$11*((EJ125+EB125)/MAX(EJ125+EB125+EK125, 0.1)*$P$9+EK125/MAX(EJ125+EB125+EK125, 0.1)*$Q$9))/($B$11+$C$11+$F$11)</f>
        <v>0</v>
      </c>
      <c r="CQ125">
        <v>6</v>
      </c>
      <c r="CR125">
        <v>0.5</v>
      </c>
      <c r="CS125" t="s">
        <v>413</v>
      </c>
      <c r="CT125">
        <v>2</v>
      </c>
      <c r="CU125">
        <v>1687890219.599999</v>
      </c>
      <c r="CV125">
        <v>426.9215806451613</v>
      </c>
      <c r="CW125">
        <v>434.983064516129</v>
      </c>
      <c r="CX125">
        <v>27.22261612903226</v>
      </c>
      <c r="CY125">
        <v>25.9253</v>
      </c>
      <c r="CZ125">
        <v>426.4235806451613</v>
      </c>
      <c r="DA125">
        <v>26.88520322580645</v>
      </c>
      <c r="DB125">
        <v>600.2262903225807</v>
      </c>
      <c r="DC125">
        <v>100.9377741935484</v>
      </c>
      <c r="DD125">
        <v>0.09991172903225806</v>
      </c>
      <c r="DE125">
        <v>32.98246129032258</v>
      </c>
      <c r="DF125">
        <v>33.26803225806452</v>
      </c>
      <c r="DG125">
        <v>999.9000000000003</v>
      </c>
      <c r="DH125">
        <v>0</v>
      </c>
      <c r="DI125">
        <v>0</v>
      </c>
      <c r="DJ125">
        <v>10001.08032258064</v>
      </c>
      <c r="DK125">
        <v>0</v>
      </c>
      <c r="DL125">
        <v>155.4400322580646</v>
      </c>
      <c r="DM125">
        <v>-8.074560645161291</v>
      </c>
      <c r="DN125">
        <v>438.8553548387097</v>
      </c>
      <c r="DO125">
        <v>446.5603548387097</v>
      </c>
      <c r="DP125">
        <v>1.297307419354838</v>
      </c>
      <c r="DQ125">
        <v>434.983064516129</v>
      </c>
      <c r="DR125">
        <v>25.9253</v>
      </c>
      <c r="DS125">
        <v>2.747791290322581</v>
      </c>
      <c r="DT125">
        <v>2.616842903225806</v>
      </c>
      <c r="DU125">
        <v>22.57373225806452</v>
      </c>
      <c r="DV125">
        <v>21.77205483870968</v>
      </c>
      <c r="DW125">
        <v>1499.996774193548</v>
      </c>
      <c r="DX125">
        <v>0.9729980967741937</v>
      </c>
      <c r="DY125">
        <v>0.02700165161290323</v>
      </c>
      <c r="DZ125">
        <v>0</v>
      </c>
      <c r="EA125">
        <v>818.0380967741937</v>
      </c>
      <c r="EB125">
        <v>4.999310000000001</v>
      </c>
      <c r="EC125">
        <v>21570.84193548387</v>
      </c>
      <c r="ED125">
        <v>13259.19677419355</v>
      </c>
      <c r="EE125">
        <v>39.4390322580645</v>
      </c>
      <c r="EF125">
        <v>40.81199999999998</v>
      </c>
      <c r="EG125">
        <v>39.80399999999999</v>
      </c>
      <c r="EH125">
        <v>40.51799999999999</v>
      </c>
      <c r="EI125">
        <v>41.10874193548388</v>
      </c>
      <c r="EJ125">
        <v>1454.63</v>
      </c>
      <c r="EK125">
        <v>40.36677419354837</v>
      </c>
      <c r="EL125">
        <v>0</v>
      </c>
      <c r="EM125">
        <v>117.2999999523163</v>
      </c>
      <c r="EN125">
        <v>0</v>
      </c>
      <c r="EO125">
        <v>817.7844230769232</v>
      </c>
      <c r="EP125">
        <v>-55.69726500861881</v>
      </c>
      <c r="EQ125">
        <v>2000.560688187092</v>
      </c>
      <c r="ER125">
        <v>21623.14615384616</v>
      </c>
      <c r="ES125">
        <v>15</v>
      </c>
      <c r="ET125">
        <v>1687890251.6</v>
      </c>
      <c r="EU125" t="s">
        <v>859</v>
      </c>
      <c r="EV125">
        <v>1687890251.6</v>
      </c>
      <c r="EW125">
        <v>1687890127.6</v>
      </c>
      <c r="EX125">
        <v>89</v>
      </c>
      <c r="EY125">
        <v>0.013</v>
      </c>
      <c r="EZ125">
        <v>0.001</v>
      </c>
      <c r="FA125">
        <v>0.498</v>
      </c>
      <c r="FB125">
        <v>0.337</v>
      </c>
      <c r="FC125">
        <v>435</v>
      </c>
      <c r="FD125">
        <v>26</v>
      </c>
      <c r="FE125">
        <v>0.14</v>
      </c>
      <c r="FF125">
        <v>0.1</v>
      </c>
      <c r="FG125">
        <v>-8.074357000000001</v>
      </c>
      <c r="FH125">
        <v>-0.03944375234519237</v>
      </c>
      <c r="FI125">
        <v>0.0239690274312498</v>
      </c>
      <c r="FJ125">
        <v>1</v>
      </c>
      <c r="FK125">
        <v>426.9072666666667</v>
      </c>
      <c r="FL125">
        <v>-0.1171968854291675</v>
      </c>
      <c r="FM125">
        <v>0.03228924829653618</v>
      </c>
      <c r="FN125">
        <v>1</v>
      </c>
      <c r="FO125">
        <v>1.27871075</v>
      </c>
      <c r="FP125">
        <v>0.4184079174484018</v>
      </c>
      <c r="FQ125">
        <v>0.04196113007221683</v>
      </c>
      <c r="FR125">
        <v>1</v>
      </c>
      <c r="FS125">
        <v>27.22441</v>
      </c>
      <c r="FT125">
        <v>0.4424996662958778</v>
      </c>
      <c r="FU125">
        <v>0.03197978892988509</v>
      </c>
      <c r="FV125">
        <v>1</v>
      </c>
      <c r="FW125">
        <v>4</v>
      </c>
      <c r="FX125">
        <v>4</v>
      </c>
      <c r="FY125" t="s">
        <v>415</v>
      </c>
      <c r="FZ125">
        <v>3.1728</v>
      </c>
      <c r="GA125">
        <v>2.79683</v>
      </c>
      <c r="GB125">
        <v>0.105036</v>
      </c>
      <c r="GC125">
        <v>0.107155</v>
      </c>
      <c r="GD125">
        <v>0.129824</v>
      </c>
      <c r="GE125">
        <v>0.126332</v>
      </c>
      <c r="GF125">
        <v>27801.9</v>
      </c>
      <c r="GG125">
        <v>22089.1</v>
      </c>
      <c r="GH125">
        <v>29055.7</v>
      </c>
      <c r="GI125">
        <v>24253.6</v>
      </c>
      <c r="GJ125">
        <v>32158.2</v>
      </c>
      <c r="GK125">
        <v>30920.2</v>
      </c>
      <c r="GL125">
        <v>40086.3</v>
      </c>
      <c r="GM125">
        <v>39571.2</v>
      </c>
      <c r="GN125">
        <v>2.123</v>
      </c>
      <c r="GO125">
        <v>1.80632</v>
      </c>
      <c r="GP125">
        <v>0.133403</v>
      </c>
      <c r="GQ125">
        <v>0</v>
      </c>
      <c r="GR125">
        <v>31.1905</v>
      </c>
      <c r="GS125">
        <v>999.9</v>
      </c>
      <c r="GT125">
        <v>58</v>
      </c>
      <c r="GU125">
        <v>34.6</v>
      </c>
      <c r="GV125">
        <v>31.7438</v>
      </c>
      <c r="GW125">
        <v>61.671</v>
      </c>
      <c r="GX125">
        <v>31.4663</v>
      </c>
      <c r="GY125">
        <v>1</v>
      </c>
      <c r="GZ125">
        <v>0.328958</v>
      </c>
      <c r="HA125">
        <v>0</v>
      </c>
      <c r="HB125">
        <v>20.2789</v>
      </c>
      <c r="HC125">
        <v>5.22493</v>
      </c>
      <c r="HD125">
        <v>11.9081</v>
      </c>
      <c r="HE125">
        <v>4.96375</v>
      </c>
      <c r="HF125">
        <v>3.292</v>
      </c>
      <c r="HG125">
        <v>9999</v>
      </c>
      <c r="HH125">
        <v>9999</v>
      </c>
      <c r="HI125">
        <v>9999</v>
      </c>
      <c r="HJ125">
        <v>999.9</v>
      </c>
      <c r="HK125">
        <v>4.97027</v>
      </c>
      <c r="HL125">
        <v>1.87531</v>
      </c>
      <c r="HM125">
        <v>1.87408</v>
      </c>
      <c r="HN125">
        <v>1.87322</v>
      </c>
      <c r="HO125">
        <v>1.87469</v>
      </c>
      <c r="HP125">
        <v>1.86966</v>
      </c>
      <c r="HQ125">
        <v>1.87378</v>
      </c>
      <c r="HR125">
        <v>1.87885</v>
      </c>
      <c r="HS125">
        <v>0</v>
      </c>
      <c r="HT125">
        <v>0</v>
      </c>
      <c r="HU125">
        <v>0</v>
      </c>
      <c r="HV125">
        <v>0</v>
      </c>
      <c r="HW125" t="s">
        <v>416</v>
      </c>
      <c r="HX125" t="s">
        <v>417</v>
      </c>
      <c r="HY125" t="s">
        <v>418</v>
      </c>
      <c r="HZ125" t="s">
        <v>418</v>
      </c>
      <c r="IA125" t="s">
        <v>418</v>
      </c>
      <c r="IB125" t="s">
        <v>418</v>
      </c>
      <c r="IC125">
        <v>0</v>
      </c>
      <c r="ID125">
        <v>100</v>
      </c>
      <c r="IE125">
        <v>100</v>
      </c>
      <c r="IF125">
        <v>0.498</v>
      </c>
      <c r="IG125">
        <v>0.3374</v>
      </c>
      <c r="IH125">
        <v>0.484950000000083</v>
      </c>
      <c r="II125">
        <v>0</v>
      </c>
      <c r="IJ125">
        <v>0</v>
      </c>
      <c r="IK125">
        <v>0</v>
      </c>
      <c r="IL125">
        <v>0.3374050000000004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1.6</v>
      </c>
      <c r="IU125">
        <v>1.7</v>
      </c>
      <c r="IV125">
        <v>1.13403</v>
      </c>
      <c r="IW125">
        <v>2.4231</v>
      </c>
      <c r="IX125">
        <v>1.42578</v>
      </c>
      <c r="IY125">
        <v>2.2644</v>
      </c>
      <c r="IZ125">
        <v>1.54785</v>
      </c>
      <c r="JA125">
        <v>2.46704</v>
      </c>
      <c r="JB125">
        <v>38.1106</v>
      </c>
      <c r="JC125">
        <v>13.4929</v>
      </c>
      <c r="JD125">
        <v>18</v>
      </c>
      <c r="JE125">
        <v>637.16</v>
      </c>
      <c r="JF125">
        <v>414.626</v>
      </c>
      <c r="JG125">
        <v>31.8125</v>
      </c>
      <c r="JH125">
        <v>31.5274</v>
      </c>
      <c r="JI125">
        <v>30.0003</v>
      </c>
      <c r="JJ125">
        <v>31.3166</v>
      </c>
      <c r="JK125">
        <v>31.2435</v>
      </c>
      <c r="JL125">
        <v>22.7181</v>
      </c>
      <c r="JM125">
        <v>21.1488</v>
      </c>
      <c r="JN125">
        <v>70.7122</v>
      </c>
      <c r="JO125">
        <v>-999.9</v>
      </c>
      <c r="JP125">
        <v>435</v>
      </c>
      <c r="JQ125">
        <v>26</v>
      </c>
      <c r="JR125">
        <v>94.68049999999999</v>
      </c>
      <c r="JS125">
        <v>100.676</v>
      </c>
    </row>
    <row r="126" spans="1:279">
      <c r="A126">
        <v>90</v>
      </c>
      <c r="B126">
        <v>1687890372.1</v>
      </c>
      <c r="C126">
        <v>17840.5</v>
      </c>
      <c r="D126" t="s">
        <v>860</v>
      </c>
      <c r="E126" t="s">
        <v>861</v>
      </c>
      <c r="F126">
        <v>15</v>
      </c>
      <c r="P126">
        <v>1687890364.349999</v>
      </c>
      <c r="Q126">
        <f>(R126)/1000</f>
        <v>0</v>
      </c>
      <c r="R126">
        <f>1000*DB126*AP126*(CX126-CY126)/(100*CQ126*(1000-AP126*CX126))</f>
        <v>0</v>
      </c>
      <c r="S126">
        <f>DB126*AP126*(CW126-CV126*(1000-AP126*CY126)/(1000-AP126*CX126))/(100*CQ126)</f>
        <v>0</v>
      </c>
      <c r="T126">
        <f>CV126 - IF(AP126&gt;1, S126*CQ126*100.0/(AR126*DJ126), 0)</f>
        <v>0</v>
      </c>
      <c r="U126">
        <f>((AA126-Q126/2)*T126-S126)/(AA126+Q126/2)</f>
        <v>0</v>
      </c>
      <c r="V126">
        <f>U126*(DC126+DD126)/1000.0</f>
        <v>0</v>
      </c>
      <c r="W126">
        <f>(CV126 - IF(AP126&gt;1, S126*CQ126*100.0/(AR126*DJ126), 0))*(DC126+DD126)/1000.0</f>
        <v>0</v>
      </c>
      <c r="X126">
        <f>2.0/((1/Z126-1/Y126)+SIGN(Z126)*SQRT((1/Z126-1/Y126)*(1/Z126-1/Y126) + 4*CR126/((CR126+1)*(CR126+1))*(2*1/Z126*1/Y126-1/Y126*1/Y126)))</f>
        <v>0</v>
      </c>
      <c r="Y126">
        <f>IF(LEFT(CS126,1)&lt;&gt;"0",IF(LEFT(CS126,1)="1",3.0,CT126),$D$5+$E$5*(DJ126*DC126/($K$5*1000))+$F$5*(DJ126*DC126/($K$5*1000))*MAX(MIN(CQ126,$J$5),$I$5)*MAX(MIN(CQ126,$J$5),$I$5)+$G$5*MAX(MIN(CQ126,$J$5),$I$5)*(DJ126*DC126/($K$5*1000))+$H$5*(DJ126*DC126/($K$5*1000))*(DJ126*DC126/($K$5*1000)))</f>
        <v>0</v>
      </c>
      <c r="Z126">
        <f>Q126*(1000-(1000*0.61365*exp(17.502*AD126/(240.97+AD126))/(DC126+DD126)+CX126)/2)/(1000*0.61365*exp(17.502*AD126/(240.97+AD126))/(DC126+DD126)-CX126)</f>
        <v>0</v>
      </c>
      <c r="AA126">
        <f>1/((CR126+1)/(X126/1.6)+1/(Y126/1.37)) + CR126/((CR126+1)/(X126/1.6) + CR126/(Y126/1.37))</f>
        <v>0</v>
      </c>
      <c r="AB126">
        <f>(CM126*CP126)</f>
        <v>0</v>
      </c>
      <c r="AC126">
        <f>(DE126+(AB126+2*0.95*5.67E-8*(((DE126+$B$7)+273)^4-(DE126+273)^4)-44100*Q126)/(1.84*29.3*Y126+8*0.95*5.67E-8*(DE126+273)^3))</f>
        <v>0</v>
      </c>
      <c r="AD126">
        <f>($B$119*DF126+$D$7*DG126+$C$119*AC126)</f>
        <v>0</v>
      </c>
      <c r="AE126">
        <f>0.61365*exp(17.502*AD126/(240.97+AD126))</f>
        <v>0</v>
      </c>
      <c r="AF126">
        <f>(AG126/AH126*100)</f>
        <v>0</v>
      </c>
      <c r="AG126">
        <f>CX126*(DC126+DD126)/1000</f>
        <v>0</v>
      </c>
      <c r="AH126">
        <f>0.61365*exp(17.502*DE126/(240.97+DE126))</f>
        <v>0</v>
      </c>
      <c r="AI126">
        <f>(AE126-CX126*(DC126+DD126)/1000)</f>
        <v>0</v>
      </c>
      <c r="AJ126">
        <f>(-Q126*44100)</f>
        <v>0</v>
      </c>
      <c r="AK126">
        <f>2*29.3*Y126*0.92*(DE126-AD126)</f>
        <v>0</v>
      </c>
      <c r="AL126">
        <f>2*0.95*5.67E-8*(((DE126+$B$7)+273)^4-(AD126+273)^4)</f>
        <v>0</v>
      </c>
      <c r="AM126">
        <f>AB126+AL126+AJ126+AK126</f>
        <v>0</v>
      </c>
      <c r="AN126">
        <v>0</v>
      </c>
      <c r="AO126">
        <v>0</v>
      </c>
      <c r="AP126">
        <f>IF(AN126*$H$13&gt;=AR126,1.0,(AR126/(AR126-AN126*$H$13)))</f>
        <v>0</v>
      </c>
      <c r="AQ126">
        <f>(AP126-1)*100</f>
        <v>0</v>
      </c>
      <c r="AR126">
        <f>MAX(0,($B$13+$C$13*DJ126)/(1+$D$13*DJ126)*DC126/(DE126+273)*$E$13)</f>
        <v>0</v>
      </c>
      <c r="AS126" t="s">
        <v>409</v>
      </c>
      <c r="AT126">
        <v>12501.9</v>
      </c>
      <c r="AU126">
        <v>646.7515384615385</v>
      </c>
      <c r="AV126">
        <v>2575.47</v>
      </c>
      <c r="AW126">
        <f>1-AU126/AV126</f>
        <v>0</v>
      </c>
      <c r="AX126">
        <v>-1.242991638256745</v>
      </c>
      <c r="AY126" t="s">
        <v>862</v>
      </c>
      <c r="AZ126">
        <v>12522.5</v>
      </c>
      <c r="BA126">
        <v>718.18092</v>
      </c>
      <c r="BB126">
        <v>986.121</v>
      </c>
      <c r="BC126">
        <f>1-BA126/BB126</f>
        <v>0</v>
      </c>
      <c r="BD126">
        <v>0.5</v>
      </c>
      <c r="BE126">
        <f>CN126</f>
        <v>0</v>
      </c>
      <c r="BF126">
        <f>S126</f>
        <v>0</v>
      </c>
      <c r="BG126">
        <f>BC126*BD126*BE126</f>
        <v>0</v>
      </c>
      <c r="BH126">
        <f>(BF126-AX126)/BE126</f>
        <v>0</v>
      </c>
      <c r="BI126">
        <f>(AV126-BB126)/BB126</f>
        <v>0</v>
      </c>
      <c r="BJ126">
        <f>AU126/(AW126+AU126/BB126)</f>
        <v>0</v>
      </c>
      <c r="BK126" t="s">
        <v>863</v>
      </c>
      <c r="BL126">
        <v>-1391.35</v>
      </c>
      <c r="BM126">
        <f>IF(BL126&lt;&gt;0, BL126, BJ126)</f>
        <v>0</v>
      </c>
      <c r="BN126">
        <f>1-BM126/BB126</f>
        <v>0</v>
      </c>
      <c r="BO126">
        <f>(BB126-BA126)/(BB126-BM126)</f>
        <v>0</v>
      </c>
      <c r="BP126">
        <f>(AV126-BB126)/(AV126-BM126)</f>
        <v>0</v>
      </c>
      <c r="BQ126">
        <f>(BB126-BA126)/(BB126-AU126)</f>
        <v>0</v>
      </c>
      <c r="BR126">
        <f>(AV126-BB126)/(AV126-AU126)</f>
        <v>0</v>
      </c>
      <c r="BS126">
        <f>(BO126*BM126/BA126)</f>
        <v>0</v>
      </c>
      <c r="BT126">
        <f>(1-BS126)</f>
        <v>0</v>
      </c>
      <c r="BU126">
        <v>2023</v>
      </c>
      <c r="BV126">
        <v>300</v>
      </c>
      <c r="BW126">
        <v>300</v>
      </c>
      <c r="BX126">
        <v>300</v>
      </c>
      <c r="BY126">
        <v>12522.5</v>
      </c>
      <c r="BZ126">
        <v>925.75</v>
      </c>
      <c r="CA126">
        <v>-0.009071920000000001</v>
      </c>
      <c r="CB126">
        <v>-7.18</v>
      </c>
      <c r="CC126" t="s">
        <v>412</v>
      </c>
      <c r="CD126" t="s">
        <v>412</v>
      </c>
      <c r="CE126" t="s">
        <v>412</v>
      </c>
      <c r="CF126" t="s">
        <v>412</v>
      </c>
      <c r="CG126" t="s">
        <v>412</v>
      </c>
      <c r="CH126" t="s">
        <v>412</v>
      </c>
      <c r="CI126" t="s">
        <v>412</v>
      </c>
      <c r="CJ126" t="s">
        <v>412</v>
      </c>
      <c r="CK126" t="s">
        <v>412</v>
      </c>
      <c r="CL126" t="s">
        <v>412</v>
      </c>
      <c r="CM126">
        <f>$B$11*DK126+$C$11*DL126+$F$11*DW126*(1-DZ126)</f>
        <v>0</v>
      </c>
      <c r="CN126">
        <f>CM126*CO126</f>
        <v>0</v>
      </c>
      <c r="CO126">
        <f>($B$11*$D$9+$C$11*$D$9+$F$11*((EJ126+EB126)/MAX(EJ126+EB126+EK126, 0.1)*$I$9+EK126/MAX(EJ126+EB126+EK126, 0.1)*$J$9))/($B$11+$C$11+$F$11)</f>
        <v>0</v>
      </c>
      <c r="CP126">
        <f>($B$11*$K$9+$C$11*$K$9+$F$11*((EJ126+EB126)/MAX(EJ126+EB126+EK126, 0.1)*$P$9+EK126/MAX(EJ126+EB126+EK126, 0.1)*$Q$9))/($B$11+$C$11+$F$11)</f>
        <v>0</v>
      </c>
      <c r="CQ126">
        <v>6</v>
      </c>
      <c r="CR126">
        <v>0.5</v>
      </c>
      <c r="CS126" t="s">
        <v>413</v>
      </c>
      <c r="CT126">
        <v>2</v>
      </c>
      <c r="CU126">
        <v>1687890364.349999</v>
      </c>
      <c r="CV126">
        <v>418.4114999999999</v>
      </c>
      <c r="CW126">
        <v>434.9944666666667</v>
      </c>
      <c r="CX126">
        <v>29.30775333333333</v>
      </c>
      <c r="CY126">
        <v>25.98843</v>
      </c>
      <c r="CZ126">
        <v>417.8734999999999</v>
      </c>
      <c r="DA126">
        <v>28.97035</v>
      </c>
      <c r="DB126">
        <v>600.2587333333333</v>
      </c>
      <c r="DC126">
        <v>100.9325333333333</v>
      </c>
      <c r="DD126">
        <v>0.1000668233333333</v>
      </c>
      <c r="DE126">
        <v>33.12175333333333</v>
      </c>
      <c r="DF126">
        <v>33.39729</v>
      </c>
      <c r="DG126">
        <v>999.9000000000002</v>
      </c>
      <c r="DH126">
        <v>0</v>
      </c>
      <c r="DI126">
        <v>0</v>
      </c>
      <c r="DJ126">
        <v>10002.188</v>
      </c>
      <c r="DK126">
        <v>0</v>
      </c>
      <c r="DL126">
        <v>659.7693</v>
      </c>
      <c r="DM126">
        <v>-16.62338</v>
      </c>
      <c r="DN126">
        <v>431.0027333333335</v>
      </c>
      <c r="DO126">
        <v>446.6008666666667</v>
      </c>
      <c r="DP126">
        <v>3.319317</v>
      </c>
      <c r="DQ126">
        <v>434.9944666666667</v>
      </c>
      <c r="DR126">
        <v>25.98843</v>
      </c>
      <c r="DS126">
        <v>2.958104666666667</v>
      </c>
      <c r="DT126">
        <v>2.623078333333334</v>
      </c>
      <c r="DU126">
        <v>23.79395</v>
      </c>
      <c r="DV126">
        <v>21.81101666666667</v>
      </c>
      <c r="DW126">
        <v>1500.055</v>
      </c>
      <c r="DX126">
        <v>0.9730055000000004</v>
      </c>
      <c r="DY126">
        <v>0.02699410999999999</v>
      </c>
      <c r="DZ126">
        <v>0</v>
      </c>
      <c r="EA126">
        <v>719.0097999999999</v>
      </c>
      <c r="EB126">
        <v>4.99931</v>
      </c>
      <c r="EC126">
        <v>21280.76</v>
      </c>
      <c r="ED126">
        <v>13259.76</v>
      </c>
      <c r="EE126">
        <v>39.68699999999998</v>
      </c>
      <c r="EF126">
        <v>41.1145</v>
      </c>
      <c r="EG126">
        <v>40.00413333333333</v>
      </c>
      <c r="EH126">
        <v>40.75</v>
      </c>
      <c r="EI126">
        <v>41.375</v>
      </c>
      <c r="EJ126">
        <v>1454.694333333333</v>
      </c>
      <c r="EK126">
        <v>40.36066666666666</v>
      </c>
      <c r="EL126">
        <v>0</v>
      </c>
      <c r="EM126">
        <v>143.8000001907349</v>
      </c>
      <c r="EN126">
        <v>0</v>
      </c>
      <c r="EO126">
        <v>718.18092</v>
      </c>
      <c r="EP126">
        <v>-120.4943075077931</v>
      </c>
      <c r="EQ126">
        <v>2060.015352084112</v>
      </c>
      <c r="ER126">
        <v>21303.84</v>
      </c>
      <c r="ES126">
        <v>15</v>
      </c>
      <c r="ET126">
        <v>1687890391.6</v>
      </c>
      <c r="EU126" t="s">
        <v>864</v>
      </c>
      <c r="EV126">
        <v>1687890391.6</v>
      </c>
      <c r="EW126">
        <v>1687890127.6</v>
      </c>
      <c r="EX126">
        <v>90</v>
      </c>
      <c r="EY126">
        <v>0.041</v>
      </c>
      <c r="EZ126">
        <v>0.001</v>
      </c>
      <c r="FA126">
        <v>0.538</v>
      </c>
      <c r="FB126">
        <v>0.337</v>
      </c>
      <c r="FC126">
        <v>435</v>
      </c>
      <c r="FD126">
        <v>26</v>
      </c>
      <c r="FE126">
        <v>0.07000000000000001</v>
      </c>
      <c r="FF126">
        <v>0.1</v>
      </c>
      <c r="FG126">
        <v>-16.56918780487805</v>
      </c>
      <c r="FH126">
        <v>-0.6019651567943938</v>
      </c>
      <c r="FI126">
        <v>0.08277485241752121</v>
      </c>
      <c r="FJ126">
        <v>1</v>
      </c>
      <c r="FK126">
        <v>418.3820322580646</v>
      </c>
      <c r="FL126">
        <v>-0.3853548387098144</v>
      </c>
      <c r="FM126">
        <v>0.03789925854323018</v>
      </c>
      <c r="FN126">
        <v>1</v>
      </c>
      <c r="FO126">
        <v>3.287070731707318</v>
      </c>
      <c r="FP126">
        <v>0.4961655052264851</v>
      </c>
      <c r="FQ126">
        <v>0.0504400508399119</v>
      </c>
      <c r="FR126">
        <v>1</v>
      </c>
      <c r="FS126">
        <v>29.29917741935484</v>
      </c>
      <c r="FT126">
        <v>0.4199806451612505</v>
      </c>
      <c r="FU126">
        <v>0.03281394972517147</v>
      </c>
      <c r="FV126">
        <v>1</v>
      </c>
      <c r="FW126">
        <v>4</v>
      </c>
      <c r="FX126">
        <v>4</v>
      </c>
      <c r="FY126" t="s">
        <v>415</v>
      </c>
      <c r="FZ126">
        <v>3.17308</v>
      </c>
      <c r="GA126">
        <v>2.79714</v>
      </c>
      <c r="GB126">
        <v>0.10339</v>
      </c>
      <c r="GC126">
        <v>0.10712</v>
      </c>
      <c r="GD126">
        <v>0.136484</v>
      </c>
      <c r="GE126">
        <v>0.126469</v>
      </c>
      <c r="GF126">
        <v>27842.1</v>
      </c>
      <c r="GG126">
        <v>22082.8</v>
      </c>
      <c r="GH126">
        <v>29045.2</v>
      </c>
      <c r="GI126">
        <v>24246.4</v>
      </c>
      <c r="GJ126">
        <v>31897.5</v>
      </c>
      <c r="GK126">
        <v>30906.5</v>
      </c>
      <c r="GL126">
        <v>40071.1</v>
      </c>
      <c r="GM126">
        <v>39559.4</v>
      </c>
      <c r="GN126">
        <v>2.12353</v>
      </c>
      <c r="GO126">
        <v>1.80285</v>
      </c>
      <c r="GP126">
        <v>0.126913</v>
      </c>
      <c r="GQ126">
        <v>0</v>
      </c>
      <c r="GR126">
        <v>31.3182</v>
      </c>
      <c r="GS126">
        <v>999.9</v>
      </c>
      <c r="GT126">
        <v>57.5</v>
      </c>
      <c r="GU126">
        <v>34.7</v>
      </c>
      <c r="GV126">
        <v>31.6459</v>
      </c>
      <c r="GW126">
        <v>62.231</v>
      </c>
      <c r="GX126">
        <v>30.4447</v>
      </c>
      <c r="GY126">
        <v>1</v>
      </c>
      <c r="GZ126">
        <v>0.343681</v>
      </c>
      <c r="HA126">
        <v>0</v>
      </c>
      <c r="HB126">
        <v>20.2791</v>
      </c>
      <c r="HC126">
        <v>5.22463</v>
      </c>
      <c r="HD126">
        <v>11.9081</v>
      </c>
      <c r="HE126">
        <v>4.96375</v>
      </c>
      <c r="HF126">
        <v>3.292</v>
      </c>
      <c r="HG126">
        <v>9999</v>
      </c>
      <c r="HH126">
        <v>9999</v>
      </c>
      <c r="HI126">
        <v>9999</v>
      </c>
      <c r="HJ126">
        <v>999.9</v>
      </c>
      <c r="HK126">
        <v>4.97025</v>
      </c>
      <c r="HL126">
        <v>1.87531</v>
      </c>
      <c r="HM126">
        <v>1.87408</v>
      </c>
      <c r="HN126">
        <v>1.87331</v>
      </c>
      <c r="HO126">
        <v>1.87469</v>
      </c>
      <c r="HP126">
        <v>1.86968</v>
      </c>
      <c r="HQ126">
        <v>1.87379</v>
      </c>
      <c r="HR126">
        <v>1.8789</v>
      </c>
      <c r="HS126">
        <v>0</v>
      </c>
      <c r="HT126">
        <v>0</v>
      </c>
      <c r="HU126">
        <v>0</v>
      </c>
      <c r="HV126">
        <v>0</v>
      </c>
      <c r="HW126" t="s">
        <v>416</v>
      </c>
      <c r="HX126" t="s">
        <v>417</v>
      </c>
      <c r="HY126" t="s">
        <v>418</v>
      </c>
      <c r="HZ126" t="s">
        <v>418</v>
      </c>
      <c r="IA126" t="s">
        <v>418</v>
      </c>
      <c r="IB126" t="s">
        <v>418</v>
      </c>
      <c r="IC126">
        <v>0</v>
      </c>
      <c r="ID126">
        <v>100</v>
      </c>
      <c r="IE126">
        <v>100</v>
      </c>
      <c r="IF126">
        <v>0.538</v>
      </c>
      <c r="IG126">
        <v>0.3374</v>
      </c>
      <c r="IH126">
        <v>0.4975999999998635</v>
      </c>
      <c r="II126">
        <v>0</v>
      </c>
      <c r="IJ126">
        <v>0</v>
      </c>
      <c r="IK126">
        <v>0</v>
      </c>
      <c r="IL126">
        <v>0.3374050000000004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2</v>
      </c>
      <c r="IU126">
        <v>4.1</v>
      </c>
      <c r="IV126">
        <v>1.13403</v>
      </c>
      <c r="IW126">
        <v>2.43896</v>
      </c>
      <c r="IX126">
        <v>1.42578</v>
      </c>
      <c r="IY126">
        <v>2.26318</v>
      </c>
      <c r="IZ126">
        <v>1.54785</v>
      </c>
      <c r="JA126">
        <v>2.323</v>
      </c>
      <c r="JB126">
        <v>38.208</v>
      </c>
      <c r="JC126">
        <v>13.4491</v>
      </c>
      <c r="JD126">
        <v>18</v>
      </c>
      <c r="JE126">
        <v>639.062</v>
      </c>
      <c r="JF126">
        <v>413.635</v>
      </c>
      <c r="JG126">
        <v>32.1222</v>
      </c>
      <c r="JH126">
        <v>31.6969</v>
      </c>
      <c r="JI126">
        <v>30.0006</v>
      </c>
      <c r="JJ126">
        <v>31.4659</v>
      </c>
      <c r="JK126">
        <v>31.3917</v>
      </c>
      <c r="JL126">
        <v>22.7169</v>
      </c>
      <c r="JM126">
        <v>20.602</v>
      </c>
      <c r="JN126">
        <v>70.7122</v>
      </c>
      <c r="JO126">
        <v>-999.9</v>
      </c>
      <c r="JP126">
        <v>435</v>
      </c>
      <c r="JQ126">
        <v>26</v>
      </c>
      <c r="JR126">
        <v>94.64530000000001</v>
      </c>
      <c r="JS126">
        <v>100.646</v>
      </c>
    </row>
    <row r="127" spans="1:279">
      <c r="A127">
        <v>91</v>
      </c>
      <c r="B127">
        <v>1687893187.1</v>
      </c>
      <c r="C127">
        <v>20655.5</v>
      </c>
      <c r="D127" t="s">
        <v>865</v>
      </c>
      <c r="E127" t="s">
        <v>866</v>
      </c>
      <c r="F127">
        <v>15</v>
      </c>
      <c r="P127">
        <v>1687893179.099999</v>
      </c>
      <c r="Q127">
        <f>(R127)/1000</f>
        <v>0</v>
      </c>
      <c r="R127">
        <f>1000*DB127*AP127*(CX127-CY127)/(100*CQ127*(1000-AP127*CX127))</f>
        <v>0</v>
      </c>
      <c r="S127">
        <f>DB127*AP127*(CW127-CV127*(1000-AP127*CY127)/(1000-AP127*CX127))/(100*CQ127)</f>
        <v>0</v>
      </c>
      <c r="T127">
        <f>CV127 - IF(AP127&gt;1, S127*CQ127*100.0/(AR127*DJ127), 0)</f>
        <v>0</v>
      </c>
      <c r="U127">
        <f>((AA127-Q127/2)*T127-S127)/(AA127+Q127/2)</f>
        <v>0</v>
      </c>
      <c r="V127">
        <f>U127*(DC127+DD127)/1000.0</f>
        <v>0</v>
      </c>
      <c r="W127">
        <f>(CV127 - IF(AP127&gt;1, S127*CQ127*100.0/(AR127*DJ127), 0))*(DC127+DD127)/1000.0</f>
        <v>0</v>
      </c>
      <c r="X127">
        <f>2.0/((1/Z127-1/Y127)+SIGN(Z127)*SQRT((1/Z127-1/Y127)*(1/Z127-1/Y127) + 4*CR127/((CR127+1)*(CR127+1))*(2*1/Z127*1/Y127-1/Y127*1/Y127)))</f>
        <v>0</v>
      </c>
      <c r="Y127">
        <f>IF(LEFT(CS127,1)&lt;&gt;"0",IF(LEFT(CS127,1)="1",3.0,CT127),$D$5+$E$5*(DJ127*DC127/($K$5*1000))+$F$5*(DJ127*DC127/($K$5*1000))*MAX(MIN(CQ127,$J$5),$I$5)*MAX(MIN(CQ127,$J$5),$I$5)+$G$5*MAX(MIN(CQ127,$J$5),$I$5)*(DJ127*DC127/($K$5*1000))+$H$5*(DJ127*DC127/($K$5*1000))*(DJ127*DC127/($K$5*1000)))</f>
        <v>0</v>
      </c>
      <c r="Z127">
        <f>Q127*(1000-(1000*0.61365*exp(17.502*AD127/(240.97+AD127))/(DC127+DD127)+CX127)/2)/(1000*0.61365*exp(17.502*AD127/(240.97+AD127))/(DC127+DD127)-CX127)</f>
        <v>0</v>
      </c>
      <c r="AA127">
        <f>1/((CR127+1)/(X127/1.6)+1/(Y127/1.37)) + CR127/((CR127+1)/(X127/1.6) + CR127/(Y127/1.37))</f>
        <v>0</v>
      </c>
      <c r="AB127">
        <f>(CM127*CP127)</f>
        <v>0</v>
      </c>
      <c r="AC127">
        <f>(DE127+(AB127+2*0.95*5.67E-8*(((DE127+$B$7)+273)^4-(DE127+273)^4)-44100*Q127)/(1.84*29.3*Y127+8*0.95*5.67E-8*(DE127+273)^3))</f>
        <v>0</v>
      </c>
      <c r="AD127">
        <f>($B$119*DF127+$D$7*DG127+$C$119*AC127)</f>
        <v>0</v>
      </c>
      <c r="AE127">
        <f>0.61365*exp(17.502*AD127/(240.97+AD127))</f>
        <v>0</v>
      </c>
      <c r="AF127">
        <f>(AG127/AH127*100)</f>
        <v>0</v>
      </c>
      <c r="AG127">
        <f>CX127*(DC127+DD127)/1000</f>
        <v>0</v>
      </c>
      <c r="AH127">
        <f>0.61365*exp(17.502*DE127/(240.97+DE127))</f>
        <v>0</v>
      </c>
      <c r="AI127">
        <f>(AE127-CX127*(DC127+DD127)/1000)</f>
        <v>0</v>
      </c>
      <c r="AJ127">
        <f>(-Q127*44100)</f>
        <v>0</v>
      </c>
      <c r="AK127">
        <f>2*29.3*Y127*0.92*(DE127-AD127)</f>
        <v>0</v>
      </c>
      <c r="AL127">
        <f>2*0.95*5.67E-8*(((DE127+$B$7)+273)^4-(AD127+273)^4)</f>
        <v>0</v>
      </c>
      <c r="AM127">
        <f>AB127+AL127+AJ127+AK127</f>
        <v>0</v>
      </c>
      <c r="AN127">
        <v>0</v>
      </c>
      <c r="AO127">
        <v>0</v>
      </c>
      <c r="AP127">
        <f>IF(AN127*$H$13&gt;=AR127,1.0,(AR127/(AR127-AN127*$H$13)))</f>
        <v>0</v>
      </c>
      <c r="AQ127">
        <f>(AP127-1)*100</f>
        <v>0</v>
      </c>
      <c r="AR127">
        <f>MAX(0,($B$13+$C$13*DJ127)/(1+$D$13*DJ127)*DC127/(DE127+273)*$E$13)</f>
        <v>0</v>
      </c>
      <c r="AS127" t="s">
        <v>409</v>
      </c>
      <c r="AT127">
        <v>12501.9</v>
      </c>
      <c r="AU127">
        <v>646.7515384615385</v>
      </c>
      <c r="AV127">
        <v>2575.47</v>
      </c>
      <c r="AW127">
        <f>1-AU127/AV127</f>
        <v>0</v>
      </c>
      <c r="AX127">
        <v>-1.242991638256745</v>
      </c>
      <c r="AY127" t="s">
        <v>867</v>
      </c>
      <c r="AZ127">
        <v>12514.7</v>
      </c>
      <c r="BA127">
        <v>647.1677199999999</v>
      </c>
      <c r="BB127">
        <v>981.5170000000001</v>
      </c>
      <c r="BC127">
        <f>1-BA127/BB127</f>
        <v>0</v>
      </c>
      <c r="BD127">
        <v>0.5</v>
      </c>
      <c r="BE127">
        <f>CN127</f>
        <v>0</v>
      </c>
      <c r="BF127">
        <f>S127</f>
        <v>0</v>
      </c>
      <c r="BG127">
        <f>BC127*BD127*BE127</f>
        <v>0</v>
      </c>
      <c r="BH127">
        <f>(BF127-AX127)/BE127</f>
        <v>0</v>
      </c>
      <c r="BI127">
        <f>(AV127-BB127)/BB127</f>
        <v>0</v>
      </c>
      <c r="BJ127">
        <f>AU127/(AW127+AU127/BB127)</f>
        <v>0</v>
      </c>
      <c r="BK127" t="s">
        <v>868</v>
      </c>
      <c r="BL127">
        <v>-1159.63</v>
      </c>
      <c r="BM127">
        <f>IF(BL127&lt;&gt;0, BL127, BJ127)</f>
        <v>0</v>
      </c>
      <c r="BN127">
        <f>1-BM127/BB127</f>
        <v>0</v>
      </c>
      <c r="BO127">
        <f>(BB127-BA127)/(BB127-BM127)</f>
        <v>0</v>
      </c>
      <c r="BP127">
        <f>(AV127-BB127)/(AV127-BM127)</f>
        <v>0</v>
      </c>
      <c r="BQ127">
        <f>(BB127-BA127)/(BB127-AU127)</f>
        <v>0</v>
      </c>
      <c r="BR127">
        <f>(AV127-BB127)/(AV127-AU127)</f>
        <v>0</v>
      </c>
      <c r="BS127">
        <f>(BO127*BM127/BA127)</f>
        <v>0</v>
      </c>
      <c r="BT127">
        <f>(1-BS127)</f>
        <v>0</v>
      </c>
      <c r="BU127">
        <v>2025</v>
      </c>
      <c r="BV127">
        <v>300</v>
      </c>
      <c r="BW127">
        <v>300</v>
      </c>
      <c r="BX127">
        <v>300</v>
      </c>
      <c r="BY127">
        <v>12514.7</v>
      </c>
      <c r="BZ127">
        <v>888.83</v>
      </c>
      <c r="CA127">
        <v>-0.009068079999999999</v>
      </c>
      <c r="CB127">
        <v>-15.01</v>
      </c>
      <c r="CC127" t="s">
        <v>412</v>
      </c>
      <c r="CD127" t="s">
        <v>412</v>
      </c>
      <c r="CE127" t="s">
        <v>412</v>
      </c>
      <c r="CF127" t="s">
        <v>412</v>
      </c>
      <c r="CG127" t="s">
        <v>412</v>
      </c>
      <c r="CH127" t="s">
        <v>412</v>
      </c>
      <c r="CI127" t="s">
        <v>412</v>
      </c>
      <c r="CJ127" t="s">
        <v>412</v>
      </c>
      <c r="CK127" t="s">
        <v>412</v>
      </c>
      <c r="CL127" t="s">
        <v>412</v>
      </c>
      <c r="CM127">
        <f>$B$11*DK127+$C$11*DL127+$F$11*DW127*(1-DZ127)</f>
        <v>0</v>
      </c>
      <c r="CN127">
        <f>CM127*CO127</f>
        <v>0</v>
      </c>
      <c r="CO127">
        <f>($B$11*$D$9+$C$11*$D$9+$F$11*((EJ127+EB127)/MAX(EJ127+EB127+EK127, 0.1)*$I$9+EK127/MAX(EJ127+EB127+EK127, 0.1)*$J$9))/($B$11+$C$11+$F$11)</f>
        <v>0</v>
      </c>
      <c r="CP127">
        <f>($B$11*$K$9+$C$11*$K$9+$F$11*((EJ127+EB127)/MAX(EJ127+EB127+EK127, 0.1)*$P$9+EK127/MAX(EJ127+EB127+EK127, 0.1)*$Q$9))/($B$11+$C$11+$F$11)</f>
        <v>0</v>
      </c>
      <c r="CQ127">
        <v>6</v>
      </c>
      <c r="CR127">
        <v>0.5</v>
      </c>
      <c r="CS127" t="s">
        <v>413</v>
      </c>
      <c r="CT127">
        <v>2</v>
      </c>
      <c r="CU127">
        <v>1687893179.099999</v>
      </c>
      <c r="CV127">
        <v>418.5311935483871</v>
      </c>
      <c r="CW127">
        <v>434.9469032258065</v>
      </c>
      <c r="CX127">
        <v>30.48769677419354</v>
      </c>
      <c r="CY127">
        <v>29.08495161290322</v>
      </c>
      <c r="CZ127">
        <v>418.0131935483871</v>
      </c>
      <c r="DA127">
        <v>30.15029677419355</v>
      </c>
      <c r="DB127">
        <v>600.2332258064516</v>
      </c>
      <c r="DC127">
        <v>100.8938387096775</v>
      </c>
      <c r="DD127">
        <v>0.09995788064516127</v>
      </c>
      <c r="DE127">
        <v>30.66605161290323</v>
      </c>
      <c r="DF127">
        <v>31.22586129032257</v>
      </c>
      <c r="DG127">
        <v>999.9000000000003</v>
      </c>
      <c r="DH127">
        <v>0</v>
      </c>
      <c r="DI127">
        <v>0</v>
      </c>
      <c r="DJ127">
        <v>10007.15451612903</v>
      </c>
      <c r="DK127">
        <v>0</v>
      </c>
      <c r="DL127">
        <v>1923.868064516129</v>
      </c>
      <c r="DM127">
        <v>-16.39539032258065</v>
      </c>
      <c r="DN127">
        <v>431.7134516129032</v>
      </c>
      <c r="DO127">
        <v>447.9762580645162</v>
      </c>
      <c r="DP127">
        <v>1.402746774193548</v>
      </c>
      <c r="DQ127">
        <v>434.9469032258065</v>
      </c>
      <c r="DR127">
        <v>29.08495161290322</v>
      </c>
      <c r="DS127">
        <v>3.076021612903226</v>
      </c>
      <c r="DT127">
        <v>2.934493225806452</v>
      </c>
      <c r="DU127">
        <v>24.44523225806452</v>
      </c>
      <c r="DV127">
        <v>23.66080967741935</v>
      </c>
      <c r="DW127">
        <v>1500.018064516129</v>
      </c>
      <c r="DX127">
        <v>0.9729997096774193</v>
      </c>
      <c r="DY127">
        <v>0.02700001612903227</v>
      </c>
      <c r="DZ127">
        <v>0</v>
      </c>
      <c r="EA127">
        <v>647.2510322580645</v>
      </c>
      <c r="EB127">
        <v>4.999310000000001</v>
      </c>
      <c r="EC127">
        <v>13374.73548387097</v>
      </c>
      <c r="ED127">
        <v>13259.4</v>
      </c>
      <c r="EE127">
        <v>38.26999999999999</v>
      </c>
      <c r="EF127">
        <v>40.13299999999999</v>
      </c>
      <c r="EG127">
        <v>38.66899999999999</v>
      </c>
      <c r="EH127">
        <v>39.55599999999998</v>
      </c>
      <c r="EI127">
        <v>39.81199999999998</v>
      </c>
      <c r="EJ127">
        <v>1454.654193548388</v>
      </c>
      <c r="EK127">
        <v>40.36612903225804</v>
      </c>
      <c r="EL127">
        <v>0</v>
      </c>
      <c r="EM127">
        <v>2814.400000095367</v>
      </c>
      <c r="EN127">
        <v>0</v>
      </c>
      <c r="EO127">
        <v>647.1677199999999</v>
      </c>
      <c r="EP127">
        <v>-12.22992306511817</v>
      </c>
      <c r="EQ127">
        <v>-162.15384539343</v>
      </c>
      <c r="ER127">
        <v>13373.112</v>
      </c>
      <c r="ES127">
        <v>15</v>
      </c>
      <c r="ET127">
        <v>1687893207.6</v>
      </c>
      <c r="EU127" t="s">
        <v>869</v>
      </c>
      <c r="EV127">
        <v>1687893207.6</v>
      </c>
      <c r="EW127">
        <v>1687890127.6</v>
      </c>
      <c r="EX127">
        <v>91</v>
      </c>
      <c r="EY127">
        <v>-0.02</v>
      </c>
      <c r="EZ127">
        <v>0.001</v>
      </c>
      <c r="FA127">
        <v>0.518</v>
      </c>
      <c r="FB127">
        <v>0.337</v>
      </c>
      <c r="FC127">
        <v>435</v>
      </c>
      <c r="FD127">
        <v>26</v>
      </c>
      <c r="FE127">
        <v>0.11</v>
      </c>
      <c r="FF127">
        <v>0.1</v>
      </c>
      <c r="FG127">
        <v>-16.42781219512195</v>
      </c>
      <c r="FH127">
        <v>0.5490543554006851</v>
      </c>
      <c r="FI127">
        <v>0.06565312837872316</v>
      </c>
      <c r="FJ127">
        <v>1</v>
      </c>
      <c r="FK127">
        <v>418.5514193548387</v>
      </c>
      <c r="FL127">
        <v>0.5581935483867959</v>
      </c>
      <c r="FM127">
        <v>0.047146151755904</v>
      </c>
      <c r="FN127">
        <v>1</v>
      </c>
      <c r="FO127">
        <v>1.391363902439025</v>
      </c>
      <c r="FP127">
        <v>0.2211719163763082</v>
      </c>
      <c r="FQ127">
        <v>0.0246383240915299</v>
      </c>
      <c r="FR127">
        <v>1</v>
      </c>
      <c r="FS127">
        <v>30.48769677419354</v>
      </c>
      <c r="FT127">
        <v>0.5093177419354253</v>
      </c>
      <c r="FU127">
        <v>0.03800900983061573</v>
      </c>
      <c r="FV127">
        <v>1</v>
      </c>
      <c r="FW127">
        <v>4</v>
      </c>
      <c r="FX127">
        <v>4</v>
      </c>
      <c r="FY127" t="s">
        <v>415</v>
      </c>
      <c r="FZ127">
        <v>3.17432</v>
      </c>
      <c r="GA127">
        <v>2.79733</v>
      </c>
      <c r="GB127">
        <v>0.1037</v>
      </c>
      <c r="GC127">
        <v>0.10739</v>
      </c>
      <c r="GD127">
        <v>0.140697</v>
      </c>
      <c r="GE127">
        <v>0.136853</v>
      </c>
      <c r="GF127">
        <v>27888.1</v>
      </c>
      <c r="GG127">
        <v>22104.2</v>
      </c>
      <c r="GH127">
        <v>29097.1</v>
      </c>
      <c r="GI127">
        <v>24272.4</v>
      </c>
      <c r="GJ127">
        <v>31785.1</v>
      </c>
      <c r="GK127">
        <v>30564.9</v>
      </c>
      <c r="GL127">
        <v>40136.6</v>
      </c>
      <c r="GM127">
        <v>39602.5</v>
      </c>
      <c r="GN127">
        <v>2.1382</v>
      </c>
      <c r="GO127">
        <v>1.81735</v>
      </c>
      <c r="GP127">
        <v>0.10857</v>
      </c>
      <c r="GQ127">
        <v>0</v>
      </c>
      <c r="GR127">
        <v>29.4626</v>
      </c>
      <c r="GS127">
        <v>999.9</v>
      </c>
      <c r="GT127">
        <v>60.2</v>
      </c>
      <c r="GU127">
        <v>35.2</v>
      </c>
      <c r="GV127">
        <v>34.0754</v>
      </c>
      <c r="GW127">
        <v>62.25</v>
      </c>
      <c r="GX127">
        <v>32.6923</v>
      </c>
      <c r="GY127">
        <v>1</v>
      </c>
      <c r="GZ127">
        <v>0.256491</v>
      </c>
      <c r="HA127">
        <v>0</v>
      </c>
      <c r="HB127">
        <v>20.2767</v>
      </c>
      <c r="HC127">
        <v>5.22493</v>
      </c>
      <c r="HD127">
        <v>11.9081</v>
      </c>
      <c r="HE127">
        <v>4.9638</v>
      </c>
      <c r="HF127">
        <v>3.292</v>
      </c>
      <c r="HG127">
        <v>9999</v>
      </c>
      <c r="HH127">
        <v>9999</v>
      </c>
      <c r="HI127">
        <v>9999</v>
      </c>
      <c r="HJ127">
        <v>999.9</v>
      </c>
      <c r="HK127">
        <v>4.9703</v>
      </c>
      <c r="HL127">
        <v>1.87526</v>
      </c>
      <c r="HM127">
        <v>1.87402</v>
      </c>
      <c r="HN127">
        <v>1.87317</v>
      </c>
      <c r="HO127">
        <v>1.87464</v>
      </c>
      <c r="HP127">
        <v>1.86965</v>
      </c>
      <c r="HQ127">
        <v>1.87378</v>
      </c>
      <c r="HR127">
        <v>1.87882</v>
      </c>
      <c r="HS127">
        <v>0</v>
      </c>
      <c r="HT127">
        <v>0</v>
      </c>
      <c r="HU127">
        <v>0</v>
      </c>
      <c r="HV127">
        <v>0</v>
      </c>
      <c r="HW127" t="s">
        <v>416</v>
      </c>
      <c r="HX127" t="s">
        <v>417</v>
      </c>
      <c r="HY127" t="s">
        <v>418</v>
      </c>
      <c r="HZ127" t="s">
        <v>418</v>
      </c>
      <c r="IA127" t="s">
        <v>418</v>
      </c>
      <c r="IB127" t="s">
        <v>418</v>
      </c>
      <c r="IC127">
        <v>0</v>
      </c>
      <c r="ID127">
        <v>100</v>
      </c>
      <c r="IE127">
        <v>100</v>
      </c>
      <c r="IF127">
        <v>0.518</v>
      </c>
      <c r="IG127">
        <v>0.3374</v>
      </c>
      <c r="IH127">
        <v>0.5382857142857347</v>
      </c>
      <c r="II127">
        <v>0</v>
      </c>
      <c r="IJ127">
        <v>0</v>
      </c>
      <c r="IK127">
        <v>0</v>
      </c>
      <c r="IL127">
        <v>0.3374050000000004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46.6</v>
      </c>
      <c r="IU127">
        <v>51</v>
      </c>
      <c r="IV127">
        <v>1.12549</v>
      </c>
      <c r="IW127">
        <v>2.37915</v>
      </c>
      <c r="IX127">
        <v>1.42578</v>
      </c>
      <c r="IY127">
        <v>2.26318</v>
      </c>
      <c r="IZ127">
        <v>1.54785</v>
      </c>
      <c r="JA127">
        <v>2.40601</v>
      </c>
      <c r="JB127">
        <v>37.7953</v>
      </c>
      <c r="JC127">
        <v>15.9795</v>
      </c>
      <c r="JD127">
        <v>18</v>
      </c>
      <c r="JE127">
        <v>639.217</v>
      </c>
      <c r="JF127">
        <v>414.695</v>
      </c>
      <c r="JG127">
        <v>29.6246</v>
      </c>
      <c r="JH127">
        <v>30.5145</v>
      </c>
      <c r="JI127">
        <v>30.001</v>
      </c>
      <c r="JJ127">
        <v>30.3824</v>
      </c>
      <c r="JK127">
        <v>30.324</v>
      </c>
      <c r="JL127">
        <v>22.5483</v>
      </c>
      <c r="JM127">
        <v>21.1265</v>
      </c>
      <c r="JN127">
        <v>79.88639999999999</v>
      </c>
      <c r="JO127">
        <v>-999.9</v>
      </c>
      <c r="JP127">
        <v>435</v>
      </c>
      <c r="JQ127">
        <v>29</v>
      </c>
      <c r="JR127">
        <v>94.8061</v>
      </c>
      <c r="JS127">
        <v>100.755</v>
      </c>
    </row>
    <row r="128" spans="1:279">
      <c r="A128">
        <v>92</v>
      </c>
      <c r="B128">
        <v>1687893318.1</v>
      </c>
      <c r="C128">
        <v>20786.5</v>
      </c>
      <c r="D128" t="s">
        <v>870</v>
      </c>
      <c r="E128" t="s">
        <v>871</v>
      </c>
      <c r="F128">
        <v>15</v>
      </c>
      <c r="P128">
        <v>1687893310.349999</v>
      </c>
      <c r="Q128">
        <f>(R128)/1000</f>
        <v>0</v>
      </c>
      <c r="R128">
        <f>1000*DB128*AP128*(CX128-CY128)/(100*CQ128*(1000-AP128*CX128))</f>
        <v>0</v>
      </c>
      <c r="S128">
        <f>DB128*AP128*(CW128-CV128*(1000-AP128*CY128)/(1000-AP128*CX128))/(100*CQ128)</f>
        <v>0</v>
      </c>
      <c r="T128">
        <f>CV128 - IF(AP128&gt;1, S128*CQ128*100.0/(AR128*DJ128), 0)</f>
        <v>0</v>
      </c>
      <c r="U128">
        <f>((AA128-Q128/2)*T128-S128)/(AA128+Q128/2)</f>
        <v>0</v>
      </c>
      <c r="V128">
        <f>U128*(DC128+DD128)/1000.0</f>
        <v>0</v>
      </c>
      <c r="W128">
        <f>(CV128 - IF(AP128&gt;1, S128*CQ128*100.0/(AR128*DJ128), 0))*(DC128+DD128)/1000.0</f>
        <v>0</v>
      </c>
      <c r="X128">
        <f>2.0/((1/Z128-1/Y128)+SIGN(Z128)*SQRT((1/Z128-1/Y128)*(1/Z128-1/Y128) + 4*CR128/((CR128+1)*(CR128+1))*(2*1/Z128*1/Y128-1/Y128*1/Y128)))</f>
        <v>0</v>
      </c>
      <c r="Y128">
        <f>IF(LEFT(CS128,1)&lt;&gt;"0",IF(LEFT(CS128,1)="1",3.0,CT128),$D$5+$E$5*(DJ128*DC128/($K$5*1000))+$F$5*(DJ128*DC128/($K$5*1000))*MAX(MIN(CQ128,$J$5),$I$5)*MAX(MIN(CQ128,$J$5),$I$5)+$G$5*MAX(MIN(CQ128,$J$5),$I$5)*(DJ128*DC128/($K$5*1000))+$H$5*(DJ128*DC128/($K$5*1000))*(DJ128*DC128/($K$5*1000)))</f>
        <v>0</v>
      </c>
      <c r="Z128">
        <f>Q128*(1000-(1000*0.61365*exp(17.502*AD128/(240.97+AD128))/(DC128+DD128)+CX128)/2)/(1000*0.61365*exp(17.502*AD128/(240.97+AD128))/(DC128+DD128)-CX128)</f>
        <v>0</v>
      </c>
      <c r="AA128">
        <f>1/((CR128+1)/(X128/1.6)+1/(Y128/1.37)) + CR128/((CR128+1)/(X128/1.6) + CR128/(Y128/1.37))</f>
        <v>0</v>
      </c>
      <c r="AB128">
        <f>(CM128*CP128)</f>
        <v>0</v>
      </c>
      <c r="AC128">
        <f>(DE128+(AB128+2*0.95*5.67E-8*(((DE128+$B$7)+273)^4-(DE128+273)^4)-44100*Q128)/(1.84*29.3*Y128+8*0.95*5.67E-8*(DE128+273)^3))</f>
        <v>0</v>
      </c>
      <c r="AD128">
        <f>($B$119*DF128+$D$7*DG128+$C$119*AC128)</f>
        <v>0</v>
      </c>
      <c r="AE128">
        <f>0.61365*exp(17.502*AD128/(240.97+AD128))</f>
        <v>0</v>
      </c>
      <c r="AF128">
        <f>(AG128/AH128*100)</f>
        <v>0</v>
      </c>
      <c r="AG128">
        <f>CX128*(DC128+DD128)/1000</f>
        <v>0</v>
      </c>
      <c r="AH128">
        <f>0.61365*exp(17.502*DE128/(240.97+DE128))</f>
        <v>0</v>
      </c>
      <c r="AI128">
        <f>(AE128-CX128*(DC128+DD128)/1000)</f>
        <v>0</v>
      </c>
      <c r="AJ128">
        <f>(-Q128*44100)</f>
        <v>0</v>
      </c>
      <c r="AK128">
        <f>2*29.3*Y128*0.92*(DE128-AD128)</f>
        <v>0</v>
      </c>
      <c r="AL128">
        <f>2*0.95*5.67E-8*(((DE128+$B$7)+273)^4-(AD128+273)^4)</f>
        <v>0</v>
      </c>
      <c r="AM128">
        <f>AB128+AL128+AJ128+AK128</f>
        <v>0</v>
      </c>
      <c r="AN128">
        <v>0</v>
      </c>
      <c r="AO128">
        <v>0</v>
      </c>
      <c r="AP128">
        <f>IF(AN128*$H$13&gt;=AR128,1.0,(AR128/(AR128-AN128*$H$13)))</f>
        <v>0</v>
      </c>
      <c r="AQ128">
        <f>(AP128-1)*100</f>
        <v>0</v>
      </c>
      <c r="AR128">
        <f>MAX(0,($B$13+$C$13*DJ128)/(1+$D$13*DJ128)*DC128/(DE128+273)*$E$13)</f>
        <v>0</v>
      </c>
      <c r="AS128" t="s">
        <v>409</v>
      </c>
      <c r="AT128">
        <v>12501.9</v>
      </c>
      <c r="AU128">
        <v>646.7515384615385</v>
      </c>
      <c r="AV128">
        <v>2575.47</v>
      </c>
      <c r="AW128">
        <f>1-AU128/AV128</f>
        <v>0</v>
      </c>
      <c r="AX128">
        <v>-1.242991638256745</v>
      </c>
      <c r="AY128" t="s">
        <v>872</v>
      </c>
      <c r="AZ128">
        <v>12520.1</v>
      </c>
      <c r="BA128">
        <v>707.2603199999999</v>
      </c>
      <c r="BB128">
        <v>847.335</v>
      </c>
      <c r="BC128">
        <f>1-BA128/BB128</f>
        <v>0</v>
      </c>
      <c r="BD128">
        <v>0.5</v>
      </c>
      <c r="BE128">
        <f>CN128</f>
        <v>0</v>
      </c>
      <c r="BF128">
        <f>S128</f>
        <v>0</v>
      </c>
      <c r="BG128">
        <f>BC128*BD128*BE128</f>
        <v>0</v>
      </c>
      <c r="BH128">
        <f>(BF128-AX128)/BE128</f>
        <v>0</v>
      </c>
      <c r="BI128">
        <f>(AV128-BB128)/BB128</f>
        <v>0</v>
      </c>
      <c r="BJ128">
        <f>AU128/(AW128+AU128/BB128)</f>
        <v>0</v>
      </c>
      <c r="BK128" t="s">
        <v>873</v>
      </c>
      <c r="BL128">
        <v>-1048.63</v>
      </c>
      <c r="BM128">
        <f>IF(BL128&lt;&gt;0, BL128, BJ128)</f>
        <v>0</v>
      </c>
      <c r="BN128">
        <f>1-BM128/BB128</f>
        <v>0</v>
      </c>
      <c r="BO128">
        <f>(BB128-BA128)/(BB128-BM128)</f>
        <v>0</v>
      </c>
      <c r="BP128">
        <f>(AV128-BB128)/(AV128-BM128)</f>
        <v>0</v>
      </c>
      <c r="BQ128">
        <f>(BB128-BA128)/(BB128-AU128)</f>
        <v>0</v>
      </c>
      <c r="BR128">
        <f>(AV128-BB128)/(AV128-AU128)</f>
        <v>0</v>
      </c>
      <c r="BS128">
        <f>(BO128*BM128/BA128)</f>
        <v>0</v>
      </c>
      <c r="BT128">
        <f>(1-BS128)</f>
        <v>0</v>
      </c>
      <c r="BU128">
        <v>2027</v>
      </c>
      <c r="BV128">
        <v>300</v>
      </c>
      <c r="BW128">
        <v>300</v>
      </c>
      <c r="BX128">
        <v>300</v>
      </c>
      <c r="BY128">
        <v>12520.1</v>
      </c>
      <c r="BZ128">
        <v>828.63</v>
      </c>
      <c r="CA128">
        <v>-0.009069499999999999</v>
      </c>
      <c r="CB128">
        <v>3.41</v>
      </c>
      <c r="CC128" t="s">
        <v>412</v>
      </c>
      <c r="CD128" t="s">
        <v>412</v>
      </c>
      <c r="CE128" t="s">
        <v>412</v>
      </c>
      <c r="CF128" t="s">
        <v>412</v>
      </c>
      <c r="CG128" t="s">
        <v>412</v>
      </c>
      <c r="CH128" t="s">
        <v>412</v>
      </c>
      <c r="CI128" t="s">
        <v>412</v>
      </c>
      <c r="CJ128" t="s">
        <v>412</v>
      </c>
      <c r="CK128" t="s">
        <v>412</v>
      </c>
      <c r="CL128" t="s">
        <v>412</v>
      </c>
      <c r="CM128">
        <f>$B$11*DK128+$C$11*DL128+$F$11*DW128*(1-DZ128)</f>
        <v>0</v>
      </c>
      <c r="CN128">
        <f>CM128*CO128</f>
        <v>0</v>
      </c>
      <c r="CO128">
        <f>($B$11*$D$9+$C$11*$D$9+$F$11*((EJ128+EB128)/MAX(EJ128+EB128+EK128, 0.1)*$I$9+EK128/MAX(EJ128+EB128+EK128, 0.1)*$J$9))/($B$11+$C$11+$F$11)</f>
        <v>0</v>
      </c>
      <c r="CP128">
        <f>($B$11*$K$9+$C$11*$K$9+$F$11*((EJ128+EB128)/MAX(EJ128+EB128+EK128, 0.1)*$P$9+EK128/MAX(EJ128+EB128+EK128, 0.1)*$Q$9))/($B$11+$C$11+$F$11)</f>
        <v>0</v>
      </c>
      <c r="CQ128">
        <v>6</v>
      </c>
      <c r="CR128">
        <v>0.5</v>
      </c>
      <c r="CS128" t="s">
        <v>413</v>
      </c>
      <c r="CT128">
        <v>2</v>
      </c>
      <c r="CU128">
        <v>1687893310.349999</v>
      </c>
      <c r="CV128">
        <v>427.1701333333334</v>
      </c>
      <c r="CW128">
        <v>434.9841</v>
      </c>
      <c r="CX128">
        <v>29.85449999999999</v>
      </c>
      <c r="CY128">
        <v>29.03141333333333</v>
      </c>
      <c r="CZ128">
        <v>426.6591333333333</v>
      </c>
      <c r="DA128">
        <v>29.42049999999999</v>
      </c>
      <c r="DB128">
        <v>600.2261666666667</v>
      </c>
      <c r="DC128">
        <v>100.8972333333333</v>
      </c>
      <c r="DD128">
        <v>0.09986249666666666</v>
      </c>
      <c r="DE128">
        <v>31.55399</v>
      </c>
      <c r="DF128">
        <v>32.04482666666666</v>
      </c>
      <c r="DG128">
        <v>999.9000000000002</v>
      </c>
      <c r="DH128">
        <v>0</v>
      </c>
      <c r="DI128">
        <v>0</v>
      </c>
      <c r="DJ128">
        <v>10002.15933333333</v>
      </c>
      <c r="DK128">
        <v>0</v>
      </c>
      <c r="DL128">
        <v>151.4612333333334</v>
      </c>
      <c r="DM128">
        <v>-7.806671333333333</v>
      </c>
      <c r="DN128">
        <v>440.2792666666667</v>
      </c>
      <c r="DO128">
        <v>447.9900666666666</v>
      </c>
      <c r="DP128">
        <v>0.7264927000000001</v>
      </c>
      <c r="DQ128">
        <v>434.9841</v>
      </c>
      <c r="DR128">
        <v>29.03141333333333</v>
      </c>
      <c r="DS128">
        <v>3.002488333333333</v>
      </c>
      <c r="DT128">
        <v>2.929185666666667</v>
      </c>
      <c r="DU128">
        <v>24.04171333333334</v>
      </c>
      <c r="DV128">
        <v>23.63076</v>
      </c>
      <c r="DW128">
        <v>1500.012333333333</v>
      </c>
      <c r="DX128">
        <v>0.9730040000000002</v>
      </c>
      <c r="DY128">
        <v>0.02699563999999999</v>
      </c>
      <c r="DZ128">
        <v>0</v>
      </c>
      <c r="EA128">
        <v>708.7285666666666</v>
      </c>
      <c r="EB128">
        <v>4.99931</v>
      </c>
      <c r="EC128">
        <v>15320.07333333333</v>
      </c>
      <c r="ED128">
        <v>13259.36333333333</v>
      </c>
      <c r="EE128">
        <v>38.8393</v>
      </c>
      <c r="EF128">
        <v>40.43699999999998</v>
      </c>
      <c r="EG128">
        <v>39.15599999999998</v>
      </c>
      <c r="EH128">
        <v>40.1975</v>
      </c>
      <c r="EI128">
        <v>40.41426666666665</v>
      </c>
      <c r="EJ128">
        <v>1454.652</v>
      </c>
      <c r="EK128">
        <v>40.36033333333332</v>
      </c>
      <c r="EL128">
        <v>0</v>
      </c>
      <c r="EM128">
        <v>130.7000000476837</v>
      </c>
      <c r="EN128">
        <v>0</v>
      </c>
      <c r="EO128">
        <v>707.2603199999999</v>
      </c>
      <c r="EP128">
        <v>-110.1019229188686</v>
      </c>
      <c r="EQ128">
        <v>-2598.338452500715</v>
      </c>
      <c r="ER128">
        <v>15258.596</v>
      </c>
      <c r="ES128">
        <v>15</v>
      </c>
      <c r="ET128">
        <v>1687893343.1</v>
      </c>
      <c r="EU128" t="s">
        <v>874</v>
      </c>
      <c r="EV128">
        <v>1687893339.1</v>
      </c>
      <c r="EW128">
        <v>1687893343.1</v>
      </c>
      <c r="EX128">
        <v>92</v>
      </c>
      <c r="EY128">
        <v>-0.007</v>
      </c>
      <c r="EZ128">
        <v>0.097</v>
      </c>
      <c r="FA128">
        <v>0.511</v>
      </c>
      <c r="FB128">
        <v>0.434</v>
      </c>
      <c r="FC128">
        <v>435</v>
      </c>
      <c r="FD128">
        <v>29</v>
      </c>
      <c r="FE128">
        <v>0.21</v>
      </c>
      <c r="FF128">
        <v>0.2</v>
      </c>
      <c r="FG128">
        <v>-7.800251</v>
      </c>
      <c r="FH128">
        <v>-0.2351351594746501</v>
      </c>
      <c r="FI128">
        <v>0.03873454200064846</v>
      </c>
      <c r="FJ128">
        <v>1</v>
      </c>
      <c r="FK128">
        <v>427.1785333333334</v>
      </c>
      <c r="FL128">
        <v>-0.3125606229135102</v>
      </c>
      <c r="FM128">
        <v>0.03094913389561878</v>
      </c>
      <c r="FN128">
        <v>1</v>
      </c>
      <c r="FO128">
        <v>0.704455425</v>
      </c>
      <c r="FP128">
        <v>0.4107118536585341</v>
      </c>
      <c r="FQ128">
        <v>0.04067035204168233</v>
      </c>
      <c r="FR128">
        <v>1</v>
      </c>
      <c r="FS128">
        <v>29.75441333333333</v>
      </c>
      <c r="FT128">
        <v>0.4121913236929809</v>
      </c>
      <c r="FU128">
        <v>0.02976139258987875</v>
      </c>
      <c r="FV128">
        <v>1</v>
      </c>
      <c r="FW128">
        <v>4</v>
      </c>
      <c r="FX128">
        <v>4</v>
      </c>
      <c r="FY128" t="s">
        <v>415</v>
      </c>
      <c r="FZ128">
        <v>3.17395</v>
      </c>
      <c r="GA128">
        <v>2.79684</v>
      </c>
      <c r="GB128">
        <v>0.105235</v>
      </c>
      <c r="GC128">
        <v>0.107331</v>
      </c>
      <c r="GD128">
        <v>0.138231</v>
      </c>
      <c r="GE128">
        <v>0.136665</v>
      </c>
      <c r="GF128">
        <v>27812.9</v>
      </c>
      <c r="GG128">
        <v>22097.7</v>
      </c>
      <c r="GH128">
        <v>29069.9</v>
      </c>
      <c r="GI128">
        <v>24264.9</v>
      </c>
      <c r="GJ128">
        <v>31851.5</v>
      </c>
      <c r="GK128">
        <v>30563.1</v>
      </c>
      <c r="GL128">
        <v>40101.3</v>
      </c>
      <c r="GM128">
        <v>39590.2</v>
      </c>
      <c r="GN128">
        <v>2.1307</v>
      </c>
      <c r="GO128">
        <v>1.82025</v>
      </c>
      <c r="GP128">
        <v>0.0910237</v>
      </c>
      <c r="GQ128">
        <v>0</v>
      </c>
      <c r="GR128">
        <v>30.6446</v>
      </c>
      <c r="GS128">
        <v>999.9</v>
      </c>
      <c r="GT128">
        <v>60.7</v>
      </c>
      <c r="GU128">
        <v>35.2</v>
      </c>
      <c r="GV128">
        <v>34.3583</v>
      </c>
      <c r="GW128">
        <v>62.14</v>
      </c>
      <c r="GX128">
        <v>31.3662</v>
      </c>
      <c r="GY128">
        <v>1</v>
      </c>
      <c r="GZ128">
        <v>0.280147</v>
      </c>
      <c r="HA128">
        <v>0</v>
      </c>
      <c r="HB128">
        <v>20.2772</v>
      </c>
      <c r="HC128">
        <v>5.22583</v>
      </c>
      <c r="HD128">
        <v>11.9081</v>
      </c>
      <c r="HE128">
        <v>4.9637</v>
      </c>
      <c r="HF128">
        <v>3.292</v>
      </c>
      <c r="HG128">
        <v>9999</v>
      </c>
      <c r="HH128">
        <v>9999</v>
      </c>
      <c r="HI128">
        <v>9999</v>
      </c>
      <c r="HJ128">
        <v>999.9</v>
      </c>
      <c r="HK128">
        <v>4.97029</v>
      </c>
      <c r="HL128">
        <v>1.87531</v>
      </c>
      <c r="HM128">
        <v>1.87407</v>
      </c>
      <c r="HN128">
        <v>1.87318</v>
      </c>
      <c r="HO128">
        <v>1.87468</v>
      </c>
      <c r="HP128">
        <v>1.86966</v>
      </c>
      <c r="HQ128">
        <v>1.87378</v>
      </c>
      <c r="HR128">
        <v>1.87882</v>
      </c>
      <c r="HS128">
        <v>0</v>
      </c>
      <c r="HT128">
        <v>0</v>
      </c>
      <c r="HU128">
        <v>0</v>
      </c>
      <c r="HV128">
        <v>0</v>
      </c>
      <c r="HW128" t="s">
        <v>416</v>
      </c>
      <c r="HX128" t="s">
        <v>417</v>
      </c>
      <c r="HY128" t="s">
        <v>418</v>
      </c>
      <c r="HZ128" t="s">
        <v>418</v>
      </c>
      <c r="IA128" t="s">
        <v>418</v>
      </c>
      <c r="IB128" t="s">
        <v>418</v>
      </c>
      <c r="IC128">
        <v>0</v>
      </c>
      <c r="ID128">
        <v>100</v>
      </c>
      <c r="IE128">
        <v>100</v>
      </c>
      <c r="IF128">
        <v>0.511</v>
      </c>
      <c r="IG128">
        <v>0.434</v>
      </c>
      <c r="IH128">
        <v>0.5183333333332598</v>
      </c>
      <c r="II128">
        <v>0</v>
      </c>
      <c r="IJ128">
        <v>0</v>
      </c>
      <c r="IK128">
        <v>0</v>
      </c>
      <c r="IL128">
        <v>0.3374050000000004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1.8</v>
      </c>
      <c r="IU128">
        <v>53.2</v>
      </c>
      <c r="IV128">
        <v>1.12549</v>
      </c>
      <c r="IW128">
        <v>2.39014</v>
      </c>
      <c r="IX128">
        <v>1.42578</v>
      </c>
      <c r="IY128">
        <v>2.26196</v>
      </c>
      <c r="IZ128">
        <v>1.54785</v>
      </c>
      <c r="JA128">
        <v>2.4646</v>
      </c>
      <c r="JB128">
        <v>37.8921</v>
      </c>
      <c r="JC128">
        <v>15.962</v>
      </c>
      <c r="JD128">
        <v>18</v>
      </c>
      <c r="JE128">
        <v>635.963</v>
      </c>
      <c r="JF128">
        <v>417.897</v>
      </c>
      <c r="JG128">
        <v>30.2288</v>
      </c>
      <c r="JH128">
        <v>30.7901</v>
      </c>
      <c r="JI128">
        <v>30.0008</v>
      </c>
      <c r="JJ128">
        <v>30.6205</v>
      </c>
      <c r="JK128">
        <v>30.5523</v>
      </c>
      <c r="JL128">
        <v>22.5521</v>
      </c>
      <c r="JM128">
        <v>20.2656</v>
      </c>
      <c r="JN128">
        <v>81.0185</v>
      </c>
      <c r="JO128">
        <v>-999.9</v>
      </c>
      <c r="JP128">
        <v>435</v>
      </c>
      <c r="JQ128">
        <v>29</v>
      </c>
      <c r="JR128">
        <v>94.7206</v>
      </c>
      <c r="JS128">
        <v>100.724</v>
      </c>
    </row>
    <row r="129" spans="1:279">
      <c r="A129">
        <v>93</v>
      </c>
      <c r="B129">
        <v>1687893454.6</v>
      </c>
      <c r="C129">
        <v>20923</v>
      </c>
      <c r="D129" t="s">
        <v>875</v>
      </c>
      <c r="E129" t="s">
        <v>876</v>
      </c>
      <c r="F129">
        <v>15</v>
      </c>
      <c r="P129">
        <v>1687893446.849999</v>
      </c>
      <c r="Q129">
        <f>(R129)/1000</f>
        <v>0</v>
      </c>
      <c r="R129">
        <f>1000*DB129*AP129*(CX129-CY129)/(100*CQ129*(1000-AP129*CX129))</f>
        <v>0</v>
      </c>
      <c r="S129">
        <f>DB129*AP129*(CW129-CV129*(1000-AP129*CY129)/(1000-AP129*CX129))/(100*CQ129)</f>
        <v>0</v>
      </c>
      <c r="T129">
        <f>CV129 - IF(AP129&gt;1, S129*CQ129*100.0/(AR129*DJ129), 0)</f>
        <v>0</v>
      </c>
      <c r="U129">
        <f>((AA129-Q129/2)*T129-S129)/(AA129+Q129/2)</f>
        <v>0</v>
      </c>
      <c r="V129">
        <f>U129*(DC129+DD129)/1000.0</f>
        <v>0</v>
      </c>
      <c r="W129">
        <f>(CV129 - IF(AP129&gt;1, S129*CQ129*100.0/(AR129*DJ129), 0))*(DC129+DD129)/1000.0</f>
        <v>0</v>
      </c>
      <c r="X129">
        <f>2.0/((1/Z129-1/Y129)+SIGN(Z129)*SQRT((1/Z129-1/Y129)*(1/Z129-1/Y129) + 4*CR129/((CR129+1)*(CR129+1))*(2*1/Z129*1/Y129-1/Y129*1/Y129)))</f>
        <v>0</v>
      </c>
      <c r="Y129">
        <f>IF(LEFT(CS129,1)&lt;&gt;"0",IF(LEFT(CS129,1)="1",3.0,CT129),$D$5+$E$5*(DJ129*DC129/($K$5*1000))+$F$5*(DJ129*DC129/($K$5*1000))*MAX(MIN(CQ129,$J$5),$I$5)*MAX(MIN(CQ129,$J$5),$I$5)+$G$5*MAX(MIN(CQ129,$J$5),$I$5)*(DJ129*DC129/($K$5*1000))+$H$5*(DJ129*DC129/($K$5*1000))*(DJ129*DC129/($K$5*1000)))</f>
        <v>0</v>
      </c>
      <c r="Z129">
        <f>Q129*(1000-(1000*0.61365*exp(17.502*AD129/(240.97+AD129))/(DC129+DD129)+CX129)/2)/(1000*0.61365*exp(17.502*AD129/(240.97+AD129))/(DC129+DD129)-CX129)</f>
        <v>0</v>
      </c>
      <c r="AA129">
        <f>1/((CR129+1)/(X129/1.6)+1/(Y129/1.37)) + CR129/((CR129+1)/(X129/1.6) + CR129/(Y129/1.37))</f>
        <v>0</v>
      </c>
      <c r="AB129">
        <f>(CM129*CP129)</f>
        <v>0</v>
      </c>
      <c r="AC129">
        <f>(DE129+(AB129+2*0.95*5.67E-8*(((DE129+$B$7)+273)^4-(DE129+273)^4)-44100*Q129)/(1.84*29.3*Y129+8*0.95*5.67E-8*(DE129+273)^3))</f>
        <v>0</v>
      </c>
      <c r="AD129">
        <f>($B$119*DF129+$D$7*DG129+$C$119*AC129)</f>
        <v>0</v>
      </c>
      <c r="AE129">
        <f>0.61365*exp(17.502*AD129/(240.97+AD129))</f>
        <v>0</v>
      </c>
      <c r="AF129">
        <f>(AG129/AH129*100)</f>
        <v>0</v>
      </c>
      <c r="AG129">
        <f>CX129*(DC129+DD129)/1000</f>
        <v>0</v>
      </c>
      <c r="AH129">
        <f>0.61365*exp(17.502*DE129/(240.97+DE129))</f>
        <v>0</v>
      </c>
      <c r="AI129">
        <f>(AE129-CX129*(DC129+DD129)/1000)</f>
        <v>0</v>
      </c>
      <c r="AJ129">
        <f>(-Q129*44100)</f>
        <v>0</v>
      </c>
      <c r="AK129">
        <f>2*29.3*Y129*0.92*(DE129-AD129)</f>
        <v>0</v>
      </c>
      <c r="AL129">
        <f>2*0.95*5.67E-8*(((DE129+$B$7)+273)^4-(AD129+273)^4)</f>
        <v>0</v>
      </c>
      <c r="AM129">
        <f>AB129+AL129+AJ129+AK129</f>
        <v>0</v>
      </c>
      <c r="AN129">
        <v>0</v>
      </c>
      <c r="AO129">
        <v>0</v>
      </c>
      <c r="AP129">
        <f>IF(AN129*$H$13&gt;=AR129,1.0,(AR129/(AR129-AN129*$H$13)))</f>
        <v>0</v>
      </c>
      <c r="AQ129">
        <f>(AP129-1)*100</f>
        <v>0</v>
      </c>
      <c r="AR129">
        <f>MAX(0,($B$13+$C$13*DJ129)/(1+$D$13*DJ129)*DC129/(DE129+273)*$E$13)</f>
        <v>0</v>
      </c>
      <c r="AS129" t="s">
        <v>409</v>
      </c>
      <c r="AT129">
        <v>12501.9</v>
      </c>
      <c r="AU129">
        <v>646.7515384615385</v>
      </c>
      <c r="AV129">
        <v>2575.47</v>
      </c>
      <c r="AW129">
        <f>1-AU129/AV129</f>
        <v>0</v>
      </c>
      <c r="AX129">
        <v>-1.242991638256745</v>
      </c>
      <c r="AY129" t="s">
        <v>877</v>
      </c>
      <c r="AZ129">
        <v>12522.8</v>
      </c>
      <c r="BA129">
        <v>698.2856538461539</v>
      </c>
      <c r="BB129">
        <v>910.502</v>
      </c>
      <c r="BC129">
        <f>1-BA129/BB129</f>
        <v>0</v>
      </c>
      <c r="BD129">
        <v>0.5</v>
      </c>
      <c r="BE129">
        <f>CN129</f>
        <v>0</v>
      </c>
      <c r="BF129">
        <f>S129</f>
        <v>0</v>
      </c>
      <c r="BG129">
        <f>BC129*BD129*BE129</f>
        <v>0</v>
      </c>
      <c r="BH129">
        <f>(BF129-AX129)/BE129</f>
        <v>0</v>
      </c>
      <c r="BI129">
        <f>(AV129-BB129)/BB129</f>
        <v>0</v>
      </c>
      <c r="BJ129">
        <f>AU129/(AW129+AU129/BB129)</f>
        <v>0</v>
      </c>
      <c r="BK129" t="s">
        <v>878</v>
      </c>
      <c r="BL129">
        <v>-2773.13</v>
      </c>
      <c r="BM129">
        <f>IF(BL129&lt;&gt;0, BL129, BJ129)</f>
        <v>0</v>
      </c>
      <c r="BN129">
        <f>1-BM129/BB129</f>
        <v>0</v>
      </c>
      <c r="BO129">
        <f>(BB129-BA129)/(BB129-BM129)</f>
        <v>0</v>
      </c>
      <c r="BP129">
        <f>(AV129-BB129)/(AV129-BM129)</f>
        <v>0</v>
      </c>
      <c r="BQ129">
        <f>(BB129-BA129)/(BB129-AU129)</f>
        <v>0</v>
      </c>
      <c r="BR129">
        <f>(AV129-BB129)/(AV129-AU129)</f>
        <v>0</v>
      </c>
      <c r="BS129">
        <f>(BO129*BM129/BA129)</f>
        <v>0</v>
      </c>
      <c r="BT129">
        <f>(1-BS129)</f>
        <v>0</v>
      </c>
      <c r="BU129">
        <v>2029</v>
      </c>
      <c r="BV129">
        <v>300</v>
      </c>
      <c r="BW129">
        <v>300</v>
      </c>
      <c r="BX129">
        <v>300</v>
      </c>
      <c r="BY129">
        <v>12522.8</v>
      </c>
      <c r="BZ129">
        <v>873.1900000000001</v>
      </c>
      <c r="CA129">
        <v>-0.00907291</v>
      </c>
      <c r="CB129">
        <v>-2.5</v>
      </c>
      <c r="CC129" t="s">
        <v>412</v>
      </c>
      <c r="CD129" t="s">
        <v>412</v>
      </c>
      <c r="CE129" t="s">
        <v>412</v>
      </c>
      <c r="CF129" t="s">
        <v>412</v>
      </c>
      <c r="CG129" t="s">
        <v>412</v>
      </c>
      <c r="CH129" t="s">
        <v>412</v>
      </c>
      <c r="CI129" t="s">
        <v>412</v>
      </c>
      <c r="CJ129" t="s">
        <v>412</v>
      </c>
      <c r="CK129" t="s">
        <v>412</v>
      </c>
      <c r="CL129" t="s">
        <v>412</v>
      </c>
      <c r="CM129">
        <f>$B$11*DK129+$C$11*DL129+$F$11*DW129*(1-DZ129)</f>
        <v>0</v>
      </c>
      <c r="CN129">
        <f>CM129*CO129</f>
        <v>0</v>
      </c>
      <c r="CO129">
        <f>($B$11*$D$9+$C$11*$D$9+$F$11*((EJ129+EB129)/MAX(EJ129+EB129+EK129, 0.1)*$I$9+EK129/MAX(EJ129+EB129+EK129, 0.1)*$J$9))/($B$11+$C$11+$F$11)</f>
        <v>0</v>
      </c>
      <c r="CP129">
        <f>($B$11*$K$9+$C$11*$K$9+$F$11*((EJ129+EB129)/MAX(EJ129+EB129+EK129, 0.1)*$P$9+EK129/MAX(EJ129+EB129+EK129, 0.1)*$Q$9))/($B$11+$C$11+$F$11)</f>
        <v>0</v>
      </c>
      <c r="CQ129">
        <v>6</v>
      </c>
      <c r="CR129">
        <v>0.5</v>
      </c>
      <c r="CS129" t="s">
        <v>413</v>
      </c>
      <c r="CT129">
        <v>2</v>
      </c>
      <c r="CU129">
        <v>1687893446.849999</v>
      </c>
      <c r="CV129">
        <v>423.9640000000001</v>
      </c>
      <c r="CW129">
        <v>434.9674333333334</v>
      </c>
      <c r="CX129">
        <v>30.41103333333334</v>
      </c>
      <c r="CY129">
        <v>28.98917</v>
      </c>
      <c r="CZ129">
        <v>423.4570000000001</v>
      </c>
      <c r="DA129">
        <v>29.97703333333333</v>
      </c>
      <c r="DB129">
        <v>600.2240666666665</v>
      </c>
      <c r="DC129">
        <v>100.8950666666667</v>
      </c>
      <c r="DD129">
        <v>0.09985822333333333</v>
      </c>
      <c r="DE129">
        <v>32.05381333333334</v>
      </c>
      <c r="DF129">
        <v>31.90335666666666</v>
      </c>
      <c r="DG129">
        <v>999.9000000000002</v>
      </c>
      <c r="DH129">
        <v>0</v>
      </c>
      <c r="DI129">
        <v>0</v>
      </c>
      <c r="DJ129">
        <v>9995.523333333333</v>
      </c>
      <c r="DK129">
        <v>0</v>
      </c>
      <c r="DL129">
        <v>931.8604333333336</v>
      </c>
      <c r="DM129">
        <v>-10.9991</v>
      </c>
      <c r="DN129">
        <v>437.2660666666667</v>
      </c>
      <c r="DO129">
        <v>447.9530999999998</v>
      </c>
      <c r="DP129">
        <v>1.421866</v>
      </c>
      <c r="DQ129">
        <v>434.9674333333334</v>
      </c>
      <c r="DR129">
        <v>28.98917</v>
      </c>
      <c r="DS129">
        <v>3.068324</v>
      </c>
      <c r="DT129">
        <v>2.924863333333334</v>
      </c>
      <c r="DU129">
        <v>24.40337666666666</v>
      </c>
      <c r="DV129">
        <v>23.60623666666666</v>
      </c>
      <c r="DW129">
        <v>1500.008</v>
      </c>
      <c r="DX129">
        <v>0.9730058333333335</v>
      </c>
      <c r="DY129">
        <v>0.02699376333333333</v>
      </c>
      <c r="DZ129">
        <v>0</v>
      </c>
      <c r="EA129">
        <v>698.3965000000001</v>
      </c>
      <c r="EB129">
        <v>4.99931</v>
      </c>
      <c r="EC129">
        <v>20782.10666666667</v>
      </c>
      <c r="ED129">
        <v>13259.34333333333</v>
      </c>
      <c r="EE129">
        <v>39.31199999999999</v>
      </c>
      <c r="EF129">
        <v>40.875</v>
      </c>
      <c r="EG129">
        <v>39.625</v>
      </c>
      <c r="EH129">
        <v>40.5</v>
      </c>
      <c r="EI129">
        <v>40.87913333333333</v>
      </c>
      <c r="EJ129">
        <v>1454.651333333334</v>
      </c>
      <c r="EK129">
        <v>40.35666666666666</v>
      </c>
      <c r="EL129">
        <v>0</v>
      </c>
      <c r="EM129">
        <v>136</v>
      </c>
      <c r="EN129">
        <v>0</v>
      </c>
      <c r="EO129">
        <v>698.2856538461539</v>
      </c>
      <c r="EP129">
        <v>-23.8064615438892</v>
      </c>
      <c r="EQ129">
        <v>-1016.639316099669</v>
      </c>
      <c r="ER129">
        <v>20784.65</v>
      </c>
      <c r="ES129">
        <v>15</v>
      </c>
      <c r="ET129">
        <v>1687893477.6</v>
      </c>
      <c r="EU129" t="s">
        <v>879</v>
      </c>
      <c r="EV129">
        <v>1687893477.6</v>
      </c>
      <c r="EW129">
        <v>1687893343.1</v>
      </c>
      <c r="EX129">
        <v>93</v>
      </c>
      <c r="EY129">
        <v>-0.004</v>
      </c>
      <c r="EZ129">
        <v>0.097</v>
      </c>
      <c r="FA129">
        <v>0.507</v>
      </c>
      <c r="FB129">
        <v>0.434</v>
      </c>
      <c r="FC129">
        <v>435</v>
      </c>
      <c r="FD129">
        <v>29</v>
      </c>
      <c r="FE129">
        <v>0.18</v>
      </c>
      <c r="FF129">
        <v>0.2</v>
      </c>
      <c r="FG129">
        <v>-10.99748</v>
      </c>
      <c r="FH129">
        <v>-0.07760825515945591</v>
      </c>
      <c r="FI129">
        <v>0.02698363578171035</v>
      </c>
      <c r="FJ129">
        <v>1</v>
      </c>
      <c r="FK129">
        <v>423.9683333333333</v>
      </c>
      <c r="FL129">
        <v>0.1274482758619706</v>
      </c>
      <c r="FM129">
        <v>0.01706718749204812</v>
      </c>
      <c r="FN129">
        <v>1</v>
      </c>
      <c r="FO129">
        <v>1.40719975</v>
      </c>
      <c r="FP129">
        <v>0.471313508442775</v>
      </c>
      <c r="FQ129">
        <v>0.04788986466296913</v>
      </c>
      <c r="FR129">
        <v>1</v>
      </c>
      <c r="FS129">
        <v>30.41103333333334</v>
      </c>
      <c r="FT129">
        <v>0.6564040044493136</v>
      </c>
      <c r="FU129">
        <v>0.04829078817147418</v>
      </c>
      <c r="FV129">
        <v>1</v>
      </c>
      <c r="FW129">
        <v>4</v>
      </c>
      <c r="FX129">
        <v>4</v>
      </c>
      <c r="FY129" t="s">
        <v>415</v>
      </c>
      <c r="FZ129">
        <v>3.17364</v>
      </c>
      <c r="GA129">
        <v>2.79747</v>
      </c>
      <c r="GB129">
        <v>0.104586</v>
      </c>
      <c r="GC129">
        <v>0.107261</v>
      </c>
      <c r="GD129">
        <v>0.139972</v>
      </c>
      <c r="GE129">
        <v>0.136325</v>
      </c>
      <c r="GF129">
        <v>27823.1</v>
      </c>
      <c r="GG129">
        <v>22086.5</v>
      </c>
      <c r="GH129">
        <v>29061.2</v>
      </c>
      <c r="GI129">
        <v>24252</v>
      </c>
      <c r="GJ129">
        <v>31779.2</v>
      </c>
      <c r="GK129">
        <v>30560.9</v>
      </c>
      <c r="GL129">
        <v>40090.4</v>
      </c>
      <c r="GM129">
        <v>39570</v>
      </c>
      <c r="GN129">
        <v>2.13018</v>
      </c>
      <c r="GO129">
        <v>1.80982</v>
      </c>
      <c r="GP129">
        <v>0.0457913</v>
      </c>
      <c r="GQ129">
        <v>0</v>
      </c>
      <c r="GR129">
        <v>31.1949</v>
      </c>
      <c r="GS129">
        <v>999.9</v>
      </c>
      <c r="GT129">
        <v>61.1</v>
      </c>
      <c r="GU129">
        <v>35.2</v>
      </c>
      <c r="GV129">
        <v>34.585</v>
      </c>
      <c r="GW129">
        <v>62.1</v>
      </c>
      <c r="GX129">
        <v>31.8349</v>
      </c>
      <c r="GY129">
        <v>1</v>
      </c>
      <c r="GZ129">
        <v>0.306222</v>
      </c>
      <c r="HA129">
        <v>0</v>
      </c>
      <c r="HB129">
        <v>20.2772</v>
      </c>
      <c r="HC129">
        <v>5.22373</v>
      </c>
      <c r="HD129">
        <v>11.9081</v>
      </c>
      <c r="HE129">
        <v>4.96375</v>
      </c>
      <c r="HF129">
        <v>3.292</v>
      </c>
      <c r="HG129">
        <v>9999</v>
      </c>
      <c r="HH129">
        <v>9999</v>
      </c>
      <c r="HI129">
        <v>9999</v>
      </c>
      <c r="HJ129">
        <v>999.9</v>
      </c>
      <c r="HK129">
        <v>4.9703</v>
      </c>
      <c r="HL129">
        <v>1.87531</v>
      </c>
      <c r="HM129">
        <v>1.87405</v>
      </c>
      <c r="HN129">
        <v>1.87317</v>
      </c>
      <c r="HO129">
        <v>1.87464</v>
      </c>
      <c r="HP129">
        <v>1.86966</v>
      </c>
      <c r="HQ129">
        <v>1.87377</v>
      </c>
      <c r="HR129">
        <v>1.87881</v>
      </c>
      <c r="HS129">
        <v>0</v>
      </c>
      <c r="HT129">
        <v>0</v>
      </c>
      <c r="HU129">
        <v>0</v>
      </c>
      <c r="HV129">
        <v>0</v>
      </c>
      <c r="HW129" t="s">
        <v>416</v>
      </c>
      <c r="HX129" t="s">
        <v>417</v>
      </c>
      <c r="HY129" t="s">
        <v>418</v>
      </c>
      <c r="HZ129" t="s">
        <v>418</v>
      </c>
      <c r="IA129" t="s">
        <v>418</v>
      </c>
      <c r="IB129" t="s">
        <v>418</v>
      </c>
      <c r="IC129">
        <v>0</v>
      </c>
      <c r="ID129">
        <v>100</v>
      </c>
      <c r="IE129">
        <v>100</v>
      </c>
      <c r="IF129">
        <v>0.507</v>
      </c>
      <c r="IG129">
        <v>0.434</v>
      </c>
      <c r="IH129">
        <v>0.5112500000000182</v>
      </c>
      <c r="II129">
        <v>0</v>
      </c>
      <c r="IJ129">
        <v>0</v>
      </c>
      <c r="IK129">
        <v>0</v>
      </c>
      <c r="IL129">
        <v>0.4339999999999975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1.9</v>
      </c>
      <c r="IU129">
        <v>1.9</v>
      </c>
      <c r="IV129">
        <v>1.12671</v>
      </c>
      <c r="IW129">
        <v>2.40723</v>
      </c>
      <c r="IX129">
        <v>1.42578</v>
      </c>
      <c r="IY129">
        <v>2.26318</v>
      </c>
      <c r="IZ129">
        <v>1.54785</v>
      </c>
      <c r="JA129">
        <v>2.31934</v>
      </c>
      <c r="JB129">
        <v>37.9406</v>
      </c>
      <c r="JC129">
        <v>15.9182</v>
      </c>
      <c r="JD129">
        <v>18</v>
      </c>
      <c r="JE129">
        <v>638.348</v>
      </c>
      <c r="JF129">
        <v>413.817</v>
      </c>
      <c r="JG129">
        <v>30.7902</v>
      </c>
      <c r="JH129">
        <v>31.122</v>
      </c>
      <c r="JI129">
        <v>30.0012</v>
      </c>
      <c r="JJ129">
        <v>30.8944</v>
      </c>
      <c r="JK129">
        <v>30.8255</v>
      </c>
      <c r="JL129">
        <v>22.5745</v>
      </c>
      <c r="JM129">
        <v>20.68</v>
      </c>
      <c r="JN129">
        <v>81.0185</v>
      </c>
      <c r="JO129">
        <v>-999.9</v>
      </c>
      <c r="JP129">
        <v>435</v>
      </c>
      <c r="JQ129">
        <v>29</v>
      </c>
      <c r="JR129">
        <v>94.69370000000001</v>
      </c>
      <c r="JS129">
        <v>100.671</v>
      </c>
    </row>
    <row r="130" spans="1:279">
      <c r="A130">
        <v>94</v>
      </c>
      <c r="B130">
        <v>1687893557.1</v>
      </c>
      <c r="C130">
        <v>21025.5</v>
      </c>
      <c r="D130" t="s">
        <v>880</v>
      </c>
      <c r="E130" t="s">
        <v>881</v>
      </c>
      <c r="F130">
        <v>15</v>
      </c>
      <c r="P130">
        <v>1687893549.349999</v>
      </c>
      <c r="Q130">
        <f>(R130)/1000</f>
        <v>0</v>
      </c>
      <c r="R130">
        <f>1000*DB130*AP130*(CX130-CY130)/(100*CQ130*(1000-AP130*CX130))</f>
        <v>0</v>
      </c>
      <c r="S130">
        <f>DB130*AP130*(CW130-CV130*(1000-AP130*CY130)/(1000-AP130*CX130))/(100*CQ130)</f>
        <v>0</v>
      </c>
      <c r="T130">
        <f>CV130 - IF(AP130&gt;1, S130*CQ130*100.0/(AR130*DJ130), 0)</f>
        <v>0</v>
      </c>
      <c r="U130">
        <f>((AA130-Q130/2)*T130-S130)/(AA130+Q130/2)</f>
        <v>0</v>
      </c>
      <c r="V130">
        <f>U130*(DC130+DD130)/1000.0</f>
        <v>0</v>
      </c>
      <c r="W130">
        <f>(CV130 - IF(AP130&gt;1, S130*CQ130*100.0/(AR130*DJ130), 0))*(DC130+DD130)/1000.0</f>
        <v>0</v>
      </c>
      <c r="X130">
        <f>2.0/((1/Z130-1/Y130)+SIGN(Z130)*SQRT((1/Z130-1/Y130)*(1/Z130-1/Y130) + 4*CR130/((CR130+1)*(CR130+1))*(2*1/Z130*1/Y130-1/Y130*1/Y130)))</f>
        <v>0</v>
      </c>
      <c r="Y130">
        <f>IF(LEFT(CS130,1)&lt;&gt;"0",IF(LEFT(CS130,1)="1",3.0,CT130),$D$5+$E$5*(DJ130*DC130/($K$5*1000))+$F$5*(DJ130*DC130/($K$5*1000))*MAX(MIN(CQ130,$J$5),$I$5)*MAX(MIN(CQ130,$J$5),$I$5)+$G$5*MAX(MIN(CQ130,$J$5),$I$5)*(DJ130*DC130/($K$5*1000))+$H$5*(DJ130*DC130/($K$5*1000))*(DJ130*DC130/($K$5*1000)))</f>
        <v>0</v>
      </c>
      <c r="Z130">
        <f>Q130*(1000-(1000*0.61365*exp(17.502*AD130/(240.97+AD130))/(DC130+DD130)+CX130)/2)/(1000*0.61365*exp(17.502*AD130/(240.97+AD130))/(DC130+DD130)-CX130)</f>
        <v>0</v>
      </c>
      <c r="AA130">
        <f>1/((CR130+1)/(X130/1.6)+1/(Y130/1.37)) + CR130/((CR130+1)/(X130/1.6) + CR130/(Y130/1.37))</f>
        <v>0</v>
      </c>
      <c r="AB130">
        <f>(CM130*CP130)</f>
        <v>0</v>
      </c>
      <c r="AC130">
        <f>(DE130+(AB130+2*0.95*5.67E-8*(((DE130+$B$7)+273)^4-(DE130+273)^4)-44100*Q130)/(1.84*29.3*Y130+8*0.95*5.67E-8*(DE130+273)^3))</f>
        <v>0</v>
      </c>
      <c r="AD130">
        <f>($B$119*DF130+$D$7*DG130+$C$119*AC130)</f>
        <v>0</v>
      </c>
      <c r="AE130">
        <f>0.61365*exp(17.502*AD130/(240.97+AD130))</f>
        <v>0</v>
      </c>
      <c r="AF130">
        <f>(AG130/AH130*100)</f>
        <v>0</v>
      </c>
      <c r="AG130">
        <f>CX130*(DC130+DD130)/1000</f>
        <v>0</v>
      </c>
      <c r="AH130">
        <f>0.61365*exp(17.502*DE130/(240.97+DE130))</f>
        <v>0</v>
      </c>
      <c r="AI130">
        <f>(AE130-CX130*(DC130+DD130)/1000)</f>
        <v>0</v>
      </c>
      <c r="AJ130">
        <f>(-Q130*44100)</f>
        <v>0</v>
      </c>
      <c r="AK130">
        <f>2*29.3*Y130*0.92*(DE130-AD130)</f>
        <v>0</v>
      </c>
      <c r="AL130">
        <f>2*0.95*5.67E-8*(((DE130+$B$7)+273)^4-(AD130+273)^4)</f>
        <v>0</v>
      </c>
      <c r="AM130">
        <f>AB130+AL130+AJ130+AK130</f>
        <v>0</v>
      </c>
      <c r="AN130">
        <v>0</v>
      </c>
      <c r="AO130">
        <v>0</v>
      </c>
      <c r="AP130">
        <f>IF(AN130*$H$13&gt;=AR130,1.0,(AR130/(AR130-AN130*$H$13)))</f>
        <v>0</v>
      </c>
      <c r="AQ130">
        <f>(AP130-1)*100</f>
        <v>0</v>
      </c>
      <c r="AR130">
        <f>MAX(0,($B$13+$C$13*DJ130)/(1+$D$13*DJ130)*DC130/(DE130+273)*$E$13)</f>
        <v>0</v>
      </c>
      <c r="AS130" t="s">
        <v>409</v>
      </c>
      <c r="AT130">
        <v>12501.9</v>
      </c>
      <c r="AU130">
        <v>646.7515384615385</v>
      </c>
      <c r="AV130">
        <v>2575.47</v>
      </c>
      <c r="AW130">
        <f>1-AU130/AV130</f>
        <v>0</v>
      </c>
      <c r="AX130">
        <v>-1.242991638256745</v>
      </c>
      <c r="AY130" t="s">
        <v>882</v>
      </c>
      <c r="AZ130">
        <v>12572.2</v>
      </c>
      <c r="BA130">
        <v>453.8716400000001</v>
      </c>
      <c r="BB130">
        <v>536.253</v>
      </c>
      <c r="BC130">
        <f>1-BA130/BB130</f>
        <v>0</v>
      </c>
      <c r="BD130">
        <v>0.5</v>
      </c>
      <c r="BE130">
        <f>CN130</f>
        <v>0</v>
      </c>
      <c r="BF130">
        <f>S130</f>
        <v>0</v>
      </c>
      <c r="BG130">
        <f>BC130*BD130*BE130</f>
        <v>0</v>
      </c>
      <c r="BH130">
        <f>(BF130-AX130)/BE130</f>
        <v>0</v>
      </c>
      <c r="BI130">
        <f>(AV130-BB130)/BB130</f>
        <v>0</v>
      </c>
      <c r="BJ130">
        <f>AU130/(AW130+AU130/BB130)</f>
        <v>0</v>
      </c>
      <c r="BK130" t="s">
        <v>883</v>
      </c>
      <c r="BL130">
        <v>-1802.16</v>
      </c>
      <c r="BM130">
        <f>IF(BL130&lt;&gt;0, BL130, BJ130)</f>
        <v>0</v>
      </c>
      <c r="BN130">
        <f>1-BM130/BB130</f>
        <v>0</v>
      </c>
      <c r="BO130">
        <f>(BB130-BA130)/(BB130-BM130)</f>
        <v>0</v>
      </c>
      <c r="BP130">
        <f>(AV130-BB130)/(AV130-BM130)</f>
        <v>0</v>
      </c>
      <c r="BQ130">
        <f>(BB130-BA130)/(BB130-AU130)</f>
        <v>0</v>
      </c>
      <c r="BR130">
        <f>(AV130-BB130)/(AV130-AU130)</f>
        <v>0</v>
      </c>
      <c r="BS130">
        <f>(BO130*BM130/BA130)</f>
        <v>0</v>
      </c>
      <c r="BT130">
        <f>(1-BS130)</f>
        <v>0</v>
      </c>
      <c r="BU130">
        <v>2031</v>
      </c>
      <c r="BV130">
        <v>300</v>
      </c>
      <c r="BW130">
        <v>300</v>
      </c>
      <c r="BX130">
        <v>300</v>
      </c>
      <c r="BY130">
        <v>12572.2</v>
      </c>
      <c r="BZ130">
        <v>522.53</v>
      </c>
      <c r="CA130">
        <v>-0.009105800000000001</v>
      </c>
      <c r="CB130">
        <v>1.08</v>
      </c>
      <c r="CC130" t="s">
        <v>412</v>
      </c>
      <c r="CD130" t="s">
        <v>412</v>
      </c>
      <c r="CE130" t="s">
        <v>412</v>
      </c>
      <c r="CF130" t="s">
        <v>412</v>
      </c>
      <c r="CG130" t="s">
        <v>412</v>
      </c>
      <c r="CH130" t="s">
        <v>412</v>
      </c>
      <c r="CI130" t="s">
        <v>412</v>
      </c>
      <c r="CJ130" t="s">
        <v>412</v>
      </c>
      <c r="CK130" t="s">
        <v>412</v>
      </c>
      <c r="CL130" t="s">
        <v>412</v>
      </c>
      <c r="CM130">
        <f>$B$11*DK130+$C$11*DL130+$F$11*DW130*(1-DZ130)</f>
        <v>0</v>
      </c>
      <c r="CN130">
        <f>CM130*CO130</f>
        <v>0</v>
      </c>
      <c r="CO130">
        <f>($B$11*$D$9+$C$11*$D$9+$F$11*((EJ130+EB130)/MAX(EJ130+EB130+EK130, 0.1)*$I$9+EK130/MAX(EJ130+EB130+EK130, 0.1)*$J$9))/($B$11+$C$11+$F$11)</f>
        <v>0</v>
      </c>
      <c r="CP130">
        <f>($B$11*$K$9+$C$11*$K$9+$F$11*((EJ130+EB130)/MAX(EJ130+EB130+EK130, 0.1)*$P$9+EK130/MAX(EJ130+EB130+EK130, 0.1)*$Q$9))/($B$11+$C$11+$F$11)</f>
        <v>0</v>
      </c>
      <c r="CQ130">
        <v>6</v>
      </c>
      <c r="CR130">
        <v>0.5</v>
      </c>
      <c r="CS130" t="s">
        <v>413</v>
      </c>
      <c r="CT130">
        <v>2</v>
      </c>
      <c r="CU130">
        <v>1687893549.349999</v>
      </c>
      <c r="CV130">
        <v>431.5658</v>
      </c>
      <c r="CW130">
        <v>434.9776333333333</v>
      </c>
      <c r="CX130">
        <v>29.26647</v>
      </c>
      <c r="CY130">
        <v>28.94032666666667</v>
      </c>
      <c r="CZ130">
        <v>431.0958</v>
      </c>
      <c r="DA130">
        <v>28.85347</v>
      </c>
      <c r="DB130">
        <v>600.2339333333333</v>
      </c>
      <c r="DC130">
        <v>100.8981</v>
      </c>
      <c r="DD130">
        <v>0.1000842133333333</v>
      </c>
      <c r="DE130">
        <v>32.55469666666666</v>
      </c>
      <c r="DF130">
        <v>33.09369666666667</v>
      </c>
      <c r="DG130">
        <v>999.9000000000002</v>
      </c>
      <c r="DH130">
        <v>0</v>
      </c>
      <c r="DI130">
        <v>0</v>
      </c>
      <c r="DJ130">
        <v>9990.476666666666</v>
      </c>
      <c r="DK130">
        <v>0</v>
      </c>
      <c r="DL130">
        <v>593.3246333333335</v>
      </c>
      <c r="DM130">
        <v>-3.374555333333333</v>
      </c>
      <c r="DN130">
        <v>444.6249666666666</v>
      </c>
      <c r="DO130">
        <v>447.9412</v>
      </c>
      <c r="DP130">
        <v>0.3471435000000001</v>
      </c>
      <c r="DQ130">
        <v>434.9776333333333</v>
      </c>
      <c r="DR130">
        <v>28.94032666666667</v>
      </c>
      <c r="DS130">
        <v>2.955052333333333</v>
      </c>
      <c r="DT130">
        <v>2.920026666666666</v>
      </c>
      <c r="DU130">
        <v>23.77678666666667</v>
      </c>
      <c r="DV130">
        <v>23.57878333333333</v>
      </c>
      <c r="DW130">
        <v>1499.953666666666</v>
      </c>
      <c r="DX130">
        <v>0.9729996</v>
      </c>
      <c r="DY130">
        <v>0.02700054000000001</v>
      </c>
      <c r="DZ130">
        <v>0</v>
      </c>
      <c r="EA130">
        <v>454.0085666666666</v>
      </c>
      <c r="EB130">
        <v>4.99931</v>
      </c>
      <c r="EC130">
        <v>17363.33333333333</v>
      </c>
      <c r="ED130">
        <v>13258.82333333333</v>
      </c>
      <c r="EE130">
        <v>39.45379999999999</v>
      </c>
      <c r="EF130">
        <v>41</v>
      </c>
      <c r="EG130">
        <v>39.854</v>
      </c>
      <c r="EH130">
        <v>40.60399999999999</v>
      </c>
      <c r="EI130">
        <v>41.09979999999998</v>
      </c>
      <c r="EJ130">
        <v>1454.59</v>
      </c>
      <c r="EK130">
        <v>40.36433333333332</v>
      </c>
      <c r="EL130">
        <v>0</v>
      </c>
      <c r="EM130">
        <v>102.2000000476837</v>
      </c>
      <c r="EN130">
        <v>0</v>
      </c>
      <c r="EO130">
        <v>453.8716400000001</v>
      </c>
      <c r="EP130">
        <v>-8.717230779793036</v>
      </c>
      <c r="EQ130">
        <v>-10043.78462734276</v>
      </c>
      <c r="ER130">
        <v>17239.732</v>
      </c>
      <c r="ES130">
        <v>15</v>
      </c>
      <c r="ET130">
        <v>1687893580.6</v>
      </c>
      <c r="EU130" t="s">
        <v>884</v>
      </c>
      <c r="EV130">
        <v>1687893580.6</v>
      </c>
      <c r="EW130">
        <v>1687893576.1</v>
      </c>
      <c r="EX130">
        <v>94</v>
      </c>
      <c r="EY130">
        <v>-0.037</v>
      </c>
      <c r="EZ130">
        <v>-0.021</v>
      </c>
      <c r="FA130">
        <v>0.47</v>
      </c>
      <c r="FB130">
        <v>0.413</v>
      </c>
      <c r="FC130">
        <v>435</v>
      </c>
      <c r="FD130">
        <v>29</v>
      </c>
      <c r="FE130">
        <v>0.63</v>
      </c>
      <c r="FF130">
        <v>0.32</v>
      </c>
      <c r="FG130">
        <v>-3.374552682926829</v>
      </c>
      <c r="FH130">
        <v>-0.02304250871081085</v>
      </c>
      <c r="FI130">
        <v>0.03948749329785633</v>
      </c>
      <c r="FJ130">
        <v>1</v>
      </c>
      <c r="FK130">
        <v>431.5982258064516</v>
      </c>
      <c r="FL130">
        <v>0.1482096774175549</v>
      </c>
      <c r="FM130">
        <v>0.02919645325059021</v>
      </c>
      <c r="FN130">
        <v>1</v>
      </c>
      <c r="FO130">
        <v>0.324599731707317</v>
      </c>
      <c r="FP130">
        <v>0.3462667944250876</v>
      </c>
      <c r="FQ130">
        <v>0.03698613523287617</v>
      </c>
      <c r="FR130">
        <v>1</v>
      </c>
      <c r="FS130">
        <v>29.27804516129033</v>
      </c>
      <c r="FT130">
        <v>0.4729161290322559</v>
      </c>
      <c r="FU130">
        <v>0.03527945430334389</v>
      </c>
      <c r="FV130">
        <v>1</v>
      </c>
      <c r="FW130">
        <v>4</v>
      </c>
      <c r="FX130">
        <v>4</v>
      </c>
      <c r="FY130" t="s">
        <v>415</v>
      </c>
      <c r="FZ130">
        <v>3.1732</v>
      </c>
      <c r="GA130">
        <v>2.79691</v>
      </c>
      <c r="GB130">
        <v>0.105936</v>
      </c>
      <c r="GC130">
        <v>0.107197</v>
      </c>
      <c r="GD130">
        <v>0.136272</v>
      </c>
      <c r="GE130">
        <v>0.13613</v>
      </c>
      <c r="GF130">
        <v>27762.9</v>
      </c>
      <c r="GG130">
        <v>22083.1</v>
      </c>
      <c r="GH130">
        <v>29043.5</v>
      </c>
      <c r="GI130">
        <v>24247.6</v>
      </c>
      <c r="GJ130">
        <v>31901.4</v>
      </c>
      <c r="GK130">
        <v>30562.9</v>
      </c>
      <c r="GL130">
        <v>40067.8</v>
      </c>
      <c r="GM130">
        <v>39562.5</v>
      </c>
      <c r="GN130">
        <v>2.12453</v>
      </c>
      <c r="GO130">
        <v>1.81035</v>
      </c>
      <c r="GP130">
        <v>0.07423390000000001</v>
      </c>
      <c r="GQ130">
        <v>0</v>
      </c>
      <c r="GR130">
        <v>31.9196</v>
      </c>
      <c r="GS130">
        <v>999.9</v>
      </c>
      <c r="GT130">
        <v>61.1</v>
      </c>
      <c r="GU130">
        <v>35.2</v>
      </c>
      <c r="GV130">
        <v>34.5849</v>
      </c>
      <c r="GW130">
        <v>62.69</v>
      </c>
      <c r="GX130">
        <v>31.1458</v>
      </c>
      <c r="GY130">
        <v>1</v>
      </c>
      <c r="GZ130">
        <v>0.323653</v>
      </c>
      <c r="HA130">
        <v>0</v>
      </c>
      <c r="HB130">
        <v>20.2771</v>
      </c>
      <c r="HC130">
        <v>5.22568</v>
      </c>
      <c r="HD130">
        <v>11.9081</v>
      </c>
      <c r="HE130">
        <v>4.96375</v>
      </c>
      <c r="HF130">
        <v>3.292</v>
      </c>
      <c r="HG130">
        <v>9999</v>
      </c>
      <c r="HH130">
        <v>9999</v>
      </c>
      <c r="HI130">
        <v>9999</v>
      </c>
      <c r="HJ130">
        <v>999.9</v>
      </c>
      <c r="HK130">
        <v>4.97029</v>
      </c>
      <c r="HL130">
        <v>1.87525</v>
      </c>
      <c r="HM130">
        <v>1.87401</v>
      </c>
      <c r="HN130">
        <v>1.87318</v>
      </c>
      <c r="HO130">
        <v>1.87464</v>
      </c>
      <c r="HP130">
        <v>1.86966</v>
      </c>
      <c r="HQ130">
        <v>1.87378</v>
      </c>
      <c r="HR130">
        <v>1.87881</v>
      </c>
      <c r="HS130">
        <v>0</v>
      </c>
      <c r="HT130">
        <v>0</v>
      </c>
      <c r="HU130">
        <v>0</v>
      </c>
      <c r="HV130">
        <v>0</v>
      </c>
      <c r="HW130" t="s">
        <v>416</v>
      </c>
      <c r="HX130" t="s">
        <v>417</v>
      </c>
      <c r="HY130" t="s">
        <v>418</v>
      </c>
      <c r="HZ130" t="s">
        <v>418</v>
      </c>
      <c r="IA130" t="s">
        <v>418</v>
      </c>
      <c r="IB130" t="s">
        <v>418</v>
      </c>
      <c r="IC130">
        <v>0</v>
      </c>
      <c r="ID130">
        <v>100</v>
      </c>
      <c r="IE130">
        <v>100</v>
      </c>
      <c r="IF130">
        <v>0.47</v>
      </c>
      <c r="IG130">
        <v>0.413</v>
      </c>
      <c r="IH130">
        <v>0.5072000000000116</v>
      </c>
      <c r="II130">
        <v>0</v>
      </c>
      <c r="IJ130">
        <v>0</v>
      </c>
      <c r="IK130">
        <v>0</v>
      </c>
      <c r="IL130">
        <v>0.4339999999999975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1.3</v>
      </c>
      <c r="IU130">
        <v>3.6</v>
      </c>
      <c r="IV130">
        <v>1.12793</v>
      </c>
      <c r="IW130">
        <v>2.40601</v>
      </c>
      <c r="IX130">
        <v>1.42578</v>
      </c>
      <c r="IY130">
        <v>2.26318</v>
      </c>
      <c r="IZ130">
        <v>1.54785</v>
      </c>
      <c r="JA130">
        <v>2.44995</v>
      </c>
      <c r="JB130">
        <v>37.9649</v>
      </c>
      <c r="JC130">
        <v>15.927</v>
      </c>
      <c r="JD130">
        <v>18</v>
      </c>
      <c r="JE130">
        <v>636.247</v>
      </c>
      <c r="JF130">
        <v>415.504</v>
      </c>
      <c r="JG130">
        <v>31.1879</v>
      </c>
      <c r="JH130">
        <v>31.3815</v>
      </c>
      <c r="JI130">
        <v>30.0006</v>
      </c>
      <c r="JJ130">
        <v>31.111</v>
      </c>
      <c r="JK130">
        <v>31.0323</v>
      </c>
      <c r="JL130">
        <v>22.5928</v>
      </c>
      <c r="JM130">
        <v>20.3932</v>
      </c>
      <c r="JN130">
        <v>81.0185</v>
      </c>
      <c r="JO130">
        <v>-999.9</v>
      </c>
      <c r="JP130">
        <v>435</v>
      </c>
      <c r="JQ130">
        <v>29</v>
      </c>
      <c r="JR130">
        <v>94.63849999999999</v>
      </c>
      <c r="JS130">
        <v>100.652</v>
      </c>
    </row>
    <row r="131" spans="1:279">
      <c r="A131">
        <v>95</v>
      </c>
      <c r="B131">
        <v>1687893672.1</v>
      </c>
      <c r="C131">
        <v>21140.5</v>
      </c>
      <c r="D131" t="s">
        <v>885</v>
      </c>
      <c r="E131" t="s">
        <v>886</v>
      </c>
      <c r="F131">
        <v>15</v>
      </c>
      <c r="P131">
        <v>1687893664.349999</v>
      </c>
      <c r="Q131">
        <f>(R131)/1000</f>
        <v>0</v>
      </c>
      <c r="R131">
        <f>1000*DB131*AP131*(CX131-CY131)/(100*CQ131*(1000-AP131*CX131))</f>
        <v>0</v>
      </c>
      <c r="S131">
        <f>DB131*AP131*(CW131-CV131*(1000-AP131*CY131)/(1000-AP131*CX131))/(100*CQ131)</f>
        <v>0</v>
      </c>
      <c r="T131">
        <f>CV131 - IF(AP131&gt;1, S131*CQ131*100.0/(AR131*DJ131), 0)</f>
        <v>0</v>
      </c>
      <c r="U131">
        <f>((AA131-Q131/2)*T131-S131)/(AA131+Q131/2)</f>
        <v>0</v>
      </c>
      <c r="V131">
        <f>U131*(DC131+DD131)/1000.0</f>
        <v>0</v>
      </c>
      <c r="W131">
        <f>(CV131 - IF(AP131&gt;1, S131*CQ131*100.0/(AR131*DJ131), 0))*(DC131+DD131)/1000.0</f>
        <v>0</v>
      </c>
      <c r="X131">
        <f>2.0/((1/Z131-1/Y131)+SIGN(Z131)*SQRT((1/Z131-1/Y131)*(1/Z131-1/Y131) + 4*CR131/((CR131+1)*(CR131+1))*(2*1/Z131*1/Y131-1/Y131*1/Y131)))</f>
        <v>0</v>
      </c>
      <c r="Y131">
        <f>IF(LEFT(CS131,1)&lt;&gt;"0",IF(LEFT(CS131,1)="1",3.0,CT131),$D$5+$E$5*(DJ131*DC131/($K$5*1000))+$F$5*(DJ131*DC131/($K$5*1000))*MAX(MIN(CQ131,$J$5),$I$5)*MAX(MIN(CQ131,$J$5),$I$5)+$G$5*MAX(MIN(CQ131,$J$5),$I$5)*(DJ131*DC131/($K$5*1000))+$H$5*(DJ131*DC131/($K$5*1000))*(DJ131*DC131/($K$5*1000)))</f>
        <v>0</v>
      </c>
      <c r="Z131">
        <f>Q131*(1000-(1000*0.61365*exp(17.502*AD131/(240.97+AD131))/(DC131+DD131)+CX131)/2)/(1000*0.61365*exp(17.502*AD131/(240.97+AD131))/(DC131+DD131)-CX131)</f>
        <v>0</v>
      </c>
      <c r="AA131">
        <f>1/((CR131+1)/(X131/1.6)+1/(Y131/1.37)) + CR131/((CR131+1)/(X131/1.6) + CR131/(Y131/1.37))</f>
        <v>0</v>
      </c>
      <c r="AB131">
        <f>(CM131*CP131)</f>
        <v>0</v>
      </c>
      <c r="AC131">
        <f>(DE131+(AB131+2*0.95*5.67E-8*(((DE131+$B$7)+273)^4-(DE131+273)^4)-44100*Q131)/(1.84*29.3*Y131+8*0.95*5.67E-8*(DE131+273)^3))</f>
        <v>0</v>
      </c>
      <c r="AD131">
        <f>($B$119*DF131+$D$7*DG131+$C$119*AC131)</f>
        <v>0</v>
      </c>
      <c r="AE131">
        <f>0.61365*exp(17.502*AD131/(240.97+AD131))</f>
        <v>0</v>
      </c>
      <c r="AF131">
        <f>(AG131/AH131*100)</f>
        <v>0</v>
      </c>
      <c r="AG131">
        <f>CX131*(DC131+DD131)/1000</f>
        <v>0</v>
      </c>
      <c r="AH131">
        <f>0.61365*exp(17.502*DE131/(240.97+DE131))</f>
        <v>0</v>
      </c>
      <c r="AI131">
        <f>(AE131-CX131*(DC131+DD131)/1000)</f>
        <v>0</v>
      </c>
      <c r="AJ131">
        <f>(-Q131*44100)</f>
        <v>0</v>
      </c>
      <c r="AK131">
        <f>2*29.3*Y131*0.92*(DE131-AD131)</f>
        <v>0</v>
      </c>
      <c r="AL131">
        <f>2*0.95*5.67E-8*(((DE131+$B$7)+273)^4-(AD131+273)^4)</f>
        <v>0</v>
      </c>
      <c r="AM131">
        <f>AB131+AL131+AJ131+AK131</f>
        <v>0</v>
      </c>
      <c r="AN131">
        <v>0</v>
      </c>
      <c r="AO131">
        <v>0</v>
      </c>
      <c r="AP131">
        <f>IF(AN131*$H$13&gt;=AR131,1.0,(AR131/(AR131-AN131*$H$13)))</f>
        <v>0</v>
      </c>
      <c r="AQ131">
        <f>(AP131-1)*100</f>
        <v>0</v>
      </c>
      <c r="AR131">
        <f>MAX(0,($B$13+$C$13*DJ131)/(1+$D$13*DJ131)*DC131/(DE131+273)*$E$13)</f>
        <v>0</v>
      </c>
      <c r="AS131" t="s">
        <v>409</v>
      </c>
      <c r="AT131">
        <v>12501.9</v>
      </c>
      <c r="AU131">
        <v>646.7515384615385</v>
      </c>
      <c r="AV131">
        <v>2575.47</v>
      </c>
      <c r="AW131">
        <f>1-AU131/AV131</f>
        <v>0</v>
      </c>
      <c r="AX131">
        <v>-1.242991638256745</v>
      </c>
      <c r="AY131" t="s">
        <v>887</v>
      </c>
      <c r="AZ131">
        <v>12516.7</v>
      </c>
      <c r="BA131">
        <v>646.20268</v>
      </c>
      <c r="BB131">
        <v>839.8630000000001</v>
      </c>
      <c r="BC131">
        <f>1-BA131/BB131</f>
        <v>0</v>
      </c>
      <c r="BD131">
        <v>0.5</v>
      </c>
      <c r="BE131">
        <f>CN131</f>
        <v>0</v>
      </c>
      <c r="BF131">
        <f>S131</f>
        <v>0</v>
      </c>
      <c r="BG131">
        <f>BC131*BD131*BE131</f>
        <v>0</v>
      </c>
      <c r="BH131">
        <f>(BF131-AX131)/BE131</f>
        <v>0</v>
      </c>
      <c r="BI131">
        <f>(AV131-BB131)/BB131</f>
        <v>0</v>
      </c>
      <c r="BJ131">
        <f>AU131/(AW131+AU131/BB131)</f>
        <v>0</v>
      </c>
      <c r="BK131" t="s">
        <v>888</v>
      </c>
      <c r="BL131">
        <v>-2605.84</v>
      </c>
      <c r="BM131">
        <f>IF(BL131&lt;&gt;0, BL131, BJ131)</f>
        <v>0</v>
      </c>
      <c r="BN131">
        <f>1-BM131/BB131</f>
        <v>0</v>
      </c>
      <c r="BO131">
        <f>(BB131-BA131)/(BB131-BM131)</f>
        <v>0</v>
      </c>
      <c r="BP131">
        <f>(AV131-BB131)/(AV131-BM131)</f>
        <v>0</v>
      </c>
      <c r="BQ131">
        <f>(BB131-BA131)/(BB131-AU131)</f>
        <v>0</v>
      </c>
      <c r="BR131">
        <f>(AV131-BB131)/(AV131-AU131)</f>
        <v>0</v>
      </c>
      <c r="BS131">
        <f>(BO131*BM131/BA131)</f>
        <v>0</v>
      </c>
      <c r="BT131">
        <f>(1-BS131)</f>
        <v>0</v>
      </c>
      <c r="BU131">
        <v>2033</v>
      </c>
      <c r="BV131">
        <v>300</v>
      </c>
      <c r="BW131">
        <v>300</v>
      </c>
      <c r="BX131">
        <v>300</v>
      </c>
      <c r="BY131">
        <v>12516.7</v>
      </c>
      <c r="BZ131">
        <v>803.29</v>
      </c>
      <c r="CA131">
        <v>-0.00906565</v>
      </c>
      <c r="CB131">
        <v>-1.48</v>
      </c>
      <c r="CC131" t="s">
        <v>412</v>
      </c>
      <c r="CD131" t="s">
        <v>412</v>
      </c>
      <c r="CE131" t="s">
        <v>412</v>
      </c>
      <c r="CF131" t="s">
        <v>412</v>
      </c>
      <c r="CG131" t="s">
        <v>412</v>
      </c>
      <c r="CH131" t="s">
        <v>412</v>
      </c>
      <c r="CI131" t="s">
        <v>412</v>
      </c>
      <c r="CJ131" t="s">
        <v>412</v>
      </c>
      <c r="CK131" t="s">
        <v>412</v>
      </c>
      <c r="CL131" t="s">
        <v>412</v>
      </c>
      <c r="CM131">
        <f>$B$11*DK131+$C$11*DL131+$F$11*DW131*(1-DZ131)</f>
        <v>0</v>
      </c>
      <c r="CN131">
        <f>CM131*CO131</f>
        <v>0</v>
      </c>
      <c r="CO131">
        <f>($B$11*$D$9+$C$11*$D$9+$F$11*((EJ131+EB131)/MAX(EJ131+EB131+EK131, 0.1)*$I$9+EK131/MAX(EJ131+EB131+EK131, 0.1)*$J$9))/($B$11+$C$11+$F$11)</f>
        <v>0</v>
      </c>
      <c r="CP131">
        <f>($B$11*$K$9+$C$11*$K$9+$F$11*((EJ131+EB131)/MAX(EJ131+EB131+EK131, 0.1)*$P$9+EK131/MAX(EJ131+EB131+EK131, 0.1)*$Q$9))/($B$11+$C$11+$F$11)</f>
        <v>0</v>
      </c>
      <c r="CQ131">
        <v>6</v>
      </c>
      <c r="CR131">
        <v>0.5</v>
      </c>
      <c r="CS131" t="s">
        <v>413</v>
      </c>
      <c r="CT131">
        <v>2</v>
      </c>
      <c r="CU131">
        <v>1687893664.349999</v>
      </c>
      <c r="CV131">
        <v>423.4882333333334</v>
      </c>
      <c r="CW131">
        <v>434.9676333333334</v>
      </c>
      <c r="CX131">
        <v>30.52843333333334</v>
      </c>
      <c r="CY131">
        <v>28.93071</v>
      </c>
      <c r="CZ131">
        <v>422.9872333333334</v>
      </c>
      <c r="DA131">
        <v>30.11576999999999</v>
      </c>
      <c r="DB131">
        <v>600.2587</v>
      </c>
      <c r="DC131">
        <v>100.8981</v>
      </c>
      <c r="DD131">
        <v>0.10014243</v>
      </c>
      <c r="DE131">
        <v>32.72470333333333</v>
      </c>
      <c r="DF131">
        <v>33.05925666666666</v>
      </c>
      <c r="DG131">
        <v>999.9000000000002</v>
      </c>
      <c r="DH131">
        <v>0</v>
      </c>
      <c r="DI131">
        <v>0</v>
      </c>
      <c r="DJ131">
        <v>10001.52366666667</v>
      </c>
      <c r="DK131">
        <v>0</v>
      </c>
      <c r="DL131">
        <v>450.1551999999999</v>
      </c>
      <c r="DM131">
        <v>-11.51010333333333</v>
      </c>
      <c r="DN131">
        <v>436.7919999999999</v>
      </c>
      <c r="DO131">
        <v>447.9263</v>
      </c>
      <c r="DP131">
        <v>1.597706666666667</v>
      </c>
      <c r="DQ131">
        <v>434.9676333333334</v>
      </c>
      <c r="DR131">
        <v>28.93071</v>
      </c>
      <c r="DS131">
        <v>3.080260666666666</v>
      </c>
      <c r="DT131">
        <v>2.919055</v>
      </c>
      <c r="DU131">
        <v>24.46824333333333</v>
      </c>
      <c r="DV131">
        <v>23.57325333333333</v>
      </c>
      <c r="DW131">
        <v>1500.035666666667</v>
      </c>
      <c r="DX131">
        <v>0.9730021666666666</v>
      </c>
      <c r="DY131">
        <v>0.02699751000000001</v>
      </c>
      <c r="DZ131">
        <v>0</v>
      </c>
      <c r="EA131">
        <v>646.4748999999999</v>
      </c>
      <c r="EB131">
        <v>4.99931</v>
      </c>
      <c r="EC131">
        <v>18058.93</v>
      </c>
      <c r="ED131">
        <v>13259.55333333333</v>
      </c>
      <c r="EE131">
        <v>39.56199999999998</v>
      </c>
      <c r="EF131">
        <v>40.875</v>
      </c>
      <c r="EG131">
        <v>39.875</v>
      </c>
      <c r="EH131">
        <v>40.56199999999998</v>
      </c>
      <c r="EI131">
        <v>41.125</v>
      </c>
      <c r="EJ131">
        <v>1454.672333333334</v>
      </c>
      <c r="EK131">
        <v>40.36333333333332</v>
      </c>
      <c r="EL131">
        <v>0</v>
      </c>
      <c r="EM131">
        <v>114.0999999046326</v>
      </c>
      <c r="EN131">
        <v>0</v>
      </c>
      <c r="EO131">
        <v>646.20268</v>
      </c>
      <c r="EP131">
        <v>-79.71076935104239</v>
      </c>
      <c r="EQ131">
        <v>6268.561535267238</v>
      </c>
      <c r="ER131">
        <v>18089.844</v>
      </c>
      <c r="ES131">
        <v>15</v>
      </c>
      <c r="ET131">
        <v>1687893698.1</v>
      </c>
      <c r="EU131" t="s">
        <v>889</v>
      </c>
      <c r="EV131">
        <v>1687893698.1</v>
      </c>
      <c r="EW131">
        <v>1687893576.1</v>
      </c>
      <c r="EX131">
        <v>95</v>
      </c>
      <c r="EY131">
        <v>0.031</v>
      </c>
      <c r="EZ131">
        <v>-0.021</v>
      </c>
      <c r="FA131">
        <v>0.501</v>
      </c>
      <c r="FB131">
        <v>0.413</v>
      </c>
      <c r="FC131">
        <v>435</v>
      </c>
      <c r="FD131">
        <v>29</v>
      </c>
      <c r="FE131">
        <v>0.2</v>
      </c>
      <c r="FF131">
        <v>0.32</v>
      </c>
      <c r="FG131">
        <v>-11.50558048780488</v>
      </c>
      <c r="FH131">
        <v>-0.09675679442509104</v>
      </c>
      <c r="FI131">
        <v>0.02668474689471904</v>
      </c>
      <c r="FJ131">
        <v>1</v>
      </c>
      <c r="FK131">
        <v>423.4564838709677</v>
      </c>
      <c r="FL131">
        <v>-0.06667741935542051</v>
      </c>
      <c r="FM131">
        <v>0.02046534595397092</v>
      </c>
      <c r="FN131">
        <v>1</v>
      </c>
      <c r="FO131">
        <v>1.571742682926829</v>
      </c>
      <c r="FP131">
        <v>0.4448351916376315</v>
      </c>
      <c r="FQ131">
        <v>0.04955307162463341</v>
      </c>
      <c r="FR131">
        <v>1</v>
      </c>
      <c r="FS131">
        <v>30.52065161290323</v>
      </c>
      <c r="FT131">
        <v>0.3304693548386475</v>
      </c>
      <c r="FU131">
        <v>0.02492834726568404</v>
      </c>
      <c r="FV131">
        <v>1</v>
      </c>
      <c r="FW131">
        <v>4</v>
      </c>
      <c r="FX131">
        <v>4</v>
      </c>
      <c r="FY131" t="s">
        <v>415</v>
      </c>
      <c r="FZ131">
        <v>3.17311</v>
      </c>
      <c r="GA131">
        <v>2.79723</v>
      </c>
      <c r="GB131">
        <v>0.104411</v>
      </c>
      <c r="GC131">
        <v>0.107175</v>
      </c>
      <c r="GD131">
        <v>0.140268</v>
      </c>
      <c r="GE131">
        <v>0.136366</v>
      </c>
      <c r="GF131">
        <v>27817.1</v>
      </c>
      <c r="GG131">
        <v>22085.7</v>
      </c>
      <c r="GH131">
        <v>29051</v>
      </c>
      <c r="GI131">
        <v>24250.1</v>
      </c>
      <c r="GJ131">
        <v>31759.5</v>
      </c>
      <c r="GK131">
        <v>30558.4</v>
      </c>
      <c r="GL131">
        <v>40077.3</v>
      </c>
      <c r="GM131">
        <v>39567.2</v>
      </c>
      <c r="GN131">
        <v>2.1257</v>
      </c>
      <c r="GO131">
        <v>1.8084</v>
      </c>
      <c r="GP131">
        <v>0.0468232</v>
      </c>
      <c r="GQ131">
        <v>0</v>
      </c>
      <c r="GR131">
        <v>32.3192</v>
      </c>
      <c r="GS131">
        <v>999.9</v>
      </c>
      <c r="GT131">
        <v>60.8</v>
      </c>
      <c r="GU131">
        <v>35.2</v>
      </c>
      <c r="GV131">
        <v>34.4149</v>
      </c>
      <c r="GW131">
        <v>62.23</v>
      </c>
      <c r="GX131">
        <v>31.3782</v>
      </c>
      <c r="GY131">
        <v>1</v>
      </c>
      <c r="GZ131">
        <v>0.323803</v>
      </c>
      <c r="HA131">
        <v>0</v>
      </c>
      <c r="HB131">
        <v>20.2771</v>
      </c>
      <c r="HC131">
        <v>5.22448</v>
      </c>
      <c r="HD131">
        <v>11.9081</v>
      </c>
      <c r="HE131">
        <v>4.96375</v>
      </c>
      <c r="HF131">
        <v>3.292</v>
      </c>
      <c r="HG131">
        <v>9999</v>
      </c>
      <c r="HH131">
        <v>9999</v>
      </c>
      <c r="HI131">
        <v>9999</v>
      </c>
      <c r="HJ131">
        <v>999.9</v>
      </c>
      <c r="HK131">
        <v>4.97027</v>
      </c>
      <c r="HL131">
        <v>1.87524</v>
      </c>
      <c r="HM131">
        <v>1.87399</v>
      </c>
      <c r="HN131">
        <v>1.87318</v>
      </c>
      <c r="HO131">
        <v>1.87462</v>
      </c>
      <c r="HP131">
        <v>1.86964</v>
      </c>
      <c r="HQ131">
        <v>1.87378</v>
      </c>
      <c r="HR131">
        <v>1.87881</v>
      </c>
      <c r="HS131">
        <v>0</v>
      </c>
      <c r="HT131">
        <v>0</v>
      </c>
      <c r="HU131">
        <v>0</v>
      </c>
      <c r="HV131">
        <v>0</v>
      </c>
      <c r="HW131" t="s">
        <v>416</v>
      </c>
      <c r="HX131" t="s">
        <v>417</v>
      </c>
      <c r="HY131" t="s">
        <v>418</v>
      </c>
      <c r="HZ131" t="s">
        <v>418</v>
      </c>
      <c r="IA131" t="s">
        <v>418</v>
      </c>
      <c r="IB131" t="s">
        <v>418</v>
      </c>
      <c r="IC131">
        <v>0</v>
      </c>
      <c r="ID131">
        <v>100</v>
      </c>
      <c r="IE131">
        <v>100</v>
      </c>
      <c r="IF131">
        <v>0.501</v>
      </c>
      <c r="IG131">
        <v>0.4127</v>
      </c>
      <c r="IH131">
        <v>0.4701904761903961</v>
      </c>
      <c r="II131">
        <v>0</v>
      </c>
      <c r="IJ131">
        <v>0</v>
      </c>
      <c r="IK131">
        <v>0</v>
      </c>
      <c r="IL131">
        <v>0.4126499999999993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1.5</v>
      </c>
      <c r="IU131">
        <v>1.6</v>
      </c>
      <c r="IV131">
        <v>1.12915</v>
      </c>
      <c r="IW131">
        <v>2.40723</v>
      </c>
      <c r="IX131">
        <v>1.42578</v>
      </c>
      <c r="IY131">
        <v>2.26318</v>
      </c>
      <c r="IZ131">
        <v>1.54785</v>
      </c>
      <c r="JA131">
        <v>2.46704</v>
      </c>
      <c r="JB131">
        <v>37.8921</v>
      </c>
      <c r="JC131">
        <v>15.9182</v>
      </c>
      <c r="JD131">
        <v>18</v>
      </c>
      <c r="JE131">
        <v>638.026</v>
      </c>
      <c r="JF131">
        <v>414.944</v>
      </c>
      <c r="JG131">
        <v>31.5016</v>
      </c>
      <c r="JH131">
        <v>31.4553</v>
      </c>
      <c r="JI131">
        <v>29.9999</v>
      </c>
      <c r="JJ131">
        <v>31.1988</v>
      </c>
      <c r="JK131">
        <v>31.1145</v>
      </c>
      <c r="JL131">
        <v>22.622</v>
      </c>
      <c r="JM131">
        <v>19.2867</v>
      </c>
      <c r="JN131">
        <v>81.39100000000001</v>
      </c>
      <c r="JO131">
        <v>-999.9</v>
      </c>
      <c r="JP131">
        <v>435</v>
      </c>
      <c r="JQ131">
        <v>29</v>
      </c>
      <c r="JR131">
        <v>94.6618</v>
      </c>
      <c r="JS131">
        <v>100.664</v>
      </c>
    </row>
    <row r="132" spans="1:279">
      <c r="A132">
        <v>96</v>
      </c>
      <c r="B132">
        <v>1687893801.6</v>
      </c>
      <c r="C132">
        <v>21270</v>
      </c>
      <c r="D132" t="s">
        <v>890</v>
      </c>
      <c r="E132" t="s">
        <v>891</v>
      </c>
      <c r="F132">
        <v>15</v>
      </c>
      <c r="P132">
        <v>1687893793.849999</v>
      </c>
      <c r="Q132">
        <f>(R132)/1000</f>
        <v>0</v>
      </c>
      <c r="R132">
        <f>1000*DB132*AP132*(CX132-CY132)/(100*CQ132*(1000-AP132*CX132))</f>
        <v>0</v>
      </c>
      <c r="S132">
        <f>DB132*AP132*(CW132-CV132*(1000-AP132*CY132)/(1000-AP132*CX132))/(100*CQ132)</f>
        <v>0</v>
      </c>
      <c r="T132">
        <f>CV132 - IF(AP132&gt;1, S132*CQ132*100.0/(AR132*DJ132), 0)</f>
        <v>0</v>
      </c>
      <c r="U132">
        <f>((AA132-Q132/2)*T132-S132)/(AA132+Q132/2)</f>
        <v>0</v>
      </c>
      <c r="V132">
        <f>U132*(DC132+DD132)/1000.0</f>
        <v>0</v>
      </c>
      <c r="W132">
        <f>(CV132 - IF(AP132&gt;1, S132*CQ132*100.0/(AR132*DJ132), 0))*(DC132+DD132)/1000.0</f>
        <v>0</v>
      </c>
      <c r="X132">
        <f>2.0/((1/Z132-1/Y132)+SIGN(Z132)*SQRT((1/Z132-1/Y132)*(1/Z132-1/Y132) + 4*CR132/((CR132+1)*(CR132+1))*(2*1/Z132*1/Y132-1/Y132*1/Y132)))</f>
        <v>0</v>
      </c>
      <c r="Y132">
        <f>IF(LEFT(CS132,1)&lt;&gt;"0",IF(LEFT(CS132,1)="1",3.0,CT132),$D$5+$E$5*(DJ132*DC132/($K$5*1000))+$F$5*(DJ132*DC132/($K$5*1000))*MAX(MIN(CQ132,$J$5),$I$5)*MAX(MIN(CQ132,$J$5),$I$5)+$G$5*MAX(MIN(CQ132,$J$5),$I$5)*(DJ132*DC132/($K$5*1000))+$H$5*(DJ132*DC132/($K$5*1000))*(DJ132*DC132/($K$5*1000)))</f>
        <v>0</v>
      </c>
      <c r="Z132">
        <f>Q132*(1000-(1000*0.61365*exp(17.502*AD132/(240.97+AD132))/(DC132+DD132)+CX132)/2)/(1000*0.61365*exp(17.502*AD132/(240.97+AD132))/(DC132+DD132)-CX132)</f>
        <v>0</v>
      </c>
      <c r="AA132">
        <f>1/((CR132+1)/(X132/1.6)+1/(Y132/1.37)) + CR132/((CR132+1)/(X132/1.6) + CR132/(Y132/1.37))</f>
        <v>0</v>
      </c>
      <c r="AB132">
        <f>(CM132*CP132)</f>
        <v>0</v>
      </c>
      <c r="AC132">
        <f>(DE132+(AB132+2*0.95*5.67E-8*(((DE132+$B$7)+273)^4-(DE132+273)^4)-44100*Q132)/(1.84*29.3*Y132+8*0.95*5.67E-8*(DE132+273)^3))</f>
        <v>0</v>
      </c>
      <c r="AD132">
        <f>($B$119*DF132+$D$7*DG132+$C$119*AC132)</f>
        <v>0</v>
      </c>
      <c r="AE132">
        <f>0.61365*exp(17.502*AD132/(240.97+AD132))</f>
        <v>0</v>
      </c>
      <c r="AF132">
        <f>(AG132/AH132*100)</f>
        <v>0</v>
      </c>
      <c r="AG132">
        <f>CX132*(DC132+DD132)/1000</f>
        <v>0</v>
      </c>
      <c r="AH132">
        <f>0.61365*exp(17.502*DE132/(240.97+DE132))</f>
        <v>0</v>
      </c>
      <c r="AI132">
        <f>(AE132-CX132*(DC132+DD132)/1000)</f>
        <v>0</v>
      </c>
      <c r="AJ132">
        <f>(-Q132*44100)</f>
        <v>0</v>
      </c>
      <c r="AK132">
        <f>2*29.3*Y132*0.92*(DE132-AD132)</f>
        <v>0</v>
      </c>
      <c r="AL132">
        <f>2*0.95*5.67E-8*(((DE132+$B$7)+273)^4-(AD132+273)^4)</f>
        <v>0</v>
      </c>
      <c r="AM132">
        <f>AB132+AL132+AJ132+AK132</f>
        <v>0</v>
      </c>
      <c r="AN132">
        <v>0</v>
      </c>
      <c r="AO132">
        <v>0</v>
      </c>
      <c r="AP132">
        <f>IF(AN132*$H$13&gt;=AR132,1.0,(AR132/(AR132-AN132*$H$13)))</f>
        <v>0</v>
      </c>
      <c r="AQ132">
        <f>(AP132-1)*100</f>
        <v>0</v>
      </c>
      <c r="AR132">
        <f>MAX(0,($B$13+$C$13*DJ132)/(1+$D$13*DJ132)*DC132/(DE132+273)*$E$13)</f>
        <v>0</v>
      </c>
      <c r="AS132" t="s">
        <v>409</v>
      </c>
      <c r="AT132">
        <v>12501.9</v>
      </c>
      <c r="AU132">
        <v>646.7515384615385</v>
      </c>
      <c r="AV132">
        <v>2575.47</v>
      </c>
      <c r="AW132">
        <f>1-AU132/AV132</f>
        <v>0</v>
      </c>
      <c r="AX132">
        <v>-1.242991638256745</v>
      </c>
      <c r="AY132" t="s">
        <v>892</v>
      </c>
      <c r="AZ132">
        <v>12505.9</v>
      </c>
      <c r="BA132">
        <v>809.3122307692308</v>
      </c>
      <c r="BB132">
        <v>1189.59</v>
      </c>
      <c r="BC132">
        <f>1-BA132/BB132</f>
        <v>0</v>
      </c>
      <c r="BD132">
        <v>0.5</v>
      </c>
      <c r="BE132">
        <f>CN132</f>
        <v>0</v>
      </c>
      <c r="BF132">
        <f>S132</f>
        <v>0</v>
      </c>
      <c r="BG132">
        <f>BC132*BD132*BE132</f>
        <v>0</v>
      </c>
      <c r="BH132">
        <f>(BF132-AX132)/BE132</f>
        <v>0</v>
      </c>
      <c r="BI132">
        <f>(AV132-BB132)/BB132</f>
        <v>0</v>
      </c>
      <c r="BJ132">
        <f>AU132/(AW132+AU132/BB132)</f>
        <v>0</v>
      </c>
      <c r="BK132" t="s">
        <v>893</v>
      </c>
      <c r="BL132">
        <v>-3010.37</v>
      </c>
      <c r="BM132">
        <f>IF(BL132&lt;&gt;0, BL132, BJ132)</f>
        <v>0</v>
      </c>
      <c r="BN132">
        <f>1-BM132/BB132</f>
        <v>0</v>
      </c>
      <c r="BO132">
        <f>(BB132-BA132)/(BB132-BM132)</f>
        <v>0</v>
      </c>
      <c r="BP132">
        <f>(AV132-BB132)/(AV132-BM132)</f>
        <v>0</v>
      </c>
      <c r="BQ132">
        <f>(BB132-BA132)/(BB132-AU132)</f>
        <v>0</v>
      </c>
      <c r="BR132">
        <f>(AV132-BB132)/(AV132-AU132)</f>
        <v>0</v>
      </c>
      <c r="BS132">
        <f>(BO132*BM132/BA132)</f>
        <v>0</v>
      </c>
      <c r="BT132">
        <f>(1-BS132)</f>
        <v>0</v>
      </c>
      <c r="BU132">
        <v>2035</v>
      </c>
      <c r="BV132">
        <v>300</v>
      </c>
      <c r="BW132">
        <v>300</v>
      </c>
      <c r="BX132">
        <v>300</v>
      </c>
      <c r="BY132">
        <v>12505.9</v>
      </c>
      <c r="BZ132">
        <v>1107.42</v>
      </c>
      <c r="CA132">
        <v>-0.00906058</v>
      </c>
      <c r="CB132">
        <v>-6.09</v>
      </c>
      <c r="CC132" t="s">
        <v>412</v>
      </c>
      <c r="CD132" t="s">
        <v>412</v>
      </c>
      <c r="CE132" t="s">
        <v>412</v>
      </c>
      <c r="CF132" t="s">
        <v>412</v>
      </c>
      <c r="CG132" t="s">
        <v>412</v>
      </c>
      <c r="CH132" t="s">
        <v>412</v>
      </c>
      <c r="CI132" t="s">
        <v>412</v>
      </c>
      <c r="CJ132" t="s">
        <v>412</v>
      </c>
      <c r="CK132" t="s">
        <v>412</v>
      </c>
      <c r="CL132" t="s">
        <v>412</v>
      </c>
      <c r="CM132">
        <f>$B$11*DK132+$C$11*DL132+$F$11*DW132*(1-DZ132)</f>
        <v>0</v>
      </c>
      <c r="CN132">
        <f>CM132*CO132</f>
        <v>0</v>
      </c>
      <c r="CO132">
        <f>($B$11*$D$9+$C$11*$D$9+$F$11*((EJ132+EB132)/MAX(EJ132+EB132+EK132, 0.1)*$I$9+EK132/MAX(EJ132+EB132+EK132, 0.1)*$J$9))/($B$11+$C$11+$F$11)</f>
        <v>0</v>
      </c>
      <c r="CP132">
        <f>($B$11*$K$9+$C$11*$K$9+$F$11*((EJ132+EB132)/MAX(EJ132+EB132+EK132, 0.1)*$P$9+EK132/MAX(EJ132+EB132+EK132, 0.1)*$Q$9))/($B$11+$C$11+$F$11)</f>
        <v>0</v>
      </c>
      <c r="CQ132">
        <v>6</v>
      </c>
      <c r="CR132">
        <v>0.5</v>
      </c>
      <c r="CS132" t="s">
        <v>413</v>
      </c>
      <c r="CT132">
        <v>2</v>
      </c>
      <c r="CU132">
        <v>1687893793.849999</v>
      </c>
      <c r="CV132">
        <v>412.7487333333334</v>
      </c>
      <c r="CW132">
        <v>434.9787333333334</v>
      </c>
      <c r="CX132">
        <v>33.35288666666667</v>
      </c>
      <c r="CY132">
        <v>29.03021666666666</v>
      </c>
      <c r="CZ132">
        <v>412.2157333333334</v>
      </c>
      <c r="DA132">
        <v>32.94024333333333</v>
      </c>
      <c r="DB132">
        <v>600.2642666666667</v>
      </c>
      <c r="DC132">
        <v>100.8828333333333</v>
      </c>
      <c r="DD132">
        <v>0.10012348</v>
      </c>
      <c r="DE132">
        <v>32.96900333333333</v>
      </c>
      <c r="DF132">
        <v>33.06361333333333</v>
      </c>
      <c r="DG132">
        <v>999.9000000000002</v>
      </c>
      <c r="DH132">
        <v>0</v>
      </c>
      <c r="DI132">
        <v>0</v>
      </c>
      <c r="DJ132">
        <v>9993.746999999999</v>
      </c>
      <c r="DK132">
        <v>0</v>
      </c>
      <c r="DL132">
        <v>269.1335333333333</v>
      </c>
      <c r="DM132">
        <v>-22.26183666666667</v>
      </c>
      <c r="DN132">
        <v>426.9571333333333</v>
      </c>
      <c r="DO132">
        <v>447.9837666666667</v>
      </c>
      <c r="DP132">
        <v>4.322665666666667</v>
      </c>
      <c r="DQ132">
        <v>434.9787333333334</v>
      </c>
      <c r="DR132">
        <v>29.03021666666666</v>
      </c>
      <c r="DS132">
        <v>3.364734333333333</v>
      </c>
      <c r="DT132">
        <v>2.928650666666667</v>
      </c>
      <c r="DU132">
        <v>25.95221</v>
      </c>
      <c r="DV132">
        <v>23.62772</v>
      </c>
      <c r="DW132">
        <v>1499.969666666667</v>
      </c>
      <c r="DX132">
        <v>0.9730060000000003</v>
      </c>
      <c r="DY132">
        <v>0.02699374333333333</v>
      </c>
      <c r="DZ132">
        <v>0</v>
      </c>
      <c r="EA132">
        <v>809.5992666666667</v>
      </c>
      <c r="EB132">
        <v>4.99931</v>
      </c>
      <c r="EC132">
        <v>20133.32666666666</v>
      </c>
      <c r="ED132">
        <v>13258.99666666667</v>
      </c>
      <c r="EE132">
        <v>39.66219999999998</v>
      </c>
      <c r="EF132">
        <v>40.8582</v>
      </c>
      <c r="EG132">
        <v>39.93699999999998</v>
      </c>
      <c r="EH132">
        <v>40.50413333333333</v>
      </c>
      <c r="EI132">
        <v>41.2206</v>
      </c>
      <c r="EJ132">
        <v>1454.616333333333</v>
      </c>
      <c r="EK132">
        <v>40.35366666666666</v>
      </c>
      <c r="EL132">
        <v>0</v>
      </c>
      <c r="EM132">
        <v>128.8000001907349</v>
      </c>
      <c r="EN132">
        <v>0</v>
      </c>
      <c r="EO132">
        <v>809.3122307692308</v>
      </c>
      <c r="EP132">
        <v>-202.4341196317118</v>
      </c>
      <c r="EQ132">
        <v>-1193.10426789428</v>
      </c>
      <c r="ER132">
        <v>20161.11153846154</v>
      </c>
      <c r="ES132">
        <v>15</v>
      </c>
      <c r="ET132">
        <v>1687893828.6</v>
      </c>
      <c r="EU132" t="s">
        <v>894</v>
      </c>
      <c r="EV132">
        <v>1687893828.6</v>
      </c>
      <c r="EW132">
        <v>1687893576.1</v>
      </c>
      <c r="EX132">
        <v>96</v>
      </c>
      <c r="EY132">
        <v>0.031</v>
      </c>
      <c r="EZ132">
        <v>-0.021</v>
      </c>
      <c r="FA132">
        <v>0.533</v>
      </c>
      <c r="FB132">
        <v>0.413</v>
      </c>
      <c r="FC132">
        <v>435</v>
      </c>
      <c r="FD132">
        <v>29</v>
      </c>
      <c r="FE132">
        <v>0.07000000000000001</v>
      </c>
      <c r="FF132">
        <v>0.32</v>
      </c>
      <c r="FG132">
        <v>-22.20334634146342</v>
      </c>
      <c r="FH132">
        <v>-1.007983275261402</v>
      </c>
      <c r="FI132">
        <v>0.1044471674067709</v>
      </c>
      <c r="FJ132">
        <v>1</v>
      </c>
      <c r="FK132">
        <v>412.7273870967742</v>
      </c>
      <c r="FL132">
        <v>-0.7829516129042527</v>
      </c>
      <c r="FM132">
        <v>0.0613212994724571</v>
      </c>
      <c r="FN132">
        <v>1</v>
      </c>
      <c r="FO132">
        <v>4.286340975609757</v>
      </c>
      <c r="FP132">
        <v>0.6487149825783988</v>
      </c>
      <c r="FQ132">
        <v>0.06446893121288044</v>
      </c>
      <c r="FR132">
        <v>0</v>
      </c>
      <c r="FS132">
        <v>33.34463225806451</v>
      </c>
      <c r="FT132">
        <v>0.6493887096773034</v>
      </c>
      <c r="FU132">
        <v>0.04864256324883898</v>
      </c>
      <c r="FV132">
        <v>1</v>
      </c>
      <c r="FW132">
        <v>3</v>
      </c>
      <c r="FX132">
        <v>4</v>
      </c>
      <c r="FY132" t="s">
        <v>519</v>
      </c>
      <c r="FZ132">
        <v>3.17311</v>
      </c>
      <c r="GA132">
        <v>2.7971</v>
      </c>
      <c r="GB132">
        <v>0.102358</v>
      </c>
      <c r="GC132">
        <v>0.107155</v>
      </c>
      <c r="GD132">
        <v>0.149092</v>
      </c>
      <c r="GE132">
        <v>0.136382</v>
      </c>
      <c r="GF132">
        <v>27875</v>
      </c>
      <c r="GG132">
        <v>22084.1</v>
      </c>
      <c r="GH132">
        <v>29045.3</v>
      </c>
      <c r="GI132">
        <v>24248.2</v>
      </c>
      <c r="GJ132">
        <v>31421</v>
      </c>
      <c r="GK132">
        <v>30555.6</v>
      </c>
      <c r="GL132">
        <v>40067.1</v>
      </c>
      <c r="GM132">
        <v>39564.1</v>
      </c>
      <c r="GN132">
        <v>2.12812</v>
      </c>
      <c r="GO132">
        <v>1.80763</v>
      </c>
      <c r="GP132">
        <v>0.0373051</v>
      </c>
      <c r="GQ132">
        <v>0</v>
      </c>
      <c r="GR132">
        <v>32.5097</v>
      </c>
      <c r="GS132">
        <v>999.9</v>
      </c>
      <c r="GT132">
        <v>60.9</v>
      </c>
      <c r="GU132">
        <v>35.1</v>
      </c>
      <c r="GV132">
        <v>34.2904</v>
      </c>
      <c r="GW132">
        <v>61.81</v>
      </c>
      <c r="GX132">
        <v>30.3766</v>
      </c>
      <c r="GY132">
        <v>1</v>
      </c>
      <c r="GZ132">
        <v>0.328056</v>
      </c>
      <c r="HA132">
        <v>0</v>
      </c>
      <c r="HB132">
        <v>20.277</v>
      </c>
      <c r="HC132">
        <v>5.22448</v>
      </c>
      <c r="HD132">
        <v>11.9081</v>
      </c>
      <c r="HE132">
        <v>4.96385</v>
      </c>
      <c r="HF132">
        <v>3.292</v>
      </c>
      <c r="HG132">
        <v>9999</v>
      </c>
      <c r="HH132">
        <v>9999</v>
      </c>
      <c r="HI132">
        <v>9999</v>
      </c>
      <c r="HJ132">
        <v>999.9</v>
      </c>
      <c r="HK132">
        <v>4.97025</v>
      </c>
      <c r="HL132">
        <v>1.87528</v>
      </c>
      <c r="HM132">
        <v>1.87401</v>
      </c>
      <c r="HN132">
        <v>1.87317</v>
      </c>
      <c r="HO132">
        <v>1.87462</v>
      </c>
      <c r="HP132">
        <v>1.86966</v>
      </c>
      <c r="HQ132">
        <v>1.87377</v>
      </c>
      <c r="HR132">
        <v>1.87881</v>
      </c>
      <c r="HS132">
        <v>0</v>
      </c>
      <c r="HT132">
        <v>0</v>
      </c>
      <c r="HU132">
        <v>0</v>
      </c>
      <c r="HV132">
        <v>0</v>
      </c>
      <c r="HW132" t="s">
        <v>416</v>
      </c>
      <c r="HX132" t="s">
        <v>417</v>
      </c>
      <c r="HY132" t="s">
        <v>418</v>
      </c>
      <c r="HZ132" t="s">
        <v>418</v>
      </c>
      <c r="IA132" t="s">
        <v>418</v>
      </c>
      <c r="IB132" t="s">
        <v>418</v>
      </c>
      <c r="IC132">
        <v>0</v>
      </c>
      <c r="ID132">
        <v>100</v>
      </c>
      <c r="IE132">
        <v>100</v>
      </c>
      <c r="IF132">
        <v>0.533</v>
      </c>
      <c r="IG132">
        <v>0.4127</v>
      </c>
      <c r="IH132">
        <v>0.5012499999999704</v>
      </c>
      <c r="II132">
        <v>0</v>
      </c>
      <c r="IJ132">
        <v>0</v>
      </c>
      <c r="IK132">
        <v>0</v>
      </c>
      <c r="IL132">
        <v>0.4126499999999993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1.7</v>
      </c>
      <c r="IU132">
        <v>3.8</v>
      </c>
      <c r="IV132">
        <v>1.13037</v>
      </c>
      <c r="IW132">
        <v>2.41455</v>
      </c>
      <c r="IX132">
        <v>1.42578</v>
      </c>
      <c r="IY132">
        <v>2.26318</v>
      </c>
      <c r="IZ132">
        <v>1.54785</v>
      </c>
      <c r="JA132">
        <v>2.42798</v>
      </c>
      <c r="JB132">
        <v>37.8437</v>
      </c>
      <c r="JC132">
        <v>15.892</v>
      </c>
      <c r="JD132">
        <v>18</v>
      </c>
      <c r="JE132">
        <v>640.713</v>
      </c>
      <c r="JF132">
        <v>415.055</v>
      </c>
      <c r="JG132">
        <v>31.7665</v>
      </c>
      <c r="JH132">
        <v>31.5211</v>
      </c>
      <c r="JI132">
        <v>30.0005</v>
      </c>
      <c r="JJ132">
        <v>31.2817</v>
      </c>
      <c r="JK132">
        <v>31.1971</v>
      </c>
      <c r="JL132">
        <v>22.643</v>
      </c>
      <c r="JM132">
        <v>19.5628</v>
      </c>
      <c r="JN132">
        <v>82.88249999999999</v>
      </c>
      <c r="JO132">
        <v>-999.9</v>
      </c>
      <c r="JP132">
        <v>435</v>
      </c>
      <c r="JQ132">
        <v>29</v>
      </c>
      <c r="JR132">
        <v>94.64</v>
      </c>
      <c r="JS132">
        <v>100.656</v>
      </c>
    </row>
    <row r="133" spans="1:279">
      <c r="A133">
        <v>97</v>
      </c>
      <c r="B133">
        <v>1687893959.6</v>
      </c>
      <c r="C133">
        <v>21428</v>
      </c>
      <c r="D133" t="s">
        <v>895</v>
      </c>
      <c r="E133" t="s">
        <v>896</v>
      </c>
      <c r="F133">
        <v>15</v>
      </c>
      <c r="P133">
        <v>1687893951.599999</v>
      </c>
      <c r="Q133">
        <f>(R133)/1000</f>
        <v>0</v>
      </c>
      <c r="R133">
        <f>1000*DB133*AP133*(CX133-CY133)/(100*CQ133*(1000-AP133*CX133))</f>
        <v>0</v>
      </c>
      <c r="S133">
        <f>DB133*AP133*(CW133-CV133*(1000-AP133*CY133)/(1000-AP133*CX133))/(100*CQ133)</f>
        <v>0</v>
      </c>
      <c r="T133">
        <f>CV133 - IF(AP133&gt;1, S133*CQ133*100.0/(AR133*DJ133), 0)</f>
        <v>0</v>
      </c>
      <c r="U133">
        <f>((AA133-Q133/2)*T133-S133)/(AA133+Q133/2)</f>
        <v>0</v>
      </c>
      <c r="V133">
        <f>U133*(DC133+DD133)/1000.0</f>
        <v>0</v>
      </c>
      <c r="W133">
        <f>(CV133 - IF(AP133&gt;1, S133*CQ133*100.0/(AR133*DJ133), 0))*(DC133+DD133)/1000.0</f>
        <v>0</v>
      </c>
      <c r="X133">
        <f>2.0/((1/Z133-1/Y133)+SIGN(Z133)*SQRT((1/Z133-1/Y133)*(1/Z133-1/Y133) + 4*CR133/((CR133+1)*(CR133+1))*(2*1/Z133*1/Y133-1/Y133*1/Y133)))</f>
        <v>0</v>
      </c>
      <c r="Y133">
        <f>IF(LEFT(CS133,1)&lt;&gt;"0",IF(LEFT(CS133,1)="1",3.0,CT133),$D$5+$E$5*(DJ133*DC133/($K$5*1000))+$F$5*(DJ133*DC133/($K$5*1000))*MAX(MIN(CQ133,$J$5),$I$5)*MAX(MIN(CQ133,$J$5),$I$5)+$G$5*MAX(MIN(CQ133,$J$5),$I$5)*(DJ133*DC133/($K$5*1000))+$H$5*(DJ133*DC133/($K$5*1000))*(DJ133*DC133/($K$5*1000)))</f>
        <v>0</v>
      </c>
      <c r="Z133">
        <f>Q133*(1000-(1000*0.61365*exp(17.502*AD133/(240.97+AD133))/(DC133+DD133)+CX133)/2)/(1000*0.61365*exp(17.502*AD133/(240.97+AD133))/(DC133+DD133)-CX133)</f>
        <v>0</v>
      </c>
      <c r="AA133">
        <f>1/((CR133+1)/(X133/1.6)+1/(Y133/1.37)) + CR133/((CR133+1)/(X133/1.6) + CR133/(Y133/1.37))</f>
        <v>0</v>
      </c>
      <c r="AB133">
        <f>(CM133*CP133)</f>
        <v>0</v>
      </c>
      <c r="AC133">
        <f>(DE133+(AB133+2*0.95*5.67E-8*(((DE133+$B$7)+273)^4-(DE133+273)^4)-44100*Q133)/(1.84*29.3*Y133+8*0.95*5.67E-8*(DE133+273)^3))</f>
        <v>0</v>
      </c>
      <c r="AD133">
        <f>($B$119*DF133+$D$7*DG133+$C$119*AC133)</f>
        <v>0</v>
      </c>
      <c r="AE133">
        <f>0.61365*exp(17.502*AD133/(240.97+AD133))</f>
        <v>0</v>
      </c>
      <c r="AF133">
        <f>(AG133/AH133*100)</f>
        <v>0</v>
      </c>
      <c r="AG133">
        <f>CX133*(DC133+DD133)/1000</f>
        <v>0</v>
      </c>
      <c r="AH133">
        <f>0.61365*exp(17.502*DE133/(240.97+DE133))</f>
        <v>0</v>
      </c>
      <c r="AI133">
        <f>(AE133-CX133*(DC133+DD133)/1000)</f>
        <v>0</v>
      </c>
      <c r="AJ133">
        <f>(-Q133*44100)</f>
        <v>0</v>
      </c>
      <c r="AK133">
        <f>2*29.3*Y133*0.92*(DE133-AD133)</f>
        <v>0</v>
      </c>
      <c r="AL133">
        <f>2*0.95*5.67E-8*(((DE133+$B$7)+273)^4-(AD133+273)^4)</f>
        <v>0</v>
      </c>
      <c r="AM133">
        <f>AB133+AL133+AJ133+AK133</f>
        <v>0</v>
      </c>
      <c r="AN133">
        <v>0</v>
      </c>
      <c r="AO133">
        <v>0</v>
      </c>
      <c r="AP133">
        <f>IF(AN133*$H$13&gt;=AR133,1.0,(AR133/(AR133-AN133*$H$13)))</f>
        <v>0</v>
      </c>
      <c r="AQ133">
        <f>(AP133-1)*100</f>
        <v>0</v>
      </c>
      <c r="AR133">
        <f>MAX(0,($B$13+$C$13*DJ133)/(1+$D$13*DJ133)*DC133/(DE133+273)*$E$13)</f>
        <v>0</v>
      </c>
      <c r="AS133" t="s">
        <v>409</v>
      </c>
      <c r="AT133">
        <v>12501.9</v>
      </c>
      <c r="AU133">
        <v>646.7515384615385</v>
      </c>
      <c r="AV133">
        <v>2575.47</v>
      </c>
      <c r="AW133">
        <f>1-AU133/AV133</f>
        <v>0</v>
      </c>
      <c r="AX133">
        <v>-1.242991638256745</v>
      </c>
      <c r="AY133" t="s">
        <v>897</v>
      </c>
      <c r="AZ133">
        <v>12504.8</v>
      </c>
      <c r="BA133">
        <v>670.9853846153845</v>
      </c>
      <c r="BB133">
        <v>1028.74</v>
      </c>
      <c r="BC133">
        <f>1-BA133/BB133</f>
        <v>0</v>
      </c>
      <c r="BD133">
        <v>0.5</v>
      </c>
      <c r="BE133">
        <f>CN133</f>
        <v>0</v>
      </c>
      <c r="BF133">
        <f>S133</f>
        <v>0</v>
      </c>
      <c r="BG133">
        <f>BC133*BD133*BE133</f>
        <v>0</v>
      </c>
      <c r="BH133">
        <f>(BF133-AX133)/BE133</f>
        <v>0</v>
      </c>
      <c r="BI133">
        <f>(AV133-BB133)/BB133</f>
        <v>0</v>
      </c>
      <c r="BJ133">
        <f>AU133/(AW133+AU133/BB133)</f>
        <v>0</v>
      </c>
      <c r="BK133" t="s">
        <v>898</v>
      </c>
      <c r="BL133">
        <v>-1116.78</v>
      </c>
      <c r="BM133">
        <f>IF(BL133&lt;&gt;0, BL133, BJ133)</f>
        <v>0</v>
      </c>
      <c r="BN133">
        <f>1-BM133/BB133</f>
        <v>0</v>
      </c>
      <c r="BO133">
        <f>(BB133-BA133)/(BB133-BM133)</f>
        <v>0</v>
      </c>
      <c r="BP133">
        <f>(AV133-BB133)/(AV133-BM133)</f>
        <v>0</v>
      </c>
      <c r="BQ133">
        <f>(BB133-BA133)/(BB133-AU133)</f>
        <v>0</v>
      </c>
      <c r="BR133">
        <f>(AV133-BB133)/(AV133-AU133)</f>
        <v>0</v>
      </c>
      <c r="BS133">
        <f>(BO133*BM133/BA133)</f>
        <v>0</v>
      </c>
      <c r="BT133">
        <f>(1-BS133)</f>
        <v>0</v>
      </c>
      <c r="BU133">
        <v>2037</v>
      </c>
      <c r="BV133">
        <v>300</v>
      </c>
      <c r="BW133">
        <v>300</v>
      </c>
      <c r="BX133">
        <v>300</v>
      </c>
      <c r="BY133">
        <v>12504.8</v>
      </c>
      <c r="BZ133">
        <v>908.6</v>
      </c>
      <c r="CA133">
        <v>-0.009059569999999999</v>
      </c>
      <c r="CB133">
        <v>-25.82</v>
      </c>
      <c r="CC133" t="s">
        <v>412</v>
      </c>
      <c r="CD133" t="s">
        <v>412</v>
      </c>
      <c r="CE133" t="s">
        <v>412</v>
      </c>
      <c r="CF133" t="s">
        <v>412</v>
      </c>
      <c r="CG133" t="s">
        <v>412</v>
      </c>
      <c r="CH133" t="s">
        <v>412</v>
      </c>
      <c r="CI133" t="s">
        <v>412</v>
      </c>
      <c r="CJ133" t="s">
        <v>412</v>
      </c>
      <c r="CK133" t="s">
        <v>412</v>
      </c>
      <c r="CL133" t="s">
        <v>412</v>
      </c>
      <c r="CM133">
        <f>$B$11*DK133+$C$11*DL133+$F$11*DW133*(1-DZ133)</f>
        <v>0</v>
      </c>
      <c r="CN133">
        <f>CM133*CO133</f>
        <v>0</v>
      </c>
      <c r="CO133">
        <f>($B$11*$D$9+$C$11*$D$9+$F$11*((EJ133+EB133)/MAX(EJ133+EB133+EK133, 0.1)*$I$9+EK133/MAX(EJ133+EB133+EK133, 0.1)*$J$9))/($B$11+$C$11+$F$11)</f>
        <v>0</v>
      </c>
      <c r="CP133">
        <f>($B$11*$K$9+$C$11*$K$9+$F$11*((EJ133+EB133)/MAX(EJ133+EB133+EK133, 0.1)*$P$9+EK133/MAX(EJ133+EB133+EK133, 0.1)*$Q$9))/($B$11+$C$11+$F$11)</f>
        <v>0</v>
      </c>
      <c r="CQ133">
        <v>6</v>
      </c>
      <c r="CR133">
        <v>0.5</v>
      </c>
      <c r="CS133" t="s">
        <v>413</v>
      </c>
      <c r="CT133">
        <v>2</v>
      </c>
      <c r="CU133">
        <v>1687893951.599999</v>
      </c>
      <c r="CV133">
        <v>418.8259677419355</v>
      </c>
      <c r="CW133">
        <v>434.9967741935484</v>
      </c>
      <c r="CX133">
        <v>31.52944516129032</v>
      </c>
      <c r="CY133">
        <v>29.00892258064516</v>
      </c>
      <c r="CZ133">
        <v>418.2579677419355</v>
      </c>
      <c r="DA133">
        <v>31.11680322580645</v>
      </c>
      <c r="DB133">
        <v>600.2437741935485</v>
      </c>
      <c r="DC133">
        <v>100.8859677419355</v>
      </c>
      <c r="DD133">
        <v>0.1000298612903226</v>
      </c>
      <c r="DE133">
        <v>33.13174838709678</v>
      </c>
      <c r="DF133">
        <v>33.04654516129033</v>
      </c>
      <c r="DG133">
        <v>999.9000000000003</v>
      </c>
      <c r="DH133">
        <v>0</v>
      </c>
      <c r="DI133">
        <v>0</v>
      </c>
      <c r="DJ133">
        <v>10004.19935483871</v>
      </c>
      <c r="DK133">
        <v>0</v>
      </c>
      <c r="DL133">
        <v>1990.057741935484</v>
      </c>
      <c r="DM133">
        <v>-16.20611612903226</v>
      </c>
      <c r="DN133">
        <v>432.4247419354839</v>
      </c>
      <c r="DO133">
        <v>447.9926129032258</v>
      </c>
      <c r="DP133">
        <v>2.520516451612903</v>
      </c>
      <c r="DQ133">
        <v>434.9967741935484</v>
      </c>
      <c r="DR133">
        <v>29.00892258064516</v>
      </c>
      <c r="DS133">
        <v>3.18087806451613</v>
      </c>
      <c r="DT133">
        <v>2.926593225806452</v>
      </c>
      <c r="DU133">
        <v>25.00632903225806</v>
      </c>
      <c r="DV133">
        <v>23.61605806451613</v>
      </c>
      <c r="DW133">
        <v>1500.025161290322</v>
      </c>
      <c r="DX133">
        <v>0.9729971290322578</v>
      </c>
      <c r="DY133">
        <v>0.02700267096774194</v>
      </c>
      <c r="DZ133">
        <v>0</v>
      </c>
      <c r="EA133">
        <v>671.0406451612903</v>
      </c>
      <c r="EB133">
        <v>4.999310000000001</v>
      </c>
      <c r="EC133">
        <v>14012.89032258065</v>
      </c>
      <c r="ED133">
        <v>13259.44516129032</v>
      </c>
      <c r="EE133">
        <v>40.10264516129032</v>
      </c>
      <c r="EF133">
        <v>41.5</v>
      </c>
      <c r="EG133">
        <v>40.31199999999998</v>
      </c>
      <c r="EH133">
        <v>41</v>
      </c>
      <c r="EI133">
        <v>41.74187096774194</v>
      </c>
      <c r="EJ133">
        <v>1454.654193548387</v>
      </c>
      <c r="EK133">
        <v>40.37096774193546</v>
      </c>
      <c r="EL133">
        <v>0</v>
      </c>
      <c r="EM133">
        <v>157.6000001430511</v>
      </c>
      <c r="EN133">
        <v>0</v>
      </c>
      <c r="EO133">
        <v>670.9853846153845</v>
      </c>
      <c r="EP133">
        <v>-5.765606836643103</v>
      </c>
      <c r="EQ133">
        <v>-1108.868379237084</v>
      </c>
      <c r="ER133">
        <v>13996.30769230769</v>
      </c>
      <c r="ES133">
        <v>15</v>
      </c>
      <c r="ET133">
        <v>1687893984.1</v>
      </c>
      <c r="EU133" t="s">
        <v>899</v>
      </c>
      <c r="EV133">
        <v>1687893984.1</v>
      </c>
      <c r="EW133">
        <v>1687893576.1</v>
      </c>
      <c r="EX133">
        <v>97</v>
      </c>
      <c r="EY133">
        <v>0.035</v>
      </c>
      <c r="EZ133">
        <v>-0.021</v>
      </c>
      <c r="FA133">
        <v>0.5679999999999999</v>
      </c>
      <c r="FB133">
        <v>0.413</v>
      </c>
      <c r="FC133">
        <v>435</v>
      </c>
      <c r="FD133">
        <v>29</v>
      </c>
      <c r="FE133">
        <v>0.1</v>
      </c>
      <c r="FF133">
        <v>0.32</v>
      </c>
      <c r="FG133">
        <v>-16.26761707317073</v>
      </c>
      <c r="FH133">
        <v>1.214790940766554</v>
      </c>
      <c r="FI133">
        <v>0.1228386069891848</v>
      </c>
      <c r="FJ133">
        <v>1</v>
      </c>
      <c r="FK133">
        <v>418.7791290322581</v>
      </c>
      <c r="FL133">
        <v>1.316854838708705</v>
      </c>
      <c r="FM133">
        <v>0.1001729929270734</v>
      </c>
      <c r="FN133">
        <v>1</v>
      </c>
      <c r="FO133">
        <v>2.510659756097561</v>
      </c>
      <c r="FP133">
        <v>0.1759902439024391</v>
      </c>
      <c r="FQ133">
        <v>0.01797492731934214</v>
      </c>
      <c r="FR133">
        <v>1</v>
      </c>
      <c r="FS133">
        <v>31.52833870967741</v>
      </c>
      <c r="FT133">
        <v>0.1304903225805245</v>
      </c>
      <c r="FU133">
        <v>0.009788659581351469</v>
      </c>
      <c r="FV133">
        <v>1</v>
      </c>
      <c r="FW133">
        <v>4</v>
      </c>
      <c r="FX133">
        <v>4</v>
      </c>
      <c r="FY133" t="s">
        <v>415</v>
      </c>
      <c r="FZ133">
        <v>3.17279</v>
      </c>
      <c r="GA133">
        <v>2.79704</v>
      </c>
      <c r="GB133">
        <v>0.103469</v>
      </c>
      <c r="GC133">
        <v>0.107092</v>
      </c>
      <c r="GD133">
        <v>0.143204</v>
      </c>
      <c r="GE133">
        <v>0.136199</v>
      </c>
      <c r="GF133">
        <v>27831.6</v>
      </c>
      <c r="GG133">
        <v>22074.2</v>
      </c>
      <c r="GH133">
        <v>29037.2</v>
      </c>
      <c r="GI133">
        <v>24236.5</v>
      </c>
      <c r="GJ133">
        <v>31636.2</v>
      </c>
      <c r="GK133">
        <v>30548</v>
      </c>
      <c r="GL133">
        <v>40058.4</v>
      </c>
      <c r="GM133">
        <v>39544.7</v>
      </c>
      <c r="GN133">
        <v>2.12405</v>
      </c>
      <c r="GO133">
        <v>1.80438</v>
      </c>
      <c r="GP133">
        <v>0.0483617</v>
      </c>
      <c r="GQ133">
        <v>0</v>
      </c>
      <c r="GR133">
        <v>32.2282</v>
      </c>
      <c r="GS133">
        <v>999.9</v>
      </c>
      <c r="GT133">
        <v>61.6</v>
      </c>
      <c r="GU133">
        <v>35.1</v>
      </c>
      <c r="GV133">
        <v>34.6823</v>
      </c>
      <c r="GW133">
        <v>62.21</v>
      </c>
      <c r="GX133">
        <v>31.4263</v>
      </c>
      <c r="GY133">
        <v>1</v>
      </c>
      <c r="GZ133">
        <v>0.349459</v>
      </c>
      <c r="HA133">
        <v>0</v>
      </c>
      <c r="HB133">
        <v>20.2765</v>
      </c>
      <c r="HC133">
        <v>5.22373</v>
      </c>
      <c r="HD133">
        <v>11.9081</v>
      </c>
      <c r="HE133">
        <v>4.96365</v>
      </c>
      <c r="HF133">
        <v>3.292</v>
      </c>
      <c r="HG133">
        <v>9999</v>
      </c>
      <c r="HH133">
        <v>9999</v>
      </c>
      <c r="HI133">
        <v>9999</v>
      </c>
      <c r="HJ133">
        <v>999.9</v>
      </c>
      <c r="HK133">
        <v>4.97027</v>
      </c>
      <c r="HL133">
        <v>1.87524</v>
      </c>
      <c r="HM133">
        <v>1.87398</v>
      </c>
      <c r="HN133">
        <v>1.87317</v>
      </c>
      <c r="HO133">
        <v>1.87462</v>
      </c>
      <c r="HP133">
        <v>1.86965</v>
      </c>
      <c r="HQ133">
        <v>1.87377</v>
      </c>
      <c r="HR133">
        <v>1.87881</v>
      </c>
      <c r="HS133">
        <v>0</v>
      </c>
      <c r="HT133">
        <v>0</v>
      </c>
      <c r="HU133">
        <v>0</v>
      </c>
      <c r="HV133">
        <v>0</v>
      </c>
      <c r="HW133" t="s">
        <v>416</v>
      </c>
      <c r="HX133" t="s">
        <v>417</v>
      </c>
      <c r="HY133" t="s">
        <v>418</v>
      </c>
      <c r="HZ133" t="s">
        <v>418</v>
      </c>
      <c r="IA133" t="s">
        <v>418</v>
      </c>
      <c r="IB133" t="s">
        <v>418</v>
      </c>
      <c r="IC133">
        <v>0</v>
      </c>
      <c r="ID133">
        <v>100</v>
      </c>
      <c r="IE133">
        <v>100</v>
      </c>
      <c r="IF133">
        <v>0.5679999999999999</v>
      </c>
      <c r="IG133">
        <v>0.4127</v>
      </c>
      <c r="IH133">
        <v>0.5326999999999202</v>
      </c>
      <c r="II133">
        <v>0</v>
      </c>
      <c r="IJ133">
        <v>0</v>
      </c>
      <c r="IK133">
        <v>0</v>
      </c>
      <c r="IL133">
        <v>0.4126499999999993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2.2</v>
      </c>
      <c r="IU133">
        <v>6.4</v>
      </c>
      <c r="IV133">
        <v>1.13159</v>
      </c>
      <c r="IW133">
        <v>2.41821</v>
      </c>
      <c r="IX133">
        <v>1.42578</v>
      </c>
      <c r="IY133">
        <v>2.26318</v>
      </c>
      <c r="IZ133">
        <v>1.54785</v>
      </c>
      <c r="JA133">
        <v>2.44141</v>
      </c>
      <c r="JB133">
        <v>37.9649</v>
      </c>
      <c r="JC133">
        <v>15.8657</v>
      </c>
      <c r="JD133">
        <v>18</v>
      </c>
      <c r="JE133">
        <v>639.764</v>
      </c>
      <c r="JF133">
        <v>414.694</v>
      </c>
      <c r="JG133">
        <v>32.0988</v>
      </c>
      <c r="JH133">
        <v>31.7523</v>
      </c>
      <c r="JI133">
        <v>30.001</v>
      </c>
      <c r="JJ133">
        <v>31.4959</v>
      </c>
      <c r="JK133">
        <v>31.4203</v>
      </c>
      <c r="JL133">
        <v>22.6677</v>
      </c>
      <c r="JM133">
        <v>20.6536</v>
      </c>
      <c r="JN133">
        <v>82.88249999999999</v>
      </c>
      <c r="JO133">
        <v>-999.9</v>
      </c>
      <c r="JP133">
        <v>435</v>
      </c>
      <c r="JQ133">
        <v>29</v>
      </c>
      <c r="JR133">
        <v>94.6169</v>
      </c>
      <c r="JS133">
        <v>100.607</v>
      </c>
    </row>
    <row r="134" spans="1:279">
      <c r="A134">
        <v>98</v>
      </c>
      <c r="B134">
        <v>1687894114</v>
      </c>
      <c r="C134">
        <v>21582.40000009537</v>
      </c>
      <c r="D134" t="s">
        <v>900</v>
      </c>
      <c r="E134" t="s">
        <v>901</v>
      </c>
      <c r="F134">
        <v>15</v>
      </c>
      <c r="P134">
        <v>1687894106.25</v>
      </c>
      <c r="Q134">
        <f>(R134)/1000</f>
        <v>0</v>
      </c>
      <c r="R134">
        <f>1000*DB134*AP134*(CX134-CY134)/(100*CQ134*(1000-AP134*CX134))</f>
        <v>0</v>
      </c>
      <c r="S134">
        <f>DB134*AP134*(CW134-CV134*(1000-AP134*CY134)/(1000-AP134*CX134))/(100*CQ134)</f>
        <v>0</v>
      </c>
      <c r="T134">
        <f>CV134 - IF(AP134&gt;1, S134*CQ134*100.0/(AR134*DJ134), 0)</f>
        <v>0</v>
      </c>
      <c r="U134">
        <f>((AA134-Q134/2)*T134-S134)/(AA134+Q134/2)</f>
        <v>0</v>
      </c>
      <c r="V134">
        <f>U134*(DC134+DD134)/1000.0</f>
        <v>0</v>
      </c>
      <c r="W134">
        <f>(CV134 - IF(AP134&gt;1, S134*CQ134*100.0/(AR134*DJ134), 0))*(DC134+DD134)/1000.0</f>
        <v>0</v>
      </c>
      <c r="X134">
        <f>2.0/((1/Z134-1/Y134)+SIGN(Z134)*SQRT((1/Z134-1/Y134)*(1/Z134-1/Y134) + 4*CR134/((CR134+1)*(CR134+1))*(2*1/Z134*1/Y134-1/Y134*1/Y134)))</f>
        <v>0</v>
      </c>
      <c r="Y134">
        <f>IF(LEFT(CS134,1)&lt;&gt;"0",IF(LEFT(CS134,1)="1",3.0,CT134),$D$5+$E$5*(DJ134*DC134/($K$5*1000))+$F$5*(DJ134*DC134/($K$5*1000))*MAX(MIN(CQ134,$J$5),$I$5)*MAX(MIN(CQ134,$J$5),$I$5)+$G$5*MAX(MIN(CQ134,$J$5),$I$5)*(DJ134*DC134/($K$5*1000))+$H$5*(DJ134*DC134/($K$5*1000))*(DJ134*DC134/($K$5*1000)))</f>
        <v>0</v>
      </c>
      <c r="Z134">
        <f>Q134*(1000-(1000*0.61365*exp(17.502*AD134/(240.97+AD134))/(DC134+DD134)+CX134)/2)/(1000*0.61365*exp(17.502*AD134/(240.97+AD134))/(DC134+DD134)-CX134)</f>
        <v>0</v>
      </c>
      <c r="AA134">
        <f>1/((CR134+1)/(X134/1.6)+1/(Y134/1.37)) + CR134/((CR134+1)/(X134/1.6) + CR134/(Y134/1.37))</f>
        <v>0</v>
      </c>
      <c r="AB134">
        <f>(CM134*CP134)</f>
        <v>0</v>
      </c>
      <c r="AC134">
        <f>(DE134+(AB134+2*0.95*5.67E-8*(((DE134+$B$7)+273)^4-(DE134+273)^4)-44100*Q134)/(1.84*29.3*Y134+8*0.95*5.67E-8*(DE134+273)^3))</f>
        <v>0</v>
      </c>
      <c r="AD134">
        <f>($B$119*DF134+$D$7*DG134+$C$119*AC134)</f>
        <v>0</v>
      </c>
      <c r="AE134">
        <f>0.61365*exp(17.502*AD134/(240.97+AD134))</f>
        <v>0</v>
      </c>
      <c r="AF134">
        <f>(AG134/AH134*100)</f>
        <v>0</v>
      </c>
      <c r="AG134">
        <f>CX134*(DC134+DD134)/1000</f>
        <v>0</v>
      </c>
      <c r="AH134">
        <f>0.61365*exp(17.502*DE134/(240.97+DE134))</f>
        <v>0</v>
      </c>
      <c r="AI134">
        <f>(AE134-CX134*(DC134+DD134)/1000)</f>
        <v>0</v>
      </c>
      <c r="AJ134">
        <f>(-Q134*44100)</f>
        <v>0</v>
      </c>
      <c r="AK134">
        <f>2*29.3*Y134*0.92*(DE134-AD134)</f>
        <v>0</v>
      </c>
      <c r="AL134">
        <f>2*0.95*5.67E-8*(((DE134+$B$7)+273)^4-(AD134+273)^4)</f>
        <v>0</v>
      </c>
      <c r="AM134">
        <f>AB134+AL134+AJ134+AK134</f>
        <v>0</v>
      </c>
      <c r="AN134">
        <v>0</v>
      </c>
      <c r="AO134">
        <v>0</v>
      </c>
      <c r="AP134">
        <f>IF(AN134*$H$13&gt;=AR134,1.0,(AR134/(AR134-AN134*$H$13)))</f>
        <v>0</v>
      </c>
      <c r="AQ134">
        <f>(AP134-1)*100</f>
        <v>0</v>
      </c>
      <c r="AR134">
        <f>MAX(0,($B$13+$C$13*DJ134)/(1+$D$13*DJ134)*DC134/(DE134+273)*$E$13)</f>
        <v>0</v>
      </c>
      <c r="AS134" t="s">
        <v>409</v>
      </c>
      <c r="AT134">
        <v>12501.9</v>
      </c>
      <c r="AU134">
        <v>646.7515384615385</v>
      </c>
      <c r="AV134">
        <v>2575.47</v>
      </c>
      <c r="AW134">
        <f>1-AU134/AV134</f>
        <v>0</v>
      </c>
      <c r="AX134">
        <v>-1.242991638256745</v>
      </c>
      <c r="AY134" t="s">
        <v>902</v>
      </c>
      <c r="AZ134">
        <v>12497.5</v>
      </c>
      <c r="BA134">
        <v>798.16404</v>
      </c>
      <c r="BB134">
        <v>1109.64</v>
      </c>
      <c r="BC134">
        <f>1-BA134/BB134</f>
        <v>0</v>
      </c>
      <c r="BD134">
        <v>0.5</v>
      </c>
      <c r="BE134">
        <f>CN134</f>
        <v>0</v>
      </c>
      <c r="BF134">
        <f>S134</f>
        <v>0</v>
      </c>
      <c r="BG134">
        <f>BC134*BD134*BE134</f>
        <v>0</v>
      </c>
      <c r="BH134">
        <f>(BF134-AX134)/BE134</f>
        <v>0</v>
      </c>
      <c r="BI134">
        <f>(AV134-BB134)/BB134</f>
        <v>0</v>
      </c>
      <c r="BJ134">
        <f>AU134/(AW134+AU134/BB134)</f>
        <v>0</v>
      </c>
      <c r="BK134" t="s">
        <v>903</v>
      </c>
      <c r="BL134">
        <v>-2840.99</v>
      </c>
      <c r="BM134">
        <f>IF(BL134&lt;&gt;0, BL134, BJ134)</f>
        <v>0</v>
      </c>
      <c r="BN134">
        <f>1-BM134/BB134</f>
        <v>0</v>
      </c>
      <c r="BO134">
        <f>(BB134-BA134)/(BB134-BM134)</f>
        <v>0</v>
      </c>
      <c r="BP134">
        <f>(AV134-BB134)/(AV134-BM134)</f>
        <v>0</v>
      </c>
      <c r="BQ134">
        <f>(BB134-BA134)/(BB134-AU134)</f>
        <v>0</v>
      </c>
      <c r="BR134">
        <f>(AV134-BB134)/(AV134-AU134)</f>
        <v>0</v>
      </c>
      <c r="BS134">
        <f>(BO134*BM134/BA134)</f>
        <v>0</v>
      </c>
      <c r="BT134">
        <f>(1-BS134)</f>
        <v>0</v>
      </c>
      <c r="BU134">
        <v>2039</v>
      </c>
      <c r="BV134">
        <v>300</v>
      </c>
      <c r="BW134">
        <v>300</v>
      </c>
      <c r="BX134">
        <v>300</v>
      </c>
      <c r="BY134">
        <v>12497.5</v>
      </c>
      <c r="BZ134">
        <v>1044.15</v>
      </c>
      <c r="CA134">
        <v>-0.00905367</v>
      </c>
      <c r="CB134">
        <v>-5.12</v>
      </c>
      <c r="CC134" t="s">
        <v>412</v>
      </c>
      <c r="CD134" t="s">
        <v>412</v>
      </c>
      <c r="CE134" t="s">
        <v>412</v>
      </c>
      <c r="CF134" t="s">
        <v>412</v>
      </c>
      <c r="CG134" t="s">
        <v>412</v>
      </c>
      <c r="CH134" t="s">
        <v>412</v>
      </c>
      <c r="CI134" t="s">
        <v>412</v>
      </c>
      <c r="CJ134" t="s">
        <v>412</v>
      </c>
      <c r="CK134" t="s">
        <v>412</v>
      </c>
      <c r="CL134" t="s">
        <v>412</v>
      </c>
      <c r="CM134">
        <f>$B$11*DK134+$C$11*DL134+$F$11*DW134*(1-DZ134)</f>
        <v>0</v>
      </c>
      <c r="CN134">
        <f>CM134*CO134</f>
        <v>0</v>
      </c>
      <c r="CO134">
        <f>($B$11*$D$9+$C$11*$D$9+$F$11*((EJ134+EB134)/MAX(EJ134+EB134+EK134, 0.1)*$I$9+EK134/MAX(EJ134+EB134+EK134, 0.1)*$J$9))/($B$11+$C$11+$F$11)</f>
        <v>0</v>
      </c>
      <c r="CP134">
        <f>($B$11*$K$9+$C$11*$K$9+$F$11*((EJ134+EB134)/MAX(EJ134+EB134+EK134, 0.1)*$P$9+EK134/MAX(EJ134+EB134+EK134, 0.1)*$Q$9))/($B$11+$C$11+$F$11)</f>
        <v>0</v>
      </c>
      <c r="CQ134">
        <v>6</v>
      </c>
      <c r="CR134">
        <v>0.5</v>
      </c>
      <c r="CS134" t="s">
        <v>413</v>
      </c>
      <c r="CT134">
        <v>2</v>
      </c>
      <c r="CU134">
        <v>1687894106.25</v>
      </c>
      <c r="CV134">
        <v>423.4356333333332</v>
      </c>
      <c r="CW134">
        <v>434.9557666666667</v>
      </c>
      <c r="CX134">
        <v>30.43689</v>
      </c>
      <c r="CY134">
        <v>28.93718333333334</v>
      </c>
      <c r="CZ134">
        <v>422.9086333333332</v>
      </c>
      <c r="DA134">
        <v>30.02425333333333</v>
      </c>
      <c r="DB134">
        <v>600.2312999999999</v>
      </c>
      <c r="DC134">
        <v>100.8847333333333</v>
      </c>
      <c r="DD134">
        <v>0.1000212766666666</v>
      </c>
      <c r="DE134">
        <v>33.40574666666667</v>
      </c>
      <c r="DF134">
        <v>33.60450666666667</v>
      </c>
      <c r="DG134">
        <v>999.9000000000002</v>
      </c>
      <c r="DH134">
        <v>0</v>
      </c>
      <c r="DI134">
        <v>0</v>
      </c>
      <c r="DJ134">
        <v>9996.749333333333</v>
      </c>
      <c r="DK134">
        <v>0</v>
      </c>
      <c r="DL134">
        <v>189.0283</v>
      </c>
      <c r="DM134">
        <v>-11.47946333333333</v>
      </c>
      <c r="DN134">
        <v>436.7703333333333</v>
      </c>
      <c r="DO134">
        <v>447.9172333333333</v>
      </c>
      <c r="DP134">
        <v>1.499711666666667</v>
      </c>
      <c r="DQ134">
        <v>434.9557666666667</v>
      </c>
      <c r="DR134">
        <v>28.93718333333334</v>
      </c>
      <c r="DS134">
        <v>3.070619</v>
      </c>
      <c r="DT134">
        <v>2.919320333333333</v>
      </c>
      <c r="DU134">
        <v>24.41587666666667</v>
      </c>
      <c r="DV134">
        <v>23.57476666666667</v>
      </c>
      <c r="DW134">
        <v>1500.015666666666</v>
      </c>
      <c r="DX134">
        <v>0.9730018333333333</v>
      </c>
      <c r="DY134">
        <v>0.02699795</v>
      </c>
      <c r="DZ134">
        <v>0</v>
      </c>
      <c r="EA134">
        <v>799.4837000000002</v>
      </c>
      <c r="EB134">
        <v>4.99931</v>
      </c>
      <c r="EC134">
        <v>20505.05666666666</v>
      </c>
      <c r="ED134">
        <v>13259.38333333333</v>
      </c>
      <c r="EE134">
        <v>40.375</v>
      </c>
      <c r="EF134">
        <v>41.75</v>
      </c>
      <c r="EG134">
        <v>40.68699999999998</v>
      </c>
      <c r="EH134">
        <v>41.31619999999999</v>
      </c>
      <c r="EI134">
        <v>41.93699999999998</v>
      </c>
      <c r="EJ134">
        <v>1454.654666666666</v>
      </c>
      <c r="EK134">
        <v>40.36133333333332</v>
      </c>
      <c r="EL134">
        <v>0</v>
      </c>
      <c r="EM134">
        <v>153.8000001907349</v>
      </c>
      <c r="EN134">
        <v>0</v>
      </c>
      <c r="EO134">
        <v>798.16404</v>
      </c>
      <c r="EP134">
        <v>-194.9527689015376</v>
      </c>
      <c r="EQ134">
        <v>-1027.66155399948</v>
      </c>
      <c r="ER134">
        <v>20471.652</v>
      </c>
      <c r="ES134">
        <v>15</v>
      </c>
      <c r="ET134">
        <v>1687894136.5</v>
      </c>
      <c r="EU134" t="s">
        <v>904</v>
      </c>
      <c r="EV134">
        <v>1687894136.5</v>
      </c>
      <c r="EW134">
        <v>1687893576.1</v>
      </c>
      <c r="EX134">
        <v>98</v>
      </c>
      <c r="EY134">
        <v>-0.041</v>
      </c>
      <c r="EZ134">
        <v>-0.021</v>
      </c>
      <c r="FA134">
        <v>0.527</v>
      </c>
      <c r="FB134">
        <v>0.413</v>
      </c>
      <c r="FC134">
        <v>435</v>
      </c>
      <c r="FD134">
        <v>29</v>
      </c>
      <c r="FE134">
        <v>0.14</v>
      </c>
      <c r="FF134">
        <v>0.32</v>
      </c>
      <c r="FG134">
        <v>-11.45384390243902</v>
      </c>
      <c r="FH134">
        <v>-0.5941944250870965</v>
      </c>
      <c r="FI134">
        <v>0.07571150651596692</v>
      </c>
      <c r="FJ134">
        <v>1</v>
      </c>
      <c r="FK134">
        <v>423.483806451613</v>
      </c>
      <c r="FL134">
        <v>-0.332467741936219</v>
      </c>
      <c r="FM134">
        <v>0.04787242411488072</v>
      </c>
      <c r="FN134">
        <v>1</v>
      </c>
      <c r="FO134">
        <v>1.478177317073171</v>
      </c>
      <c r="FP134">
        <v>0.4111659930313618</v>
      </c>
      <c r="FQ134">
        <v>0.04150164393008383</v>
      </c>
      <c r="FR134">
        <v>1</v>
      </c>
      <c r="FS134">
        <v>30.43066129032258</v>
      </c>
      <c r="FT134">
        <v>0.5090419354837636</v>
      </c>
      <c r="FU134">
        <v>0.0381044801143735</v>
      </c>
      <c r="FV134">
        <v>1</v>
      </c>
      <c r="FW134">
        <v>4</v>
      </c>
      <c r="FX134">
        <v>4</v>
      </c>
      <c r="FY134" t="s">
        <v>415</v>
      </c>
      <c r="FZ134">
        <v>3.1724</v>
      </c>
      <c r="GA134">
        <v>2.79673</v>
      </c>
      <c r="GB134">
        <v>0.104239</v>
      </c>
      <c r="GC134">
        <v>0.107017</v>
      </c>
      <c r="GD134">
        <v>0.139799</v>
      </c>
      <c r="GE134">
        <v>0.135902</v>
      </c>
      <c r="GF134">
        <v>27789.2</v>
      </c>
      <c r="GG134">
        <v>22067</v>
      </c>
      <c r="GH134">
        <v>29019.3</v>
      </c>
      <c r="GI134">
        <v>24227.7</v>
      </c>
      <c r="GJ134">
        <v>31747.3</v>
      </c>
      <c r="GK134">
        <v>30549</v>
      </c>
      <c r="GL134">
        <v>40035.9</v>
      </c>
      <c r="GM134">
        <v>39531.1</v>
      </c>
      <c r="GN134">
        <v>2.1185</v>
      </c>
      <c r="GO134">
        <v>1.80138</v>
      </c>
      <c r="GP134">
        <v>0.0740997</v>
      </c>
      <c r="GQ134">
        <v>0</v>
      </c>
      <c r="GR134">
        <v>32.3909</v>
      </c>
      <c r="GS134">
        <v>999.9</v>
      </c>
      <c r="GT134">
        <v>61.7</v>
      </c>
      <c r="GU134">
        <v>35.1</v>
      </c>
      <c r="GV134">
        <v>34.7361</v>
      </c>
      <c r="GW134">
        <v>62.01</v>
      </c>
      <c r="GX134">
        <v>31.6707</v>
      </c>
      <c r="GY134">
        <v>1</v>
      </c>
      <c r="GZ134">
        <v>0.372007</v>
      </c>
      <c r="HA134">
        <v>0</v>
      </c>
      <c r="HB134">
        <v>20.2763</v>
      </c>
      <c r="HC134">
        <v>5.22388</v>
      </c>
      <c r="HD134">
        <v>11.9081</v>
      </c>
      <c r="HE134">
        <v>4.9638</v>
      </c>
      <c r="HF134">
        <v>3.292</v>
      </c>
      <c r="HG134">
        <v>9999</v>
      </c>
      <c r="HH134">
        <v>9999</v>
      </c>
      <c r="HI134">
        <v>9999</v>
      </c>
      <c r="HJ134">
        <v>999.9</v>
      </c>
      <c r="HK134">
        <v>4.9703</v>
      </c>
      <c r="HL134">
        <v>1.87527</v>
      </c>
      <c r="HM134">
        <v>1.87408</v>
      </c>
      <c r="HN134">
        <v>1.87321</v>
      </c>
      <c r="HO134">
        <v>1.87469</v>
      </c>
      <c r="HP134">
        <v>1.86966</v>
      </c>
      <c r="HQ134">
        <v>1.87378</v>
      </c>
      <c r="HR134">
        <v>1.87882</v>
      </c>
      <c r="HS134">
        <v>0</v>
      </c>
      <c r="HT134">
        <v>0</v>
      </c>
      <c r="HU134">
        <v>0</v>
      </c>
      <c r="HV134">
        <v>0</v>
      </c>
      <c r="HW134" t="s">
        <v>416</v>
      </c>
      <c r="HX134" t="s">
        <v>417</v>
      </c>
      <c r="HY134" t="s">
        <v>418</v>
      </c>
      <c r="HZ134" t="s">
        <v>418</v>
      </c>
      <c r="IA134" t="s">
        <v>418</v>
      </c>
      <c r="IB134" t="s">
        <v>418</v>
      </c>
      <c r="IC134">
        <v>0</v>
      </c>
      <c r="ID134">
        <v>100</v>
      </c>
      <c r="IE134">
        <v>100</v>
      </c>
      <c r="IF134">
        <v>0.527</v>
      </c>
      <c r="IG134">
        <v>0.4127</v>
      </c>
      <c r="IH134">
        <v>0.567714285714203</v>
      </c>
      <c r="II134">
        <v>0</v>
      </c>
      <c r="IJ134">
        <v>0</v>
      </c>
      <c r="IK134">
        <v>0</v>
      </c>
      <c r="IL134">
        <v>0.4126499999999993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2.2</v>
      </c>
      <c r="IU134">
        <v>9</v>
      </c>
      <c r="IV134">
        <v>1.13159</v>
      </c>
      <c r="IW134">
        <v>2.41089</v>
      </c>
      <c r="IX134">
        <v>1.42578</v>
      </c>
      <c r="IY134">
        <v>2.26318</v>
      </c>
      <c r="IZ134">
        <v>1.54785</v>
      </c>
      <c r="JA134">
        <v>2.40356</v>
      </c>
      <c r="JB134">
        <v>38.1593</v>
      </c>
      <c r="JC134">
        <v>15.8394</v>
      </c>
      <c r="JD134">
        <v>18</v>
      </c>
      <c r="JE134">
        <v>638.099</v>
      </c>
      <c r="JF134">
        <v>414.662</v>
      </c>
      <c r="JG134">
        <v>32.3735</v>
      </c>
      <c r="JH134">
        <v>32.024</v>
      </c>
      <c r="JI134">
        <v>30.001</v>
      </c>
      <c r="JJ134">
        <v>31.752</v>
      </c>
      <c r="JK134">
        <v>31.6733</v>
      </c>
      <c r="JL134">
        <v>22.6764</v>
      </c>
      <c r="JM134">
        <v>20.6592</v>
      </c>
      <c r="JN134">
        <v>82.88249999999999</v>
      </c>
      <c r="JO134">
        <v>-999.9</v>
      </c>
      <c r="JP134">
        <v>435</v>
      </c>
      <c r="JQ134">
        <v>29</v>
      </c>
      <c r="JR134">
        <v>94.5616</v>
      </c>
      <c r="JS134">
        <v>100.572</v>
      </c>
    </row>
    <row r="135" spans="1:279">
      <c r="A135">
        <v>99</v>
      </c>
      <c r="B135">
        <v>1687894249.5</v>
      </c>
      <c r="C135">
        <v>21717.90000009537</v>
      </c>
      <c r="D135" t="s">
        <v>905</v>
      </c>
      <c r="E135" t="s">
        <v>906</v>
      </c>
      <c r="F135">
        <v>15</v>
      </c>
      <c r="P135">
        <v>1687894241.5</v>
      </c>
      <c r="Q135">
        <f>(R135)/1000</f>
        <v>0</v>
      </c>
      <c r="R135">
        <f>1000*DB135*AP135*(CX135-CY135)/(100*CQ135*(1000-AP135*CX135))</f>
        <v>0</v>
      </c>
      <c r="S135">
        <f>DB135*AP135*(CW135-CV135*(1000-AP135*CY135)/(1000-AP135*CX135))/(100*CQ135)</f>
        <v>0</v>
      </c>
      <c r="T135">
        <f>CV135 - IF(AP135&gt;1, S135*CQ135*100.0/(AR135*DJ135), 0)</f>
        <v>0</v>
      </c>
      <c r="U135">
        <f>((AA135-Q135/2)*T135-S135)/(AA135+Q135/2)</f>
        <v>0</v>
      </c>
      <c r="V135">
        <f>U135*(DC135+DD135)/1000.0</f>
        <v>0</v>
      </c>
      <c r="W135">
        <f>(CV135 - IF(AP135&gt;1, S135*CQ135*100.0/(AR135*DJ135), 0))*(DC135+DD135)/1000.0</f>
        <v>0</v>
      </c>
      <c r="X135">
        <f>2.0/((1/Z135-1/Y135)+SIGN(Z135)*SQRT((1/Z135-1/Y135)*(1/Z135-1/Y135) + 4*CR135/((CR135+1)*(CR135+1))*(2*1/Z135*1/Y135-1/Y135*1/Y135)))</f>
        <v>0</v>
      </c>
      <c r="Y135">
        <f>IF(LEFT(CS135,1)&lt;&gt;"0",IF(LEFT(CS135,1)="1",3.0,CT135),$D$5+$E$5*(DJ135*DC135/($K$5*1000))+$F$5*(DJ135*DC135/($K$5*1000))*MAX(MIN(CQ135,$J$5),$I$5)*MAX(MIN(CQ135,$J$5),$I$5)+$G$5*MAX(MIN(CQ135,$J$5),$I$5)*(DJ135*DC135/($K$5*1000))+$H$5*(DJ135*DC135/($K$5*1000))*(DJ135*DC135/($K$5*1000)))</f>
        <v>0</v>
      </c>
      <c r="Z135">
        <f>Q135*(1000-(1000*0.61365*exp(17.502*AD135/(240.97+AD135))/(DC135+DD135)+CX135)/2)/(1000*0.61365*exp(17.502*AD135/(240.97+AD135))/(DC135+DD135)-CX135)</f>
        <v>0</v>
      </c>
      <c r="AA135">
        <f>1/((CR135+1)/(X135/1.6)+1/(Y135/1.37)) + CR135/((CR135+1)/(X135/1.6) + CR135/(Y135/1.37))</f>
        <v>0</v>
      </c>
      <c r="AB135">
        <f>(CM135*CP135)</f>
        <v>0</v>
      </c>
      <c r="AC135">
        <f>(DE135+(AB135+2*0.95*5.67E-8*(((DE135+$B$7)+273)^4-(DE135+273)^4)-44100*Q135)/(1.84*29.3*Y135+8*0.95*5.67E-8*(DE135+273)^3))</f>
        <v>0</v>
      </c>
      <c r="AD135">
        <f>($B$119*DF135+$D$7*DG135+$C$119*AC135)</f>
        <v>0</v>
      </c>
      <c r="AE135">
        <f>0.61365*exp(17.502*AD135/(240.97+AD135))</f>
        <v>0</v>
      </c>
      <c r="AF135">
        <f>(AG135/AH135*100)</f>
        <v>0</v>
      </c>
      <c r="AG135">
        <f>CX135*(DC135+DD135)/1000</f>
        <v>0</v>
      </c>
      <c r="AH135">
        <f>0.61365*exp(17.502*DE135/(240.97+DE135))</f>
        <v>0</v>
      </c>
      <c r="AI135">
        <f>(AE135-CX135*(DC135+DD135)/1000)</f>
        <v>0</v>
      </c>
      <c r="AJ135">
        <f>(-Q135*44100)</f>
        <v>0</v>
      </c>
      <c r="AK135">
        <f>2*29.3*Y135*0.92*(DE135-AD135)</f>
        <v>0</v>
      </c>
      <c r="AL135">
        <f>2*0.95*5.67E-8*(((DE135+$B$7)+273)^4-(AD135+273)^4)</f>
        <v>0</v>
      </c>
      <c r="AM135">
        <f>AB135+AL135+AJ135+AK135</f>
        <v>0</v>
      </c>
      <c r="AN135">
        <v>0</v>
      </c>
      <c r="AO135">
        <v>0</v>
      </c>
      <c r="AP135">
        <f>IF(AN135*$H$13&gt;=AR135,1.0,(AR135/(AR135-AN135*$H$13)))</f>
        <v>0</v>
      </c>
      <c r="AQ135">
        <f>(AP135-1)*100</f>
        <v>0</v>
      </c>
      <c r="AR135">
        <f>MAX(0,($B$13+$C$13*DJ135)/(1+$D$13*DJ135)*DC135/(DE135+273)*$E$13)</f>
        <v>0</v>
      </c>
      <c r="AS135" t="s">
        <v>409</v>
      </c>
      <c r="AT135">
        <v>12501.9</v>
      </c>
      <c r="AU135">
        <v>646.7515384615385</v>
      </c>
      <c r="AV135">
        <v>2575.47</v>
      </c>
      <c r="AW135">
        <f>1-AU135/AV135</f>
        <v>0</v>
      </c>
      <c r="AX135">
        <v>-1.242991638256745</v>
      </c>
      <c r="AY135" t="s">
        <v>907</v>
      </c>
      <c r="AZ135">
        <v>12542.3</v>
      </c>
      <c r="BA135">
        <v>735.4013076923077</v>
      </c>
      <c r="BB135">
        <v>871.3630000000001</v>
      </c>
      <c r="BC135">
        <f>1-BA135/BB135</f>
        <v>0</v>
      </c>
      <c r="BD135">
        <v>0.5</v>
      </c>
      <c r="BE135">
        <f>CN135</f>
        <v>0</v>
      </c>
      <c r="BF135">
        <f>S135</f>
        <v>0</v>
      </c>
      <c r="BG135">
        <f>BC135*BD135*BE135</f>
        <v>0</v>
      </c>
      <c r="BH135">
        <f>(BF135-AX135)/BE135</f>
        <v>0</v>
      </c>
      <c r="BI135">
        <f>(AV135-BB135)/BB135</f>
        <v>0</v>
      </c>
      <c r="BJ135">
        <f>AU135/(AW135+AU135/BB135)</f>
        <v>0</v>
      </c>
      <c r="BK135" t="s">
        <v>908</v>
      </c>
      <c r="BL135">
        <v>-1356.56</v>
      </c>
      <c r="BM135">
        <f>IF(BL135&lt;&gt;0, BL135, BJ135)</f>
        <v>0</v>
      </c>
      <c r="BN135">
        <f>1-BM135/BB135</f>
        <v>0</v>
      </c>
      <c r="BO135">
        <f>(BB135-BA135)/(BB135-BM135)</f>
        <v>0</v>
      </c>
      <c r="BP135">
        <f>(AV135-BB135)/(AV135-BM135)</f>
        <v>0</v>
      </c>
      <c r="BQ135">
        <f>(BB135-BA135)/(BB135-AU135)</f>
        <v>0</v>
      </c>
      <c r="BR135">
        <f>(AV135-BB135)/(AV135-AU135)</f>
        <v>0</v>
      </c>
      <c r="BS135">
        <f>(BO135*BM135/BA135)</f>
        <v>0</v>
      </c>
      <c r="BT135">
        <f>(1-BS135)</f>
        <v>0</v>
      </c>
      <c r="BU135">
        <v>2041</v>
      </c>
      <c r="BV135">
        <v>300</v>
      </c>
      <c r="BW135">
        <v>300</v>
      </c>
      <c r="BX135">
        <v>300</v>
      </c>
      <c r="BY135">
        <v>12542.3</v>
      </c>
      <c r="BZ135">
        <v>862.75</v>
      </c>
      <c r="CA135">
        <v>-0.009086840000000001</v>
      </c>
      <c r="CB135">
        <v>10.65</v>
      </c>
      <c r="CC135" t="s">
        <v>412</v>
      </c>
      <c r="CD135" t="s">
        <v>412</v>
      </c>
      <c r="CE135" t="s">
        <v>412</v>
      </c>
      <c r="CF135" t="s">
        <v>412</v>
      </c>
      <c r="CG135" t="s">
        <v>412</v>
      </c>
      <c r="CH135" t="s">
        <v>412</v>
      </c>
      <c r="CI135" t="s">
        <v>412</v>
      </c>
      <c r="CJ135" t="s">
        <v>412</v>
      </c>
      <c r="CK135" t="s">
        <v>412</v>
      </c>
      <c r="CL135" t="s">
        <v>412</v>
      </c>
      <c r="CM135">
        <f>$B$11*DK135+$C$11*DL135+$F$11*DW135*(1-DZ135)</f>
        <v>0</v>
      </c>
      <c r="CN135">
        <f>CM135*CO135</f>
        <v>0</v>
      </c>
      <c r="CO135">
        <f>($B$11*$D$9+$C$11*$D$9+$F$11*((EJ135+EB135)/MAX(EJ135+EB135+EK135, 0.1)*$I$9+EK135/MAX(EJ135+EB135+EK135, 0.1)*$J$9))/($B$11+$C$11+$F$11)</f>
        <v>0</v>
      </c>
      <c r="CP135">
        <f>($B$11*$K$9+$C$11*$K$9+$F$11*((EJ135+EB135)/MAX(EJ135+EB135+EK135, 0.1)*$P$9+EK135/MAX(EJ135+EB135+EK135, 0.1)*$Q$9))/($B$11+$C$11+$F$11)</f>
        <v>0</v>
      </c>
      <c r="CQ135">
        <v>6</v>
      </c>
      <c r="CR135">
        <v>0.5</v>
      </c>
      <c r="CS135" t="s">
        <v>413</v>
      </c>
      <c r="CT135">
        <v>2</v>
      </c>
      <c r="CU135">
        <v>1687894241.5</v>
      </c>
      <c r="CV135">
        <v>427.4253225806451</v>
      </c>
      <c r="CW135">
        <v>435.004</v>
      </c>
      <c r="CX135">
        <v>30.20624838709677</v>
      </c>
      <c r="CY135">
        <v>28.97503225806451</v>
      </c>
      <c r="CZ135">
        <v>426.8723225806451</v>
      </c>
      <c r="DA135">
        <v>29.79358387096774</v>
      </c>
      <c r="DB135">
        <v>600.2689677419354</v>
      </c>
      <c r="DC135">
        <v>100.8729677419355</v>
      </c>
      <c r="DD135">
        <v>0.09995680000000001</v>
      </c>
      <c r="DE135">
        <v>33.68345806451613</v>
      </c>
      <c r="DF135">
        <v>33.68201612903226</v>
      </c>
      <c r="DG135">
        <v>999.9000000000003</v>
      </c>
      <c r="DH135">
        <v>0</v>
      </c>
      <c r="DI135">
        <v>0</v>
      </c>
      <c r="DJ135">
        <v>10004.27612903226</v>
      </c>
      <c r="DK135">
        <v>0</v>
      </c>
      <c r="DL135">
        <v>162.3805483870968</v>
      </c>
      <c r="DM135">
        <v>-7.605087741935482</v>
      </c>
      <c r="DN135">
        <v>440.711258064516</v>
      </c>
      <c r="DO135">
        <v>447.9843225806451</v>
      </c>
      <c r="DP135">
        <v>1.231215161290322</v>
      </c>
      <c r="DQ135">
        <v>435.004</v>
      </c>
      <c r="DR135">
        <v>28.97503225806451</v>
      </c>
      <c r="DS135">
        <v>3.046993225806451</v>
      </c>
      <c r="DT135">
        <v>2.922797096774194</v>
      </c>
      <c r="DU135">
        <v>24.28695806451613</v>
      </c>
      <c r="DV135">
        <v>23.59451290322581</v>
      </c>
      <c r="DW135">
        <v>1499.983870967742</v>
      </c>
      <c r="DX135">
        <v>0.973005451612903</v>
      </c>
      <c r="DY135">
        <v>0.02699481612903226</v>
      </c>
      <c r="DZ135">
        <v>0</v>
      </c>
      <c r="EA135">
        <v>736.0841612903226</v>
      </c>
      <c r="EB135">
        <v>4.999310000000001</v>
      </c>
      <c r="EC135">
        <v>20694.65806451613</v>
      </c>
      <c r="ED135">
        <v>13259.11935483871</v>
      </c>
      <c r="EE135">
        <v>40.63299999999999</v>
      </c>
      <c r="EF135">
        <v>42.00799999999999</v>
      </c>
      <c r="EG135">
        <v>40.95732258064515</v>
      </c>
      <c r="EH135">
        <v>41.66499999999998</v>
      </c>
      <c r="EI135">
        <v>42.19106451612901</v>
      </c>
      <c r="EJ135">
        <v>1454.628709677419</v>
      </c>
      <c r="EK135">
        <v>40.35838709677417</v>
      </c>
      <c r="EL135">
        <v>0</v>
      </c>
      <c r="EM135">
        <v>134.9000000953674</v>
      </c>
      <c r="EN135">
        <v>0</v>
      </c>
      <c r="EO135">
        <v>735.4013076923077</v>
      </c>
      <c r="EP135">
        <v>-119.964512665183</v>
      </c>
      <c r="EQ135">
        <v>-2480.991482642213</v>
      </c>
      <c r="ER135">
        <v>20710.10769230769</v>
      </c>
      <c r="ES135">
        <v>15</v>
      </c>
      <c r="ET135">
        <v>1687894268</v>
      </c>
      <c r="EU135" t="s">
        <v>909</v>
      </c>
      <c r="EV135">
        <v>1687894268</v>
      </c>
      <c r="EW135">
        <v>1687893576.1</v>
      </c>
      <c r="EX135">
        <v>99</v>
      </c>
      <c r="EY135">
        <v>0.027</v>
      </c>
      <c r="EZ135">
        <v>-0.021</v>
      </c>
      <c r="FA135">
        <v>0.553</v>
      </c>
      <c r="FB135">
        <v>0.413</v>
      </c>
      <c r="FC135">
        <v>435</v>
      </c>
      <c r="FD135">
        <v>29</v>
      </c>
      <c r="FE135">
        <v>0.13</v>
      </c>
      <c r="FF135">
        <v>0.32</v>
      </c>
      <c r="FG135">
        <v>-7.608383170731708</v>
      </c>
      <c r="FH135">
        <v>-0.06382515679444203</v>
      </c>
      <c r="FI135">
        <v>0.04629937883158219</v>
      </c>
      <c r="FJ135">
        <v>1</v>
      </c>
      <c r="FK135">
        <v>427.3989999999999</v>
      </c>
      <c r="FL135">
        <v>0.2930322580639986</v>
      </c>
      <c r="FM135">
        <v>0.03663948161346172</v>
      </c>
      <c r="FN135">
        <v>1</v>
      </c>
      <c r="FO135">
        <v>1.210233414634147</v>
      </c>
      <c r="FP135">
        <v>0.4755583275261326</v>
      </c>
      <c r="FQ135">
        <v>0.0471103194437946</v>
      </c>
      <c r="FR135">
        <v>1</v>
      </c>
      <c r="FS135">
        <v>30.20624838709677</v>
      </c>
      <c r="FT135">
        <v>0.4532322580643872</v>
      </c>
      <c r="FU135">
        <v>0.03403738808606101</v>
      </c>
      <c r="FV135">
        <v>1</v>
      </c>
      <c r="FW135">
        <v>4</v>
      </c>
      <c r="FX135">
        <v>4</v>
      </c>
      <c r="FY135" t="s">
        <v>415</v>
      </c>
      <c r="FZ135">
        <v>3.1723</v>
      </c>
      <c r="GA135">
        <v>2.79716</v>
      </c>
      <c r="GB135">
        <v>0.104908</v>
      </c>
      <c r="GC135">
        <v>0.106947</v>
      </c>
      <c r="GD135">
        <v>0.138965</v>
      </c>
      <c r="GE135">
        <v>0.135941</v>
      </c>
      <c r="GF135">
        <v>27752.7</v>
      </c>
      <c r="GG135">
        <v>22058.9</v>
      </c>
      <c r="GH135">
        <v>29004.2</v>
      </c>
      <c r="GI135">
        <v>24218</v>
      </c>
      <c r="GJ135">
        <v>31764.6</v>
      </c>
      <c r="GK135">
        <v>30536.1</v>
      </c>
      <c r="GL135">
        <v>40016.6</v>
      </c>
      <c r="GM135">
        <v>39515.1</v>
      </c>
      <c r="GN135">
        <v>2.11503</v>
      </c>
      <c r="GO135">
        <v>1.79912</v>
      </c>
      <c r="GP135">
        <v>0.0778474</v>
      </c>
      <c r="GQ135">
        <v>0</v>
      </c>
      <c r="GR135">
        <v>32.4773</v>
      </c>
      <c r="GS135">
        <v>999.9</v>
      </c>
      <c r="GT135">
        <v>61.7</v>
      </c>
      <c r="GU135">
        <v>35.1</v>
      </c>
      <c r="GV135">
        <v>34.7423</v>
      </c>
      <c r="GW135">
        <v>62.28</v>
      </c>
      <c r="GX135">
        <v>30.8053</v>
      </c>
      <c r="GY135">
        <v>1</v>
      </c>
      <c r="GZ135">
        <v>0.39392</v>
      </c>
      <c r="HA135">
        <v>0</v>
      </c>
      <c r="HB135">
        <v>20.2764</v>
      </c>
      <c r="HC135">
        <v>5.22268</v>
      </c>
      <c r="HD135">
        <v>11.9081</v>
      </c>
      <c r="HE135">
        <v>4.96375</v>
      </c>
      <c r="HF135">
        <v>3.292</v>
      </c>
      <c r="HG135">
        <v>9999</v>
      </c>
      <c r="HH135">
        <v>9999</v>
      </c>
      <c r="HI135">
        <v>9999</v>
      </c>
      <c r="HJ135">
        <v>999.9</v>
      </c>
      <c r="HK135">
        <v>4.97031</v>
      </c>
      <c r="HL135">
        <v>1.87531</v>
      </c>
      <c r="HM135">
        <v>1.87405</v>
      </c>
      <c r="HN135">
        <v>1.8732</v>
      </c>
      <c r="HO135">
        <v>1.87468</v>
      </c>
      <c r="HP135">
        <v>1.86966</v>
      </c>
      <c r="HQ135">
        <v>1.87378</v>
      </c>
      <c r="HR135">
        <v>1.87883</v>
      </c>
      <c r="HS135">
        <v>0</v>
      </c>
      <c r="HT135">
        <v>0</v>
      </c>
      <c r="HU135">
        <v>0</v>
      </c>
      <c r="HV135">
        <v>0</v>
      </c>
      <c r="HW135" t="s">
        <v>416</v>
      </c>
      <c r="HX135" t="s">
        <v>417</v>
      </c>
      <c r="HY135" t="s">
        <v>418</v>
      </c>
      <c r="HZ135" t="s">
        <v>418</v>
      </c>
      <c r="IA135" t="s">
        <v>418</v>
      </c>
      <c r="IB135" t="s">
        <v>418</v>
      </c>
      <c r="IC135">
        <v>0</v>
      </c>
      <c r="ID135">
        <v>100</v>
      </c>
      <c r="IE135">
        <v>100</v>
      </c>
      <c r="IF135">
        <v>0.553</v>
      </c>
      <c r="IG135">
        <v>0.4126</v>
      </c>
      <c r="IH135">
        <v>0.5266190476190218</v>
      </c>
      <c r="II135">
        <v>0</v>
      </c>
      <c r="IJ135">
        <v>0</v>
      </c>
      <c r="IK135">
        <v>0</v>
      </c>
      <c r="IL135">
        <v>0.4126499999999993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1.9</v>
      </c>
      <c r="IU135">
        <v>11.2</v>
      </c>
      <c r="IV135">
        <v>1.13281</v>
      </c>
      <c r="IW135">
        <v>2.42676</v>
      </c>
      <c r="IX135">
        <v>1.42578</v>
      </c>
      <c r="IY135">
        <v>2.26318</v>
      </c>
      <c r="IZ135">
        <v>1.54785</v>
      </c>
      <c r="JA135">
        <v>2.34375</v>
      </c>
      <c r="JB135">
        <v>38.3056</v>
      </c>
      <c r="JC135">
        <v>15.7869</v>
      </c>
      <c r="JD135">
        <v>18</v>
      </c>
      <c r="JE135">
        <v>637.798</v>
      </c>
      <c r="JF135">
        <v>414.911</v>
      </c>
      <c r="JG135">
        <v>32.5838</v>
      </c>
      <c r="JH135">
        <v>32.2826</v>
      </c>
      <c r="JI135">
        <v>30.0009</v>
      </c>
      <c r="JJ135">
        <v>31.9874</v>
      </c>
      <c r="JK135">
        <v>31.9051</v>
      </c>
      <c r="JL135">
        <v>22.6847</v>
      </c>
      <c r="JM135">
        <v>20.3811</v>
      </c>
      <c r="JN135">
        <v>82.88249999999999</v>
      </c>
      <c r="JO135">
        <v>-999.9</v>
      </c>
      <c r="JP135">
        <v>435</v>
      </c>
      <c r="JQ135">
        <v>29</v>
      </c>
      <c r="JR135">
        <v>94.5146</v>
      </c>
      <c r="JS135">
        <v>100.531</v>
      </c>
    </row>
    <row r="136" spans="1:279">
      <c r="A136">
        <v>100</v>
      </c>
      <c r="B136">
        <v>1687894357.5</v>
      </c>
      <c r="C136">
        <v>21825.90000009537</v>
      </c>
      <c r="D136" t="s">
        <v>910</v>
      </c>
      <c r="E136" t="s">
        <v>911</v>
      </c>
      <c r="F136">
        <v>15</v>
      </c>
      <c r="P136">
        <v>1687894349.75</v>
      </c>
      <c r="Q136">
        <f>(R136)/1000</f>
        <v>0</v>
      </c>
      <c r="R136">
        <f>1000*DB136*AP136*(CX136-CY136)/(100*CQ136*(1000-AP136*CX136))</f>
        <v>0</v>
      </c>
      <c r="S136">
        <f>DB136*AP136*(CW136-CV136*(1000-AP136*CY136)/(1000-AP136*CX136))/(100*CQ136)</f>
        <v>0</v>
      </c>
      <c r="T136">
        <f>CV136 - IF(AP136&gt;1, S136*CQ136*100.0/(AR136*DJ136), 0)</f>
        <v>0</v>
      </c>
      <c r="U136">
        <f>((AA136-Q136/2)*T136-S136)/(AA136+Q136/2)</f>
        <v>0</v>
      </c>
      <c r="V136">
        <f>U136*(DC136+DD136)/1000.0</f>
        <v>0</v>
      </c>
      <c r="W136">
        <f>(CV136 - IF(AP136&gt;1, S136*CQ136*100.0/(AR136*DJ136), 0))*(DC136+DD136)/1000.0</f>
        <v>0</v>
      </c>
      <c r="X136">
        <f>2.0/((1/Z136-1/Y136)+SIGN(Z136)*SQRT((1/Z136-1/Y136)*(1/Z136-1/Y136) + 4*CR136/((CR136+1)*(CR136+1))*(2*1/Z136*1/Y136-1/Y136*1/Y136)))</f>
        <v>0</v>
      </c>
      <c r="Y136">
        <f>IF(LEFT(CS136,1)&lt;&gt;"0",IF(LEFT(CS136,1)="1",3.0,CT136),$D$5+$E$5*(DJ136*DC136/($K$5*1000))+$F$5*(DJ136*DC136/($K$5*1000))*MAX(MIN(CQ136,$J$5),$I$5)*MAX(MIN(CQ136,$J$5),$I$5)+$G$5*MAX(MIN(CQ136,$J$5),$I$5)*(DJ136*DC136/($K$5*1000))+$H$5*(DJ136*DC136/($K$5*1000))*(DJ136*DC136/($K$5*1000)))</f>
        <v>0</v>
      </c>
      <c r="Z136">
        <f>Q136*(1000-(1000*0.61365*exp(17.502*AD136/(240.97+AD136))/(DC136+DD136)+CX136)/2)/(1000*0.61365*exp(17.502*AD136/(240.97+AD136))/(DC136+DD136)-CX136)</f>
        <v>0</v>
      </c>
      <c r="AA136">
        <f>1/((CR136+1)/(X136/1.6)+1/(Y136/1.37)) + CR136/((CR136+1)/(X136/1.6) + CR136/(Y136/1.37))</f>
        <v>0</v>
      </c>
      <c r="AB136">
        <f>(CM136*CP136)</f>
        <v>0</v>
      </c>
      <c r="AC136">
        <f>(DE136+(AB136+2*0.95*5.67E-8*(((DE136+$B$7)+273)^4-(DE136+273)^4)-44100*Q136)/(1.84*29.3*Y136+8*0.95*5.67E-8*(DE136+273)^3))</f>
        <v>0</v>
      </c>
      <c r="AD136">
        <f>($B$119*DF136+$D$7*DG136+$C$119*AC136)</f>
        <v>0</v>
      </c>
      <c r="AE136">
        <f>0.61365*exp(17.502*AD136/(240.97+AD136))</f>
        <v>0</v>
      </c>
      <c r="AF136">
        <f>(AG136/AH136*100)</f>
        <v>0</v>
      </c>
      <c r="AG136">
        <f>CX136*(DC136+DD136)/1000</f>
        <v>0</v>
      </c>
      <c r="AH136">
        <f>0.61365*exp(17.502*DE136/(240.97+DE136))</f>
        <v>0</v>
      </c>
      <c r="AI136">
        <f>(AE136-CX136*(DC136+DD136)/1000)</f>
        <v>0</v>
      </c>
      <c r="AJ136">
        <f>(-Q136*44100)</f>
        <v>0</v>
      </c>
      <c r="AK136">
        <f>2*29.3*Y136*0.92*(DE136-AD136)</f>
        <v>0</v>
      </c>
      <c r="AL136">
        <f>2*0.95*5.67E-8*(((DE136+$B$7)+273)^4-(AD136+273)^4)</f>
        <v>0</v>
      </c>
      <c r="AM136">
        <f>AB136+AL136+AJ136+AK136</f>
        <v>0</v>
      </c>
      <c r="AN136">
        <v>0</v>
      </c>
      <c r="AO136">
        <v>0</v>
      </c>
      <c r="AP136">
        <f>IF(AN136*$H$13&gt;=AR136,1.0,(AR136/(AR136-AN136*$H$13)))</f>
        <v>0</v>
      </c>
      <c r="AQ136">
        <f>(AP136-1)*100</f>
        <v>0</v>
      </c>
      <c r="AR136">
        <f>MAX(0,($B$13+$C$13*DJ136)/(1+$D$13*DJ136)*DC136/(DE136+273)*$E$13)</f>
        <v>0</v>
      </c>
      <c r="AS136" t="s">
        <v>409</v>
      </c>
      <c r="AT136">
        <v>12501.9</v>
      </c>
      <c r="AU136">
        <v>646.7515384615385</v>
      </c>
      <c r="AV136">
        <v>2575.47</v>
      </c>
      <c r="AW136">
        <f>1-AU136/AV136</f>
        <v>0</v>
      </c>
      <c r="AX136">
        <v>-1.242991638256745</v>
      </c>
      <c r="AY136" t="s">
        <v>912</v>
      </c>
      <c r="AZ136">
        <v>12501.9</v>
      </c>
      <c r="BA136">
        <v>659.3191153846154</v>
      </c>
      <c r="BB136">
        <v>1026.62</v>
      </c>
      <c r="BC136">
        <f>1-BA136/BB136</f>
        <v>0</v>
      </c>
      <c r="BD136">
        <v>0.5</v>
      </c>
      <c r="BE136">
        <f>CN136</f>
        <v>0</v>
      </c>
      <c r="BF136">
        <f>S136</f>
        <v>0</v>
      </c>
      <c r="BG136">
        <f>BC136*BD136*BE136</f>
        <v>0</v>
      </c>
      <c r="BH136">
        <f>(BF136-AX136)/BE136</f>
        <v>0</v>
      </c>
      <c r="BI136">
        <f>(AV136-BB136)/BB136</f>
        <v>0</v>
      </c>
      <c r="BJ136">
        <f>AU136/(AW136+AU136/BB136)</f>
        <v>0</v>
      </c>
      <c r="BK136" t="s">
        <v>913</v>
      </c>
      <c r="BL136">
        <v>-7.43</v>
      </c>
      <c r="BM136">
        <f>IF(BL136&lt;&gt;0, BL136, BJ136)</f>
        <v>0</v>
      </c>
      <c r="BN136">
        <f>1-BM136/BB136</f>
        <v>0</v>
      </c>
      <c r="BO136">
        <f>(BB136-BA136)/(BB136-BM136)</f>
        <v>0</v>
      </c>
      <c r="BP136">
        <f>(AV136-BB136)/(AV136-BM136)</f>
        <v>0</v>
      </c>
      <c r="BQ136">
        <f>(BB136-BA136)/(BB136-AU136)</f>
        <v>0</v>
      </c>
      <c r="BR136">
        <f>(AV136-BB136)/(AV136-AU136)</f>
        <v>0</v>
      </c>
      <c r="BS136">
        <f>(BO136*BM136/BA136)</f>
        <v>0</v>
      </c>
      <c r="BT136">
        <f>(1-BS136)</f>
        <v>0</v>
      </c>
      <c r="BU136">
        <v>2043</v>
      </c>
      <c r="BV136">
        <v>300</v>
      </c>
      <c r="BW136">
        <v>300</v>
      </c>
      <c r="BX136">
        <v>300</v>
      </c>
      <c r="BY136">
        <v>12501.9</v>
      </c>
      <c r="BZ136">
        <v>918.7</v>
      </c>
      <c r="CA136">
        <v>-0.009057580000000001</v>
      </c>
      <c r="CB136">
        <v>-19.88</v>
      </c>
      <c r="CC136" t="s">
        <v>412</v>
      </c>
      <c r="CD136" t="s">
        <v>412</v>
      </c>
      <c r="CE136" t="s">
        <v>412</v>
      </c>
      <c r="CF136" t="s">
        <v>412</v>
      </c>
      <c r="CG136" t="s">
        <v>412</v>
      </c>
      <c r="CH136" t="s">
        <v>412</v>
      </c>
      <c r="CI136" t="s">
        <v>412</v>
      </c>
      <c r="CJ136" t="s">
        <v>412</v>
      </c>
      <c r="CK136" t="s">
        <v>412</v>
      </c>
      <c r="CL136" t="s">
        <v>412</v>
      </c>
      <c r="CM136">
        <f>$B$11*DK136+$C$11*DL136+$F$11*DW136*(1-DZ136)</f>
        <v>0</v>
      </c>
      <c r="CN136">
        <f>CM136*CO136</f>
        <v>0</v>
      </c>
      <c r="CO136">
        <f>($B$11*$D$9+$C$11*$D$9+$F$11*((EJ136+EB136)/MAX(EJ136+EB136+EK136, 0.1)*$I$9+EK136/MAX(EJ136+EB136+EK136, 0.1)*$J$9))/($B$11+$C$11+$F$11)</f>
        <v>0</v>
      </c>
      <c r="CP136">
        <f>($B$11*$K$9+$C$11*$K$9+$F$11*((EJ136+EB136)/MAX(EJ136+EB136+EK136, 0.1)*$P$9+EK136/MAX(EJ136+EB136+EK136, 0.1)*$Q$9))/($B$11+$C$11+$F$11)</f>
        <v>0</v>
      </c>
      <c r="CQ136">
        <v>6</v>
      </c>
      <c r="CR136">
        <v>0.5</v>
      </c>
      <c r="CS136" t="s">
        <v>413</v>
      </c>
      <c r="CT136">
        <v>2</v>
      </c>
      <c r="CU136">
        <v>1687894349.75</v>
      </c>
      <c r="CV136">
        <v>418.8628</v>
      </c>
      <c r="CW136">
        <v>435.0208000000001</v>
      </c>
      <c r="CX136">
        <v>31.76595666666667</v>
      </c>
      <c r="CY136">
        <v>29.13572666666667</v>
      </c>
      <c r="CZ136">
        <v>418.3008</v>
      </c>
      <c r="DA136">
        <v>31.35331</v>
      </c>
      <c r="DB136">
        <v>600.2100333333333</v>
      </c>
      <c r="DC136">
        <v>100.8731666666667</v>
      </c>
      <c r="DD136">
        <v>0.09961250000000001</v>
      </c>
      <c r="DE136">
        <v>33.81399</v>
      </c>
      <c r="DF136">
        <v>33.92261333333333</v>
      </c>
      <c r="DG136">
        <v>999.9000000000002</v>
      </c>
      <c r="DH136">
        <v>0</v>
      </c>
      <c r="DI136">
        <v>0</v>
      </c>
      <c r="DJ136">
        <v>10000.97433333333</v>
      </c>
      <c r="DK136">
        <v>0</v>
      </c>
      <c r="DL136">
        <v>1670.543666666667</v>
      </c>
      <c r="DM136">
        <v>-16.16657666666667</v>
      </c>
      <c r="DN136">
        <v>432.5961666666666</v>
      </c>
      <c r="DO136">
        <v>448.0758333333334</v>
      </c>
      <c r="DP136">
        <v>2.630229333333333</v>
      </c>
      <c r="DQ136">
        <v>435.0208000000001</v>
      </c>
      <c r="DR136">
        <v>29.13572666666667</v>
      </c>
      <c r="DS136">
        <v>3.204335333333333</v>
      </c>
      <c r="DT136">
        <v>2.939016</v>
      </c>
      <c r="DU136">
        <v>25.12962666666667</v>
      </c>
      <c r="DV136">
        <v>23.68638</v>
      </c>
      <c r="DW136">
        <v>1500.011666666667</v>
      </c>
      <c r="DX136">
        <v>0.9730019999999999</v>
      </c>
      <c r="DY136">
        <v>0.02699778</v>
      </c>
      <c r="DZ136">
        <v>0</v>
      </c>
      <c r="EA136">
        <v>659.3451333333335</v>
      </c>
      <c r="EB136">
        <v>4.99931</v>
      </c>
      <c r="EC136">
        <v>13496.07333333333</v>
      </c>
      <c r="ED136">
        <v>13259.35</v>
      </c>
      <c r="EE136">
        <v>40.92459999999999</v>
      </c>
      <c r="EF136">
        <v>42.5124</v>
      </c>
      <c r="EG136">
        <v>41.31199999999998</v>
      </c>
      <c r="EH136">
        <v>41.78513333333333</v>
      </c>
      <c r="EI136">
        <v>42.56199999999998</v>
      </c>
      <c r="EJ136">
        <v>1454.651333333333</v>
      </c>
      <c r="EK136">
        <v>40.36033333333332</v>
      </c>
      <c r="EL136">
        <v>0</v>
      </c>
      <c r="EM136">
        <v>107.3000001907349</v>
      </c>
      <c r="EN136">
        <v>0</v>
      </c>
      <c r="EO136">
        <v>659.3191153846154</v>
      </c>
      <c r="EP136">
        <v>-14.90287178555031</v>
      </c>
      <c r="EQ136">
        <v>83.49059689728408</v>
      </c>
      <c r="ER136">
        <v>13495.20384615384</v>
      </c>
      <c r="ES136">
        <v>15</v>
      </c>
      <c r="ET136">
        <v>1687894385.5</v>
      </c>
      <c r="EU136" t="s">
        <v>914</v>
      </c>
      <c r="EV136">
        <v>1687894385.5</v>
      </c>
      <c r="EW136">
        <v>1687893576.1</v>
      </c>
      <c r="EX136">
        <v>100</v>
      </c>
      <c r="EY136">
        <v>0.008</v>
      </c>
      <c r="EZ136">
        <v>-0.021</v>
      </c>
      <c r="FA136">
        <v>0.5620000000000001</v>
      </c>
      <c r="FB136">
        <v>0.413</v>
      </c>
      <c r="FC136">
        <v>435</v>
      </c>
      <c r="FD136">
        <v>29</v>
      </c>
      <c r="FE136">
        <v>0.11</v>
      </c>
      <c r="FF136">
        <v>0.32</v>
      </c>
      <c r="FG136">
        <v>-16.00648292682926</v>
      </c>
      <c r="FH136">
        <v>-2.435111498257869</v>
      </c>
      <c r="FI136">
        <v>0.2662161224547612</v>
      </c>
      <c r="FJ136">
        <v>1</v>
      </c>
      <c r="FK136">
        <v>418.8781290322581</v>
      </c>
      <c r="FL136">
        <v>-0.9190645161304487</v>
      </c>
      <c r="FM136">
        <v>0.07490455946132593</v>
      </c>
      <c r="FN136">
        <v>1</v>
      </c>
      <c r="FO136">
        <v>2.609496585365854</v>
      </c>
      <c r="FP136">
        <v>0.3646291986062722</v>
      </c>
      <c r="FQ136">
        <v>0.03766704172406843</v>
      </c>
      <c r="FR136">
        <v>1</v>
      </c>
      <c r="FS136">
        <v>31.75932258064516</v>
      </c>
      <c r="FT136">
        <v>0.3525435483870645</v>
      </c>
      <c r="FU136">
        <v>0.02659575165780229</v>
      </c>
      <c r="FV136">
        <v>1</v>
      </c>
      <c r="FW136">
        <v>4</v>
      </c>
      <c r="FX136">
        <v>4</v>
      </c>
      <c r="FY136" t="s">
        <v>415</v>
      </c>
      <c r="FZ136">
        <v>3.17196</v>
      </c>
      <c r="GA136">
        <v>2.79633</v>
      </c>
      <c r="GB136">
        <v>0.103232</v>
      </c>
      <c r="GC136">
        <v>0.106884</v>
      </c>
      <c r="GD136">
        <v>0.143724</v>
      </c>
      <c r="GE136">
        <v>0.136296</v>
      </c>
      <c r="GF136">
        <v>27795.9</v>
      </c>
      <c r="GG136">
        <v>22048.2</v>
      </c>
      <c r="GH136">
        <v>28996.4</v>
      </c>
      <c r="GI136">
        <v>24205.6</v>
      </c>
      <c r="GJ136">
        <v>31579.1</v>
      </c>
      <c r="GK136">
        <v>30509.3</v>
      </c>
      <c r="GL136">
        <v>40004.8</v>
      </c>
      <c r="GM136">
        <v>39495.6</v>
      </c>
      <c r="GN136">
        <v>2.11665</v>
      </c>
      <c r="GO136">
        <v>1.79165</v>
      </c>
      <c r="GP136">
        <v>0.06457789999999999</v>
      </c>
      <c r="GQ136">
        <v>0</v>
      </c>
      <c r="GR136">
        <v>32.8296</v>
      </c>
      <c r="GS136">
        <v>999.9</v>
      </c>
      <c r="GT136">
        <v>62.2</v>
      </c>
      <c r="GU136">
        <v>35.2</v>
      </c>
      <c r="GV136">
        <v>35.2166</v>
      </c>
      <c r="GW136">
        <v>61.98</v>
      </c>
      <c r="GX136">
        <v>31.0777</v>
      </c>
      <c r="GY136">
        <v>1</v>
      </c>
      <c r="GZ136">
        <v>0.416006</v>
      </c>
      <c r="HA136">
        <v>0</v>
      </c>
      <c r="HB136">
        <v>20.275</v>
      </c>
      <c r="HC136">
        <v>5.21984</v>
      </c>
      <c r="HD136">
        <v>11.9081</v>
      </c>
      <c r="HE136">
        <v>4.963</v>
      </c>
      <c r="HF136">
        <v>3.29125</v>
      </c>
      <c r="HG136">
        <v>9999</v>
      </c>
      <c r="HH136">
        <v>9999</v>
      </c>
      <c r="HI136">
        <v>9999</v>
      </c>
      <c r="HJ136">
        <v>999.9</v>
      </c>
      <c r="HK136">
        <v>4.97029</v>
      </c>
      <c r="HL136">
        <v>1.87531</v>
      </c>
      <c r="HM136">
        <v>1.87403</v>
      </c>
      <c r="HN136">
        <v>1.87322</v>
      </c>
      <c r="HO136">
        <v>1.87469</v>
      </c>
      <c r="HP136">
        <v>1.86966</v>
      </c>
      <c r="HQ136">
        <v>1.87378</v>
      </c>
      <c r="HR136">
        <v>1.87884</v>
      </c>
      <c r="HS136">
        <v>0</v>
      </c>
      <c r="HT136">
        <v>0</v>
      </c>
      <c r="HU136">
        <v>0</v>
      </c>
      <c r="HV136">
        <v>0</v>
      </c>
      <c r="HW136" t="s">
        <v>416</v>
      </c>
      <c r="HX136" t="s">
        <v>417</v>
      </c>
      <c r="HY136" t="s">
        <v>418</v>
      </c>
      <c r="HZ136" t="s">
        <v>418</v>
      </c>
      <c r="IA136" t="s">
        <v>418</v>
      </c>
      <c r="IB136" t="s">
        <v>418</v>
      </c>
      <c r="IC136">
        <v>0</v>
      </c>
      <c r="ID136">
        <v>100</v>
      </c>
      <c r="IE136">
        <v>100</v>
      </c>
      <c r="IF136">
        <v>0.5620000000000001</v>
      </c>
      <c r="IG136">
        <v>0.4127</v>
      </c>
      <c r="IH136">
        <v>0.5533333333332848</v>
      </c>
      <c r="II136">
        <v>0</v>
      </c>
      <c r="IJ136">
        <v>0</v>
      </c>
      <c r="IK136">
        <v>0</v>
      </c>
      <c r="IL136">
        <v>0.4126499999999993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1.5</v>
      </c>
      <c r="IU136">
        <v>13</v>
      </c>
      <c r="IV136">
        <v>1.13281</v>
      </c>
      <c r="IW136">
        <v>2.41943</v>
      </c>
      <c r="IX136">
        <v>1.42578</v>
      </c>
      <c r="IY136">
        <v>2.26196</v>
      </c>
      <c r="IZ136">
        <v>1.54785</v>
      </c>
      <c r="JA136">
        <v>2.47925</v>
      </c>
      <c r="JB136">
        <v>38.4769</v>
      </c>
      <c r="JC136">
        <v>15.7869</v>
      </c>
      <c r="JD136">
        <v>18</v>
      </c>
      <c r="JE136">
        <v>641.455</v>
      </c>
      <c r="JF136">
        <v>412.268</v>
      </c>
      <c r="JG136">
        <v>32.8436</v>
      </c>
      <c r="JH136">
        <v>32.5439</v>
      </c>
      <c r="JI136">
        <v>30.0013</v>
      </c>
      <c r="JJ136">
        <v>32.2299</v>
      </c>
      <c r="JK136">
        <v>32.1524</v>
      </c>
      <c r="JL136">
        <v>22.6942</v>
      </c>
      <c r="JM136">
        <v>22.6655</v>
      </c>
      <c r="JN136">
        <v>82.88249999999999</v>
      </c>
      <c r="JO136">
        <v>-999.9</v>
      </c>
      <c r="JP136">
        <v>435</v>
      </c>
      <c r="JQ136">
        <v>29</v>
      </c>
      <c r="JR136">
        <v>94.48779999999999</v>
      </c>
      <c r="JS136">
        <v>100.481</v>
      </c>
    </row>
    <row r="137" spans="1:279">
      <c r="A137">
        <v>101</v>
      </c>
      <c r="B137">
        <v>1687894471.5</v>
      </c>
      <c r="C137">
        <v>21939.90000009537</v>
      </c>
      <c r="D137" t="s">
        <v>915</v>
      </c>
      <c r="E137" t="s">
        <v>916</v>
      </c>
      <c r="F137">
        <v>15</v>
      </c>
      <c r="P137">
        <v>1687894463.5</v>
      </c>
      <c r="Q137">
        <f>(R137)/1000</f>
        <v>0</v>
      </c>
      <c r="R137">
        <f>1000*DB137*AP137*(CX137-CY137)/(100*CQ137*(1000-AP137*CX137))</f>
        <v>0</v>
      </c>
      <c r="S137">
        <f>DB137*AP137*(CW137-CV137*(1000-AP137*CY137)/(1000-AP137*CX137))/(100*CQ137)</f>
        <v>0</v>
      </c>
      <c r="T137">
        <f>CV137 - IF(AP137&gt;1, S137*CQ137*100.0/(AR137*DJ137), 0)</f>
        <v>0</v>
      </c>
      <c r="U137">
        <f>((AA137-Q137/2)*T137-S137)/(AA137+Q137/2)</f>
        <v>0</v>
      </c>
      <c r="V137">
        <f>U137*(DC137+DD137)/1000.0</f>
        <v>0</v>
      </c>
      <c r="W137">
        <f>(CV137 - IF(AP137&gt;1, S137*CQ137*100.0/(AR137*DJ137), 0))*(DC137+DD137)/1000.0</f>
        <v>0</v>
      </c>
      <c r="X137">
        <f>2.0/((1/Z137-1/Y137)+SIGN(Z137)*SQRT((1/Z137-1/Y137)*(1/Z137-1/Y137) + 4*CR137/((CR137+1)*(CR137+1))*(2*1/Z137*1/Y137-1/Y137*1/Y137)))</f>
        <v>0</v>
      </c>
      <c r="Y137">
        <f>IF(LEFT(CS137,1)&lt;&gt;"0",IF(LEFT(CS137,1)="1",3.0,CT137),$D$5+$E$5*(DJ137*DC137/($K$5*1000))+$F$5*(DJ137*DC137/($K$5*1000))*MAX(MIN(CQ137,$J$5),$I$5)*MAX(MIN(CQ137,$J$5),$I$5)+$G$5*MAX(MIN(CQ137,$J$5),$I$5)*(DJ137*DC137/($K$5*1000))+$H$5*(DJ137*DC137/($K$5*1000))*(DJ137*DC137/($K$5*1000)))</f>
        <v>0</v>
      </c>
      <c r="Z137">
        <f>Q137*(1000-(1000*0.61365*exp(17.502*AD137/(240.97+AD137))/(DC137+DD137)+CX137)/2)/(1000*0.61365*exp(17.502*AD137/(240.97+AD137))/(DC137+DD137)-CX137)</f>
        <v>0</v>
      </c>
      <c r="AA137">
        <f>1/((CR137+1)/(X137/1.6)+1/(Y137/1.37)) + CR137/((CR137+1)/(X137/1.6) + CR137/(Y137/1.37))</f>
        <v>0</v>
      </c>
      <c r="AB137">
        <f>(CM137*CP137)</f>
        <v>0</v>
      </c>
      <c r="AC137">
        <f>(DE137+(AB137+2*0.95*5.67E-8*(((DE137+$B$7)+273)^4-(DE137+273)^4)-44100*Q137)/(1.84*29.3*Y137+8*0.95*5.67E-8*(DE137+273)^3))</f>
        <v>0</v>
      </c>
      <c r="AD137">
        <f>($B$119*DF137+$D$7*DG137+$C$119*AC137)</f>
        <v>0</v>
      </c>
      <c r="AE137">
        <f>0.61365*exp(17.502*AD137/(240.97+AD137))</f>
        <v>0</v>
      </c>
      <c r="AF137">
        <f>(AG137/AH137*100)</f>
        <v>0</v>
      </c>
      <c r="AG137">
        <f>CX137*(DC137+DD137)/1000</f>
        <v>0</v>
      </c>
      <c r="AH137">
        <f>0.61365*exp(17.502*DE137/(240.97+DE137))</f>
        <v>0</v>
      </c>
      <c r="AI137">
        <f>(AE137-CX137*(DC137+DD137)/1000)</f>
        <v>0</v>
      </c>
      <c r="AJ137">
        <f>(-Q137*44100)</f>
        <v>0</v>
      </c>
      <c r="AK137">
        <f>2*29.3*Y137*0.92*(DE137-AD137)</f>
        <v>0</v>
      </c>
      <c r="AL137">
        <f>2*0.95*5.67E-8*(((DE137+$B$7)+273)^4-(AD137+273)^4)</f>
        <v>0</v>
      </c>
      <c r="AM137">
        <f>AB137+AL137+AJ137+AK137</f>
        <v>0</v>
      </c>
      <c r="AN137">
        <v>0</v>
      </c>
      <c r="AO137">
        <v>0</v>
      </c>
      <c r="AP137">
        <f>IF(AN137*$H$13&gt;=AR137,1.0,(AR137/(AR137-AN137*$H$13)))</f>
        <v>0</v>
      </c>
      <c r="AQ137">
        <f>(AP137-1)*100</f>
        <v>0</v>
      </c>
      <c r="AR137">
        <f>MAX(0,($B$13+$C$13*DJ137)/(1+$D$13*DJ137)*DC137/(DE137+273)*$E$13)</f>
        <v>0</v>
      </c>
      <c r="AS137" t="s">
        <v>409</v>
      </c>
      <c r="AT137">
        <v>12501.9</v>
      </c>
      <c r="AU137">
        <v>646.7515384615385</v>
      </c>
      <c r="AV137">
        <v>2575.47</v>
      </c>
      <c r="AW137">
        <f>1-AU137/AV137</f>
        <v>0</v>
      </c>
      <c r="AX137">
        <v>-1.242991638256745</v>
      </c>
      <c r="AY137" t="s">
        <v>917</v>
      </c>
      <c r="AZ137">
        <v>12510.2</v>
      </c>
      <c r="BA137">
        <v>603.5180769230769</v>
      </c>
      <c r="BB137">
        <v>800.125</v>
      </c>
      <c r="BC137">
        <f>1-BA137/BB137</f>
        <v>0</v>
      </c>
      <c r="BD137">
        <v>0.5</v>
      </c>
      <c r="BE137">
        <f>CN137</f>
        <v>0</v>
      </c>
      <c r="BF137">
        <f>S137</f>
        <v>0</v>
      </c>
      <c r="BG137">
        <f>BC137*BD137*BE137</f>
        <v>0</v>
      </c>
      <c r="BH137">
        <f>(BF137-AX137)/BE137</f>
        <v>0</v>
      </c>
      <c r="BI137">
        <f>(AV137-BB137)/BB137</f>
        <v>0</v>
      </c>
      <c r="BJ137">
        <f>AU137/(AW137+AU137/BB137)</f>
        <v>0</v>
      </c>
      <c r="BK137" t="s">
        <v>918</v>
      </c>
      <c r="BL137">
        <v>-933.03</v>
      </c>
      <c r="BM137">
        <f>IF(BL137&lt;&gt;0, BL137, BJ137)</f>
        <v>0</v>
      </c>
      <c r="BN137">
        <f>1-BM137/BB137</f>
        <v>0</v>
      </c>
      <c r="BO137">
        <f>(BB137-BA137)/(BB137-BM137)</f>
        <v>0</v>
      </c>
      <c r="BP137">
        <f>(AV137-BB137)/(AV137-BM137)</f>
        <v>0</v>
      </c>
      <c r="BQ137">
        <f>(BB137-BA137)/(BB137-AU137)</f>
        <v>0</v>
      </c>
      <c r="BR137">
        <f>(AV137-BB137)/(AV137-AU137)</f>
        <v>0</v>
      </c>
      <c r="BS137">
        <f>(BO137*BM137/BA137)</f>
        <v>0</v>
      </c>
      <c r="BT137">
        <f>(1-BS137)</f>
        <v>0</v>
      </c>
      <c r="BU137">
        <v>2045</v>
      </c>
      <c r="BV137">
        <v>300</v>
      </c>
      <c r="BW137">
        <v>300</v>
      </c>
      <c r="BX137">
        <v>300</v>
      </c>
      <c r="BY137">
        <v>12510.2</v>
      </c>
      <c r="BZ137">
        <v>756.14</v>
      </c>
      <c r="CA137">
        <v>-0.00906246</v>
      </c>
      <c r="CB137">
        <v>-5.87</v>
      </c>
      <c r="CC137" t="s">
        <v>412</v>
      </c>
      <c r="CD137" t="s">
        <v>412</v>
      </c>
      <c r="CE137" t="s">
        <v>412</v>
      </c>
      <c r="CF137" t="s">
        <v>412</v>
      </c>
      <c r="CG137" t="s">
        <v>412</v>
      </c>
      <c r="CH137" t="s">
        <v>412</v>
      </c>
      <c r="CI137" t="s">
        <v>412</v>
      </c>
      <c r="CJ137" t="s">
        <v>412</v>
      </c>
      <c r="CK137" t="s">
        <v>412</v>
      </c>
      <c r="CL137" t="s">
        <v>412</v>
      </c>
      <c r="CM137">
        <f>$B$11*DK137+$C$11*DL137+$F$11*DW137*(1-DZ137)</f>
        <v>0</v>
      </c>
      <c r="CN137">
        <f>CM137*CO137</f>
        <v>0</v>
      </c>
      <c r="CO137">
        <f>($B$11*$D$9+$C$11*$D$9+$F$11*((EJ137+EB137)/MAX(EJ137+EB137+EK137, 0.1)*$I$9+EK137/MAX(EJ137+EB137+EK137, 0.1)*$J$9))/($B$11+$C$11+$F$11)</f>
        <v>0</v>
      </c>
      <c r="CP137">
        <f>($B$11*$K$9+$C$11*$K$9+$F$11*((EJ137+EB137)/MAX(EJ137+EB137+EK137, 0.1)*$P$9+EK137/MAX(EJ137+EB137+EK137, 0.1)*$Q$9))/($B$11+$C$11+$F$11)</f>
        <v>0</v>
      </c>
      <c r="CQ137">
        <v>6</v>
      </c>
      <c r="CR137">
        <v>0.5</v>
      </c>
      <c r="CS137" t="s">
        <v>413</v>
      </c>
      <c r="CT137">
        <v>2</v>
      </c>
      <c r="CU137">
        <v>1687894463.5</v>
      </c>
      <c r="CV137">
        <v>429.7031935483872</v>
      </c>
      <c r="CW137">
        <v>435.0160322580646</v>
      </c>
      <c r="CX137">
        <v>29.56261612903226</v>
      </c>
      <c r="CY137">
        <v>28.8931064516129</v>
      </c>
      <c r="CZ137">
        <v>429.1531935483872</v>
      </c>
      <c r="DA137">
        <v>29.18361612903226</v>
      </c>
      <c r="DB137">
        <v>600.1869677419355</v>
      </c>
      <c r="DC137">
        <v>100.8714838709677</v>
      </c>
      <c r="DD137">
        <v>0.09979052903225807</v>
      </c>
      <c r="DE137">
        <v>33.70604516129032</v>
      </c>
      <c r="DF137">
        <v>33.50360645161291</v>
      </c>
      <c r="DG137">
        <v>999.9000000000003</v>
      </c>
      <c r="DH137">
        <v>0</v>
      </c>
      <c r="DI137">
        <v>0</v>
      </c>
      <c r="DJ137">
        <v>10000.36322580645</v>
      </c>
      <c r="DK137">
        <v>0</v>
      </c>
      <c r="DL137">
        <v>1636.792258064516</v>
      </c>
      <c r="DM137">
        <v>-5.301041612903225</v>
      </c>
      <c r="DN137">
        <v>442.820935483871</v>
      </c>
      <c r="DO137">
        <v>447.958870967742</v>
      </c>
      <c r="DP137">
        <v>0.7031657419354842</v>
      </c>
      <c r="DQ137">
        <v>435.0160322580646</v>
      </c>
      <c r="DR137">
        <v>28.8931064516129</v>
      </c>
      <c r="DS137">
        <v>2.985423225806452</v>
      </c>
      <c r="DT137">
        <v>2.914492903225806</v>
      </c>
      <c r="DU137">
        <v>23.94683225806452</v>
      </c>
      <c r="DV137">
        <v>23.54729677419354</v>
      </c>
      <c r="DW137">
        <v>1499.998387096774</v>
      </c>
      <c r="DX137">
        <v>0.973001</v>
      </c>
      <c r="DY137">
        <v>0.02699870000000001</v>
      </c>
      <c r="DZ137">
        <v>0</v>
      </c>
      <c r="EA137">
        <v>603.5539677419355</v>
      </c>
      <c r="EB137">
        <v>4.999310000000001</v>
      </c>
      <c r="EC137">
        <v>13414.64838709678</v>
      </c>
      <c r="ED137">
        <v>13259.24516129032</v>
      </c>
      <c r="EE137">
        <v>41.06606451612901</v>
      </c>
      <c r="EF137">
        <v>42.68699999999997</v>
      </c>
      <c r="EG137">
        <v>41.375</v>
      </c>
      <c r="EH137">
        <v>42.127</v>
      </c>
      <c r="EI137">
        <v>42.69919354838707</v>
      </c>
      <c r="EJ137">
        <v>1454.638387096774</v>
      </c>
      <c r="EK137">
        <v>40.35999999999998</v>
      </c>
      <c r="EL137">
        <v>0</v>
      </c>
      <c r="EM137">
        <v>113.3000001907349</v>
      </c>
      <c r="EN137">
        <v>0</v>
      </c>
      <c r="EO137">
        <v>603.5180769230769</v>
      </c>
      <c r="EP137">
        <v>-7.765606836886187</v>
      </c>
      <c r="EQ137">
        <v>1032.461539222322</v>
      </c>
      <c r="ER137">
        <v>13426.45</v>
      </c>
      <c r="ES137">
        <v>15</v>
      </c>
      <c r="ET137">
        <v>1687894492</v>
      </c>
      <c r="EU137" t="s">
        <v>919</v>
      </c>
      <c r="EV137">
        <v>1687894488.5</v>
      </c>
      <c r="EW137">
        <v>1687894492</v>
      </c>
      <c r="EX137">
        <v>101</v>
      </c>
      <c r="EY137">
        <v>-0.012</v>
      </c>
      <c r="EZ137">
        <v>-0.033</v>
      </c>
      <c r="FA137">
        <v>0.55</v>
      </c>
      <c r="FB137">
        <v>0.379</v>
      </c>
      <c r="FC137">
        <v>435</v>
      </c>
      <c r="FD137">
        <v>29</v>
      </c>
      <c r="FE137">
        <v>0.34</v>
      </c>
      <c r="FF137">
        <v>0.22</v>
      </c>
      <c r="FG137">
        <v>-5.3386645</v>
      </c>
      <c r="FH137">
        <v>0.7187245778611747</v>
      </c>
      <c r="FI137">
        <v>0.07616510542728869</v>
      </c>
      <c r="FJ137">
        <v>1</v>
      </c>
      <c r="FK137">
        <v>429.7104666666667</v>
      </c>
      <c r="FL137">
        <v>0.8113014460507638</v>
      </c>
      <c r="FM137">
        <v>0.06228682757123342</v>
      </c>
      <c r="FN137">
        <v>1</v>
      </c>
      <c r="FO137">
        <v>0.6881356000000001</v>
      </c>
      <c r="FP137">
        <v>0.328706746716696</v>
      </c>
      <c r="FQ137">
        <v>0.03170698591304446</v>
      </c>
      <c r="FR137">
        <v>1</v>
      </c>
      <c r="FS137">
        <v>29.59558</v>
      </c>
      <c r="FT137">
        <v>0.2117018909900242</v>
      </c>
      <c r="FU137">
        <v>0.01545827502235187</v>
      </c>
      <c r="FV137">
        <v>1</v>
      </c>
      <c r="FW137">
        <v>4</v>
      </c>
      <c r="FX137">
        <v>4</v>
      </c>
      <c r="FY137" t="s">
        <v>415</v>
      </c>
      <c r="FZ137">
        <v>3.17176</v>
      </c>
      <c r="GA137">
        <v>2.7965</v>
      </c>
      <c r="GB137">
        <v>0.105218</v>
      </c>
      <c r="GC137">
        <v>0.106813</v>
      </c>
      <c r="GD137">
        <v>0.136763</v>
      </c>
      <c r="GE137">
        <v>0.135459</v>
      </c>
      <c r="GF137">
        <v>27720.6</v>
      </c>
      <c r="GG137">
        <v>22040.1</v>
      </c>
      <c r="GH137">
        <v>28983.3</v>
      </c>
      <c r="GI137">
        <v>24195.9</v>
      </c>
      <c r="GJ137">
        <v>31827.5</v>
      </c>
      <c r="GK137">
        <v>30527.8</v>
      </c>
      <c r="GL137">
        <v>39989.3</v>
      </c>
      <c r="GM137">
        <v>39479.9</v>
      </c>
      <c r="GN137">
        <v>2.11265</v>
      </c>
      <c r="GO137">
        <v>1.78565</v>
      </c>
      <c r="GP137">
        <v>0.09071079999999999</v>
      </c>
      <c r="GQ137">
        <v>0</v>
      </c>
      <c r="GR137">
        <v>32.0464</v>
      </c>
      <c r="GS137">
        <v>999.9</v>
      </c>
      <c r="GT137">
        <v>62.2</v>
      </c>
      <c r="GU137">
        <v>35.3</v>
      </c>
      <c r="GV137">
        <v>35.4121</v>
      </c>
      <c r="GW137">
        <v>61.83</v>
      </c>
      <c r="GX137">
        <v>31.5024</v>
      </c>
      <c r="GY137">
        <v>1</v>
      </c>
      <c r="GZ137">
        <v>0.437924</v>
      </c>
      <c r="HA137">
        <v>0</v>
      </c>
      <c r="HB137">
        <v>20.2763</v>
      </c>
      <c r="HC137">
        <v>5.22268</v>
      </c>
      <c r="HD137">
        <v>11.9081</v>
      </c>
      <c r="HE137">
        <v>4.96335</v>
      </c>
      <c r="HF137">
        <v>3.292</v>
      </c>
      <c r="HG137">
        <v>9999</v>
      </c>
      <c r="HH137">
        <v>9999</v>
      </c>
      <c r="HI137">
        <v>9999</v>
      </c>
      <c r="HJ137">
        <v>999.9</v>
      </c>
      <c r="HK137">
        <v>4.9703</v>
      </c>
      <c r="HL137">
        <v>1.87531</v>
      </c>
      <c r="HM137">
        <v>1.87403</v>
      </c>
      <c r="HN137">
        <v>1.87322</v>
      </c>
      <c r="HO137">
        <v>1.87469</v>
      </c>
      <c r="HP137">
        <v>1.86966</v>
      </c>
      <c r="HQ137">
        <v>1.87378</v>
      </c>
      <c r="HR137">
        <v>1.87883</v>
      </c>
      <c r="HS137">
        <v>0</v>
      </c>
      <c r="HT137">
        <v>0</v>
      </c>
      <c r="HU137">
        <v>0</v>
      </c>
      <c r="HV137">
        <v>0</v>
      </c>
      <c r="HW137" t="s">
        <v>416</v>
      </c>
      <c r="HX137" t="s">
        <v>417</v>
      </c>
      <c r="HY137" t="s">
        <v>418</v>
      </c>
      <c r="HZ137" t="s">
        <v>418</v>
      </c>
      <c r="IA137" t="s">
        <v>418</v>
      </c>
      <c r="IB137" t="s">
        <v>418</v>
      </c>
      <c r="IC137">
        <v>0</v>
      </c>
      <c r="ID137">
        <v>100</v>
      </c>
      <c r="IE137">
        <v>100</v>
      </c>
      <c r="IF137">
        <v>0.55</v>
      </c>
      <c r="IG137">
        <v>0.379</v>
      </c>
      <c r="IH137">
        <v>0.5617999999999483</v>
      </c>
      <c r="II137">
        <v>0</v>
      </c>
      <c r="IJ137">
        <v>0</v>
      </c>
      <c r="IK137">
        <v>0</v>
      </c>
      <c r="IL137">
        <v>0.4126499999999993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1.4</v>
      </c>
      <c r="IU137">
        <v>14.9</v>
      </c>
      <c r="IV137">
        <v>1.13159</v>
      </c>
      <c r="IW137">
        <v>2.41455</v>
      </c>
      <c r="IX137">
        <v>1.42578</v>
      </c>
      <c r="IY137">
        <v>2.26318</v>
      </c>
      <c r="IZ137">
        <v>1.54785</v>
      </c>
      <c r="JA137">
        <v>2.4646</v>
      </c>
      <c r="JB137">
        <v>38.6979</v>
      </c>
      <c r="JC137">
        <v>15.7519</v>
      </c>
      <c r="JD137">
        <v>18</v>
      </c>
      <c r="JE137">
        <v>640.9349999999999</v>
      </c>
      <c r="JF137">
        <v>410.492</v>
      </c>
      <c r="JG137">
        <v>32.9369</v>
      </c>
      <c r="JH137">
        <v>32.7938</v>
      </c>
      <c r="JI137">
        <v>30.0006</v>
      </c>
      <c r="JJ137">
        <v>32.4858</v>
      </c>
      <c r="JK137">
        <v>32.4044</v>
      </c>
      <c r="JL137">
        <v>22.6778</v>
      </c>
      <c r="JM137">
        <v>22.1235</v>
      </c>
      <c r="JN137">
        <v>82.88249999999999</v>
      </c>
      <c r="JO137">
        <v>-999.9</v>
      </c>
      <c r="JP137">
        <v>435</v>
      </c>
      <c r="JQ137">
        <v>29</v>
      </c>
      <c r="JR137">
        <v>94.4486</v>
      </c>
      <c r="JS137">
        <v>100.441</v>
      </c>
    </row>
    <row r="138" spans="1:279">
      <c r="A138">
        <v>102</v>
      </c>
      <c r="B138">
        <v>1687894582.5</v>
      </c>
      <c r="C138">
        <v>22050.90000009537</v>
      </c>
      <c r="D138" t="s">
        <v>920</v>
      </c>
      <c r="E138" t="s">
        <v>921</v>
      </c>
      <c r="F138">
        <v>15</v>
      </c>
      <c r="P138">
        <v>1687894574.75</v>
      </c>
      <c r="Q138">
        <f>(R138)/1000</f>
        <v>0</v>
      </c>
      <c r="R138">
        <f>1000*DB138*AP138*(CX138-CY138)/(100*CQ138*(1000-AP138*CX138))</f>
        <v>0</v>
      </c>
      <c r="S138">
        <f>DB138*AP138*(CW138-CV138*(1000-AP138*CY138)/(1000-AP138*CX138))/(100*CQ138)</f>
        <v>0</v>
      </c>
      <c r="T138">
        <f>CV138 - IF(AP138&gt;1, S138*CQ138*100.0/(AR138*DJ138), 0)</f>
        <v>0</v>
      </c>
      <c r="U138">
        <f>((AA138-Q138/2)*T138-S138)/(AA138+Q138/2)</f>
        <v>0</v>
      </c>
      <c r="V138">
        <f>U138*(DC138+DD138)/1000.0</f>
        <v>0</v>
      </c>
      <c r="W138">
        <f>(CV138 - IF(AP138&gt;1, S138*CQ138*100.0/(AR138*DJ138), 0))*(DC138+DD138)/1000.0</f>
        <v>0</v>
      </c>
      <c r="X138">
        <f>2.0/((1/Z138-1/Y138)+SIGN(Z138)*SQRT((1/Z138-1/Y138)*(1/Z138-1/Y138) + 4*CR138/((CR138+1)*(CR138+1))*(2*1/Z138*1/Y138-1/Y138*1/Y138)))</f>
        <v>0</v>
      </c>
      <c r="Y138">
        <f>IF(LEFT(CS138,1)&lt;&gt;"0",IF(LEFT(CS138,1)="1",3.0,CT138),$D$5+$E$5*(DJ138*DC138/($K$5*1000))+$F$5*(DJ138*DC138/($K$5*1000))*MAX(MIN(CQ138,$J$5),$I$5)*MAX(MIN(CQ138,$J$5),$I$5)+$G$5*MAX(MIN(CQ138,$J$5),$I$5)*(DJ138*DC138/($K$5*1000))+$H$5*(DJ138*DC138/($K$5*1000))*(DJ138*DC138/($K$5*1000)))</f>
        <v>0</v>
      </c>
      <c r="Z138">
        <f>Q138*(1000-(1000*0.61365*exp(17.502*AD138/(240.97+AD138))/(DC138+DD138)+CX138)/2)/(1000*0.61365*exp(17.502*AD138/(240.97+AD138))/(DC138+DD138)-CX138)</f>
        <v>0</v>
      </c>
      <c r="AA138">
        <f>1/((CR138+1)/(X138/1.6)+1/(Y138/1.37)) + CR138/((CR138+1)/(X138/1.6) + CR138/(Y138/1.37))</f>
        <v>0</v>
      </c>
      <c r="AB138">
        <f>(CM138*CP138)</f>
        <v>0</v>
      </c>
      <c r="AC138">
        <f>(DE138+(AB138+2*0.95*5.67E-8*(((DE138+$B$7)+273)^4-(DE138+273)^4)-44100*Q138)/(1.84*29.3*Y138+8*0.95*5.67E-8*(DE138+273)^3))</f>
        <v>0</v>
      </c>
      <c r="AD138">
        <f>($B$119*DF138+$D$7*DG138+$C$119*AC138)</f>
        <v>0</v>
      </c>
      <c r="AE138">
        <f>0.61365*exp(17.502*AD138/(240.97+AD138))</f>
        <v>0</v>
      </c>
      <c r="AF138">
        <f>(AG138/AH138*100)</f>
        <v>0</v>
      </c>
      <c r="AG138">
        <f>CX138*(DC138+DD138)/1000</f>
        <v>0</v>
      </c>
      <c r="AH138">
        <f>0.61365*exp(17.502*DE138/(240.97+DE138))</f>
        <v>0</v>
      </c>
      <c r="AI138">
        <f>(AE138-CX138*(DC138+DD138)/1000)</f>
        <v>0</v>
      </c>
      <c r="AJ138">
        <f>(-Q138*44100)</f>
        <v>0</v>
      </c>
      <c r="AK138">
        <f>2*29.3*Y138*0.92*(DE138-AD138)</f>
        <v>0</v>
      </c>
      <c r="AL138">
        <f>2*0.95*5.67E-8*(((DE138+$B$7)+273)^4-(AD138+273)^4)</f>
        <v>0</v>
      </c>
      <c r="AM138">
        <f>AB138+AL138+AJ138+AK138</f>
        <v>0</v>
      </c>
      <c r="AN138">
        <v>0</v>
      </c>
      <c r="AO138">
        <v>0</v>
      </c>
      <c r="AP138">
        <f>IF(AN138*$H$13&gt;=AR138,1.0,(AR138/(AR138-AN138*$H$13)))</f>
        <v>0</v>
      </c>
      <c r="AQ138">
        <f>(AP138-1)*100</f>
        <v>0</v>
      </c>
      <c r="AR138">
        <f>MAX(0,($B$13+$C$13*DJ138)/(1+$D$13*DJ138)*DC138/(DE138+273)*$E$13)</f>
        <v>0</v>
      </c>
      <c r="AS138" t="s">
        <v>409</v>
      </c>
      <c r="AT138">
        <v>12501.9</v>
      </c>
      <c r="AU138">
        <v>646.7515384615385</v>
      </c>
      <c r="AV138">
        <v>2575.47</v>
      </c>
      <c r="AW138">
        <f>1-AU138/AV138</f>
        <v>0</v>
      </c>
      <c r="AX138">
        <v>-1.242991638256745</v>
      </c>
      <c r="AY138" t="s">
        <v>922</v>
      </c>
      <c r="AZ138">
        <v>12545.1</v>
      </c>
      <c r="BA138">
        <v>534.76064</v>
      </c>
      <c r="BB138">
        <v>634.847</v>
      </c>
      <c r="BC138">
        <f>1-BA138/BB138</f>
        <v>0</v>
      </c>
      <c r="BD138">
        <v>0.5</v>
      </c>
      <c r="BE138">
        <f>CN138</f>
        <v>0</v>
      </c>
      <c r="BF138">
        <f>S138</f>
        <v>0</v>
      </c>
      <c r="BG138">
        <f>BC138*BD138*BE138</f>
        <v>0</v>
      </c>
      <c r="BH138">
        <f>(BF138-AX138)/BE138</f>
        <v>0</v>
      </c>
      <c r="BI138">
        <f>(AV138-BB138)/BB138</f>
        <v>0</v>
      </c>
      <c r="BJ138">
        <f>AU138/(AW138+AU138/BB138)</f>
        <v>0</v>
      </c>
      <c r="BK138" t="s">
        <v>923</v>
      </c>
      <c r="BL138">
        <v>-1758.29</v>
      </c>
      <c r="BM138">
        <f>IF(BL138&lt;&gt;0, BL138, BJ138)</f>
        <v>0</v>
      </c>
      <c r="BN138">
        <f>1-BM138/BB138</f>
        <v>0</v>
      </c>
      <c r="BO138">
        <f>(BB138-BA138)/(BB138-BM138)</f>
        <v>0</v>
      </c>
      <c r="BP138">
        <f>(AV138-BB138)/(AV138-BM138)</f>
        <v>0</v>
      </c>
      <c r="BQ138">
        <f>(BB138-BA138)/(BB138-AU138)</f>
        <v>0</v>
      </c>
      <c r="BR138">
        <f>(AV138-BB138)/(AV138-AU138)</f>
        <v>0</v>
      </c>
      <c r="BS138">
        <f>(BO138*BM138/BA138)</f>
        <v>0</v>
      </c>
      <c r="BT138">
        <f>(1-BS138)</f>
        <v>0</v>
      </c>
      <c r="BU138">
        <v>2047</v>
      </c>
      <c r="BV138">
        <v>300</v>
      </c>
      <c r="BW138">
        <v>300</v>
      </c>
      <c r="BX138">
        <v>300</v>
      </c>
      <c r="BY138">
        <v>12545.1</v>
      </c>
      <c r="BZ138">
        <v>619.9299999999999</v>
      </c>
      <c r="CA138">
        <v>-0.009086260000000001</v>
      </c>
      <c r="CB138">
        <v>1.29</v>
      </c>
      <c r="CC138" t="s">
        <v>412</v>
      </c>
      <c r="CD138" t="s">
        <v>412</v>
      </c>
      <c r="CE138" t="s">
        <v>412</v>
      </c>
      <c r="CF138" t="s">
        <v>412</v>
      </c>
      <c r="CG138" t="s">
        <v>412</v>
      </c>
      <c r="CH138" t="s">
        <v>412</v>
      </c>
      <c r="CI138" t="s">
        <v>412</v>
      </c>
      <c r="CJ138" t="s">
        <v>412</v>
      </c>
      <c r="CK138" t="s">
        <v>412</v>
      </c>
      <c r="CL138" t="s">
        <v>412</v>
      </c>
      <c r="CM138">
        <f>$B$11*DK138+$C$11*DL138+$F$11*DW138*(1-DZ138)</f>
        <v>0</v>
      </c>
      <c r="CN138">
        <f>CM138*CO138</f>
        <v>0</v>
      </c>
      <c r="CO138">
        <f>($B$11*$D$9+$C$11*$D$9+$F$11*((EJ138+EB138)/MAX(EJ138+EB138+EK138, 0.1)*$I$9+EK138/MAX(EJ138+EB138+EK138, 0.1)*$J$9))/($B$11+$C$11+$F$11)</f>
        <v>0</v>
      </c>
      <c r="CP138">
        <f>($B$11*$K$9+$C$11*$K$9+$F$11*((EJ138+EB138)/MAX(EJ138+EB138+EK138, 0.1)*$P$9+EK138/MAX(EJ138+EB138+EK138, 0.1)*$Q$9))/($B$11+$C$11+$F$11)</f>
        <v>0</v>
      </c>
      <c r="CQ138">
        <v>6</v>
      </c>
      <c r="CR138">
        <v>0.5</v>
      </c>
      <c r="CS138" t="s">
        <v>413</v>
      </c>
      <c r="CT138">
        <v>2</v>
      </c>
      <c r="CU138">
        <v>1687894574.75</v>
      </c>
      <c r="CV138">
        <v>429.2677999999999</v>
      </c>
      <c r="CW138">
        <v>434.9957999999999</v>
      </c>
      <c r="CX138">
        <v>29.80512666666667</v>
      </c>
      <c r="CY138">
        <v>28.93171666666667</v>
      </c>
      <c r="CZ138">
        <v>428.7837999999999</v>
      </c>
      <c r="DA138">
        <v>29.42712666666667</v>
      </c>
      <c r="DB138">
        <v>600.2507666666664</v>
      </c>
      <c r="DC138">
        <v>100.8683666666667</v>
      </c>
      <c r="DD138">
        <v>0.1000460566666666</v>
      </c>
      <c r="DE138">
        <v>34.01413</v>
      </c>
      <c r="DF138">
        <v>34.35643666666667</v>
      </c>
      <c r="DG138">
        <v>999.9000000000002</v>
      </c>
      <c r="DH138">
        <v>0</v>
      </c>
      <c r="DI138">
        <v>0</v>
      </c>
      <c r="DJ138">
        <v>9996.776</v>
      </c>
      <c r="DK138">
        <v>0</v>
      </c>
      <c r="DL138">
        <v>504.2108666666666</v>
      </c>
      <c r="DM138">
        <v>-5.662306333333333</v>
      </c>
      <c r="DN138">
        <v>442.5237999999999</v>
      </c>
      <c r="DO138">
        <v>447.956</v>
      </c>
      <c r="DP138">
        <v>0.8747745666666666</v>
      </c>
      <c r="DQ138">
        <v>434.9957999999999</v>
      </c>
      <c r="DR138">
        <v>28.93171666666667</v>
      </c>
      <c r="DS138">
        <v>3.006530333333333</v>
      </c>
      <c r="DT138">
        <v>2.918294333333333</v>
      </c>
      <c r="DU138">
        <v>24.06411666666667</v>
      </c>
      <c r="DV138">
        <v>23.56892666666667</v>
      </c>
      <c r="DW138">
        <v>1499.988333333333</v>
      </c>
      <c r="DX138">
        <v>0.9730015333333333</v>
      </c>
      <c r="DY138">
        <v>0.02699825999999999</v>
      </c>
      <c r="DZ138">
        <v>0</v>
      </c>
      <c r="EA138">
        <v>534.8542</v>
      </c>
      <c r="EB138">
        <v>4.99931</v>
      </c>
      <c r="EC138">
        <v>15519.98333333333</v>
      </c>
      <c r="ED138">
        <v>13259.13333333333</v>
      </c>
      <c r="EE138">
        <v>41.18699999999998</v>
      </c>
      <c r="EF138">
        <v>42.625</v>
      </c>
      <c r="EG138">
        <v>41.43699999999998</v>
      </c>
      <c r="EH138">
        <v>42.3708</v>
      </c>
      <c r="EI138">
        <v>42.75</v>
      </c>
      <c r="EJ138">
        <v>1454.626</v>
      </c>
      <c r="EK138">
        <v>40.36266666666666</v>
      </c>
      <c r="EL138">
        <v>0</v>
      </c>
      <c r="EM138">
        <v>110.2000000476837</v>
      </c>
      <c r="EN138">
        <v>0</v>
      </c>
      <c r="EO138">
        <v>534.76064</v>
      </c>
      <c r="EP138">
        <v>-19.47430767176525</v>
      </c>
      <c r="EQ138">
        <v>5406.738521024751</v>
      </c>
      <c r="ER138">
        <v>15498.148</v>
      </c>
      <c r="ES138">
        <v>15</v>
      </c>
      <c r="ET138">
        <v>1687894604</v>
      </c>
      <c r="EU138" t="s">
        <v>924</v>
      </c>
      <c r="EV138">
        <v>1687894604</v>
      </c>
      <c r="EW138">
        <v>1687894602</v>
      </c>
      <c r="EX138">
        <v>102</v>
      </c>
      <c r="EY138">
        <v>-0.065</v>
      </c>
      <c r="EZ138">
        <v>-0.002</v>
      </c>
      <c r="FA138">
        <v>0.484</v>
      </c>
      <c r="FB138">
        <v>0.378</v>
      </c>
      <c r="FC138">
        <v>435</v>
      </c>
      <c r="FD138">
        <v>29</v>
      </c>
      <c r="FE138">
        <v>0.4</v>
      </c>
      <c r="FF138">
        <v>0.11</v>
      </c>
      <c r="FG138">
        <v>-5.655676</v>
      </c>
      <c r="FH138">
        <v>-0.03503684803000526</v>
      </c>
      <c r="FI138">
        <v>0.03296721134703385</v>
      </c>
      <c r="FJ138">
        <v>1</v>
      </c>
      <c r="FK138">
        <v>429.3304</v>
      </c>
      <c r="FL138">
        <v>0.3737486095666323</v>
      </c>
      <c r="FM138">
        <v>0.03539736336697267</v>
      </c>
      <c r="FN138">
        <v>1</v>
      </c>
      <c r="FO138">
        <v>0.851125025</v>
      </c>
      <c r="FP138">
        <v>0.4361763264540305</v>
      </c>
      <c r="FQ138">
        <v>0.04286642151468181</v>
      </c>
      <c r="FR138">
        <v>1</v>
      </c>
      <c r="FS138">
        <v>29.80310666666667</v>
      </c>
      <c r="FT138">
        <v>0.4179951056729354</v>
      </c>
      <c r="FU138">
        <v>0.0302274371317773</v>
      </c>
      <c r="FV138">
        <v>1</v>
      </c>
      <c r="FW138">
        <v>4</v>
      </c>
      <c r="FX138">
        <v>4</v>
      </c>
      <c r="FY138" t="s">
        <v>415</v>
      </c>
      <c r="FZ138">
        <v>3.17121</v>
      </c>
      <c r="GA138">
        <v>2.79672</v>
      </c>
      <c r="GB138">
        <v>0.105099</v>
      </c>
      <c r="GC138">
        <v>0.106778</v>
      </c>
      <c r="GD138">
        <v>0.137575</v>
      </c>
      <c r="GE138">
        <v>0.135584</v>
      </c>
      <c r="GF138">
        <v>27712</v>
      </c>
      <c r="GG138">
        <v>22040.3</v>
      </c>
      <c r="GH138">
        <v>28971</v>
      </c>
      <c r="GI138">
        <v>24195.6</v>
      </c>
      <c r="GJ138">
        <v>31784.9</v>
      </c>
      <c r="GK138">
        <v>30522.8</v>
      </c>
      <c r="GL138">
        <v>39973.1</v>
      </c>
      <c r="GM138">
        <v>39478.7</v>
      </c>
      <c r="GN138">
        <v>2.10882</v>
      </c>
      <c r="GO138">
        <v>1.78735</v>
      </c>
      <c r="GP138">
        <v>0.103563</v>
      </c>
      <c r="GQ138">
        <v>0</v>
      </c>
      <c r="GR138">
        <v>32.713</v>
      </c>
      <c r="GS138">
        <v>999.9</v>
      </c>
      <c r="GT138">
        <v>61.8</v>
      </c>
      <c r="GU138">
        <v>35.4</v>
      </c>
      <c r="GV138">
        <v>35.3811</v>
      </c>
      <c r="GW138">
        <v>61.92</v>
      </c>
      <c r="GX138">
        <v>31.7268</v>
      </c>
      <c r="GY138">
        <v>1</v>
      </c>
      <c r="GZ138">
        <v>0.443862</v>
      </c>
      <c r="HA138">
        <v>0</v>
      </c>
      <c r="HB138">
        <v>20.276</v>
      </c>
      <c r="HC138">
        <v>5.22478</v>
      </c>
      <c r="HD138">
        <v>11.9081</v>
      </c>
      <c r="HE138">
        <v>4.9637</v>
      </c>
      <c r="HF138">
        <v>3.292</v>
      </c>
      <c r="HG138">
        <v>9999</v>
      </c>
      <c r="HH138">
        <v>9999</v>
      </c>
      <c r="HI138">
        <v>9999</v>
      </c>
      <c r="HJ138">
        <v>999.9</v>
      </c>
      <c r="HK138">
        <v>4.9703</v>
      </c>
      <c r="HL138">
        <v>1.87531</v>
      </c>
      <c r="HM138">
        <v>1.87408</v>
      </c>
      <c r="HN138">
        <v>1.87327</v>
      </c>
      <c r="HO138">
        <v>1.87469</v>
      </c>
      <c r="HP138">
        <v>1.86966</v>
      </c>
      <c r="HQ138">
        <v>1.87378</v>
      </c>
      <c r="HR138">
        <v>1.87884</v>
      </c>
      <c r="HS138">
        <v>0</v>
      </c>
      <c r="HT138">
        <v>0</v>
      </c>
      <c r="HU138">
        <v>0</v>
      </c>
      <c r="HV138">
        <v>0</v>
      </c>
      <c r="HW138" t="s">
        <v>416</v>
      </c>
      <c r="HX138" t="s">
        <v>417</v>
      </c>
      <c r="HY138" t="s">
        <v>418</v>
      </c>
      <c r="HZ138" t="s">
        <v>418</v>
      </c>
      <c r="IA138" t="s">
        <v>418</v>
      </c>
      <c r="IB138" t="s">
        <v>418</v>
      </c>
      <c r="IC138">
        <v>0</v>
      </c>
      <c r="ID138">
        <v>100</v>
      </c>
      <c r="IE138">
        <v>100</v>
      </c>
      <c r="IF138">
        <v>0.484</v>
      </c>
      <c r="IG138">
        <v>0.378</v>
      </c>
      <c r="IH138">
        <v>0.5497499999999604</v>
      </c>
      <c r="II138">
        <v>0</v>
      </c>
      <c r="IJ138">
        <v>0</v>
      </c>
      <c r="IK138">
        <v>0</v>
      </c>
      <c r="IL138">
        <v>0.3793571428571383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1.6</v>
      </c>
      <c r="IU138">
        <v>1.5</v>
      </c>
      <c r="IV138">
        <v>1.13159</v>
      </c>
      <c r="IW138">
        <v>2.4231</v>
      </c>
      <c r="IX138">
        <v>1.42578</v>
      </c>
      <c r="IY138">
        <v>2.26196</v>
      </c>
      <c r="IZ138">
        <v>1.54785</v>
      </c>
      <c r="JA138">
        <v>2.3877</v>
      </c>
      <c r="JB138">
        <v>38.7471</v>
      </c>
      <c r="JC138">
        <v>15.7169</v>
      </c>
      <c r="JD138">
        <v>18</v>
      </c>
      <c r="JE138">
        <v>639.198</v>
      </c>
      <c r="JF138">
        <v>412.211</v>
      </c>
      <c r="JG138">
        <v>33.0415</v>
      </c>
      <c r="JH138">
        <v>32.8941</v>
      </c>
      <c r="JI138">
        <v>30.0004</v>
      </c>
      <c r="JJ138">
        <v>32.6073</v>
      </c>
      <c r="JK138">
        <v>32.5205</v>
      </c>
      <c r="JL138">
        <v>22.6762</v>
      </c>
      <c r="JM138">
        <v>21.5608</v>
      </c>
      <c r="JN138">
        <v>82.5115</v>
      </c>
      <c r="JO138">
        <v>-999.9</v>
      </c>
      <c r="JP138">
        <v>435</v>
      </c>
      <c r="JQ138">
        <v>29</v>
      </c>
      <c r="JR138">
        <v>94.40949999999999</v>
      </c>
      <c r="JS138">
        <v>100.438</v>
      </c>
    </row>
    <row r="139" spans="1:279">
      <c r="A139">
        <v>103</v>
      </c>
      <c r="B139">
        <v>1687894703.5</v>
      </c>
      <c r="C139">
        <v>22171.90000009537</v>
      </c>
      <c r="D139" t="s">
        <v>925</v>
      </c>
      <c r="E139" t="s">
        <v>926</v>
      </c>
      <c r="F139">
        <v>15</v>
      </c>
      <c r="P139">
        <v>1687894695.75</v>
      </c>
      <c r="Q139">
        <f>(R139)/1000</f>
        <v>0</v>
      </c>
      <c r="R139">
        <f>1000*DB139*AP139*(CX139-CY139)/(100*CQ139*(1000-AP139*CX139))</f>
        <v>0</v>
      </c>
      <c r="S139">
        <f>DB139*AP139*(CW139-CV139*(1000-AP139*CY139)/(1000-AP139*CX139))/(100*CQ139)</f>
        <v>0</v>
      </c>
      <c r="T139">
        <f>CV139 - IF(AP139&gt;1, S139*CQ139*100.0/(AR139*DJ139), 0)</f>
        <v>0</v>
      </c>
      <c r="U139">
        <f>((AA139-Q139/2)*T139-S139)/(AA139+Q139/2)</f>
        <v>0</v>
      </c>
      <c r="V139">
        <f>U139*(DC139+DD139)/1000.0</f>
        <v>0</v>
      </c>
      <c r="W139">
        <f>(CV139 - IF(AP139&gt;1, S139*CQ139*100.0/(AR139*DJ139), 0))*(DC139+DD139)/1000.0</f>
        <v>0</v>
      </c>
      <c r="X139">
        <f>2.0/((1/Z139-1/Y139)+SIGN(Z139)*SQRT((1/Z139-1/Y139)*(1/Z139-1/Y139) + 4*CR139/((CR139+1)*(CR139+1))*(2*1/Z139*1/Y139-1/Y139*1/Y139)))</f>
        <v>0</v>
      </c>
      <c r="Y139">
        <f>IF(LEFT(CS139,1)&lt;&gt;"0",IF(LEFT(CS139,1)="1",3.0,CT139),$D$5+$E$5*(DJ139*DC139/($K$5*1000))+$F$5*(DJ139*DC139/($K$5*1000))*MAX(MIN(CQ139,$J$5),$I$5)*MAX(MIN(CQ139,$J$5),$I$5)+$G$5*MAX(MIN(CQ139,$J$5),$I$5)*(DJ139*DC139/($K$5*1000))+$H$5*(DJ139*DC139/($K$5*1000))*(DJ139*DC139/($K$5*1000)))</f>
        <v>0</v>
      </c>
      <c r="Z139">
        <f>Q139*(1000-(1000*0.61365*exp(17.502*AD139/(240.97+AD139))/(DC139+DD139)+CX139)/2)/(1000*0.61365*exp(17.502*AD139/(240.97+AD139))/(DC139+DD139)-CX139)</f>
        <v>0</v>
      </c>
      <c r="AA139">
        <f>1/((CR139+1)/(X139/1.6)+1/(Y139/1.37)) + CR139/((CR139+1)/(X139/1.6) + CR139/(Y139/1.37))</f>
        <v>0</v>
      </c>
      <c r="AB139">
        <f>(CM139*CP139)</f>
        <v>0</v>
      </c>
      <c r="AC139">
        <f>(DE139+(AB139+2*0.95*5.67E-8*(((DE139+$B$7)+273)^4-(DE139+273)^4)-44100*Q139)/(1.84*29.3*Y139+8*0.95*5.67E-8*(DE139+273)^3))</f>
        <v>0</v>
      </c>
      <c r="AD139">
        <f>($B$119*DF139+$D$7*DG139+$C$119*AC139)</f>
        <v>0</v>
      </c>
      <c r="AE139">
        <f>0.61365*exp(17.502*AD139/(240.97+AD139))</f>
        <v>0</v>
      </c>
      <c r="AF139">
        <f>(AG139/AH139*100)</f>
        <v>0</v>
      </c>
      <c r="AG139">
        <f>CX139*(DC139+DD139)/1000</f>
        <v>0</v>
      </c>
      <c r="AH139">
        <f>0.61365*exp(17.502*DE139/(240.97+DE139))</f>
        <v>0</v>
      </c>
      <c r="AI139">
        <f>(AE139-CX139*(DC139+DD139)/1000)</f>
        <v>0</v>
      </c>
      <c r="AJ139">
        <f>(-Q139*44100)</f>
        <v>0</v>
      </c>
      <c r="AK139">
        <f>2*29.3*Y139*0.92*(DE139-AD139)</f>
        <v>0</v>
      </c>
      <c r="AL139">
        <f>2*0.95*5.67E-8*(((DE139+$B$7)+273)^4-(AD139+273)^4)</f>
        <v>0</v>
      </c>
      <c r="AM139">
        <f>AB139+AL139+AJ139+AK139</f>
        <v>0</v>
      </c>
      <c r="AN139">
        <v>0</v>
      </c>
      <c r="AO139">
        <v>0</v>
      </c>
      <c r="AP139">
        <f>IF(AN139*$H$13&gt;=AR139,1.0,(AR139/(AR139-AN139*$H$13)))</f>
        <v>0</v>
      </c>
      <c r="AQ139">
        <f>(AP139-1)*100</f>
        <v>0</v>
      </c>
      <c r="AR139">
        <f>MAX(0,($B$13+$C$13*DJ139)/(1+$D$13*DJ139)*DC139/(DE139+273)*$E$13)</f>
        <v>0</v>
      </c>
      <c r="AS139" t="s">
        <v>409</v>
      </c>
      <c r="AT139">
        <v>12501.9</v>
      </c>
      <c r="AU139">
        <v>646.7515384615385</v>
      </c>
      <c r="AV139">
        <v>2575.47</v>
      </c>
      <c r="AW139">
        <f>1-AU139/AV139</f>
        <v>0</v>
      </c>
      <c r="AX139">
        <v>-1.242991638256745</v>
      </c>
      <c r="AY139" t="s">
        <v>927</v>
      </c>
      <c r="AZ139">
        <v>12516.5</v>
      </c>
      <c r="BA139">
        <v>893.4719230769231</v>
      </c>
      <c r="BB139">
        <v>1215.7</v>
      </c>
      <c r="BC139">
        <f>1-BA139/BB139</f>
        <v>0</v>
      </c>
      <c r="BD139">
        <v>0.5</v>
      </c>
      <c r="BE139">
        <f>CN139</f>
        <v>0</v>
      </c>
      <c r="BF139">
        <f>S139</f>
        <v>0</v>
      </c>
      <c r="BG139">
        <f>BC139*BD139*BE139</f>
        <v>0</v>
      </c>
      <c r="BH139">
        <f>(BF139-AX139)/BE139</f>
        <v>0</v>
      </c>
      <c r="BI139">
        <f>(AV139-BB139)/BB139</f>
        <v>0</v>
      </c>
      <c r="BJ139">
        <f>AU139/(AW139+AU139/BB139)</f>
        <v>0</v>
      </c>
      <c r="BK139" t="s">
        <v>928</v>
      </c>
      <c r="BL139">
        <v>594.89</v>
      </c>
      <c r="BM139">
        <f>IF(BL139&lt;&gt;0, BL139, BJ139)</f>
        <v>0</v>
      </c>
      <c r="BN139">
        <f>1-BM139/BB139</f>
        <v>0</v>
      </c>
      <c r="BO139">
        <f>(BB139-BA139)/(BB139-BM139)</f>
        <v>0</v>
      </c>
      <c r="BP139">
        <f>(AV139-BB139)/(AV139-BM139)</f>
        <v>0</v>
      </c>
      <c r="BQ139">
        <f>(BB139-BA139)/(BB139-AU139)</f>
        <v>0</v>
      </c>
      <c r="BR139">
        <f>(AV139-BB139)/(AV139-AU139)</f>
        <v>0</v>
      </c>
      <c r="BS139">
        <f>(BO139*BM139/BA139)</f>
        <v>0</v>
      </c>
      <c r="BT139">
        <f>(1-BS139)</f>
        <v>0</v>
      </c>
      <c r="BU139">
        <v>2049</v>
      </c>
      <c r="BV139">
        <v>300</v>
      </c>
      <c r="BW139">
        <v>300</v>
      </c>
      <c r="BX139">
        <v>300</v>
      </c>
      <c r="BY139">
        <v>12516.5</v>
      </c>
      <c r="BZ139">
        <v>1164.42</v>
      </c>
      <c r="CA139">
        <v>-0.0090667</v>
      </c>
      <c r="CB139">
        <v>5.84</v>
      </c>
      <c r="CC139" t="s">
        <v>412</v>
      </c>
      <c r="CD139" t="s">
        <v>412</v>
      </c>
      <c r="CE139" t="s">
        <v>412</v>
      </c>
      <c r="CF139" t="s">
        <v>412</v>
      </c>
      <c r="CG139" t="s">
        <v>412</v>
      </c>
      <c r="CH139" t="s">
        <v>412</v>
      </c>
      <c r="CI139" t="s">
        <v>412</v>
      </c>
      <c r="CJ139" t="s">
        <v>412</v>
      </c>
      <c r="CK139" t="s">
        <v>412</v>
      </c>
      <c r="CL139" t="s">
        <v>412</v>
      </c>
      <c r="CM139">
        <f>$B$11*DK139+$C$11*DL139+$F$11*DW139*(1-DZ139)</f>
        <v>0</v>
      </c>
      <c r="CN139">
        <f>CM139*CO139</f>
        <v>0</v>
      </c>
      <c r="CO139">
        <f>($B$11*$D$9+$C$11*$D$9+$F$11*((EJ139+EB139)/MAX(EJ139+EB139+EK139, 0.1)*$I$9+EK139/MAX(EJ139+EB139+EK139, 0.1)*$J$9))/($B$11+$C$11+$F$11)</f>
        <v>0</v>
      </c>
      <c r="CP139">
        <f>($B$11*$K$9+$C$11*$K$9+$F$11*((EJ139+EB139)/MAX(EJ139+EB139+EK139, 0.1)*$P$9+EK139/MAX(EJ139+EB139+EK139, 0.1)*$Q$9))/($B$11+$C$11+$F$11)</f>
        <v>0</v>
      </c>
      <c r="CQ139">
        <v>6</v>
      </c>
      <c r="CR139">
        <v>0.5</v>
      </c>
      <c r="CS139" t="s">
        <v>413</v>
      </c>
      <c r="CT139">
        <v>2</v>
      </c>
      <c r="CU139">
        <v>1687894695.75</v>
      </c>
      <c r="CV139">
        <v>416.7200333333333</v>
      </c>
      <c r="CW139">
        <v>434.9875000000001</v>
      </c>
      <c r="CX139">
        <v>32.60733666666667</v>
      </c>
      <c r="CY139">
        <v>28.97344</v>
      </c>
      <c r="CZ139">
        <v>416.1960333333333</v>
      </c>
      <c r="DA139">
        <v>32.22979</v>
      </c>
      <c r="DB139">
        <v>600.2370666666667</v>
      </c>
      <c r="DC139">
        <v>100.8581666666667</v>
      </c>
      <c r="DD139">
        <v>0.10011285</v>
      </c>
      <c r="DE139">
        <v>34.13971666666667</v>
      </c>
      <c r="DF139">
        <v>33.92125333333334</v>
      </c>
      <c r="DG139">
        <v>999.9000000000002</v>
      </c>
      <c r="DH139">
        <v>0</v>
      </c>
      <c r="DI139">
        <v>0</v>
      </c>
      <c r="DJ139">
        <v>10000.975</v>
      </c>
      <c r="DK139">
        <v>0</v>
      </c>
      <c r="DL139">
        <v>169.8627666666667</v>
      </c>
      <c r="DM139">
        <v>-18.30699333333333</v>
      </c>
      <c r="DN139">
        <v>430.7253666666667</v>
      </c>
      <c r="DO139">
        <v>447.9666333333334</v>
      </c>
      <c r="DP139">
        <v>3.633896</v>
      </c>
      <c r="DQ139">
        <v>434.9875000000001</v>
      </c>
      <c r="DR139">
        <v>28.97344</v>
      </c>
      <c r="DS139">
        <v>3.288718</v>
      </c>
      <c r="DT139">
        <v>2.922209333333333</v>
      </c>
      <c r="DU139">
        <v>25.56675</v>
      </c>
      <c r="DV139">
        <v>23.59117333333333</v>
      </c>
      <c r="DW139">
        <v>1500.037333333333</v>
      </c>
      <c r="DX139">
        <v>0.9729933333333334</v>
      </c>
      <c r="DY139">
        <v>0.02700652</v>
      </c>
      <c r="DZ139">
        <v>0</v>
      </c>
      <c r="EA139">
        <v>894.3670999999998</v>
      </c>
      <c r="EB139">
        <v>4.99931</v>
      </c>
      <c r="EC139">
        <v>17390.11666666666</v>
      </c>
      <c r="ED139">
        <v>13259.53666666667</v>
      </c>
      <c r="EE139">
        <v>41.125</v>
      </c>
      <c r="EF139">
        <v>42.38533333333333</v>
      </c>
      <c r="EG139">
        <v>41.375</v>
      </c>
      <c r="EH139">
        <v>42.06619999999998</v>
      </c>
      <c r="EI139">
        <v>42.70589999999997</v>
      </c>
      <c r="EJ139">
        <v>1454.661333333333</v>
      </c>
      <c r="EK139">
        <v>40.37600000000001</v>
      </c>
      <c r="EL139">
        <v>0</v>
      </c>
      <c r="EM139">
        <v>120.4000000953674</v>
      </c>
      <c r="EN139">
        <v>0</v>
      </c>
      <c r="EO139">
        <v>893.4719230769231</v>
      </c>
      <c r="EP139">
        <v>-301.7234867577031</v>
      </c>
      <c r="EQ139">
        <v>-1356.406851979257</v>
      </c>
      <c r="ER139">
        <v>17402.38846153846</v>
      </c>
      <c r="ES139">
        <v>15</v>
      </c>
      <c r="ET139">
        <v>1687894724</v>
      </c>
      <c r="EU139" t="s">
        <v>929</v>
      </c>
      <c r="EV139">
        <v>1687894724</v>
      </c>
      <c r="EW139">
        <v>1687894602</v>
      </c>
      <c r="EX139">
        <v>103</v>
      </c>
      <c r="EY139">
        <v>0.04</v>
      </c>
      <c r="EZ139">
        <v>-0.002</v>
      </c>
      <c r="FA139">
        <v>0.524</v>
      </c>
      <c r="FB139">
        <v>0.378</v>
      </c>
      <c r="FC139">
        <v>435</v>
      </c>
      <c r="FD139">
        <v>29</v>
      </c>
      <c r="FE139">
        <v>0.15</v>
      </c>
      <c r="FF139">
        <v>0.11</v>
      </c>
      <c r="FG139">
        <v>-18.28016341463415</v>
      </c>
      <c r="FH139">
        <v>-0.3991337979094123</v>
      </c>
      <c r="FI139">
        <v>0.04827705992673457</v>
      </c>
      <c r="FJ139">
        <v>1</v>
      </c>
      <c r="FK139">
        <v>416.6960967741935</v>
      </c>
      <c r="FL139">
        <v>-0.8487580645160772</v>
      </c>
      <c r="FM139">
        <v>0.06599919590844984</v>
      </c>
      <c r="FN139">
        <v>1</v>
      </c>
      <c r="FO139">
        <v>3.607527317073171</v>
      </c>
      <c r="FP139">
        <v>0.3963599999999972</v>
      </c>
      <c r="FQ139">
        <v>0.0428816944869276</v>
      </c>
      <c r="FR139">
        <v>1</v>
      </c>
      <c r="FS139">
        <v>32.60437096774194</v>
      </c>
      <c r="FT139">
        <v>0.1410580645161403</v>
      </c>
      <c r="FU139">
        <v>0.01529664086144815</v>
      </c>
      <c r="FV139">
        <v>1</v>
      </c>
      <c r="FW139">
        <v>4</v>
      </c>
      <c r="FX139">
        <v>4</v>
      </c>
      <c r="FY139" t="s">
        <v>415</v>
      </c>
      <c r="FZ139">
        <v>3.17145</v>
      </c>
      <c r="GA139">
        <v>2.79736</v>
      </c>
      <c r="GB139">
        <v>0.102706</v>
      </c>
      <c r="GC139">
        <v>0.106743</v>
      </c>
      <c r="GD139">
        <v>0.146154</v>
      </c>
      <c r="GE139">
        <v>0.135665</v>
      </c>
      <c r="GF139">
        <v>27786.3</v>
      </c>
      <c r="GG139">
        <v>22039.2</v>
      </c>
      <c r="GH139">
        <v>28971.5</v>
      </c>
      <c r="GI139">
        <v>24193.7</v>
      </c>
      <c r="GJ139">
        <v>31465.4</v>
      </c>
      <c r="GK139">
        <v>30518</v>
      </c>
      <c r="GL139">
        <v>39972.2</v>
      </c>
      <c r="GM139">
        <v>39475.9</v>
      </c>
      <c r="GN139">
        <v>2.11177</v>
      </c>
      <c r="GO139">
        <v>1.78445</v>
      </c>
      <c r="GP139">
        <v>0.0499189</v>
      </c>
      <c r="GQ139">
        <v>0</v>
      </c>
      <c r="GR139">
        <v>33.0733</v>
      </c>
      <c r="GS139">
        <v>999.9</v>
      </c>
      <c r="GT139">
        <v>61.3</v>
      </c>
      <c r="GU139">
        <v>35.4</v>
      </c>
      <c r="GV139">
        <v>35.1004</v>
      </c>
      <c r="GW139">
        <v>62.15</v>
      </c>
      <c r="GX139">
        <v>30.8574</v>
      </c>
      <c r="GY139">
        <v>1</v>
      </c>
      <c r="GZ139">
        <v>0.446969</v>
      </c>
      <c r="HA139">
        <v>0</v>
      </c>
      <c r="HB139">
        <v>20.2765</v>
      </c>
      <c r="HC139">
        <v>5.22493</v>
      </c>
      <c r="HD139">
        <v>11.9081</v>
      </c>
      <c r="HE139">
        <v>4.96365</v>
      </c>
      <c r="HF139">
        <v>3.292</v>
      </c>
      <c r="HG139">
        <v>9999</v>
      </c>
      <c r="HH139">
        <v>9999</v>
      </c>
      <c r="HI139">
        <v>9999</v>
      </c>
      <c r="HJ139">
        <v>999.9</v>
      </c>
      <c r="HK139">
        <v>4.97031</v>
      </c>
      <c r="HL139">
        <v>1.87531</v>
      </c>
      <c r="HM139">
        <v>1.87408</v>
      </c>
      <c r="HN139">
        <v>1.87324</v>
      </c>
      <c r="HO139">
        <v>1.87469</v>
      </c>
      <c r="HP139">
        <v>1.86966</v>
      </c>
      <c r="HQ139">
        <v>1.87378</v>
      </c>
      <c r="HR139">
        <v>1.87884</v>
      </c>
      <c r="HS139">
        <v>0</v>
      </c>
      <c r="HT139">
        <v>0</v>
      </c>
      <c r="HU139">
        <v>0</v>
      </c>
      <c r="HV139">
        <v>0</v>
      </c>
      <c r="HW139" t="s">
        <v>416</v>
      </c>
      <c r="HX139" t="s">
        <v>417</v>
      </c>
      <c r="HY139" t="s">
        <v>418</v>
      </c>
      <c r="HZ139" t="s">
        <v>418</v>
      </c>
      <c r="IA139" t="s">
        <v>418</v>
      </c>
      <c r="IB139" t="s">
        <v>418</v>
      </c>
      <c r="IC139">
        <v>0</v>
      </c>
      <c r="ID139">
        <v>100</v>
      </c>
      <c r="IE139">
        <v>100</v>
      </c>
      <c r="IF139">
        <v>0.524</v>
      </c>
      <c r="IG139">
        <v>0.3776</v>
      </c>
      <c r="IH139">
        <v>0.4844285714285661</v>
      </c>
      <c r="II139">
        <v>0</v>
      </c>
      <c r="IJ139">
        <v>0</v>
      </c>
      <c r="IK139">
        <v>0</v>
      </c>
      <c r="IL139">
        <v>0.377552380952384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1.7</v>
      </c>
      <c r="IU139">
        <v>1.7</v>
      </c>
      <c r="IV139">
        <v>1.13281</v>
      </c>
      <c r="IW139">
        <v>2.41455</v>
      </c>
      <c r="IX139">
        <v>1.42578</v>
      </c>
      <c r="IY139">
        <v>2.26196</v>
      </c>
      <c r="IZ139">
        <v>1.54785</v>
      </c>
      <c r="JA139">
        <v>2.48779</v>
      </c>
      <c r="JB139">
        <v>38.7471</v>
      </c>
      <c r="JC139">
        <v>15.6731</v>
      </c>
      <c r="JD139">
        <v>18</v>
      </c>
      <c r="JE139">
        <v>642.2619999999999</v>
      </c>
      <c r="JF139">
        <v>411.07</v>
      </c>
      <c r="JG139">
        <v>33.2205</v>
      </c>
      <c r="JH139">
        <v>32.9569</v>
      </c>
      <c r="JI139">
        <v>30.0004</v>
      </c>
      <c r="JJ139">
        <v>32.6878</v>
      </c>
      <c r="JK139">
        <v>32.5998</v>
      </c>
      <c r="JL139">
        <v>22.6891</v>
      </c>
      <c r="JM139">
        <v>21.0114</v>
      </c>
      <c r="JN139">
        <v>82.5115</v>
      </c>
      <c r="JO139">
        <v>-999.9</v>
      </c>
      <c r="JP139">
        <v>435</v>
      </c>
      <c r="JQ139">
        <v>29</v>
      </c>
      <c r="JR139">
        <v>94.40900000000001</v>
      </c>
      <c r="JS139">
        <v>100.431</v>
      </c>
    </row>
    <row r="140" spans="1:279">
      <c r="A140">
        <v>104</v>
      </c>
      <c r="B140">
        <v>1687894936.5</v>
      </c>
      <c r="C140">
        <v>22404.90000009537</v>
      </c>
      <c r="D140" t="s">
        <v>930</v>
      </c>
      <c r="E140" t="s">
        <v>931</v>
      </c>
      <c r="F140">
        <v>15</v>
      </c>
      <c r="P140">
        <v>1687894928.75</v>
      </c>
      <c r="Q140">
        <f>(R140)/1000</f>
        <v>0</v>
      </c>
      <c r="R140">
        <f>1000*DB140*AP140*(CX140-CY140)/(100*CQ140*(1000-AP140*CX140))</f>
        <v>0</v>
      </c>
      <c r="S140">
        <f>DB140*AP140*(CW140-CV140*(1000-AP140*CY140)/(1000-AP140*CX140))/(100*CQ140)</f>
        <v>0</v>
      </c>
      <c r="T140">
        <f>CV140 - IF(AP140&gt;1, S140*CQ140*100.0/(AR140*DJ140), 0)</f>
        <v>0</v>
      </c>
      <c r="U140">
        <f>((AA140-Q140/2)*T140-S140)/(AA140+Q140/2)</f>
        <v>0</v>
      </c>
      <c r="V140">
        <f>U140*(DC140+DD140)/1000.0</f>
        <v>0</v>
      </c>
      <c r="W140">
        <f>(CV140 - IF(AP140&gt;1, S140*CQ140*100.0/(AR140*DJ140), 0))*(DC140+DD140)/1000.0</f>
        <v>0</v>
      </c>
      <c r="X140">
        <f>2.0/((1/Z140-1/Y140)+SIGN(Z140)*SQRT((1/Z140-1/Y140)*(1/Z140-1/Y140) + 4*CR140/((CR140+1)*(CR140+1))*(2*1/Z140*1/Y140-1/Y140*1/Y140)))</f>
        <v>0</v>
      </c>
      <c r="Y140">
        <f>IF(LEFT(CS140,1)&lt;&gt;"0",IF(LEFT(CS140,1)="1",3.0,CT140),$D$5+$E$5*(DJ140*DC140/($K$5*1000))+$F$5*(DJ140*DC140/($K$5*1000))*MAX(MIN(CQ140,$J$5),$I$5)*MAX(MIN(CQ140,$J$5),$I$5)+$G$5*MAX(MIN(CQ140,$J$5),$I$5)*(DJ140*DC140/($K$5*1000))+$H$5*(DJ140*DC140/($K$5*1000))*(DJ140*DC140/($K$5*1000)))</f>
        <v>0</v>
      </c>
      <c r="Z140">
        <f>Q140*(1000-(1000*0.61365*exp(17.502*AD140/(240.97+AD140))/(DC140+DD140)+CX140)/2)/(1000*0.61365*exp(17.502*AD140/(240.97+AD140))/(DC140+DD140)-CX140)</f>
        <v>0</v>
      </c>
      <c r="AA140">
        <f>1/((CR140+1)/(X140/1.6)+1/(Y140/1.37)) + CR140/((CR140+1)/(X140/1.6) + CR140/(Y140/1.37))</f>
        <v>0</v>
      </c>
      <c r="AB140">
        <f>(CM140*CP140)</f>
        <v>0</v>
      </c>
      <c r="AC140">
        <f>(DE140+(AB140+2*0.95*5.67E-8*(((DE140+$B$7)+273)^4-(DE140+273)^4)-44100*Q140)/(1.84*29.3*Y140+8*0.95*5.67E-8*(DE140+273)^3))</f>
        <v>0</v>
      </c>
      <c r="AD140">
        <f>($B$119*DF140+$D$7*DG140+$C$119*AC140)</f>
        <v>0</v>
      </c>
      <c r="AE140">
        <f>0.61365*exp(17.502*AD140/(240.97+AD140))</f>
        <v>0</v>
      </c>
      <c r="AF140">
        <f>(AG140/AH140*100)</f>
        <v>0</v>
      </c>
      <c r="AG140">
        <f>CX140*(DC140+DD140)/1000</f>
        <v>0</v>
      </c>
      <c r="AH140">
        <f>0.61365*exp(17.502*DE140/(240.97+DE140))</f>
        <v>0</v>
      </c>
      <c r="AI140">
        <f>(AE140-CX140*(DC140+DD140)/1000)</f>
        <v>0</v>
      </c>
      <c r="AJ140">
        <f>(-Q140*44100)</f>
        <v>0</v>
      </c>
      <c r="AK140">
        <f>2*29.3*Y140*0.92*(DE140-AD140)</f>
        <v>0</v>
      </c>
      <c r="AL140">
        <f>2*0.95*5.67E-8*(((DE140+$B$7)+273)^4-(AD140+273)^4)</f>
        <v>0</v>
      </c>
      <c r="AM140">
        <f>AB140+AL140+AJ140+AK140</f>
        <v>0</v>
      </c>
      <c r="AN140">
        <v>0</v>
      </c>
      <c r="AO140">
        <v>0</v>
      </c>
      <c r="AP140">
        <f>IF(AN140*$H$13&gt;=AR140,1.0,(AR140/(AR140-AN140*$H$13)))</f>
        <v>0</v>
      </c>
      <c r="AQ140">
        <f>(AP140-1)*100</f>
        <v>0</v>
      </c>
      <c r="AR140">
        <f>MAX(0,($B$13+$C$13*DJ140)/(1+$D$13*DJ140)*DC140/(DE140+273)*$E$13)</f>
        <v>0</v>
      </c>
      <c r="AS140" t="s">
        <v>409</v>
      </c>
      <c r="AT140">
        <v>12501.9</v>
      </c>
      <c r="AU140">
        <v>646.7515384615385</v>
      </c>
      <c r="AV140">
        <v>2575.47</v>
      </c>
      <c r="AW140">
        <f>1-AU140/AV140</f>
        <v>0</v>
      </c>
      <c r="AX140">
        <v>-1.242991638256745</v>
      </c>
      <c r="AY140" t="s">
        <v>932</v>
      </c>
      <c r="AZ140">
        <v>12520.6</v>
      </c>
      <c r="BA140">
        <v>875.3480000000001</v>
      </c>
      <c r="BB140">
        <v>1141.19</v>
      </c>
      <c r="BC140">
        <f>1-BA140/BB140</f>
        <v>0</v>
      </c>
      <c r="BD140">
        <v>0.5</v>
      </c>
      <c r="BE140">
        <f>CN140</f>
        <v>0</v>
      </c>
      <c r="BF140">
        <f>S140</f>
        <v>0</v>
      </c>
      <c r="BG140">
        <f>BC140*BD140*BE140</f>
        <v>0</v>
      </c>
      <c r="BH140">
        <f>(BF140-AX140)/BE140</f>
        <v>0</v>
      </c>
      <c r="BI140">
        <f>(AV140-BB140)/BB140</f>
        <v>0</v>
      </c>
      <c r="BJ140">
        <f>AU140/(AW140+AU140/BB140)</f>
        <v>0</v>
      </c>
      <c r="BK140" t="s">
        <v>933</v>
      </c>
      <c r="BL140">
        <v>-3117.15</v>
      </c>
      <c r="BM140">
        <f>IF(BL140&lt;&gt;0, BL140, BJ140)</f>
        <v>0</v>
      </c>
      <c r="BN140">
        <f>1-BM140/BB140</f>
        <v>0</v>
      </c>
      <c r="BO140">
        <f>(BB140-BA140)/(BB140-BM140)</f>
        <v>0</v>
      </c>
      <c r="BP140">
        <f>(AV140-BB140)/(AV140-BM140)</f>
        <v>0</v>
      </c>
      <c r="BQ140">
        <f>(BB140-BA140)/(BB140-AU140)</f>
        <v>0</v>
      </c>
      <c r="BR140">
        <f>(AV140-BB140)/(AV140-AU140)</f>
        <v>0</v>
      </c>
      <c r="BS140">
        <f>(BO140*BM140/BA140)</f>
        <v>0</v>
      </c>
      <c r="BT140">
        <f>(1-BS140)</f>
        <v>0</v>
      </c>
      <c r="BU140">
        <v>2051</v>
      </c>
      <c r="BV140">
        <v>300</v>
      </c>
      <c r="BW140">
        <v>300</v>
      </c>
      <c r="BX140">
        <v>300</v>
      </c>
      <c r="BY140">
        <v>12520.6</v>
      </c>
      <c r="BZ140">
        <v>1097.83</v>
      </c>
      <c r="CA140">
        <v>-0.0090702</v>
      </c>
      <c r="CB140">
        <v>2.17</v>
      </c>
      <c r="CC140" t="s">
        <v>412</v>
      </c>
      <c r="CD140" t="s">
        <v>412</v>
      </c>
      <c r="CE140" t="s">
        <v>412</v>
      </c>
      <c r="CF140" t="s">
        <v>412</v>
      </c>
      <c r="CG140" t="s">
        <v>412</v>
      </c>
      <c r="CH140" t="s">
        <v>412</v>
      </c>
      <c r="CI140" t="s">
        <v>412</v>
      </c>
      <c r="CJ140" t="s">
        <v>412</v>
      </c>
      <c r="CK140" t="s">
        <v>412</v>
      </c>
      <c r="CL140" t="s">
        <v>412</v>
      </c>
      <c r="CM140">
        <f>$B$11*DK140+$C$11*DL140+$F$11*DW140*(1-DZ140)</f>
        <v>0</v>
      </c>
      <c r="CN140">
        <f>CM140*CO140</f>
        <v>0</v>
      </c>
      <c r="CO140">
        <f>($B$11*$D$9+$C$11*$D$9+$F$11*((EJ140+EB140)/MAX(EJ140+EB140+EK140, 0.1)*$I$9+EK140/MAX(EJ140+EB140+EK140, 0.1)*$J$9))/($B$11+$C$11+$F$11)</f>
        <v>0</v>
      </c>
      <c r="CP140">
        <f>($B$11*$K$9+$C$11*$K$9+$F$11*((EJ140+EB140)/MAX(EJ140+EB140+EK140, 0.1)*$P$9+EK140/MAX(EJ140+EB140+EK140, 0.1)*$Q$9))/($B$11+$C$11+$F$11)</f>
        <v>0</v>
      </c>
      <c r="CQ140">
        <v>6</v>
      </c>
      <c r="CR140">
        <v>0.5</v>
      </c>
      <c r="CS140" t="s">
        <v>413</v>
      </c>
      <c r="CT140">
        <v>2</v>
      </c>
      <c r="CU140">
        <v>1687894928.75</v>
      </c>
      <c r="CV140">
        <v>421.2342666666667</v>
      </c>
      <c r="CW140">
        <v>434.9496333333333</v>
      </c>
      <c r="CX140">
        <v>31.36600333333333</v>
      </c>
      <c r="CY140">
        <v>29.01039333333333</v>
      </c>
      <c r="CZ140">
        <v>420.7172666666667</v>
      </c>
      <c r="DA140">
        <v>30.98845666666667</v>
      </c>
      <c r="DB140">
        <v>600.2301666666666</v>
      </c>
      <c r="DC140">
        <v>100.8610333333333</v>
      </c>
      <c r="DD140">
        <v>0.1000125933333333</v>
      </c>
      <c r="DE140">
        <v>33.96757</v>
      </c>
      <c r="DF140">
        <v>34.21352333333333</v>
      </c>
      <c r="DG140">
        <v>999.9000000000002</v>
      </c>
      <c r="DH140">
        <v>0</v>
      </c>
      <c r="DI140">
        <v>0</v>
      </c>
      <c r="DJ140">
        <v>9995.783333333333</v>
      </c>
      <c r="DK140">
        <v>0</v>
      </c>
      <c r="DL140">
        <v>441.1212333333333</v>
      </c>
      <c r="DM140">
        <v>-13.70780333333333</v>
      </c>
      <c r="DN140">
        <v>434.8823666666667</v>
      </c>
      <c r="DO140">
        <v>447.9446666666666</v>
      </c>
      <c r="DP140">
        <v>2.355604666666667</v>
      </c>
      <c r="DQ140">
        <v>434.9496333333333</v>
      </c>
      <c r="DR140">
        <v>29.01039333333333</v>
      </c>
      <c r="DS140">
        <v>3.163608333333333</v>
      </c>
      <c r="DT140">
        <v>2.926019666666666</v>
      </c>
      <c r="DU140">
        <v>24.91501666666666</v>
      </c>
      <c r="DV140">
        <v>23.61279333333334</v>
      </c>
      <c r="DW140">
        <v>1500.002333333334</v>
      </c>
      <c r="DX140">
        <v>0.9729959999999996</v>
      </c>
      <c r="DY140">
        <v>0.02700380000000001</v>
      </c>
      <c r="DZ140">
        <v>0</v>
      </c>
      <c r="EA140">
        <v>876.1380333333335</v>
      </c>
      <c r="EB140">
        <v>4.99931</v>
      </c>
      <c r="EC140">
        <v>19672.32</v>
      </c>
      <c r="ED140">
        <v>13259.24</v>
      </c>
      <c r="EE140">
        <v>41.03719999999999</v>
      </c>
      <c r="EF140">
        <v>42.25</v>
      </c>
      <c r="EG140">
        <v>41.31199999999998</v>
      </c>
      <c r="EH140">
        <v>41.97479999999999</v>
      </c>
      <c r="EI140">
        <v>42.625</v>
      </c>
      <c r="EJ140">
        <v>1454.632</v>
      </c>
      <c r="EK140">
        <v>40.37033333333331</v>
      </c>
      <c r="EL140">
        <v>0</v>
      </c>
      <c r="EM140">
        <v>232.5</v>
      </c>
      <c r="EN140">
        <v>0</v>
      </c>
      <c r="EO140">
        <v>875.3480000000001</v>
      </c>
      <c r="EP140">
        <v>-302.6029401988414</v>
      </c>
      <c r="EQ140">
        <v>-7002.97777940044</v>
      </c>
      <c r="ER140">
        <v>19673.80384615385</v>
      </c>
      <c r="ES140">
        <v>15</v>
      </c>
      <c r="ET140">
        <v>1687894961</v>
      </c>
      <c r="EU140" t="s">
        <v>934</v>
      </c>
      <c r="EV140">
        <v>1687894961</v>
      </c>
      <c r="EW140">
        <v>1687894602</v>
      </c>
      <c r="EX140">
        <v>104</v>
      </c>
      <c r="EY140">
        <v>-0.008</v>
      </c>
      <c r="EZ140">
        <v>-0.002</v>
      </c>
      <c r="FA140">
        <v>0.517</v>
      </c>
      <c r="FB140">
        <v>0.378</v>
      </c>
      <c r="FC140">
        <v>435</v>
      </c>
      <c r="FD140">
        <v>29</v>
      </c>
      <c r="FE140">
        <v>0.21</v>
      </c>
      <c r="FF140">
        <v>0.11</v>
      </c>
      <c r="FG140">
        <v>-13.67848048780488</v>
      </c>
      <c r="FH140">
        <v>-0.6616494773519126</v>
      </c>
      <c r="FI140">
        <v>0.08260833602155329</v>
      </c>
      <c r="FJ140">
        <v>1</v>
      </c>
      <c r="FK140">
        <v>421.2475483870967</v>
      </c>
      <c r="FL140">
        <v>-0.4966935483880887</v>
      </c>
      <c r="FM140">
        <v>0.0449177303233147</v>
      </c>
      <c r="FN140">
        <v>1</v>
      </c>
      <c r="FO140">
        <v>2.32957756097561</v>
      </c>
      <c r="FP140">
        <v>0.4880843205574913</v>
      </c>
      <c r="FQ140">
        <v>0.05178924578922746</v>
      </c>
      <c r="FR140">
        <v>1</v>
      </c>
      <c r="FS140">
        <v>31.34815161290323</v>
      </c>
      <c r="FT140">
        <v>0.9171387096774403</v>
      </c>
      <c r="FU140">
        <v>0.06861789887329431</v>
      </c>
      <c r="FV140">
        <v>1</v>
      </c>
      <c r="FW140">
        <v>4</v>
      </c>
      <c r="FX140">
        <v>4</v>
      </c>
      <c r="FY140" t="s">
        <v>415</v>
      </c>
      <c r="FZ140">
        <v>3.17154</v>
      </c>
      <c r="GA140">
        <v>2.79683</v>
      </c>
      <c r="GB140">
        <v>0.103569</v>
      </c>
      <c r="GC140">
        <v>0.106743</v>
      </c>
      <c r="GD140">
        <v>0.142619</v>
      </c>
      <c r="GE140">
        <v>0.135839</v>
      </c>
      <c r="GF140">
        <v>27757.9</v>
      </c>
      <c r="GG140">
        <v>22043.7</v>
      </c>
      <c r="GH140">
        <v>28969.7</v>
      </c>
      <c r="GI140">
        <v>24198.5</v>
      </c>
      <c r="GJ140">
        <v>31595.3</v>
      </c>
      <c r="GK140">
        <v>30518.3</v>
      </c>
      <c r="GL140">
        <v>39970.3</v>
      </c>
      <c r="GM140">
        <v>39484.5</v>
      </c>
      <c r="GN140">
        <v>2.1102</v>
      </c>
      <c r="GO140">
        <v>1.78703</v>
      </c>
      <c r="GP140">
        <v>0.13607</v>
      </c>
      <c r="GQ140">
        <v>0</v>
      </c>
      <c r="GR140">
        <v>32.0691</v>
      </c>
      <c r="GS140">
        <v>999.9</v>
      </c>
      <c r="GT140">
        <v>60.9</v>
      </c>
      <c r="GU140">
        <v>35.5</v>
      </c>
      <c r="GV140">
        <v>35.0641</v>
      </c>
      <c r="GW140">
        <v>61.98</v>
      </c>
      <c r="GX140">
        <v>30.653</v>
      </c>
      <c r="GY140">
        <v>1</v>
      </c>
      <c r="GZ140">
        <v>0.442879</v>
      </c>
      <c r="HA140">
        <v>0</v>
      </c>
      <c r="HB140">
        <v>20.2766</v>
      </c>
      <c r="HC140">
        <v>5.22388</v>
      </c>
      <c r="HD140">
        <v>11.9081</v>
      </c>
      <c r="HE140">
        <v>4.9637</v>
      </c>
      <c r="HF140">
        <v>3.292</v>
      </c>
      <c r="HG140">
        <v>9999</v>
      </c>
      <c r="HH140">
        <v>9999</v>
      </c>
      <c r="HI140">
        <v>9999</v>
      </c>
      <c r="HJ140">
        <v>999.9</v>
      </c>
      <c r="HK140">
        <v>4.97031</v>
      </c>
      <c r="HL140">
        <v>1.8753</v>
      </c>
      <c r="HM140">
        <v>1.87403</v>
      </c>
      <c r="HN140">
        <v>1.8733</v>
      </c>
      <c r="HO140">
        <v>1.87469</v>
      </c>
      <c r="HP140">
        <v>1.86966</v>
      </c>
      <c r="HQ140">
        <v>1.87378</v>
      </c>
      <c r="HR140">
        <v>1.87883</v>
      </c>
      <c r="HS140">
        <v>0</v>
      </c>
      <c r="HT140">
        <v>0</v>
      </c>
      <c r="HU140">
        <v>0</v>
      </c>
      <c r="HV140">
        <v>0</v>
      </c>
      <c r="HW140" t="s">
        <v>416</v>
      </c>
      <c r="HX140" t="s">
        <v>417</v>
      </c>
      <c r="HY140" t="s">
        <v>418</v>
      </c>
      <c r="HZ140" t="s">
        <v>418</v>
      </c>
      <c r="IA140" t="s">
        <v>418</v>
      </c>
      <c r="IB140" t="s">
        <v>418</v>
      </c>
      <c r="IC140">
        <v>0</v>
      </c>
      <c r="ID140">
        <v>100</v>
      </c>
      <c r="IE140">
        <v>100</v>
      </c>
      <c r="IF140">
        <v>0.517</v>
      </c>
      <c r="IG140">
        <v>0.3775</v>
      </c>
      <c r="IH140">
        <v>0.5244761904760367</v>
      </c>
      <c r="II140">
        <v>0</v>
      </c>
      <c r="IJ140">
        <v>0</v>
      </c>
      <c r="IK140">
        <v>0</v>
      </c>
      <c r="IL140">
        <v>0.377552380952384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3.5</v>
      </c>
      <c r="IU140">
        <v>5.6</v>
      </c>
      <c r="IV140">
        <v>1.13403</v>
      </c>
      <c r="IW140">
        <v>2.4353</v>
      </c>
      <c r="IX140">
        <v>1.42578</v>
      </c>
      <c r="IY140">
        <v>2.26318</v>
      </c>
      <c r="IZ140">
        <v>1.54785</v>
      </c>
      <c r="JA140">
        <v>2.36206</v>
      </c>
      <c r="JB140">
        <v>38.6979</v>
      </c>
      <c r="JC140">
        <v>15.5768</v>
      </c>
      <c r="JD140">
        <v>18</v>
      </c>
      <c r="JE140">
        <v>641.328</v>
      </c>
      <c r="JF140">
        <v>412.739</v>
      </c>
      <c r="JG140">
        <v>33.2655</v>
      </c>
      <c r="JH140">
        <v>32.9361</v>
      </c>
      <c r="JI140">
        <v>29.9998</v>
      </c>
      <c r="JJ140">
        <v>32.7157</v>
      </c>
      <c r="JK140">
        <v>32.6303</v>
      </c>
      <c r="JL140">
        <v>22.7166</v>
      </c>
      <c r="JM140">
        <v>20.4544</v>
      </c>
      <c r="JN140">
        <v>82.14100000000001</v>
      </c>
      <c r="JO140">
        <v>-999.9</v>
      </c>
      <c r="JP140">
        <v>435</v>
      </c>
      <c r="JQ140">
        <v>29</v>
      </c>
      <c r="JR140">
        <v>94.40389999999999</v>
      </c>
      <c r="JS140">
        <v>100.452</v>
      </c>
    </row>
    <row r="141" spans="1:279">
      <c r="A141">
        <v>105</v>
      </c>
      <c r="B141">
        <v>1687895088</v>
      </c>
      <c r="C141">
        <v>22556.40000009537</v>
      </c>
      <c r="D141" t="s">
        <v>935</v>
      </c>
      <c r="E141" t="s">
        <v>936</v>
      </c>
      <c r="F141">
        <v>15</v>
      </c>
      <c r="P141">
        <v>1687895080</v>
      </c>
      <c r="Q141">
        <f>(R141)/1000</f>
        <v>0</v>
      </c>
      <c r="R141">
        <f>1000*DB141*AP141*(CX141-CY141)/(100*CQ141*(1000-AP141*CX141))</f>
        <v>0</v>
      </c>
      <c r="S141">
        <f>DB141*AP141*(CW141-CV141*(1000-AP141*CY141)/(1000-AP141*CX141))/(100*CQ141)</f>
        <v>0</v>
      </c>
      <c r="T141">
        <f>CV141 - IF(AP141&gt;1, S141*CQ141*100.0/(AR141*DJ141), 0)</f>
        <v>0</v>
      </c>
      <c r="U141">
        <f>((AA141-Q141/2)*T141-S141)/(AA141+Q141/2)</f>
        <v>0</v>
      </c>
      <c r="V141">
        <f>U141*(DC141+DD141)/1000.0</f>
        <v>0</v>
      </c>
      <c r="W141">
        <f>(CV141 - IF(AP141&gt;1, S141*CQ141*100.0/(AR141*DJ141), 0))*(DC141+DD141)/1000.0</f>
        <v>0</v>
      </c>
      <c r="X141">
        <f>2.0/((1/Z141-1/Y141)+SIGN(Z141)*SQRT((1/Z141-1/Y141)*(1/Z141-1/Y141) + 4*CR141/((CR141+1)*(CR141+1))*(2*1/Z141*1/Y141-1/Y141*1/Y141)))</f>
        <v>0</v>
      </c>
      <c r="Y141">
        <f>IF(LEFT(CS141,1)&lt;&gt;"0",IF(LEFT(CS141,1)="1",3.0,CT141),$D$5+$E$5*(DJ141*DC141/($K$5*1000))+$F$5*(DJ141*DC141/($K$5*1000))*MAX(MIN(CQ141,$J$5),$I$5)*MAX(MIN(CQ141,$J$5),$I$5)+$G$5*MAX(MIN(CQ141,$J$5),$I$5)*(DJ141*DC141/($K$5*1000))+$H$5*(DJ141*DC141/($K$5*1000))*(DJ141*DC141/($K$5*1000)))</f>
        <v>0</v>
      </c>
      <c r="Z141">
        <f>Q141*(1000-(1000*0.61365*exp(17.502*AD141/(240.97+AD141))/(DC141+DD141)+CX141)/2)/(1000*0.61365*exp(17.502*AD141/(240.97+AD141))/(DC141+DD141)-CX141)</f>
        <v>0</v>
      </c>
      <c r="AA141">
        <f>1/((CR141+1)/(X141/1.6)+1/(Y141/1.37)) + CR141/((CR141+1)/(X141/1.6) + CR141/(Y141/1.37))</f>
        <v>0</v>
      </c>
      <c r="AB141">
        <f>(CM141*CP141)</f>
        <v>0</v>
      </c>
      <c r="AC141">
        <f>(DE141+(AB141+2*0.95*5.67E-8*(((DE141+$B$7)+273)^4-(DE141+273)^4)-44100*Q141)/(1.84*29.3*Y141+8*0.95*5.67E-8*(DE141+273)^3))</f>
        <v>0</v>
      </c>
      <c r="AD141">
        <f>($B$119*DF141+$D$7*DG141+$C$119*AC141)</f>
        <v>0</v>
      </c>
      <c r="AE141">
        <f>0.61365*exp(17.502*AD141/(240.97+AD141))</f>
        <v>0</v>
      </c>
      <c r="AF141">
        <f>(AG141/AH141*100)</f>
        <v>0</v>
      </c>
      <c r="AG141">
        <f>CX141*(DC141+DD141)/1000</f>
        <v>0</v>
      </c>
      <c r="AH141">
        <f>0.61365*exp(17.502*DE141/(240.97+DE141))</f>
        <v>0</v>
      </c>
      <c r="AI141">
        <f>(AE141-CX141*(DC141+DD141)/1000)</f>
        <v>0</v>
      </c>
      <c r="AJ141">
        <f>(-Q141*44100)</f>
        <v>0</v>
      </c>
      <c r="AK141">
        <f>2*29.3*Y141*0.92*(DE141-AD141)</f>
        <v>0</v>
      </c>
      <c r="AL141">
        <f>2*0.95*5.67E-8*(((DE141+$B$7)+273)^4-(AD141+273)^4)</f>
        <v>0</v>
      </c>
      <c r="AM141">
        <f>AB141+AL141+AJ141+AK141</f>
        <v>0</v>
      </c>
      <c r="AN141">
        <v>0</v>
      </c>
      <c r="AO141">
        <v>0</v>
      </c>
      <c r="AP141">
        <f>IF(AN141*$H$13&gt;=AR141,1.0,(AR141/(AR141-AN141*$H$13)))</f>
        <v>0</v>
      </c>
      <c r="AQ141">
        <f>(AP141-1)*100</f>
        <v>0</v>
      </c>
      <c r="AR141">
        <f>MAX(0,($B$13+$C$13*DJ141)/(1+$D$13*DJ141)*DC141/(DE141+273)*$E$13)</f>
        <v>0</v>
      </c>
      <c r="AS141" t="s">
        <v>409</v>
      </c>
      <c r="AT141">
        <v>12501.9</v>
      </c>
      <c r="AU141">
        <v>646.7515384615385</v>
      </c>
      <c r="AV141">
        <v>2575.47</v>
      </c>
      <c r="AW141">
        <f>1-AU141/AV141</f>
        <v>0</v>
      </c>
      <c r="AX141">
        <v>-1.242991638256745</v>
      </c>
      <c r="AY141" t="s">
        <v>937</v>
      </c>
      <c r="AZ141">
        <v>12557.5</v>
      </c>
      <c r="BA141">
        <v>468.201076923077</v>
      </c>
      <c r="BB141">
        <v>546.256</v>
      </c>
      <c r="BC141">
        <f>1-BA141/BB141</f>
        <v>0</v>
      </c>
      <c r="BD141">
        <v>0.5</v>
      </c>
      <c r="BE141">
        <f>CN141</f>
        <v>0</v>
      </c>
      <c r="BF141">
        <f>S141</f>
        <v>0</v>
      </c>
      <c r="BG141">
        <f>BC141*BD141*BE141</f>
        <v>0</v>
      </c>
      <c r="BH141">
        <f>(BF141-AX141)/BE141</f>
        <v>0</v>
      </c>
      <c r="BI141">
        <f>(AV141-BB141)/BB141</f>
        <v>0</v>
      </c>
      <c r="BJ141">
        <f>AU141/(AW141+AU141/BB141)</f>
        <v>0</v>
      </c>
      <c r="BK141" t="s">
        <v>938</v>
      </c>
      <c r="BL141">
        <v>-2088.93</v>
      </c>
      <c r="BM141">
        <f>IF(BL141&lt;&gt;0, BL141, BJ141)</f>
        <v>0</v>
      </c>
      <c r="BN141">
        <f>1-BM141/BB141</f>
        <v>0</v>
      </c>
      <c r="BO141">
        <f>(BB141-BA141)/(BB141-BM141)</f>
        <v>0</v>
      </c>
      <c r="BP141">
        <f>(AV141-BB141)/(AV141-BM141)</f>
        <v>0</v>
      </c>
      <c r="BQ141">
        <f>(BB141-BA141)/(BB141-AU141)</f>
        <v>0</v>
      </c>
      <c r="BR141">
        <f>(AV141-BB141)/(AV141-AU141)</f>
        <v>0</v>
      </c>
      <c r="BS141">
        <f>(BO141*BM141/BA141)</f>
        <v>0</v>
      </c>
      <c r="BT141">
        <f>(1-BS141)</f>
        <v>0</v>
      </c>
      <c r="BU141">
        <v>2053</v>
      </c>
      <c r="BV141">
        <v>300</v>
      </c>
      <c r="BW141">
        <v>300</v>
      </c>
      <c r="BX141">
        <v>300</v>
      </c>
      <c r="BY141">
        <v>12557.5</v>
      </c>
      <c r="BZ141">
        <v>529.23</v>
      </c>
      <c r="CA141">
        <v>-0.00909301</v>
      </c>
      <c r="CB141">
        <v>-2.22</v>
      </c>
      <c r="CC141" t="s">
        <v>412</v>
      </c>
      <c r="CD141" t="s">
        <v>412</v>
      </c>
      <c r="CE141" t="s">
        <v>412</v>
      </c>
      <c r="CF141" t="s">
        <v>412</v>
      </c>
      <c r="CG141" t="s">
        <v>412</v>
      </c>
      <c r="CH141" t="s">
        <v>412</v>
      </c>
      <c r="CI141" t="s">
        <v>412</v>
      </c>
      <c r="CJ141" t="s">
        <v>412</v>
      </c>
      <c r="CK141" t="s">
        <v>412</v>
      </c>
      <c r="CL141" t="s">
        <v>412</v>
      </c>
      <c r="CM141">
        <f>$B$11*DK141+$C$11*DL141+$F$11*DW141*(1-DZ141)</f>
        <v>0</v>
      </c>
      <c r="CN141">
        <f>CM141*CO141</f>
        <v>0</v>
      </c>
      <c r="CO141">
        <f>($B$11*$D$9+$C$11*$D$9+$F$11*((EJ141+EB141)/MAX(EJ141+EB141+EK141, 0.1)*$I$9+EK141/MAX(EJ141+EB141+EK141, 0.1)*$J$9))/($B$11+$C$11+$F$11)</f>
        <v>0</v>
      </c>
      <c r="CP141">
        <f>($B$11*$K$9+$C$11*$K$9+$F$11*((EJ141+EB141)/MAX(EJ141+EB141+EK141, 0.1)*$P$9+EK141/MAX(EJ141+EB141+EK141, 0.1)*$Q$9))/($B$11+$C$11+$F$11)</f>
        <v>0</v>
      </c>
      <c r="CQ141">
        <v>6</v>
      </c>
      <c r="CR141">
        <v>0.5</v>
      </c>
      <c r="CS141" t="s">
        <v>413</v>
      </c>
      <c r="CT141">
        <v>2</v>
      </c>
      <c r="CU141">
        <v>1687895080</v>
      </c>
      <c r="CV141">
        <v>430.9163870967741</v>
      </c>
      <c r="CW141">
        <v>434.9885806451613</v>
      </c>
      <c r="CX141">
        <v>29.96893870967742</v>
      </c>
      <c r="CY141">
        <v>29.15000322580645</v>
      </c>
      <c r="CZ141">
        <v>430.3713870967741</v>
      </c>
      <c r="DA141">
        <v>29.58493870967742</v>
      </c>
      <c r="DB141">
        <v>600.1870645161291</v>
      </c>
      <c r="DC141">
        <v>100.8558387096774</v>
      </c>
      <c r="DD141">
        <v>0.09973606774193548</v>
      </c>
      <c r="DE141">
        <v>34.60023548387097</v>
      </c>
      <c r="DF141">
        <v>35.21600967741935</v>
      </c>
      <c r="DG141">
        <v>999.9000000000003</v>
      </c>
      <c r="DH141">
        <v>0</v>
      </c>
      <c r="DI141">
        <v>0</v>
      </c>
      <c r="DJ141">
        <v>10004.69451612903</v>
      </c>
      <c r="DK141">
        <v>0</v>
      </c>
      <c r="DL141">
        <v>955.1766129032258</v>
      </c>
      <c r="DM141">
        <v>-4.100497419354839</v>
      </c>
      <c r="DN141">
        <v>444.1974516129031</v>
      </c>
      <c r="DO141">
        <v>448.0492580645162</v>
      </c>
      <c r="DP141">
        <v>0.8124890967741935</v>
      </c>
      <c r="DQ141">
        <v>434.9885806451613</v>
      </c>
      <c r="DR141">
        <v>29.15000322580645</v>
      </c>
      <c r="DS141">
        <v>3.02189193548387</v>
      </c>
      <c r="DT141">
        <v>2.939948387096774</v>
      </c>
      <c r="DU141">
        <v>24.14901612903226</v>
      </c>
      <c r="DV141">
        <v>23.69165483870968</v>
      </c>
      <c r="DW141">
        <v>1499.997741935484</v>
      </c>
      <c r="DX141">
        <v>0.9730003870967744</v>
      </c>
      <c r="DY141">
        <v>0.02699972258064516</v>
      </c>
      <c r="DZ141">
        <v>0</v>
      </c>
      <c r="EA141">
        <v>468.2521290322581</v>
      </c>
      <c r="EB141">
        <v>4.999310000000001</v>
      </c>
      <c r="EC141">
        <v>16210.70967741936</v>
      </c>
      <c r="ED141">
        <v>13259.21612903225</v>
      </c>
      <c r="EE141">
        <v>41.31409677419354</v>
      </c>
      <c r="EF141">
        <v>42.67909677419354</v>
      </c>
      <c r="EG141">
        <v>41.67899999999998</v>
      </c>
      <c r="EH141">
        <v>42.125</v>
      </c>
      <c r="EI141">
        <v>42.89299999999998</v>
      </c>
      <c r="EJ141">
        <v>1454.633548387097</v>
      </c>
      <c r="EK141">
        <v>40.36419354838712</v>
      </c>
      <c r="EL141">
        <v>0</v>
      </c>
      <c r="EM141">
        <v>150.8000001907349</v>
      </c>
      <c r="EN141">
        <v>0</v>
      </c>
      <c r="EO141">
        <v>468.201076923077</v>
      </c>
      <c r="EP141">
        <v>-11.71364101035601</v>
      </c>
      <c r="EQ141">
        <v>-437.8051290591296</v>
      </c>
      <c r="ER141">
        <v>16199.83076923077</v>
      </c>
      <c r="ES141">
        <v>15</v>
      </c>
      <c r="ET141">
        <v>1687895106</v>
      </c>
      <c r="EU141" t="s">
        <v>939</v>
      </c>
      <c r="EV141">
        <v>1687895105.5</v>
      </c>
      <c r="EW141">
        <v>1687895106</v>
      </c>
      <c r="EX141">
        <v>105</v>
      </c>
      <c r="EY141">
        <v>0.028</v>
      </c>
      <c r="EZ141">
        <v>0.006</v>
      </c>
      <c r="FA141">
        <v>0.545</v>
      </c>
      <c r="FB141">
        <v>0.384</v>
      </c>
      <c r="FC141">
        <v>435</v>
      </c>
      <c r="FD141">
        <v>29</v>
      </c>
      <c r="FE141">
        <v>0.36</v>
      </c>
      <c r="FF141">
        <v>0.12</v>
      </c>
      <c r="FG141">
        <v>-4.094443658536585</v>
      </c>
      <c r="FH141">
        <v>-0.3431997909407734</v>
      </c>
      <c r="FI141">
        <v>0.04884638103558596</v>
      </c>
      <c r="FJ141">
        <v>1</v>
      </c>
      <c r="FK141">
        <v>430.8892580645163</v>
      </c>
      <c r="FL141">
        <v>-0.2723709677417284</v>
      </c>
      <c r="FM141">
        <v>0.02500318398038726</v>
      </c>
      <c r="FN141">
        <v>1</v>
      </c>
      <c r="FO141">
        <v>0.7980410243902438</v>
      </c>
      <c r="FP141">
        <v>0.2532411637630666</v>
      </c>
      <c r="FQ141">
        <v>0.02776706705353489</v>
      </c>
      <c r="FR141">
        <v>1</v>
      </c>
      <c r="FS141">
        <v>29.95769032258064</v>
      </c>
      <c r="FT141">
        <v>0.5904387096773517</v>
      </c>
      <c r="FU141">
        <v>0.0440306077913599</v>
      </c>
      <c r="FV141">
        <v>1</v>
      </c>
      <c r="FW141">
        <v>4</v>
      </c>
      <c r="FX141">
        <v>4</v>
      </c>
      <c r="FY141" t="s">
        <v>415</v>
      </c>
      <c r="FZ141">
        <v>3.17145</v>
      </c>
      <c r="GA141">
        <v>2.79689</v>
      </c>
      <c r="GB141">
        <v>0.105315</v>
      </c>
      <c r="GC141">
        <v>0.106707</v>
      </c>
      <c r="GD141">
        <v>0.138096</v>
      </c>
      <c r="GE141">
        <v>0.136257</v>
      </c>
      <c r="GF141">
        <v>27708.9</v>
      </c>
      <c r="GG141">
        <v>22032.4</v>
      </c>
      <c r="GH141">
        <v>28975.7</v>
      </c>
      <c r="GI141">
        <v>24185.7</v>
      </c>
      <c r="GJ141">
        <v>31771.4</v>
      </c>
      <c r="GK141">
        <v>30487.8</v>
      </c>
      <c r="GL141">
        <v>39979.3</v>
      </c>
      <c r="GM141">
        <v>39463.6</v>
      </c>
      <c r="GN141">
        <v>2.11115</v>
      </c>
      <c r="GO141">
        <v>1.78037</v>
      </c>
      <c r="GP141">
        <v>0.115588</v>
      </c>
      <c r="GQ141">
        <v>0</v>
      </c>
      <c r="GR141">
        <v>33.389</v>
      </c>
      <c r="GS141">
        <v>999.9</v>
      </c>
      <c r="GT141">
        <v>61.5</v>
      </c>
      <c r="GU141">
        <v>35.5</v>
      </c>
      <c r="GV141">
        <v>35.407</v>
      </c>
      <c r="GW141">
        <v>62.14</v>
      </c>
      <c r="GX141">
        <v>30.3726</v>
      </c>
      <c r="GY141">
        <v>1</v>
      </c>
      <c r="GZ141">
        <v>0.457152</v>
      </c>
      <c r="HA141">
        <v>0</v>
      </c>
      <c r="HB141">
        <v>20.2757</v>
      </c>
      <c r="HC141">
        <v>5.22223</v>
      </c>
      <c r="HD141">
        <v>11.9081</v>
      </c>
      <c r="HE141">
        <v>4.9636</v>
      </c>
      <c r="HF141">
        <v>3.292</v>
      </c>
      <c r="HG141">
        <v>9999</v>
      </c>
      <c r="HH141">
        <v>9999</v>
      </c>
      <c r="HI141">
        <v>9999</v>
      </c>
      <c r="HJ141">
        <v>999.9</v>
      </c>
      <c r="HK141">
        <v>4.97031</v>
      </c>
      <c r="HL141">
        <v>1.87531</v>
      </c>
      <c r="HM141">
        <v>1.87407</v>
      </c>
      <c r="HN141">
        <v>1.87325</v>
      </c>
      <c r="HO141">
        <v>1.87469</v>
      </c>
      <c r="HP141">
        <v>1.86966</v>
      </c>
      <c r="HQ141">
        <v>1.87378</v>
      </c>
      <c r="HR141">
        <v>1.87887</v>
      </c>
      <c r="HS141">
        <v>0</v>
      </c>
      <c r="HT141">
        <v>0</v>
      </c>
      <c r="HU141">
        <v>0</v>
      </c>
      <c r="HV141">
        <v>0</v>
      </c>
      <c r="HW141" t="s">
        <v>416</v>
      </c>
      <c r="HX141" t="s">
        <v>417</v>
      </c>
      <c r="HY141" t="s">
        <v>418</v>
      </c>
      <c r="HZ141" t="s">
        <v>418</v>
      </c>
      <c r="IA141" t="s">
        <v>418</v>
      </c>
      <c r="IB141" t="s">
        <v>418</v>
      </c>
      <c r="IC141">
        <v>0</v>
      </c>
      <c r="ID141">
        <v>100</v>
      </c>
      <c r="IE141">
        <v>100</v>
      </c>
      <c r="IF141">
        <v>0.545</v>
      </c>
      <c r="IG141">
        <v>0.384</v>
      </c>
      <c r="IH141">
        <v>0.5167619047618359</v>
      </c>
      <c r="II141">
        <v>0</v>
      </c>
      <c r="IJ141">
        <v>0</v>
      </c>
      <c r="IK141">
        <v>0</v>
      </c>
      <c r="IL141">
        <v>0.377552380952384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2.1</v>
      </c>
      <c r="IU141">
        <v>8.1</v>
      </c>
      <c r="IV141">
        <v>1.13525</v>
      </c>
      <c r="IW141">
        <v>2.43042</v>
      </c>
      <c r="IX141">
        <v>1.42578</v>
      </c>
      <c r="IY141">
        <v>2.26318</v>
      </c>
      <c r="IZ141">
        <v>1.54785</v>
      </c>
      <c r="JA141">
        <v>2.42554</v>
      </c>
      <c r="JB141">
        <v>38.8211</v>
      </c>
      <c r="JC141">
        <v>15.5242</v>
      </c>
      <c r="JD141">
        <v>18</v>
      </c>
      <c r="JE141">
        <v>643.217</v>
      </c>
      <c r="JF141">
        <v>409.793</v>
      </c>
      <c r="JG141">
        <v>33.5035</v>
      </c>
      <c r="JH141">
        <v>33.0732</v>
      </c>
      <c r="JI141">
        <v>30.0013</v>
      </c>
      <c r="JJ141">
        <v>32.8328</v>
      </c>
      <c r="JK141">
        <v>32.762</v>
      </c>
      <c r="JL141">
        <v>22.734</v>
      </c>
      <c r="JM141">
        <v>23.0207</v>
      </c>
      <c r="JN141">
        <v>82.14100000000001</v>
      </c>
      <c r="JO141">
        <v>-999.9</v>
      </c>
      <c r="JP141">
        <v>435</v>
      </c>
      <c r="JQ141">
        <v>29</v>
      </c>
      <c r="JR141">
        <v>94.4246</v>
      </c>
      <c r="JS141">
        <v>100.399</v>
      </c>
    </row>
    <row r="142" spans="1:279">
      <c r="A142">
        <v>106</v>
      </c>
      <c r="B142">
        <v>1687895213</v>
      </c>
      <c r="C142">
        <v>22681.40000009537</v>
      </c>
      <c r="D142" t="s">
        <v>940</v>
      </c>
      <c r="E142" t="s">
        <v>941</v>
      </c>
      <c r="F142">
        <v>15</v>
      </c>
      <c r="P142">
        <v>1687895205</v>
      </c>
      <c r="Q142">
        <f>(R142)/1000</f>
        <v>0</v>
      </c>
      <c r="R142">
        <f>1000*DB142*AP142*(CX142-CY142)/(100*CQ142*(1000-AP142*CX142))</f>
        <v>0</v>
      </c>
      <c r="S142">
        <f>DB142*AP142*(CW142-CV142*(1000-AP142*CY142)/(1000-AP142*CX142))/(100*CQ142)</f>
        <v>0</v>
      </c>
      <c r="T142">
        <f>CV142 - IF(AP142&gt;1, S142*CQ142*100.0/(AR142*DJ142), 0)</f>
        <v>0</v>
      </c>
      <c r="U142">
        <f>((AA142-Q142/2)*T142-S142)/(AA142+Q142/2)</f>
        <v>0</v>
      </c>
      <c r="V142">
        <f>U142*(DC142+DD142)/1000.0</f>
        <v>0</v>
      </c>
      <c r="W142">
        <f>(CV142 - IF(AP142&gt;1, S142*CQ142*100.0/(AR142*DJ142), 0))*(DC142+DD142)/1000.0</f>
        <v>0</v>
      </c>
      <c r="X142">
        <f>2.0/((1/Z142-1/Y142)+SIGN(Z142)*SQRT((1/Z142-1/Y142)*(1/Z142-1/Y142) + 4*CR142/((CR142+1)*(CR142+1))*(2*1/Z142*1/Y142-1/Y142*1/Y142)))</f>
        <v>0</v>
      </c>
      <c r="Y142">
        <f>IF(LEFT(CS142,1)&lt;&gt;"0",IF(LEFT(CS142,1)="1",3.0,CT142),$D$5+$E$5*(DJ142*DC142/($K$5*1000))+$F$5*(DJ142*DC142/($K$5*1000))*MAX(MIN(CQ142,$J$5),$I$5)*MAX(MIN(CQ142,$J$5),$I$5)+$G$5*MAX(MIN(CQ142,$J$5),$I$5)*(DJ142*DC142/($K$5*1000))+$H$5*(DJ142*DC142/($K$5*1000))*(DJ142*DC142/($K$5*1000)))</f>
        <v>0</v>
      </c>
      <c r="Z142">
        <f>Q142*(1000-(1000*0.61365*exp(17.502*AD142/(240.97+AD142))/(DC142+DD142)+CX142)/2)/(1000*0.61365*exp(17.502*AD142/(240.97+AD142))/(DC142+DD142)-CX142)</f>
        <v>0</v>
      </c>
      <c r="AA142">
        <f>1/((CR142+1)/(X142/1.6)+1/(Y142/1.37)) + CR142/((CR142+1)/(X142/1.6) + CR142/(Y142/1.37))</f>
        <v>0</v>
      </c>
      <c r="AB142">
        <f>(CM142*CP142)</f>
        <v>0</v>
      </c>
      <c r="AC142">
        <f>(DE142+(AB142+2*0.95*5.67E-8*(((DE142+$B$7)+273)^4-(DE142+273)^4)-44100*Q142)/(1.84*29.3*Y142+8*0.95*5.67E-8*(DE142+273)^3))</f>
        <v>0</v>
      </c>
      <c r="AD142">
        <f>($B$119*DF142+$D$7*DG142+$C$119*AC142)</f>
        <v>0</v>
      </c>
      <c r="AE142">
        <f>0.61365*exp(17.502*AD142/(240.97+AD142))</f>
        <v>0</v>
      </c>
      <c r="AF142">
        <f>(AG142/AH142*100)</f>
        <v>0</v>
      </c>
      <c r="AG142">
        <f>CX142*(DC142+DD142)/1000</f>
        <v>0</v>
      </c>
      <c r="AH142">
        <f>0.61365*exp(17.502*DE142/(240.97+DE142))</f>
        <v>0</v>
      </c>
      <c r="AI142">
        <f>(AE142-CX142*(DC142+DD142)/1000)</f>
        <v>0</v>
      </c>
      <c r="AJ142">
        <f>(-Q142*44100)</f>
        <v>0</v>
      </c>
      <c r="AK142">
        <f>2*29.3*Y142*0.92*(DE142-AD142)</f>
        <v>0</v>
      </c>
      <c r="AL142">
        <f>2*0.95*5.67E-8*(((DE142+$B$7)+273)^4-(AD142+273)^4)</f>
        <v>0</v>
      </c>
      <c r="AM142">
        <f>AB142+AL142+AJ142+AK142</f>
        <v>0</v>
      </c>
      <c r="AN142">
        <v>0</v>
      </c>
      <c r="AO142">
        <v>0</v>
      </c>
      <c r="AP142">
        <f>IF(AN142*$H$13&gt;=AR142,1.0,(AR142/(AR142-AN142*$H$13)))</f>
        <v>0</v>
      </c>
      <c r="AQ142">
        <f>(AP142-1)*100</f>
        <v>0</v>
      </c>
      <c r="AR142">
        <f>MAX(0,($B$13+$C$13*DJ142)/(1+$D$13*DJ142)*DC142/(DE142+273)*$E$13)</f>
        <v>0</v>
      </c>
      <c r="AS142" t="s">
        <v>409</v>
      </c>
      <c r="AT142">
        <v>12501.9</v>
      </c>
      <c r="AU142">
        <v>646.7515384615385</v>
      </c>
      <c r="AV142">
        <v>2575.47</v>
      </c>
      <c r="AW142">
        <f>1-AU142/AV142</f>
        <v>0</v>
      </c>
      <c r="AX142">
        <v>-1.242991638256745</v>
      </c>
      <c r="AY142" t="s">
        <v>942</v>
      </c>
      <c r="AZ142">
        <v>12510.4</v>
      </c>
      <c r="BA142">
        <v>708.14316</v>
      </c>
      <c r="BB142">
        <v>1010.01</v>
      </c>
      <c r="BC142">
        <f>1-BA142/BB142</f>
        <v>0</v>
      </c>
      <c r="BD142">
        <v>0.5</v>
      </c>
      <c r="BE142">
        <f>CN142</f>
        <v>0</v>
      </c>
      <c r="BF142">
        <f>S142</f>
        <v>0</v>
      </c>
      <c r="BG142">
        <f>BC142*BD142*BE142</f>
        <v>0</v>
      </c>
      <c r="BH142">
        <f>(BF142-AX142)/BE142</f>
        <v>0</v>
      </c>
      <c r="BI142">
        <f>(AV142-BB142)/BB142</f>
        <v>0</v>
      </c>
      <c r="BJ142">
        <f>AU142/(AW142+AU142/BB142)</f>
        <v>0</v>
      </c>
      <c r="BK142" t="s">
        <v>943</v>
      </c>
      <c r="BL142">
        <v>1138.49</v>
      </c>
      <c r="BM142">
        <f>IF(BL142&lt;&gt;0, BL142, BJ142)</f>
        <v>0</v>
      </c>
      <c r="BN142">
        <f>1-BM142/BB142</f>
        <v>0</v>
      </c>
      <c r="BO142">
        <f>(BB142-BA142)/(BB142-BM142)</f>
        <v>0</v>
      </c>
      <c r="BP142">
        <f>(AV142-BB142)/(AV142-BM142)</f>
        <v>0</v>
      </c>
      <c r="BQ142">
        <f>(BB142-BA142)/(BB142-AU142)</f>
        <v>0</v>
      </c>
      <c r="BR142">
        <f>(AV142-BB142)/(AV142-AU142)</f>
        <v>0</v>
      </c>
      <c r="BS142">
        <f>(BO142*BM142/BA142)</f>
        <v>0</v>
      </c>
      <c r="BT142">
        <f>(1-BS142)</f>
        <v>0</v>
      </c>
      <c r="BU142">
        <v>2055</v>
      </c>
      <c r="BV142">
        <v>300</v>
      </c>
      <c r="BW142">
        <v>300</v>
      </c>
      <c r="BX142">
        <v>300</v>
      </c>
      <c r="BY142">
        <v>12510.4</v>
      </c>
      <c r="BZ142">
        <v>931.9299999999999</v>
      </c>
      <c r="CA142">
        <v>-0.009062479999999999</v>
      </c>
      <c r="CB142">
        <v>-11.15</v>
      </c>
      <c r="CC142" t="s">
        <v>412</v>
      </c>
      <c r="CD142" t="s">
        <v>412</v>
      </c>
      <c r="CE142" t="s">
        <v>412</v>
      </c>
      <c r="CF142" t="s">
        <v>412</v>
      </c>
      <c r="CG142" t="s">
        <v>412</v>
      </c>
      <c r="CH142" t="s">
        <v>412</v>
      </c>
      <c r="CI142" t="s">
        <v>412</v>
      </c>
      <c r="CJ142" t="s">
        <v>412</v>
      </c>
      <c r="CK142" t="s">
        <v>412</v>
      </c>
      <c r="CL142" t="s">
        <v>412</v>
      </c>
      <c r="CM142">
        <f>$B$11*DK142+$C$11*DL142+$F$11*DW142*(1-DZ142)</f>
        <v>0</v>
      </c>
      <c r="CN142">
        <f>CM142*CO142</f>
        <v>0</v>
      </c>
      <c r="CO142">
        <f>($B$11*$D$9+$C$11*$D$9+$F$11*((EJ142+EB142)/MAX(EJ142+EB142+EK142, 0.1)*$I$9+EK142/MAX(EJ142+EB142+EK142, 0.1)*$J$9))/($B$11+$C$11+$F$11)</f>
        <v>0</v>
      </c>
      <c r="CP142">
        <f>($B$11*$K$9+$C$11*$K$9+$F$11*((EJ142+EB142)/MAX(EJ142+EB142+EK142, 0.1)*$P$9+EK142/MAX(EJ142+EB142+EK142, 0.1)*$Q$9))/($B$11+$C$11+$F$11)</f>
        <v>0</v>
      </c>
      <c r="CQ142">
        <v>6</v>
      </c>
      <c r="CR142">
        <v>0.5</v>
      </c>
      <c r="CS142" t="s">
        <v>413</v>
      </c>
      <c r="CT142">
        <v>2</v>
      </c>
      <c r="CU142">
        <v>1687895205</v>
      </c>
      <c r="CV142">
        <v>421.1284838709677</v>
      </c>
      <c r="CW142">
        <v>434.9862580645162</v>
      </c>
      <c r="CX142">
        <v>31.42889677419355</v>
      </c>
      <c r="CY142">
        <v>28.92002258064516</v>
      </c>
      <c r="CZ142">
        <v>420.6214838709677</v>
      </c>
      <c r="DA142">
        <v>31.04494193548387</v>
      </c>
      <c r="DB142">
        <v>600.246</v>
      </c>
      <c r="DC142">
        <v>100.8374516129032</v>
      </c>
      <c r="DD142">
        <v>0.100250135483871</v>
      </c>
      <c r="DE142">
        <v>34.7633064516129</v>
      </c>
      <c r="DF142">
        <v>35.40613870967742</v>
      </c>
      <c r="DG142">
        <v>999.9000000000003</v>
      </c>
      <c r="DH142">
        <v>0</v>
      </c>
      <c r="DI142">
        <v>0</v>
      </c>
      <c r="DJ142">
        <v>9999.417419354839</v>
      </c>
      <c r="DK142">
        <v>0</v>
      </c>
      <c r="DL142">
        <v>177.9499677419355</v>
      </c>
      <c r="DM142">
        <v>-13.81988064516129</v>
      </c>
      <c r="DN142">
        <v>434.8327741935484</v>
      </c>
      <c r="DO142">
        <v>447.9407096774194</v>
      </c>
      <c r="DP142">
        <v>2.508871935483871</v>
      </c>
      <c r="DQ142">
        <v>434.9862580645162</v>
      </c>
      <c r="DR142">
        <v>28.92002258064516</v>
      </c>
      <c r="DS142">
        <v>3.169209032258065</v>
      </c>
      <c r="DT142">
        <v>2.916220322580645</v>
      </c>
      <c r="DU142">
        <v>24.94469032258064</v>
      </c>
      <c r="DV142">
        <v>23.55713225806451</v>
      </c>
      <c r="DW142">
        <v>1500.007741935484</v>
      </c>
      <c r="DX142">
        <v>0.9730023225806451</v>
      </c>
      <c r="DY142">
        <v>0.02699733870967742</v>
      </c>
      <c r="DZ142">
        <v>0</v>
      </c>
      <c r="EA142">
        <v>710.4657096774193</v>
      </c>
      <c r="EB142">
        <v>4.999310000000001</v>
      </c>
      <c r="EC142">
        <v>21050.27096774194</v>
      </c>
      <c r="ED142">
        <v>13259.3129032258</v>
      </c>
      <c r="EE142">
        <v>41.43699999999998</v>
      </c>
      <c r="EF142">
        <v>42.58435483870966</v>
      </c>
      <c r="EG142">
        <v>41.627</v>
      </c>
      <c r="EH142">
        <v>42.43699999999998</v>
      </c>
      <c r="EI142">
        <v>43.125</v>
      </c>
      <c r="EJ142">
        <v>1454.647419354839</v>
      </c>
      <c r="EK142">
        <v>40.36032258064517</v>
      </c>
      <c r="EL142">
        <v>0</v>
      </c>
      <c r="EM142">
        <v>124.5999999046326</v>
      </c>
      <c r="EN142">
        <v>0</v>
      </c>
      <c r="EO142">
        <v>708.14316</v>
      </c>
      <c r="EP142">
        <v>-137.6067694289625</v>
      </c>
      <c r="EQ142">
        <v>-1165.461539806019</v>
      </c>
      <c r="ER142">
        <v>21026.784</v>
      </c>
      <c r="ES142">
        <v>15</v>
      </c>
      <c r="ET142">
        <v>1687895232</v>
      </c>
      <c r="EU142" t="s">
        <v>944</v>
      </c>
      <c r="EV142">
        <v>1687895232</v>
      </c>
      <c r="EW142">
        <v>1687895106</v>
      </c>
      <c r="EX142">
        <v>106</v>
      </c>
      <c r="EY142">
        <v>-0.038</v>
      </c>
      <c r="EZ142">
        <v>0.006</v>
      </c>
      <c r="FA142">
        <v>0.507</v>
      </c>
      <c r="FB142">
        <v>0.384</v>
      </c>
      <c r="FC142">
        <v>435</v>
      </c>
      <c r="FD142">
        <v>29</v>
      </c>
      <c r="FE142">
        <v>0.11</v>
      </c>
      <c r="FF142">
        <v>0.12</v>
      </c>
      <c r="FG142">
        <v>-13.79</v>
      </c>
      <c r="FH142">
        <v>-0.5803442508710968</v>
      </c>
      <c r="FI142">
        <v>0.07152239628767844</v>
      </c>
      <c r="FJ142">
        <v>1</v>
      </c>
      <c r="FK142">
        <v>421.1716129032258</v>
      </c>
      <c r="FL142">
        <v>-0.5876129032277236</v>
      </c>
      <c r="FM142">
        <v>0.05221029278041402</v>
      </c>
      <c r="FN142">
        <v>1</v>
      </c>
      <c r="FO142">
        <v>2.484926585365854</v>
      </c>
      <c r="FP142">
        <v>0.4296794425087135</v>
      </c>
      <c r="FQ142">
        <v>0.04343266690169892</v>
      </c>
      <c r="FR142">
        <v>1</v>
      </c>
      <c r="FS142">
        <v>31.42499677419355</v>
      </c>
      <c r="FT142">
        <v>0.4532564516128028</v>
      </c>
      <c r="FU142">
        <v>0.03394893208326572</v>
      </c>
      <c r="FV142">
        <v>1</v>
      </c>
      <c r="FW142">
        <v>4</v>
      </c>
      <c r="FX142">
        <v>4</v>
      </c>
      <c r="FY142" t="s">
        <v>415</v>
      </c>
      <c r="FZ142">
        <v>3.17071</v>
      </c>
      <c r="GA142">
        <v>2.79717</v>
      </c>
      <c r="GB142">
        <v>0.103432</v>
      </c>
      <c r="GC142">
        <v>0.106631</v>
      </c>
      <c r="GD142">
        <v>0.14259</v>
      </c>
      <c r="GE142">
        <v>0.135436</v>
      </c>
      <c r="GF142">
        <v>27741.5</v>
      </c>
      <c r="GG142">
        <v>22028.4</v>
      </c>
      <c r="GH142">
        <v>28950</v>
      </c>
      <c r="GI142">
        <v>24180.2</v>
      </c>
      <c r="GJ142">
        <v>31578</v>
      </c>
      <c r="GK142">
        <v>30511.1</v>
      </c>
      <c r="GL142">
        <v>39944.3</v>
      </c>
      <c r="GM142">
        <v>39454.9</v>
      </c>
      <c r="GN142">
        <v>2.1061</v>
      </c>
      <c r="GO142">
        <v>1.78192</v>
      </c>
      <c r="GP142">
        <v>0.10445</v>
      </c>
      <c r="GQ142">
        <v>0</v>
      </c>
      <c r="GR142">
        <v>33.8775</v>
      </c>
      <c r="GS142">
        <v>999.9</v>
      </c>
      <c r="GT142">
        <v>61.3</v>
      </c>
      <c r="GU142">
        <v>35.5</v>
      </c>
      <c r="GV142">
        <v>35.3026</v>
      </c>
      <c r="GW142">
        <v>61.94</v>
      </c>
      <c r="GX142">
        <v>31.262</v>
      </c>
      <c r="GY142">
        <v>1</v>
      </c>
      <c r="GZ142">
        <v>0.475808</v>
      </c>
      <c r="HA142">
        <v>0</v>
      </c>
      <c r="HB142">
        <v>20.2765</v>
      </c>
      <c r="HC142">
        <v>5.22298</v>
      </c>
      <c r="HD142">
        <v>11.9081</v>
      </c>
      <c r="HE142">
        <v>4.9637</v>
      </c>
      <c r="HF142">
        <v>3.292</v>
      </c>
      <c r="HG142">
        <v>9999</v>
      </c>
      <c r="HH142">
        <v>9999</v>
      </c>
      <c r="HI142">
        <v>9999</v>
      </c>
      <c r="HJ142">
        <v>999.9</v>
      </c>
      <c r="HK142">
        <v>4.9703</v>
      </c>
      <c r="HL142">
        <v>1.87531</v>
      </c>
      <c r="HM142">
        <v>1.87408</v>
      </c>
      <c r="HN142">
        <v>1.87328</v>
      </c>
      <c r="HO142">
        <v>1.87469</v>
      </c>
      <c r="HP142">
        <v>1.86966</v>
      </c>
      <c r="HQ142">
        <v>1.87378</v>
      </c>
      <c r="HR142">
        <v>1.87884</v>
      </c>
      <c r="HS142">
        <v>0</v>
      </c>
      <c r="HT142">
        <v>0</v>
      </c>
      <c r="HU142">
        <v>0</v>
      </c>
      <c r="HV142">
        <v>0</v>
      </c>
      <c r="HW142" t="s">
        <v>416</v>
      </c>
      <c r="HX142" t="s">
        <v>417</v>
      </c>
      <c r="HY142" t="s">
        <v>418</v>
      </c>
      <c r="HZ142" t="s">
        <v>418</v>
      </c>
      <c r="IA142" t="s">
        <v>418</v>
      </c>
      <c r="IB142" t="s">
        <v>418</v>
      </c>
      <c r="IC142">
        <v>0</v>
      </c>
      <c r="ID142">
        <v>100</v>
      </c>
      <c r="IE142">
        <v>100</v>
      </c>
      <c r="IF142">
        <v>0.507</v>
      </c>
      <c r="IG142">
        <v>0.3839</v>
      </c>
      <c r="IH142">
        <v>0.5449523809523384</v>
      </c>
      <c r="II142">
        <v>0</v>
      </c>
      <c r="IJ142">
        <v>0</v>
      </c>
      <c r="IK142">
        <v>0</v>
      </c>
      <c r="IL142">
        <v>0.3839350000000081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1.8</v>
      </c>
      <c r="IU142">
        <v>1.8</v>
      </c>
      <c r="IV142">
        <v>1.13403</v>
      </c>
      <c r="IW142">
        <v>2.4231</v>
      </c>
      <c r="IX142">
        <v>1.42578</v>
      </c>
      <c r="IY142">
        <v>2.26196</v>
      </c>
      <c r="IZ142">
        <v>1.54785</v>
      </c>
      <c r="JA142">
        <v>2.4646</v>
      </c>
      <c r="JB142">
        <v>38.9445</v>
      </c>
      <c r="JC142">
        <v>15.4804</v>
      </c>
      <c r="JD142">
        <v>18</v>
      </c>
      <c r="JE142">
        <v>641.177</v>
      </c>
      <c r="JF142">
        <v>411.755</v>
      </c>
      <c r="JG142">
        <v>33.7028</v>
      </c>
      <c r="JH142">
        <v>33.3138</v>
      </c>
      <c r="JI142">
        <v>30.0001</v>
      </c>
      <c r="JJ142">
        <v>33.0202</v>
      </c>
      <c r="JK142">
        <v>32.9297</v>
      </c>
      <c r="JL142">
        <v>22.7248</v>
      </c>
      <c r="JM142">
        <v>21.332</v>
      </c>
      <c r="JN142">
        <v>81.771</v>
      </c>
      <c r="JO142">
        <v>-999.9</v>
      </c>
      <c r="JP142">
        <v>435</v>
      </c>
      <c r="JQ142">
        <v>29</v>
      </c>
      <c r="JR142">
        <v>94.3415</v>
      </c>
      <c r="JS142">
        <v>100.377</v>
      </c>
    </row>
    <row r="143" spans="1:279">
      <c r="A143">
        <v>107</v>
      </c>
      <c r="B143">
        <v>1687895361</v>
      </c>
      <c r="C143">
        <v>22829.40000009537</v>
      </c>
      <c r="D143" t="s">
        <v>945</v>
      </c>
      <c r="E143" t="s">
        <v>946</v>
      </c>
      <c r="F143">
        <v>15</v>
      </c>
      <c r="P143">
        <v>1687895353</v>
      </c>
      <c r="Q143">
        <f>(R143)/1000</f>
        <v>0</v>
      </c>
      <c r="R143">
        <f>1000*DB143*AP143*(CX143-CY143)/(100*CQ143*(1000-AP143*CX143))</f>
        <v>0</v>
      </c>
      <c r="S143">
        <f>DB143*AP143*(CW143-CV143*(1000-AP143*CY143)/(1000-AP143*CX143))/(100*CQ143)</f>
        <v>0</v>
      </c>
      <c r="T143">
        <f>CV143 - IF(AP143&gt;1, S143*CQ143*100.0/(AR143*DJ143), 0)</f>
        <v>0</v>
      </c>
      <c r="U143">
        <f>((AA143-Q143/2)*T143-S143)/(AA143+Q143/2)</f>
        <v>0</v>
      </c>
      <c r="V143">
        <f>U143*(DC143+DD143)/1000.0</f>
        <v>0</v>
      </c>
      <c r="W143">
        <f>(CV143 - IF(AP143&gt;1, S143*CQ143*100.0/(AR143*DJ143), 0))*(DC143+DD143)/1000.0</f>
        <v>0</v>
      </c>
      <c r="X143">
        <f>2.0/((1/Z143-1/Y143)+SIGN(Z143)*SQRT((1/Z143-1/Y143)*(1/Z143-1/Y143) + 4*CR143/((CR143+1)*(CR143+1))*(2*1/Z143*1/Y143-1/Y143*1/Y143)))</f>
        <v>0</v>
      </c>
      <c r="Y143">
        <f>IF(LEFT(CS143,1)&lt;&gt;"0",IF(LEFT(CS143,1)="1",3.0,CT143),$D$5+$E$5*(DJ143*DC143/($K$5*1000))+$F$5*(DJ143*DC143/($K$5*1000))*MAX(MIN(CQ143,$J$5),$I$5)*MAX(MIN(CQ143,$J$5),$I$5)+$G$5*MAX(MIN(CQ143,$J$5),$I$5)*(DJ143*DC143/($K$5*1000))+$H$5*(DJ143*DC143/($K$5*1000))*(DJ143*DC143/($K$5*1000)))</f>
        <v>0</v>
      </c>
      <c r="Z143">
        <f>Q143*(1000-(1000*0.61365*exp(17.502*AD143/(240.97+AD143))/(DC143+DD143)+CX143)/2)/(1000*0.61365*exp(17.502*AD143/(240.97+AD143))/(DC143+DD143)-CX143)</f>
        <v>0</v>
      </c>
      <c r="AA143">
        <f>1/((CR143+1)/(X143/1.6)+1/(Y143/1.37)) + CR143/((CR143+1)/(X143/1.6) + CR143/(Y143/1.37))</f>
        <v>0</v>
      </c>
      <c r="AB143">
        <f>(CM143*CP143)</f>
        <v>0</v>
      </c>
      <c r="AC143">
        <f>(DE143+(AB143+2*0.95*5.67E-8*(((DE143+$B$7)+273)^4-(DE143+273)^4)-44100*Q143)/(1.84*29.3*Y143+8*0.95*5.67E-8*(DE143+273)^3))</f>
        <v>0</v>
      </c>
      <c r="AD143">
        <f>($B$119*DF143+$D$7*DG143+$C$119*AC143)</f>
        <v>0</v>
      </c>
      <c r="AE143">
        <f>0.61365*exp(17.502*AD143/(240.97+AD143))</f>
        <v>0</v>
      </c>
      <c r="AF143">
        <f>(AG143/AH143*100)</f>
        <v>0</v>
      </c>
      <c r="AG143">
        <f>CX143*(DC143+DD143)/1000</f>
        <v>0</v>
      </c>
      <c r="AH143">
        <f>0.61365*exp(17.502*DE143/(240.97+DE143))</f>
        <v>0</v>
      </c>
      <c r="AI143">
        <f>(AE143-CX143*(DC143+DD143)/1000)</f>
        <v>0</v>
      </c>
      <c r="AJ143">
        <f>(-Q143*44100)</f>
        <v>0</v>
      </c>
      <c r="AK143">
        <f>2*29.3*Y143*0.92*(DE143-AD143)</f>
        <v>0</v>
      </c>
      <c r="AL143">
        <f>2*0.95*5.67E-8*(((DE143+$B$7)+273)^4-(AD143+273)^4)</f>
        <v>0</v>
      </c>
      <c r="AM143">
        <f>AB143+AL143+AJ143+AK143</f>
        <v>0</v>
      </c>
      <c r="AN143">
        <v>0</v>
      </c>
      <c r="AO143">
        <v>0</v>
      </c>
      <c r="AP143">
        <f>IF(AN143*$H$13&gt;=AR143,1.0,(AR143/(AR143-AN143*$H$13)))</f>
        <v>0</v>
      </c>
      <c r="AQ143">
        <f>(AP143-1)*100</f>
        <v>0</v>
      </c>
      <c r="AR143">
        <f>MAX(0,($B$13+$C$13*DJ143)/(1+$D$13*DJ143)*DC143/(DE143+273)*$E$13)</f>
        <v>0</v>
      </c>
      <c r="AS143" t="s">
        <v>409</v>
      </c>
      <c r="AT143">
        <v>12501.9</v>
      </c>
      <c r="AU143">
        <v>646.7515384615385</v>
      </c>
      <c r="AV143">
        <v>2575.47</v>
      </c>
      <c r="AW143">
        <f>1-AU143/AV143</f>
        <v>0</v>
      </c>
      <c r="AX143">
        <v>-1.242991638256745</v>
      </c>
      <c r="AY143" t="s">
        <v>947</v>
      </c>
      <c r="AZ143">
        <v>12532.7</v>
      </c>
      <c r="BA143">
        <v>635.3938846153846</v>
      </c>
      <c r="BB143">
        <v>711.576</v>
      </c>
      <c r="BC143">
        <f>1-BA143/BB143</f>
        <v>0</v>
      </c>
      <c r="BD143">
        <v>0.5</v>
      </c>
      <c r="BE143">
        <f>CN143</f>
        <v>0</v>
      </c>
      <c r="BF143">
        <f>S143</f>
        <v>0</v>
      </c>
      <c r="BG143">
        <f>BC143*BD143*BE143</f>
        <v>0</v>
      </c>
      <c r="BH143">
        <f>(BF143-AX143)/BE143</f>
        <v>0</v>
      </c>
      <c r="BI143">
        <f>(AV143-BB143)/BB143</f>
        <v>0</v>
      </c>
      <c r="BJ143">
        <f>AU143/(AW143+AU143/BB143)</f>
        <v>0</v>
      </c>
      <c r="BK143" t="s">
        <v>948</v>
      </c>
      <c r="BL143">
        <v>479.97</v>
      </c>
      <c r="BM143">
        <f>IF(BL143&lt;&gt;0, BL143, BJ143)</f>
        <v>0</v>
      </c>
      <c r="BN143">
        <f>1-BM143/BB143</f>
        <v>0</v>
      </c>
      <c r="BO143">
        <f>(BB143-BA143)/(BB143-BM143)</f>
        <v>0</v>
      </c>
      <c r="BP143">
        <f>(AV143-BB143)/(AV143-BM143)</f>
        <v>0</v>
      </c>
      <c r="BQ143">
        <f>(BB143-BA143)/(BB143-AU143)</f>
        <v>0</v>
      </c>
      <c r="BR143">
        <f>(AV143-BB143)/(AV143-AU143)</f>
        <v>0</v>
      </c>
      <c r="BS143">
        <f>(BO143*BM143/BA143)</f>
        <v>0</v>
      </c>
      <c r="BT143">
        <f>(1-BS143)</f>
        <v>0</v>
      </c>
      <c r="BU143">
        <v>2057</v>
      </c>
      <c r="BV143">
        <v>300</v>
      </c>
      <c r="BW143">
        <v>300</v>
      </c>
      <c r="BX143">
        <v>300</v>
      </c>
      <c r="BY143">
        <v>12532.7</v>
      </c>
      <c r="BZ143">
        <v>706.74</v>
      </c>
      <c r="CA143">
        <v>-0.00907793</v>
      </c>
      <c r="CB143">
        <v>3</v>
      </c>
      <c r="CC143" t="s">
        <v>412</v>
      </c>
      <c r="CD143" t="s">
        <v>412</v>
      </c>
      <c r="CE143" t="s">
        <v>412</v>
      </c>
      <c r="CF143" t="s">
        <v>412</v>
      </c>
      <c r="CG143" t="s">
        <v>412</v>
      </c>
      <c r="CH143" t="s">
        <v>412</v>
      </c>
      <c r="CI143" t="s">
        <v>412</v>
      </c>
      <c r="CJ143" t="s">
        <v>412</v>
      </c>
      <c r="CK143" t="s">
        <v>412</v>
      </c>
      <c r="CL143" t="s">
        <v>412</v>
      </c>
      <c r="CM143">
        <f>$B$11*DK143+$C$11*DL143+$F$11*DW143*(1-DZ143)</f>
        <v>0</v>
      </c>
      <c r="CN143">
        <f>CM143*CO143</f>
        <v>0</v>
      </c>
      <c r="CO143">
        <f>($B$11*$D$9+$C$11*$D$9+$F$11*((EJ143+EB143)/MAX(EJ143+EB143+EK143, 0.1)*$I$9+EK143/MAX(EJ143+EB143+EK143, 0.1)*$J$9))/($B$11+$C$11+$F$11)</f>
        <v>0</v>
      </c>
      <c r="CP143">
        <f>($B$11*$K$9+$C$11*$K$9+$F$11*((EJ143+EB143)/MAX(EJ143+EB143+EK143, 0.1)*$P$9+EK143/MAX(EJ143+EB143+EK143, 0.1)*$Q$9))/($B$11+$C$11+$F$11)</f>
        <v>0</v>
      </c>
      <c r="CQ143">
        <v>6</v>
      </c>
      <c r="CR143">
        <v>0.5</v>
      </c>
      <c r="CS143" t="s">
        <v>413</v>
      </c>
      <c r="CT143">
        <v>2</v>
      </c>
      <c r="CU143">
        <v>1687895353</v>
      </c>
      <c r="CV143">
        <v>433.6525806451613</v>
      </c>
      <c r="CW143">
        <v>435.0010967741936</v>
      </c>
      <c r="CX143">
        <v>29.30678709677419</v>
      </c>
      <c r="CY143">
        <v>29.05452258064516</v>
      </c>
      <c r="CZ143">
        <v>433.1365806451612</v>
      </c>
      <c r="DA143">
        <v>28.92678709677419</v>
      </c>
      <c r="DB143">
        <v>600.2742258064516</v>
      </c>
      <c r="DC143">
        <v>100.8395483870968</v>
      </c>
      <c r="DD143">
        <v>0.09987206774193549</v>
      </c>
      <c r="DE143">
        <v>34.53385161290323</v>
      </c>
      <c r="DF143">
        <v>35.06033225806453</v>
      </c>
      <c r="DG143">
        <v>999.9000000000003</v>
      </c>
      <c r="DH143">
        <v>0</v>
      </c>
      <c r="DI143">
        <v>0</v>
      </c>
      <c r="DJ143">
        <v>10000.34612903226</v>
      </c>
      <c r="DK143">
        <v>0</v>
      </c>
      <c r="DL143">
        <v>1945.687419354839</v>
      </c>
      <c r="DM143">
        <v>-1.357918064516129</v>
      </c>
      <c r="DN143">
        <v>446.7375483870967</v>
      </c>
      <c r="DO143">
        <v>448.0181612903226</v>
      </c>
      <c r="DP143">
        <v>0.2562015483870967</v>
      </c>
      <c r="DQ143">
        <v>435.0010967741936</v>
      </c>
      <c r="DR143">
        <v>29.05452258064516</v>
      </c>
      <c r="DS143">
        <v>2.955678064516129</v>
      </c>
      <c r="DT143">
        <v>2.929843870967742</v>
      </c>
      <c r="DU143">
        <v>23.78030322580645</v>
      </c>
      <c r="DV143">
        <v>23.63448064516129</v>
      </c>
      <c r="DW143">
        <v>1500.000322580645</v>
      </c>
      <c r="DX143">
        <v>0.9729935806451609</v>
      </c>
      <c r="DY143">
        <v>0.02700626774193549</v>
      </c>
      <c r="DZ143">
        <v>0</v>
      </c>
      <c r="EA143">
        <v>635.3933225806453</v>
      </c>
      <c r="EB143">
        <v>4.999310000000001</v>
      </c>
      <c r="EC143">
        <v>13260.62580645161</v>
      </c>
      <c r="ED143">
        <v>13259.20967741935</v>
      </c>
      <c r="EE143">
        <v>41.30799999999998</v>
      </c>
      <c r="EF143">
        <v>42.65099999999998</v>
      </c>
      <c r="EG143">
        <v>41.56199999999998</v>
      </c>
      <c r="EH143">
        <v>42.125</v>
      </c>
      <c r="EI143">
        <v>42.93699999999997</v>
      </c>
      <c r="EJ143">
        <v>1454.629032258065</v>
      </c>
      <c r="EK143">
        <v>40.37129032258062</v>
      </c>
      <c r="EL143">
        <v>0</v>
      </c>
      <c r="EM143">
        <v>147.2000000476837</v>
      </c>
      <c r="EN143">
        <v>0</v>
      </c>
      <c r="EO143">
        <v>635.3938846153846</v>
      </c>
      <c r="EP143">
        <v>0.9275555567139301</v>
      </c>
      <c r="EQ143">
        <v>1416.393160196553</v>
      </c>
      <c r="ER143">
        <v>13262.66538461538</v>
      </c>
      <c r="ES143">
        <v>15</v>
      </c>
      <c r="ET143">
        <v>1687895382.5</v>
      </c>
      <c r="EU143" t="s">
        <v>949</v>
      </c>
      <c r="EV143">
        <v>1687895378</v>
      </c>
      <c r="EW143">
        <v>1687895382.5</v>
      </c>
      <c r="EX143">
        <v>107</v>
      </c>
      <c r="EY143">
        <v>0.008999999999999999</v>
      </c>
      <c r="EZ143">
        <v>-0.004</v>
      </c>
      <c r="FA143">
        <v>0.516</v>
      </c>
      <c r="FB143">
        <v>0.38</v>
      </c>
      <c r="FC143">
        <v>435</v>
      </c>
      <c r="FD143">
        <v>29</v>
      </c>
      <c r="FE143">
        <v>0.43</v>
      </c>
      <c r="FF143">
        <v>0.39</v>
      </c>
      <c r="FG143">
        <v>-1.3586955</v>
      </c>
      <c r="FH143">
        <v>0.09096585365854037</v>
      </c>
      <c r="FI143">
        <v>0.04499763160156322</v>
      </c>
      <c r="FJ143">
        <v>1</v>
      </c>
      <c r="FK143">
        <v>433.6420333333333</v>
      </c>
      <c r="FL143">
        <v>0.01807341490466835</v>
      </c>
      <c r="FM143">
        <v>0.02954937487588637</v>
      </c>
      <c r="FN143">
        <v>1</v>
      </c>
      <c r="FO143">
        <v>0.242681375</v>
      </c>
      <c r="FP143">
        <v>0.2419770168855533</v>
      </c>
      <c r="FQ143">
        <v>0.02590479196276965</v>
      </c>
      <c r="FR143">
        <v>1</v>
      </c>
      <c r="FS143">
        <v>29.30628</v>
      </c>
      <c r="FT143">
        <v>0.3466571746384913</v>
      </c>
      <c r="FU143">
        <v>0.0250410116941521</v>
      </c>
      <c r="FV143">
        <v>1</v>
      </c>
      <c r="FW143">
        <v>4</v>
      </c>
      <c r="FX143">
        <v>4</v>
      </c>
      <c r="FY143" t="s">
        <v>415</v>
      </c>
      <c r="FZ143">
        <v>3.17089</v>
      </c>
      <c r="GA143">
        <v>2.7968</v>
      </c>
      <c r="GB143">
        <v>0.105743</v>
      </c>
      <c r="GC143">
        <v>0.10663</v>
      </c>
      <c r="GD143">
        <v>0.135802</v>
      </c>
      <c r="GE143">
        <v>0.135916</v>
      </c>
      <c r="GF143">
        <v>27674.9</v>
      </c>
      <c r="GG143">
        <v>22028.4</v>
      </c>
      <c r="GH143">
        <v>28955.6</v>
      </c>
      <c r="GI143">
        <v>24180.5</v>
      </c>
      <c r="GJ143">
        <v>31837.6</v>
      </c>
      <c r="GK143">
        <v>30493.7</v>
      </c>
      <c r="GL143">
        <v>39953.4</v>
      </c>
      <c r="GM143">
        <v>39454.3</v>
      </c>
      <c r="GN143">
        <v>2.10403</v>
      </c>
      <c r="GO143">
        <v>1.7802</v>
      </c>
      <c r="GP143">
        <v>0.12891</v>
      </c>
      <c r="GQ143">
        <v>0</v>
      </c>
      <c r="GR143">
        <v>32.9822</v>
      </c>
      <c r="GS143">
        <v>999.9</v>
      </c>
      <c r="GT143">
        <v>61.1</v>
      </c>
      <c r="GU143">
        <v>35.6</v>
      </c>
      <c r="GV143">
        <v>35.3793</v>
      </c>
      <c r="GW143">
        <v>62.17</v>
      </c>
      <c r="GX143">
        <v>30.8413</v>
      </c>
      <c r="GY143">
        <v>1</v>
      </c>
      <c r="GZ143">
        <v>0.479779</v>
      </c>
      <c r="HA143">
        <v>0</v>
      </c>
      <c r="HB143">
        <v>20.2763</v>
      </c>
      <c r="HC143">
        <v>5.22298</v>
      </c>
      <c r="HD143">
        <v>11.9081</v>
      </c>
      <c r="HE143">
        <v>4.96375</v>
      </c>
      <c r="HF143">
        <v>3.292</v>
      </c>
      <c r="HG143">
        <v>9999</v>
      </c>
      <c r="HH143">
        <v>9999</v>
      </c>
      <c r="HI143">
        <v>9999</v>
      </c>
      <c r="HJ143">
        <v>999.9</v>
      </c>
      <c r="HK143">
        <v>4.97028</v>
      </c>
      <c r="HL143">
        <v>1.87531</v>
      </c>
      <c r="HM143">
        <v>1.87408</v>
      </c>
      <c r="HN143">
        <v>1.87332</v>
      </c>
      <c r="HO143">
        <v>1.87469</v>
      </c>
      <c r="HP143">
        <v>1.86967</v>
      </c>
      <c r="HQ143">
        <v>1.87378</v>
      </c>
      <c r="HR143">
        <v>1.87886</v>
      </c>
      <c r="HS143">
        <v>0</v>
      </c>
      <c r="HT143">
        <v>0</v>
      </c>
      <c r="HU143">
        <v>0</v>
      </c>
      <c r="HV143">
        <v>0</v>
      </c>
      <c r="HW143" t="s">
        <v>416</v>
      </c>
      <c r="HX143" t="s">
        <v>417</v>
      </c>
      <c r="HY143" t="s">
        <v>418</v>
      </c>
      <c r="HZ143" t="s">
        <v>418</v>
      </c>
      <c r="IA143" t="s">
        <v>418</v>
      </c>
      <c r="IB143" t="s">
        <v>418</v>
      </c>
      <c r="IC143">
        <v>0</v>
      </c>
      <c r="ID143">
        <v>100</v>
      </c>
      <c r="IE143">
        <v>100</v>
      </c>
      <c r="IF143">
        <v>0.516</v>
      </c>
      <c r="IG143">
        <v>0.38</v>
      </c>
      <c r="IH143">
        <v>0.5066499999999223</v>
      </c>
      <c r="II143">
        <v>0</v>
      </c>
      <c r="IJ143">
        <v>0</v>
      </c>
      <c r="IK143">
        <v>0</v>
      </c>
      <c r="IL143">
        <v>0.3839350000000081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2.1</v>
      </c>
      <c r="IU143">
        <v>4.2</v>
      </c>
      <c r="IV143">
        <v>1.13525</v>
      </c>
      <c r="IW143">
        <v>2.43652</v>
      </c>
      <c r="IX143">
        <v>1.42578</v>
      </c>
      <c r="IY143">
        <v>2.26318</v>
      </c>
      <c r="IZ143">
        <v>1.54785</v>
      </c>
      <c r="JA143">
        <v>2.32788</v>
      </c>
      <c r="JB143">
        <v>38.994</v>
      </c>
      <c r="JC143">
        <v>15.4104</v>
      </c>
      <c r="JD143">
        <v>18</v>
      </c>
      <c r="JE143">
        <v>640.323</v>
      </c>
      <c r="JF143">
        <v>411.298</v>
      </c>
      <c r="JG143">
        <v>33.7392</v>
      </c>
      <c r="JH143">
        <v>33.3742</v>
      </c>
      <c r="JI143">
        <v>30.0003</v>
      </c>
      <c r="JJ143">
        <v>33.0961</v>
      </c>
      <c r="JK143">
        <v>33.0122</v>
      </c>
      <c r="JL143">
        <v>22.7387</v>
      </c>
      <c r="JM143">
        <v>21.6024</v>
      </c>
      <c r="JN143">
        <v>81.4007</v>
      </c>
      <c r="JO143">
        <v>-999.9</v>
      </c>
      <c r="JP143">
        <v>435</v>
      </c>
      <c r="JQ143">
        <v>29</v>
      </c>
      <c r="JR143">
        <v>94.36150000000001</v>
      </c>
      <c r="JS143">
        <v>100.376</v>
      </c>
    </row>
    <row r="144" spans="1:279">
      <c r="A144">
        <v>108</v>
      </c>
      <c r="B144">
        <v>1687895495.5</v>
      </c>
      <c r="C144">
        <v>22963.90000009537</v>
      </c>
      <c r="D144" t="s">
        <v>950</v>
      </c>
      <c r="E144" t="s">
        <v>951</v>
      </c>
      <c r="F144">
        <v>15</v>
      </c>
      <c r="P144">
        <v>1687895487.5</v>
      </c>
      <c r="Q144">
        <f>(R144)/1000</f>
        <v>0</v>
      </c>
      <c r="R144">
        <f>1000*DB144*AP144*(CX144-CY144)/(100*CQ144*(1000-AP144*CX144))</f>
        <v>0</v>
      </c>
      <c r="S144">
        <f>DB144*AP144*(CW144-CV144*(1000-AP144*CY144)/(1000-AP144*CX144))/(100*CQ144)</f>
        <v>0</v>
      </c>
      <c r="T144">
        <f>CV144 - IF(AP144&gt;1, S144*CQ144*100.0/(AR144*DJ144), 0)</f>
        <v>0</v>
      </c>
      <c r="U144">
        <f>((AA144-Q144/2)*T144-S144)/(AA144+Q144/2)</f>
        <v>0</v>
      </c>
      <c r="V144">
        <f>U144*(DC144+DD144)/1000.0</f>
        <v>0</v>
      </c>
      <c r="W144">
        <f>(CV144 - IF(AP144&gt;1, S144*CQ144*100.0/(AR144*DJ144), 0))*(DC144+DD144)/1000.0</f>
        <v>0</v>
      </c>
      <c r="X144">
        <f>2.0/((1/Z144-1/Y144)+SIGN(Z144)*SQRT((1/Z144-1/Y144)*(1/Z144-1/Y144) + 4*CR144/((CR144+1)*(CR144+1))*(2*1/Z144*1/Y144-1/Y144*1/Y144)))</f>
        <v>0</v>
      </c>
      <c r="Y144">
        <f>IF(LEFT(CS144,1)&lt;&gt;"0",IF(LEFT(CS144,1)="1",3.0,CT144),$D$5+$E$5*(DJ144*DC144/($K$5*1000))+$F$5*(DJ144*DC144/($K$5*1000))*MAX(MIN(CQ144,$J$5),$I$5)*MAX(MIN(CQ144,$J$5),$I$5)+$G$5*MAX(MIN(CQ144,$J$5),$I$5)*(DJ144*DC144/($K$5*1000))+$H$5*(DJ144*DC144/($K$5*1000))*(DJ144*DC144/($K$5*1000)))</f>
        <v>0</v>
      </c>
      <c r="Z144">
        <f>Q144*(1000-(1000*0.61365*exp(17.502*AD144/(240.97+AD144))/(DC144+DD144)+CX144)/2)/(1000*0.61365*exp(17.502*AD144/(240.97+AD144))/(DC144+DD144)-CX144)</f>
        <v>0</v>
      </c>
      <c r="AA144">
        <f>1/((CR144+1)/(X144/1.6)+1/(Y144/1.37)) + CR144/((CR144+1)/(X144/1.6) + CR144/(Y144/1.37))</f>
        <v>0</v>
      </c>
      <c r="AB144">
        <f>(CM144*CP144)</f>
        <v>0</v>
      </c>
      <c r="AC144">
        <f>(DE144+(AB144+2*0.95*5.67E-8*(((DE144+$B$7)+273)^4-(DE144+273)^4)-44100*Q144)/(1.84*29.3*Y144+8*0.95*5.67E-8*(DE144+273)^3))</f>
        <v>0</v>
      </c>
      <c r="AD144">
        <f>($B$119*DF144+$D$7*DG144+$C$119*AC144)</f>
        <v>0</v>
      </c>
      <c r="AE144">
        <f>0.61365*exp(17.502*AD144/(240.97+AD144))</f>
        <v>0</v>
      </c>
      <c r="AF144">
        <f>(AG144/AH144*100)</f>
        <v>0</v>
      </c>
      <c r="AG144">
        <f>CX144*(DC144+DD144)/1000</f>
        <v>0</v>
      </c>
      <c r="AH144">
        <f>0.61365*exp(17.502*DE144/(240.97+DE144))</f>
        <v>0</v>
      </c>
      <c r="AI144">
        <f>(AE144-CX144*(DC144+DD144)/1000)</f>
        <v>0</v>
      </c>
      <c r="AJ144">
        <f>(-Q144*44100)</f>
        <v>0</v>
      </c>
      <c r="AK144">
        <f>2*29.3*Y144*0.92*(DE144-AD144)</f>
        <v>0</v>
      </c>
      <c r="AL144">
        <f>2*0.95*5.67E-8*(((DE144+$B$7)+273)^4-(AD144+273)^4)</f>
        <v>0</v>
      </c>
      <c r="AM144">
        <f>AB144+AL144+AJ144+AK144</f>
        <v>0</v>
      </c>
      <c r="AN144">
        <v>0</v>
      </c>
      <c r="AO144">
        <v>0</v>
      </c>
      <c r="AP144">
        <f>IF(AN144*$H$13&gt;=AR144,1.0,(AR144/(AR144-AN144*$H$13)))</f>
        <v>0</v>
      </c>
      <c r="AQ144">
        <f>(AP144-1)*100</f>
        <v>0</v>
      </c>
      <c r="AR144">
        <f>MAX(0,($B$13+$C$13*DJ144)/(1+$D$13*DJ144)*DC144/(DE144+273)*$E$13)</f>
        <v>0</v>
      </c>
      <c r="AS144" t="s">
        <v>409</v>
      </c>
      <c r="AT144">
        <v>12501.9</v>
      </c>
      <c r="AU144">
        <v>646.7515384615385</v>
      </c>
      <c r="AV144">
        <v>2575.47</v>
      </c>
      <c r="AW144">
        <f>1-AU144/AV144</f>
        <v>0</v>
      </c>
      <c r="AX144">
        <v>-1.242991638256745</v>
      </c>
      <c r="AY144" t="s">
        <v>952</v>
      </c>
      <c r="AZ144">
        <v>12522.3</v>
      </c>
      <c r="BA144">
        <v>765.99936</v>
      </c>
      <c r="BB144">
        <v>897.726</v>
      </c>
      <c r="BC144">
        <f>1-BA144/BB144</f>
        <v>0</v>
      </c>
      <c r="BD144">
        <v>0.5</v>
      </c>
      <c r="BE144">
        <f>CN144</f>
        <v>0</v>
      </c>
      <c r="BF144">
        <f>S144</f>
        <v>0</v>
      </c>
      <c r="BG144">
        <f>BC144*BD144*BE144</f>
        <v>0</v>
      </c>
      <c r="BH144">
        <f>(BF144-AX144)/BE144</f>
        <v>0</v>
      </c>
      <c r="BI144">
        <f>(AV144-BB144)/BB144</f>
        <v>0</v>
      </c>
      <c r="BJ144">
        <f>AU144/(AW144+AU144/BB144)</f>
        <v>0</v>
      </c>
      <c r="BK144" t="s">
        <v>953</v>
      </c>
      <c r="BL144">
        <v>-1888</v>
      </c>
      <c r="BM144">
        <f>IF(BL144&lt;&gt;0, BL144, BJ144)</f>
        <v>0</v>
      </c>
      <c r="BN144">
        <f>1-BM144/BB144</f>
        <v>0</v>
      </c>
      <c r="BO144">
        <f>(BB144-BA144)/(BB144-BM144)</f>
        <v>0</v>
      </c>
      <c r="BP144">
        <f>(AV144-BB144)/(AV144-BM144)</f>
        <v>0</v>
      </c>
      <c r="BQ144">
        <f>(BB144-BA144)/(BB144-AU144)</f>
        <v>0</v>
      </c>
      <c r="BR144">
        <f>(AV144-BB144)/(AV144-AU144)</f>
        <v>0</v>
      </c>
      <c r="BS144">
        <f>(BO144*BM144/BA144)</f>
        <v>0</v>
      </c>
      <c r="BT144">
        <f>(1-BS144)</f>
        <v>0</v>
      </c>
      <c r="BU144">
        <v>2059</v>
      </c>
      <c r="BV144">
        <v>300</v>
      </c>
      <c r="BW144">
        <v>300</v>
      </c>
      <c r="BX144">
        <v>300</v>
      </c>
      <c r="BY144">
        <v>12522.3</v>
      </c>
      <c r="BZ144">
        <v>891.16</v>
      </c>
      <c r="CA144">
        <v>-0.009070170000000001</v>
      </c>
      <c r="CB144">
        <v>8.09</v>
      </c>
      <c r="CC144" t="s">
        <v>412</v>
      </c>
      <c r="CD144" t="s">
        <v>412</v>
      </c>
      <c r="CE144" t="s">
        <v>412</v>
      </c>
      <c r="CF144" t="s">
        <v>412</v>
      </c>
      <c r="CG144" t="s">
        <v>412</v>
      </c>
      <c r="CH144" t="s">
        <v>412</v>
      </c>
      <c r="CI144" t="s">
        <v>412</v>
      </c>
      <c r="CJ144" t="s">
        <v>412</v>
      </c>
      <c r="CK144" t="s">
        <v>412</v>
      </c>
      <c r="CL144" t="s">
        <v>412</v>
      </c>
      <c r="CM144">
        <f>$B$11*DK144+$C$11*DL144+$F$11*DW144*(1-DZ144)</f>
        <v>0</v>
      </c>
      <c r="CN144">
        <f>CM144*CO144</f>
        <v>0</v>
      </c>
      <c r="CO144">
        <f>($B$11*$D$9+$C$11*$D$9+$F$11*((EJ144+EB144)/MAX(EJ144+EB144+EK144, 0.1)*$I$9+EK144/MAX(EJ144+EB144+EK144, 0.1)*$J$9))/($B$11+$C$11+$F$11)</f>
        <v>0</v>
      </c>
      <c r="CP144">
        <f>($B$11*$K$9+$C$11*$K$9+$F$11*((EJ144+EB144)/MAX(EJ144+EB144+EK144, 0.1)*$P$9+EK144/MAX(EJ144+EB144+EK144, 0.1)*$Q$9))/($B$11+$C$11+$F$11)</f>
        <v>0</v>
      </c>
      <c r="CQ144">
        <v>6</v>
      </c>
      <c r="CR144">
        <v>0.5</v>
      </c>
      <c r="CS144" t="s">
        <v>413</v>
      </c>
      <c r="CT144">
        <v>2</v>
      </c>
      <c r="CU144">
        <v>1687895487.5</v>
      </c>
      <c r="CV144">
        <v>428.727870967742</v>
      </c>
      <c r="CW144">
        <v>434.987935483871</v>
      </c>
      <c r="CX144">
        <v>30.06209677419356</v>
      </c>
      <c r="CY144">
        <v>28.92937741935484</v>
      </c>
      <c r="CZ144">
        <v>428.252870967742</v>
      </c>
      <c r="DA144">
        <v>29.68189677419355</v>
      </c>
      <c r="DB144">
        <v>600.2314193548386</v>
      </c>
      <c r="DC144">
        <v>100.8381290322581</v>
      </c>
      <c r="DD144">
        <v>0.1000948387096774</v>
      </c>
      <c r="DE144">
        <v>34.48532258064516</v>
      </c>
      <c r="DF144">
        <v>35.05887419354838</v>
      </c>
      <c r="DG144">
        <v>999.9000000000003</v>
      </c>
      <c r="DH144">
        <v>0</v>
      </c>
      <c r="DI144">
        <v>0</v>
      </c>
      <c r="DJ144">
        <v>10001.29064516129</v>
      </c>
      <c r="DK144">
        <v>0</v>
      </c>
      <c r="DL144">
        <v>186.1914193548387</v>
      </c>
      <c r="DM144">
        <v>-6.219359677419354</v>
      </c>
      <c r="DN144">
        <v>442.0576129032258</v>
      </c>
      <c r="DO144">
        <v>447.9466451612903</v>
      </c>
      <c r="DP144">
        <v>1.132712580645161</v>
      </c>
      <c r="DQ144">
        <v>434.987935483871</v>
      </c>
      <c r="DR144">
        <v>28.92937741935484</v>
      </c>
      <c r="DS144">
        <v>3.031402580645161</v>
      </c>
      <c r="DT144">
        <v>2.917181935483871</v>
      </c>
      <c r="DU144">
        <v>24.20140967741936</v>
      </c>
      <c r="DV144">
        <v>23.5626</v>
      </c>
      <c r="DW144">
        <v>1500.003225806452</v>
      </c>
      <c r="DX144">
        <v>0.9729963225806447</v>
      </c>
      <c r="DY144">
        <v>0.02700347096774194</v>
      </c>
      <c r="DZ144">
        <v>0</v>
      </c>
      <c r="EA144">
        <v>767.5615806451611</v>
      </c>
      <c r="EB144">
        <v>4.999310000000001</v>
      </c>
      <c r="EC144">
        <v>14636.22580645161</v>
      </c>
      <c r="ED144">
        <v>13259.24193548387</v>
      </c>
      <c r="EE144">
        <v>41.43506451612902</v>
      </c>
      <c r="EF144">
        <v>42.68912903225804</v>
      </c>
      <c r="EG144">
        <v>41.657</v>
      </c>
      <c r="EH144">
        <v>42.44319354838709</v>
      </c>
      <c r="EI144">
        <v>43.07825806451611</v>
      </c>
      <c r="EJ144">
        <v>1454.632903225807</v>
      </c>
      <c r="EK144">
        <v>40.37032258064514</v>
      </c>
      <c r="EL144">
        <v>0</v>
      </c>
      <c r="EM144">
        <v>134.2000000476837</v>
      </c>
      <c r="EN144">
        <v>0</v>
      </c>
      <c r="EO144">
        <v>765.99936</v>
      </c>
      <c r="EP144">
        <v>-84.39992321657935</v>
      </c>
      <c r="EQ144">
        <v>-2865.33847332714</v>
      </c>
      <c r="ER144">
        <v>14589.98</v>
      </c>
      <c r="ES144">
        <v>15</v>
      </c>
      <c r="ET144">
        <v>1687895512.5</v>
      </c>
      <c r="EU144" t="s">
        <v>954</v>
      </c>
      <c r="EV144">
        <v>1687895512.5</v>
      </c>
      <c r="EW144">
        <v>1687895382.5</v>
      </c>
      <c r="EX144">
        <v>108</v>
      </c>
      <c r="EY144">
        <v>-0.04</v>
      </c>
      <c r="EZ144">
        <v>-0.004</v>
      </c>
      <c r="FA144">
        <v>0.475</v>
      </c>
      <c r="FB144">
        <v>0.38</v>
      </c>
      <c r="FC144">
        <v>435</v>
      </c>
      <c r="FD144">
        <v>29</v>
      </c>
      <c r="FE144">
        <v>0.17</v>
      </c>
      <c r="FF144">
        <v>0.39</v>
      </c>
      <c r="FG144">
        <v>-6.227746</v>
      </c>
      <c r="FH144">
        <v>0.05629846153846704</v>
      </c>
      <c r="FI144">
        <v>0.05182347295386523</v>
      </c>
      <c r="FJ144">
        <v>1</v>
      </c>
      <c r="FK144">
        <v>428.7676333333333</v>
      </c>
      <c r="FL144">
        <v>0.05993325917688871</v>
      </c>
      <c r="FM144">
        <v>0.02247143866234377</v>
      </c>
      <c r="FN144">
        <v>1</v>
      </c>
      <c r="FO144">
        <v>1.11172575</v>
      </c>
      <c r="FP144">
        <v>0.4238365103189471</v>
      </c>
      <c r="FQ144">
        <v>0.04131635528985465</v>
      </c>
      <c r="FR144">
        <v>1</v>
      </c>
      <c r="FS144">
        <v>30.06171000000001</v>
      </c>
      <c r="FT144">
        <v>0.1520703003337411</v>
      </c>
      <c r="FU144">
        <v>0.01161698038792034</v>
      </c>
      <c r="FV144">
        <v>1</v>
      </c>
      <c r="FW144">
        <v>4</v>
      </c>
      <c r="FX144">
        <v>4</v>
      </c>
      <c r="FY144" t="s">
        <v>415</v>
      </c>
      <c r="FZ144">
        <v>3.17085</v>
      </c>
      <c r="GA144">
        <v>2.79626</v>
      </c>
      <c r="GB144">
        <v>0.104815</v>
      </c>
      <c r="GC144">
        <v>0.106593</v>
      </c>
      <c r="GD144">
        <v>0.138059</v>
      </c>
      <c r="GE144">
        <v>0.135294</v>
      </c>
      <c r="GF144">
        <v>27688.3</v>
      </c>
      <c r="GG144">
        <v>22026.2</v>
      </c>
      <c r="GH144">
        <v>28940.1</v>
      </c>
      <c r="GI144">
        <v>24177.5</v>
      </c>
      <c r="GJ144">
        <v>31737.8</v>
      </c>
      <c r="GK144">
        <v>30512.9</v>
      </c>
      <c r="GL144">
        <v>39932.7</v>
      </c>
      <c r="GM144">
        <v>39450</v>
      </c>
      <c r="GN144">
        <v>2.10192</v>
      </c>
      <c r="GO144">
        <v>1.77918</v>
      </c>
      <c r="GP144">
        <v>0.119694</v>
      </c>
      <c r="GQ144">
        <v>0</v>
      </c>
      <c r="GR144">
        <v>33.0774</v>
      </c>
      <c r="GS144">
        <v>999.9</v>
      </c>
      <c r="GT144">
        <v>60.9</v>
      </c>
      <c r="GU144">
        <v>35.7</v>
      </c>
      <c r="GV144">
        <v>35.4587</v>
      </c>
      <c r="GW144">
        <v>62.27</v>
      </c>
      <c r="GX144">
        <v>30.8013</v>
      </c>
      <c r="GY144">
        <v>1</v>
      </c>
      <c r="GZ144">
        <v>0.490467</v>
      </c>
      <c r="HA144">
        <v>0</v>
      </c>
      <c r="HB144">
        <v>20.2764</v>
      </c>
      <c r="HC144">
        <v>5.22388</v>
      </c>
      <c r="HD144">
        <v>11.9081</v>
      </c>
      <c r="HE144">
        <v>4.9637</v>
      </c>
      <c r="HF144">
        <v>3.292</v>
      </c>
      <c r="HG144">
        <v>9999</v>
      </c>
      <c r="HH144">
        <v>9999</v>
      </c>
      <c r="HI144">
        <v>9999</v>
      </c>
      <c r="HJ144">
        <v>999.9</v>
      </c>
      <c r="HK144">
        <v>4.9703</v>
      </c>
      <c r="HL144">
        <v>1.87531</v>
      </c>
      <c r="HM144">
        <v>1.87408</v>
      </c>
      <c r="HN144">
        <v>1.87332</v>
      </c>
      <c r="HO144">
        <v>1.87469</v>
      </c>
      <c r="HP144">
        <v>1.86967</v>
      </c>
      <c r="HQ144">
        <v>1.87378</v>
      </c>
      <c r="HR144">
        <v>1.87891</v>
      </c>
      <c r="HS144">
        <v>0</v>
      </c>
      <c r="HT144">
        <v>0</v>
      </c>
      <c r="HU144">
        <v>0</v>
      </c>
      <c r="HV144">
        <v>0</v>
      </c>
      <c r="HW144" t="s">
        <v>416</v>
      </c>
      <c r="HX144" t="s">
        <v>417</v>
      </c>
      <c r="HY144" t="s">
        <v>418</v>
      </c>
      <c r="HZ144" t="s">
        <v>418</v>
      </c>
      <c r="IA144" t="s">
        <v>418</v>
      </c>
      <c r="IB144" t="s">
        <v>418</v>
      </c>
      <c r="IC144">
        <v>0</v>
      </c>
      <c r="ID144">
        <v>100</v>
      </c>
      <c r="IE144">
        <v>100</v>
      </c>
      <c r="IF144">
        <v>0.475</v>
      </c>
      <c r="IG144">
        <v>0.3802</v>
      </c>
      <c r="IH144">
        <v>0.5156499999999937</v>
      </c>
      <c r="II144">
        <v>0</v>
      </c>
      <c r="IJ144">
        <v>0</v>
      </c>
      <c r="IK144">
        <v>0</v>
      </c>
      <c r="IL144">
        <v>0.3801999999999985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2</v>
      </c>
      <c r="IU144">
        <v>1.9</v>
      </c>
      <c r="IV144">
        <v>1.13525</v>
      </c>
      <c r="IW144">
        <v>2.43652</v>
      </c>
      <c r="IX144">
        <v>1.42578</v>
      </c>
      <c r="IY144">
        <v>2.26318</v>
      </c>
      <c r="IZ144">
        <v>1.54785</v>
      </c>
      <c r="JA144">
        <v>2.37061</v>
      </c>
      <c r="JB144">
        <v>39.118</v>
      </c>
      <c r="JC144">
        <v>15.3579</v>
      </c>
      <c r="JD144">
        <v>18</v>
      </c>
      <c r="JE144">
        <v>639.8869999999999</v>
      </c>
      <c r="JF144">
        <v>411.441</v>
      </c>
      <c r="JG144">
        <v>33.7941</v>
      </c>
      <c r="JH144">
        <v>33.4849</v>
      </c>
      <c r="JI144">
        <v>30.0001</v>
      </c>
      <c r="JJ144">
        <v>33.2164</v>
      </c>
      <c r="JK144">
        <v>33.1258</v>
      </c>
      <c r="JL144">
        <v>22.7305</v>
      </c>
      <c r="JM144">
        <v>21.036</v>
      </c>
      <c r="JN144">
        <v>81.03019999999999</v>
      </c>
      <c r="JO144">
        <v>-999.9</v>
      </c>
      <c r="JP144">
        <v>435</v>
      </c>
      <c r="JQ144">
        <v>29</v>
      </c>
      <c r="JR144">
        <v>94.31189999999999</v>
      </c>
      <c r="JS144">
        <v>100.365</v>
      </c>
    </row>
    <row r="145" spans="1:279">
      <c r="A145">
        <v>109</v>
      </c>
      <c r="B145">
        <v>1687895647</v>
      </c>
      <c r="C145">
        <v>23115.40000009537</v>
      </c>
      <c r="D145" t="s">
        <v>955</v>
      </c>
      <c r="E145" t="s">
        <v>956</v>
      </c>
      <c r="F145">
        <v>15</v>
      </c>
      <c r="P145">
        <v>1687895639.25</v>
      </c>
      <c r="Q145">
        <f>(R145)/1000</f>
        <v>0</v>
      </c>
      <c r="R145">
        <f>1000*DB145*AP145*(CX145-CY145)/(100*CQ145*(1000-AP145*CX145))</f>
        <v>0</v>
      </c>
      <c r="S145">
        <f>DB145*AP145*(CW145-CV145*(1000-AP145*CY145)/(1000-AP145*CX145))/(100*CQ145)</f>
        <v>0</v>
      </c>
      <c r="T145">
        <f>CV145 - IF(AP145&gt;1, S145*CQ145*100.0/(AR145*DJ145), 0)</f>
        <v>0</v>
      </c>
      <c r="U145">
        <f>((AA145-Q145/2)*T145-S145)/(AA145+Q145/2)</f>
        <v>0</v>
      </c>
      <c r="V145">
        <f>U145*(DC145+DD145)/1000.0</f>
        <v>0</v>
      </c>
      <c r="W145">
        <f>(CV145 - IF(AP145&gt;1, S145*CQ145*100.0/(AR145*DJ145), 0))*(DC145+DD145)/1000.0</f>
        <v>0</v>
      </c>
      <c r="X145">
        <f>2.0/((1/Z145-1/Y145)+SIGN(Z145)*SQRT((1/Z145-1/Y145)*(1/Z145-1/Y145) + 4*CR145/((CR145+1)*(CR145+1))*(2*1/Z145*1/Y145-1/Y145*1/Y145)))</f>
        <v>0</v>
      </c>
      <c r="Y145">
        <f>IF(LEFT(CS145,1)&lt;&gt;"0",IF(LEFT(CS145,1)="1",3.0,CT145),$D$5+$E$5*(DJ145*DC145/($K$5*1000))+$F$5*(DJ145*DC145/($K$5*1000))*MAX(MIN(CQ145,$J$5),$I$5)*MAX(MIN(CQ145,$J$5),$I$5)+$G$5*MAX(MIN(CQ145,$J$5),$I$5)*(DJ145*DC145/($K$5*1000))+$H$5*(DJ145*DC145/($K$5*1000))*(DJ145*DC145/($K$5*1000)))</f>
        <v>0</v>
      </c>
      <c r="Z145">
        <f>Q145*(1000-(1000*0.61365*exp(17.502*AD145/(240.97+AD145))/(DC145+DD145)+CX145)/2)/(1000*0.61365*exp(17.502*AD145/(240.97+AD145))/(DC145+DD145)-CX145)</f>
        <v>0</v>
      </c>
      <c r="AA145">
        <f>1/((CR145+1)/(X145/1.6)+1/(Y145/1.37)) + CR145/((CR145+1)/(X145/1.6) + CR145/(Y145/1.37))</f>
        <v>0</v>
      </c>
      <c r="AB145">
        <f>(CM145*CP145)</f>
        <v>0</v>
      </c>
      <c r="AC145">
        <f>(DE145+(AB145+2*0.95*5.67E-8*(((DE145+$B$7)+273)^4-(DE145+273)^4)-44100*Q145)/(1.84*29.3*Y145+8*0.95*5.67E-8*(DE145+273)^3))</f>
        <v>0</v>
      </c>
      <c r="AD145">
        <f>($B$119*DF145+$D$7*DG145+$C$119*AC145)</f>
        <v>0</v>
      </c>
      <c r="AE145">
        <f>0.61365*exp(17.502*AD145/(240.97+AD145))</f>
        <v>0</v>
      </c>
      <c r="AF145">
        <f>(AG145/AH145*100)</f>
        <v>0</v>
      </c>
      <c r="AG145">
        <f>CX145*(DC145+DD145)/1000</f>
        <v>0</v>
      </c>
      <c r="AH145">
        <f>0.61365*exp(17.502*DE145/(240.97+DE145))</f>
        <v>0</v>
      </c>
      <c r="AI145">
        <f>(AE145-CX145*(DC145+DD145)/1000)</f>
        <v>0</v>
      </c>
      <c r="AJ145">
        <f>(-Q145*44100)</f>
        <v>0</v>
      </c>
      <c r="AK145">
        <f>2*29.3*Y145*0.92*(DE145-AD145)</f>
        <v>0</v>
      </c>
      <c r="AL145">
        <f>2*0.95*5.67E-8*(((DE145+$B$7)+273)^4-(AD145+273)^4)</f>
        <v>0</v>
      </c>
      <c r="AM145">
        <f>AB145+AL145+AJ145+AK145</f>
        <v>0</v>
      </c>
      <c r="AN145">
        <v>0</v>
      </c>
      <c r="AO145">
        <v>0</v>
      </c>
      <c r="AP145">
        <f>IF(AN145*$H$13&gt;=AR145,1.0,(AR145/(AR145-AN145*$H$13)))</f>
        <v>0</v>
      </c>
      <c r="AQ145">
        <f>(AP145-1)*100</f>
        <v>0</v>
      </c>
      <c r="AR145">
        <f>MAX(0,($B$13+$C$13*DJ145)/(1+$D$13*DJ145)*DC145/(DE145+273)*$E$13)</f>
        <v>0</v>
      </c>
      <c r="AS145" t="s">
        <v>409</v>
      </c>
      <c r="AT145">
        <v>12501.9</v>
      </c>
      <c r="AU145">
        <v>646.7515384615385</v>
      </c>
      <c r="AV145">
        <v>2575.47</v>
      </c>
      <c r="AW145">
        <f>1-AU145/AV145</f>
        <v>0</v>
      </c>
      <c r="AX145">
        <v>-1.242991638256745</v>
      </c>
      <c r="AY145" t="s">
        <v>957</v>
      </c>
      <c r="AZ145">
        <v>12512.2</v>
      </c>
      <c r="BA145">
        <v>928.8754399999999</v>
      </c>
      <c r="BB145">
        <v>1049.9</v>
      </c>
      <c r="BC145">
        <f>1-BA145/BB145</f>
        <v>0</v>
      </c>
      <c r="BD145">
        <v>0.5</v>
      </c>
      <c r="BE145">
        <f>CN145</f>
        <v>0</v>
      </c>
      <c r="BF145">
        <f>S145</f>
        <v>0</v>
      </c>
      <c r="BG145">
        <f>BC145*BD145*BE145</f>
        <v>0</v>
      </c>
      <c r="BH145">
        <f>(BF145-AX145)/BE145</f>
        <v>0</v>
      </c>
      <c r="BI145">
        <f>(AV145-BB145)/BB145</f>
        <v>0</v>
      </c>
      <c r="BJ145">
        <f>AU145/(AW145+AU145/BB145)</f>
        <v>0</v>
      </c>
      <c r="BK145" t="s">
        <v>958</v>
      </c>
      <c r="BL145">
        <v>-1550.24</v>
      </c>
      <c r="BM145">
        <f>IF(BL145&lt;&gt;0, BL145, BJ145)</f>
        <v>0</v>
      </c>
      <c r="BN145">
        <f>1-BM145/BB145</f>
        <v>0</v>
      </c>
      <c r="BO145">
        <f>(BB145-BA145)/(BB145-BM145)</f>
        <v>0</v>
      </c>
      <c r="BP145">
        <f>(AV145-BB145)/(AV145-BM145)</f>
        <v>0</v>
      </c>
      <c r="BQ145">
        <f>(BB145-BA145)/(BB145-AU145)</f>
        <v>0</v>
      </c>
      <c r="BR145">
        <f>(AV145-BB145)/(AV145-AU145)</f>
        <v>0</v>
      </c>
      <c r="BS145">
        <f>(BO145*BM145/BA145)</f>
        <v>0</v>
      </c>
      <c r="BT145">
        <f>(1-BS145)</f>
        <v>0</v>
      </c>
      <c r="BU145">
        <v>2061</v>
      </c>
      <c r="BV145">
        <v>300</v>
      </c>
      <c r="BW145">
        <v>300</v>
      </c>
      <c r="BX145">
        <v>300</v>
      </c>
      <c r="BY145">
        <v>12512.2</v>
      </c>
      <c r="BZ145">
        <v>1047.01</v>
      </c>
      <c r="CA145">
        <v>-0.009063150000000001</v>
      </c>
      <c r="CB145">
        <v>11.45</v>
      </c>
      <c r="CC145" t="s">
        <v>412</v>
      </c>
      <c r="CD145" t="s">
        <v>412</v>
      </c>
      <c r="CE145" t="s">
        <v>412</v>
      </c>
      <c r="CF145" t="s">
        <v>412</v>
      </c>
      <c r="CG145" t="s">
        <v>412</v>
      </c>
      <c r="CH145" t="s">
        <v>412</v>
      </c>
      <c r="CI145" t="s">
        <v>412</v>
      </c>
      <c r="CJ145" t="s">
        <v>412</v>
      </c>
      <c r="CK145" t="s">
        <v>412</v>
      </c>
      <c r="CL145" t="s">
        <v>412</v>
      </c>
      <c r="CM145">
        <f>$B$11*DK145+$C$11*DL145+$F$11*DW145*(1-DZ145)</f>
        <v>0</v>
      </c>
      <c r="CN145">
        <f>CM145*CO145</f>
        <v>0</v>
      </c>
      <c r="CO145">
        <f>($B$11*$D$9+$C$11*$D$9+$F$11*((EJ145+EB145)/MAX(EJ145+EB145+EK145, 0.1)*$I$9+EK145/MAX(EJ145+EB145+EK145, 0.1)*$J$9))/($B$11+$C$11+$F$11)</f>
        <v>0</v>
      </c>
      <c r="CP145">
        <f>($B$11*$K$9+$C$11*$K$9+$F$11*((EJ145+EB145)/MAX(EJ145+EB145+EK145, 0.1)*$P$9+EK145/MAX(EJ145+EB145+EK145, 0.1)*$Q$9))/($B$11+$C$11+$F$11)</f>
        <v>0</v>
      </c>
      <c r="CQ145">
        <v>6</v>
      </c>
      <c r="CR145">
        <v>0.5</v>
      </c>
      <c r="CS145" t="s">
        <v>413</v>
      </c>
      <c r="CT145">
        <v>2</v>
      </c>
      <c r="CU145">
        <v>1687895639.25</v>
      </c>
      <c r="CV145">
        <v>429.0177333333333</v>
      </c>
      <c r="CW145">
        <v>434.9741</v>
      </c>
      <c r="CX145">
        <v>29.85422</v>
      </c>
      <c r="CY145">
        <v>28.93983</v>
      </c>
      <c r="CZ145">
        <v>428.5397333333333</v>
      </c>
      <c r="DA145">
        <v>29.48222</v>
      </c>
      <c r="DB145">
        <v>600.2471333333334</v>
      </c>
      <c r="DC145">
        <v>100.8243</v>
      </c>
      <c r="DD145">
        <v>0.09990100666666667</v>
      </c>
      <c r="DE145">
        <v>34.64089666666666</v>
      </c>
      <c r="DF145">
        <v>39.19069666666667</v>
      </c>
      <c r="DG145">
        <v>999.9000000000002</v>
      </c>
      <c r="DH145">
        <v>0</v>
      </c>
      <c r="DI145">
        <v>0</v>
      </c>
      <c r="DJ145">
        <v>10002.45666666667</v>
      </c>
      <c r="DK145">
        <v>0</v>
      </c>
      <c r="DL145">
        <v>135.1309</v>
      </c>
      <c r="DM145">
        <v>-5.959228333333333</v>
      </c>
      <c r="DN145">
        <v>442.2207</v>
      </c>
      <c r="DO145">
        <v>447.9373</v>
      </c>
      <c r="DP145">
        <v>0.9225931000000001</v>
      </c>
      <c r="DQ145">
        <v>434.9741</v>
      </c>
      <c r="DR145">
        <v>28.93983</v>
      </c>
      <c r="DS145">
        <v>3.010857</v>
      </c>
      <c r="DT145">
        <v>2.917837666666667</v>
      </c>
      <c r="DU145">
        <v>24.08805666666667</v>
      </c>
      <c r="DV145">
        <v>23.56633</v>
      </c>
      <c r="DW145">
        <v>1500.008333333333</v>
      </c>
      <c r="DX145">
        <v>0.9729984999999998</v>
      </c>
      <c r="DY145">
        <v>0.02700125000000001</v>
      </c>
      <c r="DZ145">
        <v>0</v>
      </c>
      <c r="EA145">
        <v>931.078</v>
      </c>
      <c r="EB145">
        <v>4.99931</v>
      </c>
      <c r="EC145">
        <v>17775.52</v>
      </c>
      <c r="ED145">
        <v>13259.30333333334</v>
      </c>
      <c r="EE145">
        <v>41.23319999999998</v>
      </c>
      <c r="EF145">
        <v>42.30373333333333</v>
      </c>
      <c r="EG145">
        <v>41.43699999999998</v>
      </c>
      <c r="EH145">
        <v>41.99159999999999</v>
      </c>
      <c r="EI145">
        <v>42.875</v>
      </c>
      <c r="EJ145">
        <v>1454.638333333334</v>
      </c>
      <c r="EK145">
        <v>40.37033333333332</v>
      </c>
      <c r="EL145">
        <v>0</v>
      </c>
      <c r="EM145">
        <v>151</v>
      </c>
      <c r="EN145">
        <v>0</v>
      </c>
      <c r="EO145">
        <v>928.8754399999999</v>
      </c>
      <c r="EP145">
        <v>-214.3900003037868</v>
      </c>
      <c r="EQ145">
        <v>-2850.223080303174</v>
      </c>
      <c r="ER145">
        <v>17729.128</v>
      </c>
      <c r="ES145">
        <v>15</v>
      </c>
      <c r="ET145">
        <v>1687895671</v>
      </c>
      <c r="EU145" t="s">
        <v>959</v>
      </c>
      <c r="EV145">
        <v>1687895671</v>
      </c>
      <c r="EW145">
        <v>1687895665</v>
      </c>
      <c r="EX145">
        <v>109</v>
      </c>
      <c r="EY145">
        <v>0.003</v>
      </c>
      <c r="EZ145">
        <v>-0.008</v>
      </c>
      <c r="FA145">
        <v>0.478</v>
      </c>
      <c r="FB145">
        <v>0.372</v>
      </c>
      <c r="FC145">
        <v>435</v>
      </c>
      <c r="FD145">
        <v>29</v>
      </c>
      <c r="FE145">
        <v>0.22</v>
      </c>
      <c r="FF145">
        <v>0.08</v>
      </c>
      <c r="FG145">
        <v>-5.96449756097561</v>
      </c>
      <c r="FH145">
        <v>-0.0160873170731838</v>
      </c>
      <c r="FI145">
        <v>0.03371595191542659</v>
      </c>
      <c r="FJ145">
        <v>1</v>
      </c>
      <c r="FK145">
        <v>429.014129032258</v>
      </c>
      <c r="FL145">
        <v>-0.1940806451613686</v>
      </c>
      <c r="FM145">
        <v>0.02477868742844449</v>
      </c>
      <c r="FN145">
        <v>1</v>
      </c>
      <c r="FO145">
        <v>0.9002946341463416</v>
      </c>
      <c r="FP145">
        <v>0.393209749128921</v>
      </c>
      <c r="FQ145">
        <v>0.04020061612120749</v>
      </c>
      <c r="FR145">
        <v>1</v>
      </c>
      <c r="FS145">
        <v>29.85622580645161</v>
      </c>
      <c r="FT145">
        <v>0.5178870967741712</v>
      </c>
      <c r="FU145">
        <v>0.03864188741585108</v>
      </c>
      <c r="FV145">
        <v>1</v>
      </c>
      <c r="FW145">
        <v>4</v>
      </c>
      <c r="FX145">
        <v>4</v>
      </c>
      <c r="FY145" t="s">
        <v>415</v>
      </c>
      <c r="FZ145">
        <v>3.1707</v>
      </c>
      <c r="GA145">
        <v>2.79708</v>
      </c>
      <c r="GB145">
        <v>0.104852</v>
      </c>
      <c r="GC145">
        <v>0.106587</v>
      </c>
      <c r="GD145">
        <v>0.13758</v>
      </c>
      <c r="GE145">
        <v>0.135436</v>
      </c>
      <c r="GF145">
        <v>27690.6</v>
      </c>
      <c r="GG145">
        <v>22033.2</v>
      </c>
      <c r="GH145">
        <v>28943.3</v>
      </c>
      <c r="GI145">
        <v>24184.7</v>
      </c>
      <c r="GJ145">
        <v>31758.3</v>
      </c>
      <c r="GK145">
        <v>30516.5</v>
      </c>
      <c r="GL145">
        <v>39936.6</v>
      </c>
      <c r="GM145">
        <v>39461.6</v>
      </c>
      <c r="GN145">
        <v>2.10107</v>
      </c>
      <c r="GO145">
        <v>1.78428</v>
      </c>
      <c r="GP145">
        <v>0.396051</v>
      </c>
      <c r="GQ145">
        <v>0</v>
      </c>
      <c r="GR145">
        <v>32.8486</v>
      </c>
      <c r="GS145">
        <v>999.9</v>
      </c>
      <c r="GT145">
        <v>60.5</v>
      </c>
      <c r="GU145">
        <v>35.7</v>
      </c>
      <c r="GV145">
        <v>35.2304</v>
      </c>
      <c r="GW145">
        <v>62.1</v>
      </c>
      <c r="GX145">
        <v>31.1939</v>
      </c>
      <c r="GY145">
        <v>1</v>
      </c>
      <c r="GZ145">
        <v>0.478938</v>
      </c>
      <c r="HA145">
        <v>0</v>
      </c>
      <c r="HB145">
        <v>20.2767</v>
      </c>
      <c r="HC145">
        <v>5.22298</v>
      </c>
      <c r="HD145">
        <v>11.9081</v>
      </c>
      <c r="HE145">
        <v>4.96365</v>
      </c>
      <c r="HF145">
        <v>3.292</v>
      </c>
      <c r="HG145">
        <v>9999</v>
      </c>
      <c r="HH145">
        <v>9999</v>
      </c>
      <c r="HI145">
        <v>9999</v>
      </c>
      <c r="HJ145">
        <v>999.9</v>
      </c>
      <c r="HK145">
        <v>4.97027</v>
      </c>
      <c r="HL145">
        <v>1.87531</v>
      </c>
      <c r="HM145">
        <v>1.87408</v>
      </c>
      <c r="HN145">
        <v>1.87332</v>
      </c>
      <c r="HO145">
        <v>1.87469</v>
      </c>
      <c r="HP145">
        <v>1.86967</v>
      </c>
      <c r="HQ145">
        <v>1.87379</v>
      </c>
      <c r="HR145">
        <v>1.87885</v>
      </c>
      <c r="HS145">
        <v>0</v>
      </c>
      <c r="HT145">
        <v>0</v>
      </c>
      <c r="HU145">
        <v>0</v>
      </c>
      <c r="HV145">
        <v>0</v>
      </c>
      <c r="HW145" t="s">
        <v>416</v>
      </c>
      <c r="HX145" t="s">
        <v>417</v>
      </c>
      <c r="HY145" t="s">
        <v>418</v>
      </c>
      <c r="HZ145" t="s">
        <v>418</v>
      </c>
      <c r="IA145" t="s">
        <v>418</v>
      </c>
      <c r="IB145" t="s">
        <v>418</v>
      </c>
      <c r="IC145">
        <v>0</v>
      </c>
      <c r="ID145">
        <v>100</v>
      </c>
      <c r="IE145">
        <v>100</v>
      </c>
      <c r="IF145">
        <v>0.478</v>
      </c>
      <c r="IG145">
        <v>0.372</v>
      </c>
      <c r="IH145">
        <v>0.4750999999999408</v>
      </c>
      <c r="II145">
        <v>0</v>
      </c>
      <c r="IJ145">
        <v>0</v>
      </c>
      <c r="IK145">
        <v>0</v>
      </c>
      <c r="IL145">
        <v>0.3801999999999985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2.2</v>
      </c>
      <c r="IU145">
        <v>4.4</v>
      </c>
      <c r="IV145">
        <v>1.13525</v>
      </c>
      <c r="IW145">
        <v>2.42554</v>
      </c>
      <c r="IX145">
        <v>1.42578</v>
      </c>
      <c r="IY145">
        <v>2.26318</v>
      </c>
      <c r="IZ145">
        <v>1.54785</v>
      </c>
      <c r="JA145">
        <v>2.49634</v>
      </c>
      <c r="JB145">
        <v>39.118</v>
      </c>
      <c r="JC145">
        <v>15.3228</v>
      </c>
      <c r="JD145">
        <v>18</v>
      </c>
      <c r="JE145">
        <v>638.674</v>
      </c>
      <c r="JF145">
        <v>413.992</v>
      </c>
      <c r="JG145">
        <v>33.7684</v>
      </c>
      <c r="JH145">
        <v>33.404</v>
      </c>
      <c r="JI145">
        <v>29.9997</v>
      </c>
      <c r="JJ145">
        <v>33.1592</v>
      </c>
      <c r="JK145">
        <v>33.0678</v>
      </c>
      <c r="JL145">
        <v>22.743</v>
      </c>
      <c r="JM145">
        <v>20.7517</v>
      </c>
      <c r="JN145">
        <v>80.65989999999999</v>
      </c>
      <c r="JO145">
        <v>-999.9</v>
      </c>
      <c r="JP145">
        <v>435</v>
      </c>
      <c r="JQ145">
        <v>29</v>
      </c>
      <c r="JR145">
        <v>94.3218</v>
      </c>
      <c r="JS145">
        <v>100.394</v>
      </c>
    </row>
    <row r="146" spans="1:279">
      <c r="A146">
        <v>110</v>
      </c>
      <c r="B146">
        <v>1687895744</v>
      </c>
      <c r="C146">
        <v>23212.40000009537</v>
      </c>
      <c r="D146" t="s">
        <v>960</v>
      </c>
      <c r="E146" t="s">
        <v>961</v>
      </c>
      <c r="F146">
        <v>15</v>
      </c>
      <c r="P146">
        <v>1687895736</v>
      </c>
      <c r="Q146">
        <f>(R146)/1000</f>
        <v>0</v>
      </c>
      <c r="R146">
        <f>1000*DB146*AP146*(CX146-CY146)/(100*CQ146*(1000-AP146*CX146))</f>
        <v>0</v>
      </c>
      <c r="S146">
        <f>DB146*AP146*(CW146-CV146*(1000-AP146*CY146)/(1000-AP146*CX146))/(100*CQ146)</f>
        <v>0</v>
      </c>
      <c r="T146">
        <f>CV146 - IF(AP146&gt;1, S146*CQ146*100.0/(AR146*DJ146), 0)</f>
        <v>0</v>
      </c>
      <c r="U146">
        <f>((AA146-Q146/2)*T146-S146)/(AA146+Q146/2)</f>
        <v>0</v>
      </c>
      <c r="V146">
        <f>U146*(DC146+DD146)/1000.0</f>
        <v>0</v>
      </c>
      <c r="W146">
        <f>(CV146 - IF(AP146&gt;1, S146*CQ146*100.0/(AR146*DJ146), 0))*(DC146+DD146)/1000.0</f>
        <v>0</v>
      </c>
      <c r="X146">
        <f>2.0/((1/Z146-1/Y146)+SIGN(Z146)*SQRT((1/Z146-1/Y146)*(1/Z146-1/Y146) + 4*CR146/((CR146+1)*(CR146+1))*(2*1/Z146*1/Y146-1/Y146*1/Y146)))</f>
        <v>0</v>
      </c>
      <c r="Y146">
        <f>IF(LEFT(CS146,1)&lt;&gt;"0",IF(LEFT(CS146,1)="1",3.0,CT146),$D$5+$E$5*(DJ146*DC146/($K$5*1000))+$F$5*(DJ146*DC146/($K$5*1000))*MAX(MIN(CQ146,$J$5),$I$5)*MAX(MIN(CQ146,$J$5),$I$5)+$G$5*MAX(MIN(CQ146,$J$5),$I$5)*(DJ146*DC146/($K$5*1000))+$H$5*(DJ146*DC146/($K$5*1000))*(DJ146*DC146/($K$5*1000)))</f>
        <v>0</v>
      </c>
      <c r="Z146">
        <f>Q146*(1000-(1000*0.61365*exp(17.502*AD146/(240.97+AD146))/(DC146+DD146)+CX146)/2)/(1000*0.61365*exp(17.502*AD146/(240.97+AD146))/(DC146+DD146)-CX146)</f>
        <v>0</v>
      </c>
      <c r="AA146">
        <f>1/((CR146+1)/(X146/1.6)+1/(Y146/1.37)) + CR146/((CR146+1)/(X146/1.6) + CR146/(Y146/1.37))</f>
        <v>0</v>
      </c>
      <c r="AB146">
        <f>(CM146*CP146)</f>
        <v>0</v>
      </c>
      <c r="AC146">
        <f>(DE146+(AB146+2*0.95*5.67E-8*(((DE146+$B$7)+273)^4-(DE146+273)^4)-44100*Q146)/(1.84*29.3*Y146+8*0.95*5.67E-8*(DE146+273)^3))</f>
        <v>0</v>
      </c>
      <c r="AD146">
        <f>($B$119*DF146+$D$7*DG146+$C$119*AC146)</f>
        <v>0</v>
      </c>
      <c r="AE146">
        <f>0.61365*exp(17.502*AD146/(240.97+AD146))</f>
        <v>0</v>
      </c>
      <c r="AF146">
        <f>(AG146/AH146*100)</f>
        <v>0</v>
      </c>
      <c r="AG146">
        <f>CX146*(DC146+DD146)/1000</f>
        <v>0</v>
      </c>
      <c r="AH146">
        <f>0.61365*exp(17.502*DE146/(240.97+DE146))</f>
        <v>0</v>
      </c>
      <c r="AI146">
        <f>(AE146-CX146*(DC146+DD146)/1000)</f>
        <v>0</v>
      </c>
      <c r="AJ146">
        <f>(-Q146*44100)</f>
        <v>0</v>
      </c>
      <c r="AK146">
        <f>2*29.3*Y146*0.92*(DE146-AD146)</f>
        <v>0</v>
      </c>
      <c r="AL146">
        <f>2*0.95*5.67E-8*(((DE146+$B$7)+273)^4-(AD146+273)^4)</f>
        <v>0</v>
      </c>
      <c r="AM146">
        <f>AB146+AL146+AJ146+AK146</f>
        <v>0</v>
      </c>
      <c r="AN146">
        <v>0</v>
      </c>
      <c r="AO146">
        <v>0</v>
      </c>
      <c r="AP146">
        <f>IF(AN146*$H$13&gt;=AR146,1.0,(AR146/(AR146-AN146*$H$13)))</f>
        <v>0</v>
      </c>
      <c r="AQ146">
        <f>(AP146-1)*100</f>
        <v>0</v>
      </c>
      <c r="AR146">
        <f>MAX(0,($B$13+$C$13*DJ146)/(1+$D$13*DJ146)*DC146/(DE146+273)*$E$13)</f>
        <v>0</v>
      </c>
      <c r="AS146" t="s">
        <v>409</v>
      </c>
      <c r="AT146">
        <v>12501.9</v>
      </c>
      <c r="AU146">
        <v>646.7515384615385</v>
      </c>
      <c r="AV146">
        <v>2575.47</v>
      </c>
      <c r="AW146">
        <f>1-AU146/AV146</f>
        <v>0</v>
      </c>
      <c r="AX146">
        <v>-1.242991638256745</v>
      </c>
      <c r="AY146" t="s">
        <v>962</v>
      </c>
      <c r="AZ146">
        <v>12512.9</v>
      </c>
      <c r="BA146">
        <v>743.37292</v>
      </c>
      <c r="BB146">
        <v>1068.86</v>
      </c>
      <c r="BC146">
        <f>1-BA146/BB146</f>
        <v>0</v>
      </c>
      <c r="BD146">
        <v>0.5</v>
      </c>
      <c r="BE146">
        <f>CN146</f>
        <v>0</v>
      </c>
      <c r="BF146">
        <f>S146</f>
        <v>0</v>
      </c>
      <c r="BG146">
        <f>BC146*BD146*BE146</f>
        <v>0</v>
      </c>
      <c r="BH146">
        <f>(BF146-AX146)/BE146</f>
        <v>0</v>
      </c>
      <c r="BI146">
        <f>(AV146-BB146)/BB146</f>
        <v>0</v>
      </c>
      <c r="BJ146">
        <f>AU146/(AW146+AU146/BB146)</f>
        <v>0</v>
      </c>
      <c r="BK146" t="s">
        <v>963</v>
      </c>
      <c r="BL146">
        <v>-1762.64</v>
      </c>
      <c r="BM146">
        <f>IF(BL146&lt;&gt;0, BL146, BJ146)</f>
        <v>0</v>
      </c>
      <c r="BN146">
        <f>1-BM146/BB146</f>
        <v>0</v>
      </c>
      <c r="BO146">
        <f>(BB146-BA146)/(BB146-BM146)</f>
        <v>0</v>
      </c>
      <c r="BP146">
        <f>(AV146-BB146)/(AV146-BM146)</f>
        <v>0</v>
      </c>
      <c r="BQ146">
        <f>(BB146-BA146)/(BB146-AU146)</f>
        <v>0</v>
      </c>
      <c r="BR146">
        <f>(AV146-BB146)/(AV146-AU146)</f>
        <v>0</v>
      </c>
      <c r="BS146">
        <f>(BO146*BM146/BA146)</f>
        <v>0</v>
      </c>
      <c r="BT146">
        <f>(1-BS146)</f>
        <v>0</v>
      </c>
      <c r="BU146">
        <v>2063</v>
      </c>
      <c r="BV146">
        <v>300</v>
      </c>
      <c r="BW146">
        <v>300</v>
      </c>
      <c r="BX146">
        <v>300</v>
      </c>
      <c r="BY146">
        <v>12512.9</v>
      </c>
      <c r="BZ146">
        <v>976.17</v>
      </c>
      <c r="CA146">
        <v>-0.009064289999999999</v>
      </c>
      <c r="CB146">
        <v>-14.96</v>
      </c>
      <c r="CC146" t="s">
        <v>412</v>
      </c>
      <c r="CD146" t="s">
        <v>412</v>
      </c>
      <c r="CE146" t="s">
        <v>412</v>
      </c>
      <c r="CF146" t="s">
        <v>412</v>
      </c>
      <c r="CG146" t="s">
        <v>412</v>
      </c>
      <c r="CH146" t="s">
        <v>412</v>
      </c>
      <c r="CI146" t="s">
        <v>412</v>
      </c>
      <c r="CJ146" t="s">
        <v>412</v>
      </c>
      <c r="CK146" t="s">
        <v>412</v>
      </c>
      <c r="CL146" t="s">
        <v>412</v>
      </c>
      <c r="CM146">
        <f>$B$11*DK146+$C$11*DL146+$F$11*DW146*(1-DZ146)</f>
        <v>0</v>
      </c>
      <c r="CN146">
        <f>CM146*CO146</f>
        <v>0</v>
      </c>
      <c r="CO146">
        <f>($B$11*$D$9+$C$11*$D$9+$F$11*((EJ146+EB146)/MAX(EJ146+EB146+EK146, 0.1)*$I$9+EK146/MAX(EJ146+EB146+EK146, 0.1)*$J$9))/($B$11+$C$11+$F$11)</f>
        <v>0</v>
      </c>
      <c r="CP146">
        <f>($B$11*$K$9+$C$11*$K$9+$F$11*((EJ146+EB146)/MAX(EJ146+EB146+EK146, 0.1)*$P$9+EK146/MAX(EJ146+EB146+EK146, 0.1)*$Q$9))/($B$11+$C$11+$F$11)</f>
        <v>0</v>
      </c>
      <c r="CQ146">
        <v>6</v>
      </c>
      <c r="CR146">
        <v>0.5</v>
      </c>
      <c r="CS146" t="s">
        <v>413</v>
      </c>
      <c r="CT146">
        <v>2</v>
      </c>
      <c r="CU146">
        <v>1687895736</v>
      </c>
      <c r="CV146">
        <v>417.7734838709678</v>
      </c>
      <c r="CW146">
        <v>434.9885161290323</v>
      </c>
      <c r="CX146">
        <v>32.77204838709677</v>
      </c>
      <c r="CY146">
        <v>28.9949</v>
      </c>
      <c r="CZ146">
        <v>417.2014838709678</v>
      </c>
      <c r="DA146">
        <v>32.39969032258065</v>
      </c>
      <c r="DB146">
        <v>600.2383548387098</v>
      </c>
      <c r="DC146">
        <v>100.8211612903226</v>
      </c>
      <c r="DD146">
        <v>0.09997057096774192</v>
      </c>
      <c r="DE146">
        <v>35.14602903225806</v>
      </c>
      <c r="DF146">
        <v>35.25645161290323</v>
      </c>
      <c r="DG146">
        <v>999.9000000000003</v>
      </c>
      <c r="DH146">
        <v>0</v>
      </c>
      <c r="DI146">
        <v>0</v>
      </c>
      <c r="DJ146">
        <v>9995.481290322579</v>
      </c>
      <c r="DK146">
        <v>0</v>
      </c>
      <c r="DL146">
        <v>162.0217741935484</v>
      </c>
      <c r="DM146">
        <v>-17.30890967741936</v>
      </c>
      <c r="DN146">
        <v>431.8316774193548</v>
      </c>
      <c r="DO146">
        <v>447.9776774193547</v>
      </c>
      <c r="DP146">
        <v>3.777139677419355</v>
      </c>
      <c r="DQ146">
        <v>434.9885161290323</v>
      </c>
      <c r="DR146">
        <v>28.9949</v>
      </c>
      <c r="DS146">
        <v>3.304114516129032</v>
      </c>
      <c r="DT146">
        <v>2.923299032258064</v>
      </c>
      <c r="DU146">
        <v>25.64543548387097</v>
      </c>
      <c r="DV146">
        <v>23.59736451612903</v>
      </c>
      <c r="DW146">
        <v>1500.007741935484</v>
      </c>
      <c r="DX146">
        <v>0.9730047096774198</v>
      </c>
      <c r="DY146">
        <v>0.02699491612903225</v>
      </c>
      <c r="DZ146">
        <v>0</v>
      </c>
      <c r="EA146">
        <v>744.8563548387098</v>
      </c>
      <c r="EB146">
        <v>4.999310000000001</v>
      </c>
      <c r="EC146">
        <v>21563.97741935484</v>
      </c>
      <c r="ED146">
        <v>13259.32903225807</v>
      </c>
      <c r="EE146">
        <v>41.23374193548387</v>
      </c>
      <c r="EF146">
        <v>42.25</v>
      </c>
      <c r="EG146">
        <v>41.4390322580645</v>
      </c>
      <c r="EH146">
        <v>41.98983870967741</v>
      </c>
      <c r="EI146">
        <v>42.93699999999997</v>
      </c>
      <c r="EJ146">
        <v>1454.647741935484</v>
      </c>
      <c r="EK146">
        <v>40.35999999999998</v>
      </c>
      <c r="EL146">
        <v>0</v>
      </c>
      <c r="EM146">
        <v>96.20000004768372</v>
      </c>
      <c r="EN146">
        <v>0</v>
      </c>
      <c r="EO146">
        <v>743.37292</v>
      </c>
      <c r="EP146">
        <v>-160.0550002421695</v>
      </c>
      <c r="EQ146">
        <v>-2933.36154613729</v>
      </c>
      <c r="ER146">
        <v>21542.096</v>
      </c>
      <c r="ES146">
        <v>15</v>
      </c>
      <c r="ET146">
        <v>1687895768.5</v>
      </c>
      <c r="EU146" t="s">
        <v>964</v>
      </c>
      <c r="EV146">
        <v>1687895768.5</v>
      </c>
      <c r="EW146">
        <v>1687895665</v>
      </c>
      <c r="EX146">
        <v>110</v>
      </c>
      <c r="EY146">
        <v>0.094</v>
      </c>
      <c r="EZ146">
        <v>-0.008</v>
      </c>
      <c r="FA146">
        <v>0.572</v>
      </c>
      <c r="FB146">
        <v>0.372</v>
      </c>
      <c r="FC146">
        <v>435</v>
      </c>
      <c r="FD146">
        <v>29</v>
      </c>
      <c r="FE146">
        <v>0.12</v>
      </c>
      <c r="FF146">
        <v>0.08</v>
      </c>
      <c r="FG146">
        <v>-17.28198780487805</v>
      </c>
      <c r="FH146">
        <v>-0.5553512195122119</v>
      </c>
      <c r="FI146">
        <v>0.08030932635789906</v>
      </c>
      <c r="FJ146">
        <v>1</v>
      </c>
      <c r="FK146">
        <v>417.6847096774193</v>
      </c>
      <c r="FL146">
        <v>-0.4795161290343105</v>
      </c>
      <c r="FM146">
        <v>0.04735943108610322</v>
      </c>
      <c r="FN146">
        <v>1</v>
      </c>
      <c r="FO146">
        <v>3.729238536585366</v>
      </c>
      <c r="FP146">
        <v>0.929292334494771</v>
      </c>
      <c r="FQ146">
        <v>0.09190317493814931</v>
      </c>
      <c r="FR146">
        <v>0</v>
      </c>
      <c r="FS146">
        <v>32.76505806451613</v>
      </c>
      <c r="FT146">
        <v>0.827056451612739</v>
      </c>
      <c r="FU146">
        <v>0.06167112972384429</v>
      </c>
      <c r="FV146">
        <v>1</v>
      </c>
      <c r="FW146">
        <v>3</v>
      </c>
      <c r="FX146">
        <v>4</v>
      </c>
      <c r="FY146" t="s">
        <v>519</v>
      </c>
      <c r="FZ146">
        <v>3.17061</v>
      </c>
      <c r="GA146">
        <v>2.79696</v>
      </c>
      <c r="GB146">
        <v>0.102746</v>
      </c>
      <c r="GC146">
        <v>0.106594</v>
      </c>
      <c r="GD146">
        <v>0.14685</v>
      </c>
      <c r="GE146">
        <v>0.135572</v>
      </c>
      <c r="GF146">
        <v>27759.6</v>
      </c>
      <c r="GG146">
        <v>22035.3</v>
      </c>
      <c r="GH146">
        <v>28947.2</v>
      </c>
      <c r="GI146">
        <v>24187.1</v>
      </c>
      <c r="GJ146">
        <v>31417.7</v>
      </c>
      <c r="GK146">
        <v>30514.7</v>
      </c>
      <c r="GL146">
        <v>39941.1</v>
      </c>
      <c r="GM146">
        <v>39465.6</v>
      </c>
      <c r="GN146">
        <v>2.1056</v>
      </c>
      <c r="GO146">
        <v>1.7809</v>
      </c>
      <c r="GP146">
        <v>0.106283</v>
      </c>
      <c r="GQ146">
        <v>0</v>
      </c>
      <c r="GR146">
        <v>33.5987</v>
      </c>
      <c r="GS146">
        <v>999.9</v>
      </c>
      <c r="GT146">
        <v>60.2</v>
      </c>
      <c r="GU146">
        <v>35.7</v>
      </c>
      <c r="GV146">
        <v>35.0562</v>
      </c>
      <c r="GW146">
        <v>61.88</v>
      </c>
      <c r="GX146">
        <v>30.7732</v>
      </c>
      <c r="GY146">
        <v>1</v>
      </c>
      <c r="GZ146">
        <v>0.474878</v>
      </c>
      <c r="HA146">
        <v>0</v>
      </c>
      <c r="HB146">
        <v>20.2765</v>
      </c>
      <c r="HC146">
        <v>5.22343</v>
      </c>
      <c r="HD146">
        <v>11.9081</v>
      </c>
      <c r="HE146">
        <v>4.9636</v>
      </c>
      <c r="HF146">
        <v>3.292</v>
      </c>
      <c r="HG146">
        <v>9999</v>
      </c>
      <c r="HH146">
        <v>9999</v>
      </c>
      <c r="HI146">
        <v>9999</v>
      </c>
      <c r="HJ146">
        <v>999.9</v>
      </c>
      <c r="HK146">
        <v>4.97026</v>
      </c>
      <c r="HL146">
        <v>1.87531</v>
      </c>
      <c r="HM146">
        <v>1.87408</v>
      </c>
      <c r="HN146">
        <v>1.87332</v>
      </c>
      <c r="HO146">
        <v>1.87469</v>
      </c>
      <c r="HP146">
        <v>1.86966</v>
      </c>
      <c r="HQ146">
        <v>1.87378</v>
      </c>
      <c r="HR146">
        <v>1.87887</v>
      </c>
      <c r="HS146">
        <v>0</v>
      </c>
      <c r="HT146">
        <v>0</v>
      </c>
      <c r="HU146">
        <v>0</v>
      </c>
      <c r="HV146">
        <v>0</v>
      </c>
      <c r="HW146" t="s">
        <v>416</v>
      </c>
      <c r="HX146" t="s">
        <v>417</v>
      </c>
      <c r="HY146" t="s">
        <v>418</v>
      </c>
      <c r="HZ146" t="s">
        <v>418</v>
      </c>
      <c r="IA146" t="s">
        <v>418</v>
      </c>
      <c r="IB146" t="s">
        <v>418</v>
      </c>
      <c r="IC146">
        <v>0</v>
      </c>
      <c r="ID146">
        <v>100</v>
      </c>
      <c r="IE146">
        <v>100</v>
      </c>
      <c r="IF146">
        <v>0.572</v>
      </c>
      <c r="IG146">
        <v>0.3724</v>
      </c>
      <c r="IH146">
        <v>0.4780499999998824</v>
      </c>
      <c r="II146">
        <v>0</v>
      </c>
      <c r="IJ146">
        <v>0</v>
      </c>
      <c r="IK146">
        <v>0</v>
      </c>
      <c r="IL146">
        <v>0.3723500000000008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1.2</v>
      </c>
      <c r="IU146">
        <v>1.3</v>
      </c>
      <c r="IV146">
        <v>1.13525</v>
      </c>
      <c r="IW146">
        <v>2.43042</v>
      </c>
      <c r="IX146">
        <v>1.42578</v>
      </c>
      <c r="IY146">
        <v>2.26318</v>
      </c>
      <c r="IZ146">
        <v>1.54785</v>
      </c>
      <c r="JA146">
        <v>2.40845</v>
      </c>
      <c r="JB146">
        <v>39.118</v>
      </c>
      <c r="JC146">
        <v>15.2791</v>
      </c>
      <c r="JD146">
        <v>18</v>
      </c>
      <c r="JE146">
        <v>642.035</v>
      </c>
      <c r="JF146">
        <v>411.977</v>
      </c>
      <c r="JG146">
        <v>33.9738</v>
      </c>
      <c r="JH146">
        <v>33.3869</v>
      </c>
      <c r="JI146">
        <v>30.0004</v>
      </c>
      <c r="JJ146">
        <v>33.1468</v>
      </c>
      <c r="JK146">
        <v>33.0554</v>
      </c>
      <c r="JL146">
        <v>22.7509</v>
      </c>
      <c r="JM146">
        <v>20.4792</v>
      </c>
      <c r="JN146">
        <v>80.65989999999999</v>
      </c>
      <c r="JO146">
        <v>-999.9</v>
      </c>
      <c r="JP146">
        <v>435</v>
      </c>
      <c r="JQ146">
        <v>29</v>
      </c>
      <c r="JR146">
        <v>94.33320000000001</v>
      </c>
      <c r="JS146">
        <v>100.404</v>
      </c>
    </row>
    <row r="147" spans="1:279">
      <c r="A147">
        <v>111</v>
      </c>
      <c r="B147">
        <v>1687895874.6</v>
      </c>
      <c r="C147">
        <v>23343</v>
      </c>
      <c r="D147" t="s">
        <v>965</v>
      </c>
      <c r="E147" t="s">
        <v>966</v>
      </c>
      <c r="F147">
        <v>15</v>
      </c>
      <c r="P147">
        <v>1687895866.651613</v>
      </c>
      <c r="Q147">
        <f>(R147)/1000</f>
        <v>0</v>
      </c>
      <c r="R147">
        <f>1000*DB147*AP147*(CX147-CY147)/(100*CQ147*(1000-AP147*CX147))</f>
        <v>0</v>
      </c>
      <c r="S147">
        <f>DB147*AP147*(CW147-CV147*(1000-AP147*CY147)/(1000-AP147*CX147))/(100*CQ147)</f>
        <v>0</v>
      </c>
      <c r="T147">
        <f>CV147 - IF(AP147&gt;1, S147*CQ147*100.0/(AR147*DJ147), 0)</f>
        <v>0</v>
      </c>
      <c r="U147">
        <f>((AA147-Q147/2)*T147-S147)/(AA147+Q147/2)</f>
        <v>0</v>
      </c>
      <c r="V147">
        <f>U147*(DC147+DD147)/1000.0</f>
        <v>0</v>
      </c>
      <c r="W147">
        <f>(CV147 - IF(AP147&gt;1, S147*CQ147*100.0/(AR147*DJ147), 0))*(DC147+DD147)/1000.0</f>
        <v>0</v>
      </c>
      <c r="X147">
        <f>2.0/((1/Z147-1/Y147)+SIGN(Z147)*SQRT((1/Z147-1/Y147)*(1/Z147-1/Y147) + 4*CR147/((CR147+1)*(CR147+1))*(2*1/Z147*1/Y147-1/Y147*1/Y147)))</f>
        <v>0</v>
      </c>
      <c r="Y147">
        <f>IF(LEFT(CS147,1)&lt;&gt;"0",IF(LEFT(CS147,1)="1",3.0,CT147),$D$5+$E$5*(DJ147*DC147/($K$5*1000))+$F$5*(DJ147*DC147/($K$5*1000))*MAX(MIN(CQ147,$J$5),$I$5)*MAX(MIN(CQ147,$J$5),$I$5)+$G$5*MAX(MIN(CQ147,$J$5),$I$5)*(DJ147*DC147/($K$5*1000))+$H$5*(DJ147*DC147/($K$5*1000))*(DJ147*DC147/($K$5*1000)))</f>
        <v>0</v>
      </c>
      <c r="Z147">
        <f>Q147*(1000-(1000*0.61365*exp(17.502*AD147/(240.97+AD147))/(DC147+DD147)+CX147)/2)/(1000*0.61365*exp(17.502*AD147/(240.97+AD147))/(DC147+DD147)-CX147)</f>
        <v>0</v>
      </c>
      <c r="AA147">
        <f>1/((CR147+1)/(X147/1.6)+1/(Y147/1.37)) + CR147/((CR147+1)/(X147/1.6) + CR147/(Y147/1.37))</f>
        <v>0</v>
      </c>
      <c r="AB147">
        <f>(CM147*CP147)</f>
        <v>0</v>
      </c>
      <c r="AC147">
        <f>(DE147+(AB147+2*0.95*5.67E-8*(((DE147+$B$7)+273)^4-(DE147+273)^4)-44100*Q147)/(1.84*29.3*Y147+8*0.95*5.67E-8*(DE147+273)^3))</f>
        <v>0</v>
      </c>
      <c r="AD147">
        <f>($B$119*DF147+$D$7*DG147+$C$119*AC147)</f>
        <v>0</v>
      </c>
      <c r="AE147">
        <f>0.61365*exp(17.502*AD147/(240.97+AD147))</f>
        <v>0</v>
      </c>
      <c r="AF147">
        <f>(AG147/AH147*100)</f>
        <v>0</v>
      </c>
      <c r="AG147">
        <f>CX147*(DC147+DD147)/1000</f>
        <v>0</v>
      </c>
      <c r="AH147">
        <f>0.61365*exp(17.502*DE147/(240.97+DE147))</f>
        <v>0</v>
      </c>
      <c r="AI147">
        <f>(AE147-CX147*(DC147+DD147)/1000)</f>
        <v>0</v>
      </c>
      <c r="AJ147">
        <f>(-Q147*44100)</f>
        <v>0</v>
      </c>
      <c r="AK147">
        <f>2*29.3*Y147*0.92*(DE147-AD147)</f>
        <v>0</v>
      </c>
      <c r="AL147">
        <f>2*0.95*5.67E-8*(((DE147+$B$7)+273)^4-(AD147+273)^4)</f>
        <v>0</v>
      </c>
      <c r="AM147">
        <f>AB147+AL147+AJ147+AK147</f>
        <v>0</v>
      </c>
      <c r="AN147">
        <v>0</v>
      </c>
      <c r="AO147">
        <v>0</v>
      </c>
      <c r="AP147">
        <f>IF(AN147*$H$13&gt;=AR147,1.0,(AR147/(AR147-AN147*$H$13)))</f>
        <v>0</v>
      </c>
      <c r="AQ147">
        <f>(AP147-1)*100</f>
        <v>0</v>
      </c>
      <c r="AR147">
        <f>MAX(0,($B$13+$C$13*DJ147)/(1+$D$13*DJ147)*DC147/(DE147+273)*$E$13)</f>
        <v>0</v>
      </c>
      <c r="AS147" t="s">
        <v>409</v>
      </c>
      <c r="AT147">
        <v>12501.9</v>
      </c>
      <c r="AU147">
        <v>646.7515384615385</v>
      </c>
      <c r="AV147">
        <v>2575.47</v>
      </c>
      <c r="AW147">
        <f>1-AU147/AV147</f>
        <v>0</v>
      </c>
      <c r="AX147">
        <v>-1.242991638256745</v>
      </c>
      <c r="AY147" t="s">
        <v>967</v>
      </c>
      <c r="AZ147">
        <v>12544.8</v>
      </c>
      <c r="BA147">
        <v>644.3159615384616</v>
      </c>
      <c r="BB147">
        <v>811.265</v>
      </c>
      <c r="BC147">
        <f>1-BA147/BB147</f>
        <v>0</v>
      </c>
      <c r="BD147">
        <v>0.5</v>
      </c>
      <c r="BE147">
        <f>CN147</f>
        <v>0</v>
      </c>
      <c r="BF147">
        <f>S147</f>
        <v>0</v>
      </c>
      <c r="BG147">
        <f>BC147*BD147*BE147</f>
        <v>0</v>
      </c>
      <c r="BH147">
        <f>(BF147-AX147)/BE147</f>
        <v>0</v>
      </c>
      <c r="BI147">
        <f>(AV147-BB147)/BB147</f>
        <v>0</v>
      </c>
      <c r="BJ147">
        <f>AU147/(AW147+AU147/BB147)</f>
        <v>0</v>
      </c>
      <c r="BK147" t="s">
        <v>968</v>
      </c>
      <c r="BL147">
        <v>-2</v>
      </c>
      <c r="BM147">
        <f>IF(BL147&lt;&gt;0, BL147, BJ147)</f>
        <v>0</v>
      </c>
      <c r="BN147">
        <f>1-BM147/BB147</f>
        <v>0</v>
      </c>
      <c r="BO147">
        <f>(BB147-BA147)/(BB147-BM147)</f>
        <v>0</v>
      </c>
      <c r="BP147">
        <f>(AV147-BB147)/(AV147-BM147)</f>
        <v>0</v>
      </c>
      <c r="BQ147">
        <f>(BB147-BA147)/(BB147-AU147)</f>
        <v>0</v>
      </c>
      <c r="BR147">
        <f>(AV147-BB147)/(AV147-AU147)</f>
        <v>0</v>
      </c>
      <c r="BS147">
        <f>(BO147*BM147/BA147)</f>
        <v>0</v>
      </c>
      <c r="BT147">
        <f>(1-BS147)</f>
        <v>0</v>
      </c>
      <c r="BU147">
        <v>2065</v>
      </c>
      <c r="BV147">
        <v>300</v>
      </c>
      <c r="BW147">
        <v>300</v>
      </c>
      <c r="BX147">
        <v>300</v>
      </c>
      <c r="BY147">
        <v>12544.8</v>
      </c>
      <c r="BZ147">
        <v>768.74</v>
      </c>
      <c r="CA147">
        <v>-0.00908631</v>
      </c>
      <c r="CB147">
        <v>-6.31</v>
      </c>
      <c r="CC147" t="s">
        <v>412</v>
      </c>
      <c r="CD147" t="s">
        <v>412</v>
      </c>
      <c r="CE147" t="s">
        <v>412</v>
      </c>
      <c r="CF147" t="s">
        <v>412</v>
      </c>
      <c r="CG147" t="s">
        <v>412</v>
      </c>
      <c r="CH147" t="s">
        <v>412</v>
      </c>
      <c r="CI147" t="s">
        <v>412</v>
      </c>
      <c r="CJ147" t="s">
        <v>412</v>
      </c>
      <c r="CK147" t="s">
        <v>412</v>
      </c>
      <c r="CL147" t="s">
        <v>412</v>
      </c>
      <c r="CM147">
        <f>$B$11*DK147+$C$11*DL147+$F$11*DW147*(1-DZ147)</f>
        <v>0</v>
      </c>
      <c r="CN147">
        <f>CM147*CO147</f>
        <v>0</v>
      </c>
      <c r="CO147">
        <f>($B$11*$D$9+$C$11*$D$9+$F$11*((EJ147+EB147)/MAX(EJ147+EB147+EK147, 0.1)*$I$9+EK147/MAX(EJ147+EB147+EK147, 0.1)*$J$9))/($B$11+$C$11+$F$11)</f>
        <v>0</v>
      </c>
      <c r="CP147">
        <f>($B$11*$K$9+$C$11*$K$9+$F$11*((EJ147+EB147)/MAX(EJ147+EB147+EK147, 0.1)*$P$9+EK147/MAX(EJ147+EB147+EK147, 0.1)*$Q$9))/($B$11+$C$11+$F$11)</f>
        <v>0</v>
      </c>
      <c r="CQ147">
        <v>6</v>
      </c>
      <c r="CR147">
        <v>0.5</v>
      </c>
      <c r="CS147" t="s">
        <v>413</v>
      </c>
      <c r="CT147">
        <v>2</v>
      </c>
      <c r="CU147">
        <v>1687895866.651613</v>
      </c>
      <c r="CV147">
        <v>426.0475806451614</v>
      </c>
      <c r="CW147">
        <v>435.0029032258064</v>
      </c>
      <c r="CX147">
        <v>30.77367096774194</v>
      </c>
      <c r="CY147">
        <v>28.92664193548387</v>
      </c>
      <c r="CZ147">
        <v>425.5455806451614</v>
      </c>
      <c r="DA147">
        <v>30.40131935483871</v>
      </c>
      <c r="DB147">
        <v>600.2282903225807</v>
      </c>
      <c r="DC147">
        <v>100.8165161290322</v>
      </c>
      <c r="DD147">
        <v>0.1002371548387097</v>
      </c>
      <c r="DE147">
        <v>35.44305483870968</v>
      </c>
      <c r="DF147">
        <v>35.71023870967743</v>
      </c>
      <c r="DG147">
        <v>999.9000000000003</v>
      </c>
      <c r="DH147">
        <v>0</v>
      </c>
      <c r="DI147">
        <v>0</v>
      </c>
      <c r="DJ147">
        <v>9997.642258064516</v>
      </c>
      <c r="DK147">
        <v>0</v>
      </c>
      <c r="DL147">
        <v>328.849064516129</v>
      </c>
      <c r="DM147">
        <v>-8.885251290322579</v>
      </c>
      <c r="DN147">
        <v>439.6471290322581</v>
      </c>
      <c r="DO147">
        <v>447.9608387096774</v>
      </c>
      <c r="DP147">
        <v>1.847023225806451</v>
      </c>
      <c r="DQ147">
        <v>435.0029032258064</v>
      </c>
      <c r="DR147">
        <v>28.92664193548387</v>
      </c>
      <c r="DS147">
        <v>3.102493225806451</v>
      </c>
      <c r="DT147">
        <v>2.916283225806452</v>
      </c>
      <c r="DU147">
        <v>24.58846451612904</v>
      </c>
      <c r="DV147">
        <v>23.55748709677419</v>
      </c>
      <c r="DW147">
        <v>1500.006774193548</v>
      </c>
      <c r="DX147">
        <v>0.9729939032258063</v>
      </c>
      <c r="DY147">
        <v>0.02700583870967741</v>
      </c>
      <c r="DZ147">
        <v>0</v>
      </c>
      <c r="EA147">
        <v>644.9922258064515</v>
      </c>
      <c r="EB147">
        <v>4.999310000000001</v>
      </c>
      <c r="EC147">
        <v>21186.22258064516</v>
      </c>
      <c r="ED147">
        <v>13259.28064516129</v>
      </c>
      <c r="EE147">
        <v>41.43499999999998</v>
      </c>
      <c r="EF147">
        <v>42.43699999999998</v>
      </c>
      <c r="EG147">
        <v>41.625</v>
      </c>
      <c r="EH147">
        <v>42.24777419354837</v>
      </c>
      <c r="EI147">
        <v>43.17099999999999</v>
      </c>
      <c r="EJ147">
        <v>1454.635483870968</v>
      </c>
      <c r="EK147">
        <v>40.37129032258063</v>
      </c>
      <c r="EL147">
        <v>0</v>
      </c>
      <c r="EM147">
        <v>130</v>
      </c>
      <c r="EN147">
        <v>0</v>
      </c>
      <c r="EO147">
        <v>644.3159615384616</v>
      </c>
      <c r="EP147">
        <v>-104.7927863307052</v>
      </c>
      <c r="EQ147">
        <v>-410.0170916250894</v>
      </c>
      <c r="ER147">
        <v>21180.14615384616</v>
      </c>
      <c r="ES147">
        <v>15</v>
      </c>
      <c r="ET147">
        <v>1687895899.6</v>
      </c>
      <c r="EU147" t="s">
        <v>969</v>
      </c>
      <c r="EV147">
        <v>1687895899.6</v>
      </c>
      <c r="EW147">
        <v>1687895665</v>
      </c>
      <c r="EX147">
        <v>111</v>
      </c>
      <c r="EY147">
        <v>-0.07000000000000001</v>
      </c>
      <c r="EZ147">
        <v>-0.008</v>
      </c>
      <c r="FA147">
        <v>0.502</v>
      </c>
      <c r="FB147">
        <v>0.372</v>
      </c>
      <c r="FC147">
        <v>435</v>
      </c>
      <c r="FD147">
        <v>29</v>
      </c>
      <c r="FE147">
        <v>0.23</v>
      </c>
      <c r="FF147">
        <v>0.08</v>
      </c>
      <c r="FG147">
        <v>-8.891699268292683</v>
      </c>
      <c r="FH147">
        <v>0.04988635114814017</v>
      </c>
      <c r="FI147">
        <v>0.03124557243875639</v>
      </c>
      <c r="FJ147">
        <v>1</v>
      </c>
      <c r="FK147">
        <v>426.1176774193548</v>
      </c>
      <c r="FL147">
        <v>-0.03999788808600716</v>
      </c>
      <c r="FM147">
        <v>0.02163984839367892</v>
      </c>
      <c r="FN147">
        <v>1</v>
      </c>
      <c r="FO147">
        <v>1.83207243902439</v>
      </c>
      <c r="FP147">
        <v>0.3246321399695496</v>
      </c>
      <c r="FQ147">
        <v>0.03186905271388576</v>
      </c>
      <c r="FR147">
        <v>1</v>
      </c>
      <c r="FS147">
        <v>30.77367096774194</v>
      </c>
      <c r="FT147">
        <v>0.1716889784439551</v>
      </c>
      <c r="FU147">
        <v>0.01269798545232084</v>
      </c>
      <c r="FV147">
        <v>1</v>
      </c>
      <c r="FW147">
        <v>4</v>
      </c>
      <c r="FX147">
        <v>4</v>
      </c>
      <c r="FY147" t="s">
        <v>415</v>
      </c>
      <c r="FZ147">
        <v>3.17089</v>
      </c>
      <c r="GA147">
        <v>2.79743</v>
      </c>
      <c r="GB147">
        <v>0.10429</v>
      </c>
      <c r="GC147">
        <v>0.106571</v>
      </c>
      <c r="GD147">
        <v>0.14033</v>
      </c>
      <c r="GE147">
        <v>0.135314</v>
      </c>
      <c r="GF147">
        <v>27712.3</v>
      </c>
      <c r="GG147">
        <v>22030.1</v>
      </c>
      <c r="GH147">
        <v>28948.1</v>
      </c>
      <c r="GI147">
        <v>24181.1</v>
      </c>
      <c r="GJ147">
        <v>31661.3</v>
      </c>
      <c r="GK147">
        <v>30517.5</v>
      </c>
      <c r="GL147">
        <v>39942.5</v>
      </c>
      <c r="GM147">
        <v>39457</v>
      </c>
      <c r="GN147">
        <v>2.1035</v>
      </c>
      <c r="GO147">
        <v>1.77708</v>
      </c>
      <c r="GP147">
        <v>0.0694171</v>
      </c>
      <c r="GQ147">
        <v>0</v>
      </c>
      <c r="GR147">
        <v>34.469</v>
      </c>
      <c r="GS147">
        <v>999.9</v>
      </c>
      <c r="GT147">
        <v>59.9</v>
      </c>
      <c r="GU147">
        <v>35.8</v>
      </c>
      <c r="GV147">
        <v>35.073</v>
      </c>
      <c r="GW147">
        <v>62.0609</v>
      </c>
      <c r="GX147">
        <v>31.266</v>
      </c>
      <c r="GY147">
        <v>1</v>
      </c>
      <c r="GZ147">
        <v>0.483534</v>
      </c>
      <c r="HA147">
        <v>0</v>
      </c>
      <c r="HB147">
        <v>20.2762</v>
      </c>
      <c r="HC147">
        <v>5.22328</v>
      </c>
      <c r="HD147">
        <v>11.9081</v>
      </c>
      <c r="HE147">
        <v>4.96385</v>
      </c>
      <c r="HF147">
        <v>3.292</v>
      </c>
      <c r="HG147">
        <v>9999</v>
      </c>
      <c r="HH147">
        <v>9999</v>
      </c>
      <c r="HI147">
        <v>9999</v>
      </c>
      <c r="HJ147">
        <v>999.9</v>
      </c>
      <c r="HK147">
        <v>4.9703</v>
      </c>
      <c r="HL147">
        <v>1.87531</v>
      </c>
      <c r="HM147">
        <v>1.87408</v>
      </c>
      <c r="HN147">
        <v>1.87331</v>
      </c>
      <c r="HO147">
        <v>1.87469</v>
      </c>
      <c r="HP147">
        <v>1.86966</v>
      </c>
      <c r="HQ147">
        <v>1.87378</v>
      </c>
      <c r="HR147">
        <v>1.87887</v>
      </c>
      <c r="HS147">
        <v>0</v>
      </c>
      <c r="HT147">
        <v>0</v>
      </c>
      <c r="HU147">
        <v>0</v>
      </c>
      <c r="HV147">
        <v>0</v>
      </c>
      <c r="HW147" t="s">
        <v>416</v>
      </c>
      <c r="HX147" t="s">
        <v>417</v>
      </c>
      <c r="HY147" t="s">
        <v>418</v>
      </c>
      <c r="HZ147" t="s">
        <v>418</v>
      </c>
      <c r="IA147" t="s">
        <v>418</v>
      </c>
      <c r="IB147" t="s">
        <v>418</v>
      </c>
      <c r="IC147">
        <v>0</v>
      </c>
      <c r="ID147">
        <v>100</v>
      </c>
      <c r="IE147">
        <v>100</v>
      </c>
      <c r="IF147">
        <v>0.502</v>
      </c>
      <c r="IG147">
        <v>0.3724</v>
      </c>
      <c r="IH147">
        <v>0.5720952380954145</v>
      </c>
      <c r="II147">
        <v>0</v>
      </c>
      <c r="IJ147">
        <v>0</v>
      </c>
      <c r="IK147">
        <v>0</v>
      </c>
      <c r="IL147">
        <v>0.3723500000000008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1.8</v>
      </c>
      <c r="IU147">
        <v>3.5</v>
      </c>
      <c r="IV147">
        <v>1.13525</v>
      </c>
      <c r="IW147">
        <v>2.44141</v>
      </c>
      <c r="IX147">
        <v>1.42578</v>
      </c>
      <c r="IY147">
        <v>2.26318</v>
      </c>
      <c r="IZ147">
        <v>1.54785</v>
      </c>
      <c r="JA147">
        <v>2.30225</v>
      </c>
      <c r="JB147">
        <v>39.1676</v>
      </c>
      <c r="JC147">
        <v>15.2265</v>
      </c>
      <c r="JD147">
        <v>18</v>
      </c>
      <c r="JE147">
        <v>640.939</v>
      </c>
      <c r="JF147">
        <v>410.178</v>
      </c>
      <c r="JG147">
        <v>34.2813</v>
      </c>
      <c r="JH147">
        <v>33.4712</v>
      </c>
      <c r="JI147">
        <v>30.0004</v>
      </c>
      <c r="JJ147">
        <v>33.1997</v>
      </c>
      <c r="JK147">
        <v>33.1158</v>
      </c>
      <c r="JL147">
        <v>22.7527</v>
      </c>
      <c r="JM147">
        <v>20.2061</v>
      </c>
      <c r="JN147">
        <v>80.2885</v>
      </c>
      <c r="JO147">
        <v>-999.9</v>
      </c>
      <c r="JP147">
        <v>435</v>
      </c>
      <c r="JQ147">
        <v>29</v>
      </c>
      <c r="JR147">
        <v>94.33629999999999</v>
      </c>
      <c r="JS147">
        <v>100.381</v>
      </c>
    </row>
    <row r="148" spans="1:279">
      <c r="A148">
        <v>112</v>
      </c>
      <c r="B148">
        <v>1687896105.6</v>
      </c>
      <c r="C148">
        <v>23574</v>
      </c>
      <c r="D148" t="s">
        <v>970</v>
      </c>
      <c r="E148" t="s">
        <v>971</v>
      </c>
      <c r="F148">
        <v>15</v>
      </c>
      <c r="P148">
        <v>1687896097.599999</v>
      </c>
      <c r="Q148">
        <f>(R148)/1000</f>
        <v>0</v>
      </c>
      <c r="R148">
        <f>1000*DB148*AP148*(CX148-CY148)/(100*CQ148*(1000-AP148*CX148))</f>
        <v>0</v>
      </c>
      <c r="S148">
        <f>DB148*AP148*(CW148-CV148*(1000-AP148*CY148)/(1000-AP148*CX148))/(100*CQ148)</f>
        <v>0</v>
      </c>
      <c r="T148">
        <f>CV148 - IF(AP148&gt;1, S148*CQ148*100.0/(AR148*DJ148), 0)</f>
        <v>0</v>
      </c>
      <c r="U148">
        <f>((AA148-Q148/2)*T148-S148)/(AA148+Q148/2)</f>
        <v>0</v>
      </c>
      <c r="V148">
        <f>U148*(DC148+DD148)/1000.0</f>
        <v>0</v>
      </c>
      <c r="W148">
        <f>(CV148 - IF(AP148&gt;1, S148*CQ148*100.0/(AR148*DJ148), 0))*(DC148+DD148)/1000.0</f>
        <v>0</v>
      </c>
      <c r="X148">
        <f>2.0/((1/Z148-1/Y148)+SIGN(Z148)*SQRT((1/Z148-1/Y148)*(1/Z148-1/Y148) + 4*CR148/((CR148+1)*(CR148+1))*(2*1/Z148*1/Y148-1/Y148*1/Y148)))</f>
        <v>0</v>
      </c>
      <c r="Y148">
        <f>IF(LEFT(CS148,1)&lt;&gt;"0",IF(LEFT(CS148,1)="1",3.0,CT148),$D$5+$E$5*(DJ148*DC148/($K$5*1000))+$F$5*(DJ148*DC148/($K$5*1000))*MAX(MIN(CQ148,$J$5),$I$5)*MAX(MIN(CQ148,$J$5),$I$5)+$G$5*MAX(MIN(CQ148,$J$5),$I$5)*(DJ148*DC148/($K$5*1000))+$H$5*(DJ148*DC148/($K$5*1000))*(DJ148*DC148/($K$5*1000)))</f>
        <v>0</v>
      </c>
      <c r="Z148">
        <f>Q148*(1000-(1000*0.61365*exp(17.502*AD148/(240.97+AD148))/(DC148+DD148)+CX148)/2)/(1000*0.61365*exp(17.502*AD148/(240.97+AD148))/(DC148+DD148)-CX148)</f>
        <v>0</v>
      </c>
      <c r="AA148">
        <f>1/((CR148+1)/(X148/1.6)+1/(Y148/1.37)) + CR148/((CR148+1)/(X148/1.6) + CR148/(Y148/1.37))</f>
        <v>0</v>
      </c>
      <c r="AB148">
        <f>(CM148*CP148)</f>
        <v>0</v>
      </c>
      <c r="AC148">
        <f>(DE148+(AB148+2*0.95*5.67E-8*(((DE148+$B$7)+273)^4-(DE148+273)^4)-44100*Q148)/(1.84*29.3*Y148+8*0.95*5.67E-8*(DE148+273)^3))</f>
        <v>0</v>
      </c>
      <c r="AD148">
        <f>($B$119*DF148+$D$7*DG148+$C$119*AC148)</f>
        <v>0</v>
      </c>
      <c r="AE148">
        <f>0.61365*exp(17.502*AD148/(240.97+AD148))</f>
        <v>0</v>
      </c>
      <c r="AF148">
        <f>(AG148/AH148*100)</f>
        <v>0</v>
      </c>
      <c r="AG148">
        <f>CX148*(DC148+DD148)/1000</f>
        <v>0</v>
      </c>
      <c r="AH148">
        <f>0.61365*exp(17.502*DE148/(240.97+DE148))</f>
        <v>0</v>
      </c>
      <c r="AI148">
        <f>(AE148-CX148*(DC148+DD148)/1000)</f>
        <v>0</v>
      </c>
      <c r="AJ148">
        <f>(-Q148*44100)</f>
        <v>0</v>
      </c>
      <c r="AK148">
        <f>2*29.3*Y148*0.92*(DE148-AD148)</f>
        <v>0</v>
      </c>
      <c r="AL148">
        <f>2*0.95*5.67E-8*(((DE148+$B$7)+273)^4-(AD148+273)^4)</f>
        <v>0</v>
      </c>
      <c r="AM148">
        <f>AB148+AL148+AJ148+AK148</f>
        <v>0</v>
      </c>
      <c r="AN148">
        <v>0</v>
      </c>
      <c r="AO148">
        <v>0</v>
      </c>
      <c r="AP148">
        <f>IF(AN148*$H$13&gt;=AR148,1.0,(AR148/(AR148-AN148*$H$13)))</f>
        <v>0</v>
      </c>
      <c r="AQ148">
        <f>(AP148-1)*100</f>
        <v>0</v>
      </c>
      <c r="AR148">
        <f>MAX(0,($B$13+$C$13*DJ148)/(1+$D$13*DJ148)*DC148/(DE148+273)*$E$13)</f>
        <v>0</v>
      </c>
      <c r="AS148" t="s">
        <v>409</v>
      </c>
      <c r="AT148">
        <v>12501.9</v>
      </c>
      <c r="AU148">
        <v>646.7515384615385</v>
      </c>
      <c r="AV148">
        <v>2575.47</v>
      </c>
      <c r="AW148">
        <f>1-AU148/AV148</f>
        <v>0</v>
      </c>
      <c r="AX148">
        <v>-1.242991638256745</v>
      </c>
      <c r="AY148" t="s">
        <v>972</v>
      </c>
      <c r="AZ148">
        <v>12504.7</v>
      </c>
      <c r="BA148">
        <v>703.53292</v>
      </c>
      <c r="BB148">
        <v>902.494</v>
      </c>
      <c r="BC148">
        <f>1-BA148/BB148</f>
        <v>0</v>
      </c>
      <c r="BD148">
        <v>0.5</v>
      </c>
      <c r="BE148">
        <f>CN148</f>
        <v>0</v>
      </c>
      <c r="BF148">
        <f>S148</f>
        <v>0</v>
      </c>
      <c r="BG148">
        <f>BC148*BD148*BE148</f>
        <v>0</v>
      </c>
      <c r="BH148">
        <f>(BF148-AX148)/BE148</f>
        <v>0</v>
      </c>
      <c r="BI148">
        <f>(AV148-BB148)/BB148</f>
        <v>0</v>
      </c>
      <c r="BJ148">
        <f>AU148/(AW148+AU148/BB148)</f>
        <v>0</v>
      </c>
      <c r="BK148" t="s">
        <v>973</v>
      </c>
      <c r="BL148">
        <v>-1552.35</v>
      </c>
      <c r="BM148">
        <f>IF(BL148&lt;&gt;0, BL148, BJ148)</f>
        <v>0</v>
      </c>
      <c r="BN148">
        <f>1-BM148/BB148</f>
        <v>0</v>
      </c>
      <c r="BO148">
        <f>(BB148-BA148)/(BB148-BM148)</f>
        <v>0</v>
      </c>
      <c r="BP148">
        <f>(AV148-BB148)/(AV148-BM148)</f>
        <v>0</v>
      </c>
      <c r="BQ148">
        <f>(BB148-BA148)/(BB148-AU148)</f>
        <v>0</v>
      </c>
      <c r="BR148">
        <f>(AV148-BB148)/(AV148-AU148)</f>
        <v>0</v>
      </c>
      <c r="BS148">
        <f>(BO148*BM148/BA148)</f>
        <v>0</v>
      </c>
      <c r="BT148">
        <f>(1-BS148)</f>
        <v>0</v>
      </c>
      <c r="BU148">
        <v>2067</v>
      </c>
      <c r="BV148">
        <v>300</v>
      </c>
      <c r="BW148">
        <v>300</v>
      </c>
      <c r="BX148">
        <v>300</v>
      </c>
      <c r="BY148">
        <v>12504.7</v>
      </c>
      <c r="BZ148">
        <v>866.35</v>
      </c>
      <c r="CA148">
        <v>-0.009058419999999999</v>
      </c>
      <c r="CB148">
        <v>-1.77</v>
      </c>
      <c r="CC148" t="s">
        <v>412</v>
      </c>
      <c r="CD148" t="s">
        <v>412</v>
      </c>
      <c r="CE148" t="s">
        <v>412</v>
      </c>
      <c r="CF148" t="s">
        <v>412</v>
      </c>
      <c r="CG148" t="s">
        <v>412</v>
      </c>
      <c r="CH148" t="s">
        <v>412</v>
      </c>
      <c r="CI148" t="s">
        <v>412</v>
      </c>
      <c r="CJ148" t="s">
        <v>412</v>
      </c>
      <c r="CK148" t="s">
        <v>412</v>
      </c>
      <c r="CL148" t="s">
        <v>412</v>
      </c>
      <c r="CM148">
        <f>$B$11*DK148+$C$11*DL148+$F$11*DW148*(1-DZ148)</f>
        <v>0</v>
      </c>
      <c r="CN148">
        <f>CM148*CO148</f>
        <v>0</v>
      </c>
      <c r="CO148">
        <f>($B$11*$D$9+$C$11*$D$9+$F$11*((EJ148+EB148)/MAX(EJ148+EB148+EK148, 0.1)*$I$9+EK148/MAX(EJ148+EB148+EK148, 0.1)*$J$9))/($B$11+$C$11+$F$11)</f>
        <v>0</v>
      </c>
      <c r="CP148">
        <f>($B$11*$K$9+$C$11*$K$9+$F$11*((EJ148+EB148)/MAX(EJ148+EB148+EK148, 0.1)*$P$9+EK148/MAX(EJ148+EB148+EK148, 0.1)*$Q$9))/($B$11+$C$11+$F$11)</f>
        <v>0</v>
      </c>
      <c r="CQ148">
        <v>6</v>
      </c>
      <c r="CR148">
        <v>0.5</v>
      </c>
      <c r="CS148" t="s">
        <v>413</v>
      </c>
      <c r="CT148">
        <v>2</v>
      </c>
      <c r="CU148">
        <v>1687896097.599999</v>
      </c>
      <c r="CV148">
        <v>426.0166774193548</v>
      </c>
      <c r="CW148">
        <v>435.007870967742</v>
      </c>
      <c r="CX148">
        <v>30.5008935483871</v>
      </c>
      <c r="CY148">
        <v>28.91782903225806</v>
      </c>
      <c r="CZ148">
        <v>425.5516774193549</v>
      </c>
      <c r="DA148">
        <v>30.12853225806452</v>
      </c>
      <c r="DB148">
        <v>600.2269032258065</v>
      </c>
      <c r="DC148">
        <v>100.8200322580645</v>
      </c>
      <c r="DD148">
        <v>0.0999714322580645</v>
      </c>
      <c r="DE148">
        <v>34.99524516129032</v>
      </c>
      <c r="DF148">
        <v>36.34437096774194</v>
      </c>
      <c r="DG148">
        <v>999.9000000000003</v>
      </c>
      <c r="DH148">
        <v>0</v>
      </c>
      <c r="DI148">
        <v>0</v>
      </c>
      <c r="DJ148">
        <v>10000.77161290323</v>
      </c>
      <c r="DK148">
        <v>0</v>
      </c>
      <c r="DL148">
        <v>164.671064516129</v>
      </c>
      <c r="DM148">
        <v>-8.954090645161289</v>
      </c>
      <c r="DN148">
        <v>439.4576451612903</v>
      </c>
      <c r="DO148">
        <v>447.9617741935484</v>
      </c>
      <c r="DP148">
        <v>1.58305870967742</v>
      </c>
      <c r="DQ148">
        <v>435.007870967742</v>
      </c>
      <c r="DR148">
        <v>28.91782903225806</v>
      </c>
      <c r="DS148">
        <v>3.075100322580645</v>
      </c>
      <c r="DT148">
        <v>2.915496451612903</v>
      </c>
      <c r="DU148">
        <v>24.44024838709678</v>
      </c>
      <c r="DV148">
        <v>23.55301935483871</v>
      </c>
      <c r="DW148">
        <v>1499.990967741935</v>
      </c>
      <c r="DX148">
        <v>0.9730061612903229</v>
      </c>
      <c r="DY148">
        <v>0.02699355483870968</v>
      </c>
      <c r="DZ148">
        <v>0</v>
      </c>
      <c r="EA148">
        <v>704.2508064516129</v>
      </c>
      <c r="EB148">
        <v>4.999310000000001</v>
      </c>
      <c r="EC148">
        <v>16151.5</v>
      </c>
      <c r="ED148">
        <v>13259.18709677419</v>
      </c>
      <c r="EE148">
        <v>41.55599999999999</v>
      </c>
      <c r="EF148">
        <v>42.73970967741933</v>
      </c>
      <c r="EG148">
        <v>41.82419354838707</v>
      </c>
      <c r="EH148">
        <v>42.32012903225804</v>
      </c>
      <c r="EI148">
        <v>43.21951612903224</v>
      </c>
      <c r="EJ148">
        <v>1454.636774193548</v>
      </c>
      <c r="EK148">
        <v>40.35419354838708</v>
      </c>
      <c r="EL148">
        <v>0</v>
      </c>
      <c r="EM148">
        <v>230.5999999046326</v>
      </c>
      <c r="EN148">
        <v>0</v>
      </c>
      <c r="EO148">
        <v>703.53292</v>
      </c>
      <c r="EP148">
        <v>-50.00753851707168</v>
      </c>
      <c r="EQ148">
        <v>5756.31541132903</v>
      </c>
      <c r="ER148">
        <v>16192.624</v>
      </c>
      <c r="ES148">
        <v>15</v>
      </c>
      <c r="ET148">
        <v>1687896124.6</v>
      </c>
      <c r="EU148" t="s">
        <v>974</v>
      </c>
      <c r="EV148">
        <v>1687896124.6</v>
      </c>
      <c r="EW148">
        <v>1687895665</v>
      </c>
      <c r="EX148">
        <v>112</v>
      </c>
      <c r="EY148">
        <v>-0.037</v>
      </c>
      <c r="EZ148">
        <v>-0.008</v>
      </c>
      <c r="FA148">
        <v>0.465</v>
      </c>
      <c r="FB148">
        <v>0.372</v>
      </c>
      <c r="FC148">
        <v>435</v>
      </c>
      <c r="FD148">
        <v>29</v>
      </c>
      <c r="FE148">
        <v>0.17</v>
      </c>
      <c r="FF148">
        <v>0.08</v>
      </c>
      <c r="FG148">
        <v>-8.944436749999999</v>
      </c>
      <c r="FH148">
        <v>-0.1033210131331918</v>
      </c>
      <c r="FI148">
        <v>0.03396746571261244</v>
      </c>
      <c r="FJ148">
        <v>1</v>
      </c>
      <c r="FK148">
        <v>426.0546333333333</v>
      </c>
      <c r="FL148">
        <v>0.01155951056631918</v>
      </c>
      <c r="FM148">
        <v>0.02232260936559681</v>
      </c>
      <c r="FN148">
        <v>1</v>
      </c>
      <c r="FO148">
        <v>1.559012</v>
      </c>
      <c r="FP148">
        <v>0.409883752345215</v>
      </c>
      <c r="FQ148">
        <v>0.04089582846697204</v>
      </c>
      <c r="FR148">
        <v>1</v>
      </c>
      <c r="FS148">
        <v>30.49800333333333</v>
      </c>
      <c r="FT148">
        <v>0.2239635150167098</v>
      </c>
      <c r="FU148">
        <v>0.01628730555439507</v>
      </c>
      <c r="FV148">
        <v>1</v>
      </c>
      <c r="FW148">
        <v>4</v>
      </c>
      <c r="FX148">
        <v>4</v>
      </c>
      <c r="FY148" t="s">
        <v>415</v>
      </c>
      <c r="FZ148">
        <v>3.17088</v>
      </c>
      <c r="GA148">
        <v>2.7972</v>
      </c>
      <c r="GB148">
        <v>0.104265</v>
      </c>
      <c r="GC148">
        <v>0.106556</v>
      </c>
      <c r="GD148">
        <v>0.139469</v>
      </c>
      <c r="GE148">
        <v>0.135259</v>
      </c>
      <c r="GF148">
        <v>27702.4</v>
      </c>
      <c r="GG148">
        <v>22025.1</v>
      </c>
      <c r="GH148">
        <v>28937.4</v>
      </c>
      <c r="GI148">
        <v>24175.5</v>
      </c>
      <c r="GJ148">
        <v>31682.6</v>
      </c>
      <c r="GK148">
        <v>30511.9</v>
      </c>
      <c r="GL148">
        <v>39928.6</v>
      </c>
      <c r="GM148">
        <v>39447</v>
      </c>
      <c r="GN148">
        <v>2.10145</v>
      </c>
      <c r="GO148">
        <v>1.77735</v>
      </c>
      <c r="GP148">
        <v>0.166491</v>
      </c>
      <c r="GQ148">
        <v>0</v>
      </c>
      <c r="GR148">
        <v>33.6983</v>
      </c>
      <c r="GS148">
        <v>999.9</v>
      </c>
      <c r="GT148">
        <v>59.6</v>
      </c>
      <c r="GU148">
        <v>35.9</v>
      </c>
      <c r="GV148">
        <v>35.0912</v>
      </c>
      <c r="GW148">
        <v>62.2409</v>
      </c>
      <c r="GX148">
        <v>30.9936</v>
      </c>
      <c r="GY148">
        <v>1</v>
      </c>
      <c r="GZ148">
        <v>0.494314</v>
      </c>
      <c r="HA148">
        <v>0</v>
      </c>
      <c r="HB148">
        <v>20.2764</v>
      </c>
      <c r="HC148">
        <v>5.22283</v>
      </c>
      <c r="HD148">
        <v>11.9081</v>
      </c>
      <c r="HE148">
        <v>4.9633</v>
      </c>
      <c r="HF148">
        <v>3.292</v>
      </c>
      <c r="HG148">
        <v>9999</v>
      </c>
      <c r="HH148">
        <v>9999</v>
      </c>
      <c r="HI148">
        <v>9999</v>
      </c>
      <c r="HJ148">
        <v>999.9</v>
      </c>
      <c r="HK148">
        <v>4.9703</v>
      </c>
      <c r="HL148">
        <v>1.87531</v>
      </c>
      <c r="HM148">
        <v>1.87408</v>
      </c>
      <c r="HN148">
        <v>1.87329</v>
      </c>
      <c r="HO148">
        <v>1.87469</v>
      </c>
      <c r="HP148">
        <v>1.86966</v>
      </c>
      <c r="HQ148">
        <v>1.87378</v>
      </c>
      <c r="HR148">
        <v>1.87889</v>
      </c>
      <c r="HS148">
        <v>0</v>
      </c>
      <c r="HT148">
        <v>0</v>
      </c>
      <c r="HU148">
        <v>0</v>
      </c>
      <c r="HV148">
        <v>0</v>
      </c>
      <c r="HW148" t="s">
        <v>416</v>
      </c>
      <c r="HX148" t="s">
        <v>417</v>
      </c>
      <c r="HY148" t="s">
        <v>418</v>
      </c>
      <c r="HZ148" t="s">
        <v>418</v>
      </c>
      <c r="IA148" t="s">
        <v>418</v>
      </c>
      <c r="IB148" t="s">
        <v>418</v>
      </c>
      <c r="IC148">
        <v>0</v>
      </c>
      <c r="ID148">
        <v>100</v>
      </c>
      <c r="IE148">
        <v>100</v>
      </c>
      <c r="IF148">
        <v>0.465</v>
      </c>
      <c r="IG148">
        <v>0.3723</v>
      </c>
      <c r="IH148">
        <v>0.502049999999997</v>
      </c>
      <c r="II148">
        <v>0</v>
      </c>
      <c r="IJ148">
        <v>0</v>
      </c>
      <c r="IK148">
        <v>0</v>
      </c>
      <c r="IL148">
        <v>0.3723500000000008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3.4</v>
      </c>
      <c r="IU148">
        <v>7.3</v>
      </c>
      <c r="IV148">
        <v>1.13647</v>
      </c>
      <c r="IW148">
        <v>2.42432</v>
      </c>
      <c r="IX148">
        <v>1.42578</v>
      </c>
      <c r="IY148">
        <v>2.26196</v>
      </c>
      <c r="IZ148">
        <v>1.54785</v>
      </c>
      <c r="JA148">
        <v>2.48901</v>
      </c>
      <c r="JB148">
        <v>39.1428</v>
      </c>
      <c r="JC148">
        <v>15.1827</v>
      </c>
      <c r="JD148">
        <v>18</v>
      </c>
      <c r="JE148">
        <v>640.298</v>
      </c>
      <c r="JF148">
        <v>410.885</v>
      </c>
      <c r="JG148">
        <v>34.2369</v>
      </c>
      <c r="JH148">
        <v>33.5387</v>
      </c>
      <c r="JI148">
        <v>29.9998</v>
      </c>
      <c r="JJ148">
        <v>33.2957</v>
      </c>
      <c r="JK148">
        <v>33.2019</v>
      </c>
      <c r="JL148">
        <v>22.7563</v>
      </c>
      <c r="JM148">
        <v>19.928</v>
      </c>
      <c r="JN148">
        <v>80.2885</v>
      </c>
      <c r="JO148">
        <v>-999.9</v>
      </c>
      <c r="JP148">
        <v>435</v>
      </c>
      <c r="JQ148">
        <v>29</v>
      </c>
      <c r="JR148">
        <v>94.30249999999999</v>
      </c>
      <c r="JS148">
        <v>100.357</v>
      </c>
    </row>
    <row r="149" spans="1:279">
      <c r="A149">
        <v>113</v>
      </c>
      <c r="B149">
        <v>1687896256.1</v>
      </c>
      <c r="C149">
        <v>23724.5</v>
      </c>
      <c r="D149" t="s">
        <v>975</v>
      </c>
      <c r="E149" t="s">
        <v>976</v>
      </c>
      <c r="F149">
        <v>15</v>
      </c>
      <c r="P149">
        <v>1687896248.349999</v>
      </c>
      <c r="Q149">
        <f>(R149)/1000</f>
        <v>0</v>
      </c>
      <c r="R149">
        <f>1000*DB149*AP149*(CX149-CY149)/(100*CQ149*(1000-AP149*CX149))</f>
        <v>0</v>
      </c>
      <c r="S149">
        <f>DB149*AP149*(CW149-CV149*(1000-AP149*CY149)/(1000-AP149*CX149))/(100*CQ149)</f>
        <v>0</v>
      </c>
      <c r="T149">
        <f>CV149 - IF(AP149&gt;1, S149*CQ149*100.0/(AR149*DJ149), 0)</f>
        <v>0</v>
      </c>
      <c r="U149">
        <f>((AA149-Q149/2)*T149-S149)/(AA149+Q149/2)</f>
        <v>0</v>
      </c>
      <c r="V149">
        <f>U149*(DC149+DD149)/1000.0</f>
        <v>0</v>
      </c>
      <c r="W149">
        <f>(CV149 - IF(AP149&gt;1, S149*CQ149*100.0/(AR149*DJ149), 0))*(DC149+DD149)/1000.0</f>
        <v>0</v>
      </c>
      <c r="X149">
        <f>2.0/((1/Z149-1/Y149)+SIGN(Z149)*SQRT((1/Z149-1/Y149)*(1/Z149-1/Y149) + 4*CR149/((CR149+1)*(CR149+1))*(2*1/Z149*1/Y149-1/Y149*1/Y149)))</f>
        <v>0</v>
      </c>
      <c r="Y149">
        <f>IF(LEFT(CS149,1)&lt;&gt;"0",IF(LEFT(CS149,1)="1",3.0,CT149),$D$5+$E$5*(DJ149*DC149/($K$5*1000))+$F$5*(DJ149*DC149/($K$5*1000))*MAX(MIN(CQ149,$J$5),$I$5)*MAX(MIN(CQ149,$J$5),$I$5)+$G$5*MAX(MIN(CQ149,$J$5),$I$5)*(DJ149*DC149/($K$5*1000))+$H$5*(DJ149*DC149/($K$5*1000))*(DJ149*DC149/($K$5*1000)))</f>
        <v>0</v>
      </c>
      <c r="Z149">
        <f>Q149*(1000-(1000*0.61365*exp(17.502*AD149/(240.97+AD149))/(DC149+DD149)+CX149)/2)/(1000*0.61365*exp(17.502*AD149/(240.97+AD149))/(DC149+DD149)-CX149)</f>
        <v>0</v>
      </c>
      <c r="AA149">
        <f>1/((CR149+1)/(X149/1.6)+1/(Y149/1.37)) + CR149/((CR149+1)/(X149/1.6) + CR149/(Y149/1.37))</f>
        <v>0</v>
      </c>
      <c r="AB149">
        <f>(CM149*CP149)</f>
        <v>0</v>
      </c>
      <c r="AC149">
        <f>(DE149+(AB149+2*0.95*5.67E-8*(((DE149+$B$7)+273)^4-(DE149+273)^4)-44100*Q149)/(1.84*29.3*Y149+8*0.95*5.67E-8*(DE149+273)^3))</f>
        <v>0</v>
      </c>
      <c r="AD149">
        <f>($B$119*DF149+$D$7*DG149+$C$119*AC149)</f>
        <v>0</v>
      </c>
      <c r="AE149">
        <f>0.61365*exp(17.502*AD149/(240.97+AD149))</f>
        <v>0</v>
      </c>
      <c r="AF149">
        <f>(AG149/AH149*100)</f>
        <v>0</v>
      </c>
      <c r="AG149">
        <f>CX149*(DC149+DD149)/1000</f>
        <v>0</v>
      </c>
      <c r="AH149">
        <f>0.61365*exp(17.502*DE149/(240.97+DE149))</f>
        <v>0</v>
      </c>
      <c r="AI149">
        <f>(AE149-CX149*(DC149+DD149)/1000)</f>
        <v>0</v>
      </c>
      <c r="AJ149">
        <f>(-Q149*44100)</f>
        <v>0</v>
      </c>
      <c r="AK149">
        <f>2*29.3*Y149*0.92*(DE149-AD149)</f>
        <v>0</v>
      </c>
      <c r="AL149">
        <f>2*0.95*5.67E-8*(((DE149+$B$7)+273)^4-(AD149+273)^4)</f>
        <v>0</v>
      </c>
      <c r="AM149">
        <f>AB149+AL149+AJ149+AK149</f>
        <v>0</v>
      </c>
      <c r="AN149">
        <v>0</v>
      </c>
      <c r="AO149">
        <v>0</v>
      </c>
      <c r="AP149">
        <f>IF(AN149*$H$13&gt;=AR149,1.0,(AR149/(AR149-AN149*$H$13)))</f>
        <v>0</v>
      </c>
      <c r="AQ149">
        <f>(AP149-1)*100</f>
        <v>0</v>
      </c>
      <c r="AR149">
        <f>MAX(0,($B$13+$C$13*DJ149)/(1+$D$13*DJ149)*DC149/(DE149+273)*$E$13)</f>
        <v>0</v>
      </c>
      <c r="AS149" t="s">
        <v>409</v>
      </c>
      <c r="AT149">
        <v>12501.9</v>
      </c>
      <c r="AU149">
        <v>646.7515384615385</v>
      </c>
      <c r="AV149">
        <v>2575.47</v>
      </c>
      <c r="AW149">
        <f>1-AU149/AV149</f>
        <v>0</v>
      </c>
      <c r="AX149">
        <v>-1.242991638256745</v>
      </c>
      <c r="AY149" t="s">
        <v>977</v>
      </c>
      <c r="AZ149">
        <v>12513.8</v>
      </c>
      <c r="BA149">
        <v>671.9444399999999</v>
      </c>
      <c r="BB149">
        <v>902.6900000000001</v>
      </c>
      <c r="BC149">
        <f>1-BA149/BB149</f>
        <v>0</v>
      </c>
      <c r="BD149">
        <v>0.5</v>
      </c>
      <c r="BE149">
        <f>CN149</f>
        <v>0</v>
      </c>
      <c r="BF149">
        <f>S149</f>
        <v>0</v>
      </c>
      <c r="BG149">
        <f>BC149*BD149*BE149</f>
        <v>0</v>
      </c>
      <c r="BH149">
        <f>(BF149-AX149)/BE149</f>
        <v>0</v>
      </c>
      <c r="BI149">
        <f>(AV149-BB149)/BB149</f>
        <v>0</v>
      </c>
      <c r="BJ149">
        <f>AU149/(AW149+AU149/BB149)</f>
        <v>0</v>
      </c>
      <c r="BK149" t="s">
        <v>978</v>
      </c>
      <c r="BL149">
        <v>1849.65</v>
      </c>
      <c r="BM149">
        <f>IF(BL149&lt;&gt;0, BL149, BJ149)</f>
        <v>0</v>
      </c>
      <c r="BN149">
        <f>1-BM149/BB149</f>
        <v>0</v>
      </c>
      <c r="BO149">
        <f>(BB149-BA149)/(BB149-BM149)</f>
        <v>0</v>
      </c>
      <c r="BP149">
        <f>(AV149-BB149)/(AV149-BM149)</f>
        <v>0</v>
      </c>
      <c r="BQ149">
        <f>(BB149-BA149)/(BB149-AU149)</f>
        <v>0</v>
      </c>
      <c r="BR149">
        <f>(AV149-BB149)/(AV149-AU149)</f>
        <v>0</v>
      </c>
      <c r="BS149">
        <f>(BO149*BM149/BA149)</f>
        <v>0</v>
      </c>
      <c r="BT149">
        <f>(1-BS149)</f>
        <v>0</v>
      </c>
      <c r="BU149">
        <v>2069</v>
      </c>
      <c r="BV149">
        <v>300</v>
      </c>
      <c r="BW149">
        <v>300</v>
      </c>
      <c r="BX149">
        <v>300</v>
      </c>
      <c r="BY149">
        <v>12513.8</v>
      </c>
      <c r="BZ149">
        <v>855.53</v>
      </c>
      <c r="CA149">
        <v>-0.00906438</v>
      </c>
      <c r="CB149">
        <v>-4.55</v>
      </c>
      <c r="CC149" t="s">
        <v>412</v>
      </c>
      <c r="CD149" t="s">
        <v>412</v>
      </c>
      <c r="CE149" t="s">
        <v>412</v>
      </c>
      <c r="CF149" t="s">
        <v>412</v>
      </c>
      <c r="CG149" t="s">
        <v>412</v>
      </c>
      <c r="CH149" t="s">
        <v>412</v>
      </c>
      <c r="CI149" t="s">
        <v>412</v>
      </c>
      <c r="CJ149" t="s">
        <v>412</v>
      </c>
      <c r="CK149" t="s">
        <v>412</v>
      </c>
      <c r="CL149" t="s">
        <v>412</v>
      </c>
      <c r="CM149">
        <f>$B$11*DK149+$C$11*DL149+$F$11*DW149*(1-DZ149)</f>
        <v>0</v>
      </c>
      <c r="CN149">
        <f>CM149*CO149</f>
        <v>0</v>
      </c>
      <c r="CO149">
        <f>($B$11*$D$9+$C$11*$D$9+$F$11*((EJ149+EB149)/MAX(EJ149+EB149+EK149, 0.1)*$I$9+EK149/MAX(EJ149+EB149+EK149, 0.1)*$J$9))/($B$11+$C$11+$F$11)</f>
        <v>0</v>
      </c>
      <c r="CP149">
        <f>($B$11*$K$9+$C$11*$K$9+$F$11*((EJ149+EB149)/MAX(EJ149+EB149+EK149, 0.1)*$P$9+EK149/MAX(EJ149+EB149+EK149, 0.1)*$Q$9))/($B$11+$C$11+$F$11)</f>
        <v>0</v>
      </c>
      <c r="CQ149">
        <v>6</v>
      </c>
      <c r="CR149">
        <v>0.5</v>
      </c>
      <c r="CS149" t="s">
        <v>413</v>
      </c>
      <c r="CT149">
        <v>2</v>
      </c>
      <c r="CU149">
        <v>1687896248.349999</v>
      </c>
      <c r="CV149">
        <v>424.1099666666666</v>
      </c>
      <c r="CW149">
        <v>434.9789333333334</v>
      </c>
      <c r="CX149">
        <v>30.99079666666666</v>
      </c>
      <c r="CY149">
        <v>28.98067</v>
      </c>
      <c r="CZ149">
        <v>423.5759666666666</v>
      </c>
      <c r="DA149">
        <v>30.61843666666667</v>
      </c>
      <c r="DB149">
        <v>600.2220333333333</v>
      </c>
      <c r="DC149">
        <v>100.8164</v>
      </c>
      <c r="DD149">
        <v>0.09992687666666665</v>
      </c>
      <c r="DE149">
        <v>35.40364666666667</v>
      </c>
      <c r="DF149">
        <v>40.57177666666668</v>
      </c>
      <c r="DG149">
        <v>999.9000000000002</v>
      </c>
      <c r="DH149">
        <v>0</v>
      </c>
      <c r="DI149">
        <v>0</v>
      </c>
      <c r="DJ149">
        <v>9998.455</v>
      </c>
      <c r="DK149">
        <v>0</v>
      </c>
      <c r="DL149">
        <v>203.0567</v>
      </c>
      <c r="DM149">
        <v>-10.93812333333334</v>
      </c>
      <c r="DN149">
        <v>437.6023000000001</v>
      </c>
      <c r="DO149">
        <v>447.9611000000001</v>
      </c>
      <c r="DP149">
        <v>2.010115</v>
      </c>
      <c r="DQ149">
        <v>434.9789333333334</v>
      </c>
      <c r="DR149">
        <v>28.98067</v>
      </c>
      <c r="DS149">
        <v>3.124378666666666</v>
      </c>
      <c r="DT149">
        <v>2.921726333333333</v>
      </c>
      <c r="DU149">
        <v>24.70604</v>
      </c>
      <c r="DV149">
        <v>23.58842666666666</v>
      </c>
      <c r="DW149">
        <v>1499.985</v>
      </c>
      <c r="DX149">
        <v>0.9729959999999996</v>
      </c>
      <c r="DY149">
        <v>0.02700380000000001</v>
      </c>
      <c r="DZ149">
        <v>0</v>
      </c>
      <c r="EA149">
        <v>673.1583999999999</v>
      </c>
      <c r="EB149">
        <v>4.99931</v>
      </c>
      <c r="EC149">
        <v>22709.56</v>
      </c>
      <c r="ED149">
        <v>13259.07333333333</v>
      </c>
      <c r="EE149">
        <v>41.56619999999999</v>
      </c>
      <c r="EF149">
        <v>42.625</v>
      </c>
      <c r="EG149">
        <v>41.81199999999998</v>
      </c>
      <c r="EH149">
        <v>42.29546666666665</v>
      </c>
      <c r="EI149">
        <v>43.18699999999998</v>
      </c>
      <c r="EJ149">
        <v>1454.615</v>
      </c>
      <c r="EK149">
        <v>40.36999999999998</v>
      </c>
      <c r="EL149">
        <v>0</v>
      </c>
      <c r="EM149">
        <v>150.2000000476837</v>
      </c>
      <c r="EN149">
        <v>0</v>
      </c>
      <c r="EO149">
        <v>671.9444399999999</v>
      </c>
      <c r="EP149">
        <v>-101.4696921608924</v>
      </c>
      <c r="EQ149">
        <v>-989.6692275497423</v>
      </c>
      <c r="ER149">
        <v>22701.436</v>
      </c>
      <c r="ES149">
        <v>15</v>
      </c>
      <c r="ET149">
        <v>1687896280.1</v>
      </c>
      <c r="EU149" t="s">
        <v>979</v>
      </c>
      <c r="EV149">
        <v>1687896280.1</v>
      </c>
      <c r="EW149">
        <v>1687895665</v>
      </c>
      <c r="EX149">
        <v>113</v>
      </c>
      <c r="EY149">
        <v>0.06900000000000001</v>
      </c>
      <c r="EZ149">
        <v>-0.008</v>
      </c>
      <c r="FA149">
        <v>0.534</v>
      </c>
      <c r="FB149">
        <v>0.372</v>
      </c>
      <c r="FC149">
        <v>435</v>
      </c>
      <c r="FD149">
        <v>29</v>
      </c>
      <c r="FE149">
        <v>0.16</v>
      </c>
      <c r="FF149">
        <v>0.08</v>
      </c>
      <c r="FG149">
        <v>-10.92781</v>
      </c>
      <c r="FH149">
        <v>-0.1273373358348544</v>
      </c>
      <c r="FI149">
        <v>0.05988919685552654</v>
      </c>
      <c r="FJ149">
        <v>1</v>
      </c>
      <c r="FK149">
        <v>424.0393333333332</v>
      </c>
      <c r="FL149">
        <v>0.04378197997864748</v>
      </c>
      <c r="FM149">
        <v>0.01898127732500482</v>
      </c>
      <c r="FN149">
        <v>1</v>
      </c>
      <c r="FO149">
        <v>2.0027785</v>
      </c>
      <c r="FP149">
        <v>0.1593309568480259</v>
      </c>
      <c r="FQ149">
        <v>0.0181179022723383</v>
      </c>
      <c r="FR149">
        <v>1</v>
      </c>
      <c r="FS149">
        <v>30.98694333333333</v>
      </c>
      <c r="FT149">
        <v>0.4830567296996946</v>
      </c>
      <c r="FU149">
        <v>0.03488569604994123</v>
      </c>
      <c r="FV149">
        <v>1</v>
      </c>
      <c r="FW149">
        <v>4</v>
      </c>
      <c r="FX149">
        <v>4</v>
      </c>
      <c r="FY149" t="s">
        <v>415</v>
      </c>
      <c r="FZ149">
        <v>3.17076</v>
      </c>
      <c r="GA149">
        <v>2.79684</v>
      </c>
      <c r="GB149">
        <v>0.103908</v>
      </c>
      <c r="GC149">
        <v>0.106561</v>
      </c>
      <c r="GD149">
        <v>0.141122</v>
      </c>
      <c r="GE149">
        <v>0.135549</v>
      </c>
      <c r="GF149">
        <v>27712.2</v>
      </c>
      <c r="GG149">
        <v>22026.1</v>
      </c>
      <c r="GH149">
        <v>28936</v>
      </c>
      <c r="GI149">
        <v>24176.7</v>
      </c>
      <c r="GJ149">
        <v>31619.2</v>
      </c>
      <c r="GK149">
        <v>30504</v>
      </c>
      <c r="GL149">
        <v>39926</v>
      </c>
      <c r="GM149">
        <v>39450</v>
      </c>
      <c r="GN149">
        <v>2.1023</v>
      </c>
      <c r="GO149">
        <v>1.7782</v>
      </c>
      <c r="GP149">
        <v>0.47113</v>
      </c>
      <c r="GQ149">
        <v>0</v>
      </c>
      <c r="GR149">
        <v>34.3452</v>
      </c>
      <c r="GS149">
        <v>999.9</v>
      </c>
      <c r="GT149">
        <v>59.5</v>
      </c>
      <c r="GU149">
        <v>35.9</v>
      </c>
      <c r="GV149">
        <v>35.033</v>
      </c>
      <c r="GW149">
        <v>62.0509</v>
      </c>
      <c r="GX149">
        <v>30.7732</v>
      </c>
      <c r="GY149">
        <v>1</v>
      </c>
      <c r="GZ149">
        <v>0.492279</v>
      </c>
      <c r="HA149">
        <v>0</v>
      </c>
      <c r="HB149">
        <v>20.2765</v>
      </c>
      <c r="HC149">
        <v>5.22328</v>
      </c>
      <c r="HD149">
        <v>11.9081</v>
      </c>
      <c r="HE149">
        <v>4.9635</v>
      </c>
      <c r="HF149">
        <v>3.292</v>
      </c>
      <c r="HG149">
        <v>9999</v>
      </c>
      <c r="HH149">
        <v>9999</v>
      </c>
      <c r="HI149">
        <v>9999</v>
      </c>
      <c r="HJ149">
        <v>999.9</v>
      </c>
      <c r="HK149">
        <v>4.97028</v>
      </c>
      <c r="HL149">
        <v>1.87531</v>
      </c>
      <c r="HM149">
        <v>1.87408</v>
      </c>
      <c r="HN149">
        <v>1.8733</v>
      </c>
      <c r="HO149">
        <v>1.87469</v>
      </c>
      <c r="HP149">
        <v>1.86967</v>
      </c>
      <c r="HQ149">
        <v>1.87378</v>
      </c>
      <c r="HR149">
        <v>1.87888</v>
      </c>
      <c r="HS149">
        <v>0</v>
      </c>
      <c r="HT149">
        <v>0</v>
      </c>
      <c r="HU149">
        <v>0</v>
      </c>
      <c r="HV149">
        <v>0</v>
      </c>
      <c r="HW149" t="s">
        <v>416</v>
      </c>
      <c r="HX149" t="s">
        <v>417</v>
      </c>
      <c r="HY149" t="s">
        <v>418</v>
      </c>
      <c r="HZ149" t="s">
        <v>418</v>
      </c>
      <c r="IA149" t="s">
        <v>418</v>
      </c>
      <c r="IB149" t="s">
        <v>418</v>
      </c>
      <c r="IC149">
        <v>0</v>
      </c>
      <c r="ID149">
        <v>100</v>
      </c>
      <c r="IE149">
        <v>100</v>
      </c>
      <c r="IF149">
        <v>0.534</v>
      </c>
      <c r="IG149">
        <v>0.3724</v>
      </c>
      <c r="IH149">
        <v>0.4647500000000377</v>
      </c>
      <c r="II149">
        <v>0</v>
      </c>
      <c r="IJ149">
        <v>0</v>
      </c>
      <c r="IK149">
        <v>0</v>
      </c>
      <c r="IL149">
        <v>0.3723500000000008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2.2</v>
      </c>
      <c r="IU149">
        <v>9.9</v>
      </c>
      <c r="IV149">
        <v>1.13647</v>
      </c>
      <c r="IW149">
        <v>2.42798</v>
      </c>
      <c r="IX149">
        <v>1.42578</v>
      </c>
      <c r="IY149">
        <v>2.26318</v>
      </c>
      <c r="IZ149">
        <v>1.54785</v>
      </c>
      <c r="JA149">
        <v>2.48413</v>
      </c>
      <c r="JB149">
        <v>39.1428</v>
      </c>
      <c r="JC149">
        <v>15.139</v>
      </c>
      <c r="JD149">
        <v>18</v>
      </c>
      <c r="JE149">
        <v>640.855</v>
      </c>
      <c r="JF149">
        <v>411.363</v>
      </c>
      <c r="JG149">
        <v>34.2294</v>
      </c>
      <c r="JH149">
        <v>33.5384</v>
      </c>
      <c r="JI149">
        <v>30.0004</v>
      </c>
      <c r="JJ149">
        <v>33.2859</v>
      </c>
      <c r="JK149">
        <v>33.2008</v>
      </c>
      <c r="JL149">
        <v>22.7674</v>
      </c>
      <c r="JM149">
        <v>19.9381</v>
      </c>
      <c r="JN149">
        <v>80.2885</v>
      </c>
      <c r="JO149">
        <v>-999.9</v>
      </c>
      <c r="JP149">
        <v>435</v>
      </c>
      <c r="JQ149">
        <v>29</v>
      </c>
      <c r="JR149">
        <v>94.2972</v>
      </c>
      <c r="JS149">
        <v>100.363</v>
      </c>
    </row>
    <row r="150" spans="1:279">
      <c r="A150">
        <v>114</v>
      </c>
      <c r="B150">
        <v>1687896507.6</v>
      </c>
      <c r="C150">
        <v>23976</v>
      </c>
      <c r="D150" t="s">
        <v>980</v>
      </c>
      <c r="E150" t="s">
        <v>981</v>
      </c>
      <c r="F150">
        <v>15</v>
      </c>
      <c r="P150">
        <v>1687896499.849999</v>
      </c>
      <c r="Q150">
        <f>(R150)/1000</f>
        <v>0</v>
      </c>
      <c r="R150">
        <f>1000*DB150*AP150*(CX150-CY150)/(100*CQ150*(1000-AP150*CX150))</f>
        <v>0</v>
      </c>
      <c r="S150">
        <f>DB150*AP150*(CW150-CV150*(1000-AP150*CY150)/(1000-AP150*CX150))/(100*CQ150)</f>
        <v>0</v>
      </c>
      <c r="T150">
        <f>CV150 - IF(AP150&gt;1, S150*CQ150*100.0/(AR150*DJ150), 0)</f>
        <v>0</v>
      </c>
      <c r="U150">
        <f>((AA150-Q150/2)*T150-S150)/(AA150+Q150/2)</f>
        <v>0</v>
      </c>
      <c r="V150">
        <f>U150*(DC150+DD150)/1000.0</f>
        <v>0</v>
      </c>
      <c r="W150">
        <f>(CV150 - IF(AP150&gt;1, S150*CQ150*100.0/(AR150*DJ150), 0))*(DC150+DD150)/1000.0</f>
        <v>0</v>
      </c>
      <c r="X150">
        <f>2.0/((1/Z150-1/Y150)+SIGN(Z150)*SQRT((1/Z150-1/Y150)*(1/Z150-1/Y150) + 4*CR150/((CR150+1)*(CR150+1))*(2*1/Z150*1/Y150-1/Y150*1/Y150)))</f>
        <v>0</v>
      </c>
      <c r="Y150">
        <f>IF(LEFT(CS150,1)&lt;&gt;"0",IF(LEFT(CS150,1)="1",3.0,CT150),$D$5+$E$5*(DJ150*DC150/($K$5*1000))+$F$5*(DJ150*DC150/($K$5*1000))*MAX(MIN(CQ150,$J$5),$I$5)*MAX(MIN(CQ150,$J$5),$I$5)+$G$5*MAX(MIN(CQ150,$J$5),$I$5)*(DJ150*DC150/($K$5*1000))+$H$5*(DJ150*DC150/($K$5*1000))*(DJ150*DC150/($K$5*1000)))</f>
        <v>0</v>
      </c>
      <c r="Z150">
        <f>Q150*(1000-(1000*0.61365*exp(17.502*AD150/(240.97+AD150))/(DC150+DD150)+CX150)/2)/(1000*0.61365*exp(17.502*AD150/(240.97+AD150))/(DC150+DD150)-CX150)</f>
        <v>0</v>
      </c>
      <c r="AA150">
        <f>1/((CR150+1)/(X150/1.6)+1/(Y150/1.37)) + CR150/((CR150+1)/(X150/1.6) + CR150/(Y150/1.37))</f>
        <v>0</v>
      </c>
      <c r="AB150">
        <f>(CM150*CP150)</f>
        <v>0</v>
      </c>
      <c r="AC150">
        <f>(DE150+(AB150+2*0.95*5.67E-8*(((DE150+$B$7)+273)^4-(DE150+273)^4)-44100*Q150)/(1.84*29.3*Y150+8*0.95*5.67E-8*(DE150+273)^3))</f>
        <v>0</v>
      </c>
      <c r="AD150">
        <f>($B$119*DF150+$D$7*DG150+$C$119*AC150)</f>
        <v>0</v>
      </c>
      <c r="AE150">
        <f>0.61365*exp(17.502*AD150/(240.97+AD150))</f>
        <v>0</v>
      </c>
      <c r="AF150">
        <f>(AG150/AH150*100)</f>
        <v>0</v>
      </c>
      <c r="AG150">
        <f>CX150*(DC150+DD150)/1000</f>
        <v>0</v>
      </c>
      <c r="AH150">
        <f>0.61365*exp(17.502*DE150/(240.97+DE150))</f>
        <v>0</v>
      </c>
      <c r="AI150">
        <f>(AE150-CX150*(DC150+DD150)/1000)</f>
        <v>0</v>
      </c>
      <c r="AJ150">
        <f>(-Q150*44100)</f>
        <v>0</v>
      </c>
      <c r="AK150">
        <f>2*29.3*Y150*0.92*(DE150-AD150)</f>
        <v>0</v>
      </c>
      <c r="AL150">
        <f>2*0.95*5.67E-8*(((DE150+$B$7)+273)^4-(AD150+273)^4)</f>
        <v>0</v>
      </c>
      <c r="AM150">
        <f>AB150+AL150+AJ150+AK150</f>
        <v>0</v>
      </c>
      <c r="AN150">
        <v>0</v>
      </c>
      <c r="AO150">
        <v>0</v>
      </c>
      <c r="AP150">
        <f>IF(AN150*$H$13&gt;=AR150,1.0,(AR150/(AR150-AN150*$H$13)))</f>
        <v>0</v>
      </c>
      <c r="AQ150">
        <f>(AP150-1)*100</f>
        <v>0</v>
      </c>
      <c r="AR150">
        <f>MAX(0,($B$13+$C$13*DJ150)/(1+$D$13*DJ150)*DC150/(DE150+273)*$E$13)</f>
        <v>0</v>
      </c>
      <c r="AS150" t="s">
        <v>409</v>
      </c>
      <c r="AT150">
        <v>12501.9</v>
      </c>
      <c r="AU150">
        <v>646.7515384615385</v>
      </c>
      <c r="AV150">
        <v>2575.47</v>
      </c>
      <c r="AW150">
        <f>1-AU150/AV150</f>
        <v>0</v>
      </c>
      <c r="AX150">
        <v>-1.242991638256745</v>
      </c>
      <c r="AY150" t="s">
        <v>982</v>
      </c>
      <c r="AZ150">
        <v>12504.4</v>
      </c>
      <c r="BA150">
        <v>882.4822307692308</v>
      </c>
      <c r="BB150">
        <v>1207.61</v>
      </c>
      <c r="BC150">
        <f>1-BA150/BB150</f>
        <v>0</v>
      </c>
      <c r="BD150">
        <v>0.5</v>
      </c>
      <c r="BE150">
        <f>CN150</f>
        <v>0</v>
      </c>
      <c r="BF150">
        <f>S150</f>
        <v>0</v>
      </c>
      <c r="BG150">
        <f>BC150*BD150*BE150</f>
        <v>0</v>
      </c>
      <c r="BH150">
        <f>(BF150-AX150)/BE150</f>
        <v>0</v>
      </c>
      <c r="BI150">
        <f>(AV150-BB150)/BB150</f>
        <v>0</v>
      </c>
      <c r="BJ150">
        <f>AU150/(AW150+AU150/BB150)</f>
        <v>0</v>
      </c>
      <c r="BK150" t="s">
        <v>983</v>
      </c>
      <c r="BL150">
        <v>-1960.91</v>
      </c>
      <c r="BM150">
        <f>IF(BL150&lt;&gt;0, BL150, BJ150)</f>
        <v>0</v>
      </c>
      <c r="BN150">
        <f>1-BM150/BB150</f>
        <v>0</v>
      </c>
      <c r="BO150">
        <f>(BB150-BA150)/(BB150-BM150)</f>
        <v>0</v>
      </c>
      <c r="BP150">
        <f>(AV150-BB150)/(AV150-BM150)</f>
        <v>0</v>
      </c>
      <c r="BQ150">
        <f>(BB150-BA150)/(BB150-AU150)</f>
        <v>0</v>
      </c>
      <c r="BR150">
        <f>(AV150-BB150)/(AV150-AU150)</f>
        <v>0</v>
      </c>
      <c r="BS150">
        <f>(BO150*BM150/BA150)</f>
        <v>0</v>
      </c>
      <c r="BT150">
        <f>(1-BS150)</f>
        <v>0</v>
      </c>
      <c r="BU150">
        <v>2071</v>
      </c>
      <c r="BV150">
        <v>300</v>
      </c>
      <c r="BW150">
        <v>300</v>
      </c>
      <c r="BX150">
        <v>300</v>
      </c>
      <c r="BY150">
        <v>12504.4</v>
      </c>
      <c r="BZ150">
        <v>1165.13</v>
      </c>
      <c r="CA150">
        <v>-0.00905766</v>
      </c>
      <c r="CB150">
        <v>6.97</v>
      </c>
      <c r="CC150" t="s">
        <v>412</v>
      </c>
      <c r="CD150" t="s">
        <v>412</v>
      </c>
      <c r="CE150" t="s">
        <v>412</v>
      </c>
      <c r="CF150" t="s">
        <v>412</v>
      </c>
      <c r="CG150" t="s">
        <v>412</v>
      </c>
      <c r="CH150" t="s">
        <v>412</v>
      </c>
      <c r="CI150" t="s">
        <v>412</v>
      </c>
      <c r="CJ150" t="s">
        <v>412</v>
      </c>
      <c r="CK150" t="s">
        <v>412</v>
      </c>
      <c r="CL150" t="s">
        <v>412</v>
      </c>
      <c r="CM150">
        <f>$B$11*DK150+$C$11*DL150+$F$11*DW150*(1-DZ150)</f>
        <v>0</v>
      </c>
      <c r="CN150">
        <f>CM150*CO150</f>
        <v>0</v>
      </c>
      <c r="CO150">
        <f>($B$11*$D$9+$C$11*$D$9+$F$11*((EJ150+EB150)/MAX(EJ150+EB150+EK150, 0.1)*$I$9+EK150/MAX(EJ150+EB150+EK150, 0.1)*$J$9))/($B$11+$C$11+$F$11)</f>
        <v>0</v>
      </c>
      <c r="CP150">
        <f>($B$11*$K$9+$C$11*$K$9+$F$11*((EJ150+EB150)/MAX(EJ150+EB150+EK150, 0.1)*$P$9+EK150/MAX(EJ150+EB150+EK150, 0.1)*$Q$9))/($B$11+$C$11+$F$11)</f>
        <v>0</v>
      </c>
      <c r="CQ150">
        <v>6</v>
      </c>
      <c r="CR150">
        <v>0.5</v>
      </c>
      <c r="CS150" t="s">
        <v>413</v>
      </c>
      <c r="CT150">
        <v>2</v>
      </c>
      <c r="CU150">
        <v>1687896499.849999</v>
      </c>
      <c r="CV150">
        <v>419.5617666666667</v>
      </c>
      <c r="CW150">
        <v>435.0137333333333</v>
      </c>
      <c r="CX150">
        <v>36.66269666666667</v>
      </c>
      <c r="CY150">
        <v>34.76345666666667</v>
      </c>
      <c r="CZ150">
        <v>419.1227666666667</v>
      </c>
      <c r="DA150">
        <v>36.29034333333333</v>
      </c>
      <c r="DB150">
        <v>600.1997</v>
      </c>
      <c r="DC150">
        <v>100.8079</v>
      </c>
      <c r="DD150">
        <v>0.1001892566666667</v>
      </c>
      <c r="DE150">
        <v>34.60113999999999</v>
      </c>
      <c r="DF150">
        <v>34.43831666666666</v>
      </c>
      <c r="DG150">
        <v>999.9000000000002</v>
      </c>
      <c r="DH150">
        <v>0</v>
      </c>
      <c r="DI150">
        <v>0</v>
      </c>
      <c r="DJ150">
        <v>10000.69966666667</v>
      </c>
      <c r="DK150">
        <v>0</v>
      </c>
      <c r="DL150">
        <v>162.0029333333333</v>
      </c>
      <c r="DM150">
        <v>-15.35731</v>
      </c>
      <c r="DN150">
        <v>435.6276333333333</v>
      </c>
      <c r="DO150">
        <v>450.6808666666667</v>
      </c>
      <c r="DP150">
        <v>1.899231333333333</v>
      </c>
      <c r="DQ150">
        <v>435.0137333333333</v>
      </c>
      <c r="DR150">
        <v>34.76345666666667</v>
      </c>
      <c r="DS150">
        <v>3.695887666666666</v>
      </c>
      <c r="DT150">
        <v>3.504429999999999</v>
      </c>
      <c r="DU150">
        <v>27.54753666666667</v>
      </c>
      <c r="DV150">
        <v>26.64120333333333</v>
      </c>
      <c r="DW150">
        <v>1500.034</v>
      </c>
      <c r="DX150">
        <v>0.9729953333333337</v>
      </c>
      <c r="DY150">
        <v>0.02700450333333333</v>
      </c>
      <c r="DZ150">
        <v>0</v>
      </c>
      <c r="EA150">
        <v>883.5503666666666</v>
      </c>
      <c r="EB150">
        <v>4.99931</v>
      </c>
      <c r="EC150">
        <v>18417.43666666666</v>
      </c>
      <c r="ED150">
        <v>13259.53</v>
      </c>
      <c r="EE150">
        <v>41.23109999999998</v>
      </c>
      <c r="EF150">
        <v>42.40599999999999</v>
      </c>
      <c r="EG150">
        <v>41.62913333333334</v>
      </c>
      <c r="EH150">
        <v>41.90186666666666</v>
      </c>
      <c r="EI150">
        <v>42.97689999999998</v>
      </c>
      <c r="EJ150">
        <v>1454.661333333333</v>
      </c>
      <c r="EK150">
        <v>40.37333333333332</v>
      </c>
      <c r="EL150">
        <v>0</v>
      </c>
      <c r="EM150">
        <v>251.2000000476837</v>
      </c>
      <c r="EN150">
        <v>0</v>
      </c>
      <c r="EO150">
        <v>882.4822307692308</v>
      </c>
      <c r="EP150">
        <v>-141.2786324590611</v>
      </c>
      <c r="EQ150">
        <v>6625.760707260217</v>
      </c>
      <c r="ER150">
        <v>18426.85</v>
      </c>
      <c r="ES150">
        <v>15</v>
      </c>
      <c r="ET150">
        <v>1687896534.6</v>
      </c>
      <c r="EU150" t="s">
        <v>984</v>
      </c>
      <c r="EV150">
        <v>1687896534.6</v>
      </c>
      <c r="EW150">
        <v>1687895665</v>
      </c>
      <c r="EX150">
        <v>114</v>
      </c>
      <c r="EY150">
        <v>-0.095</v>
      </c>
      <c r="EZ150">
        <v>-0.008</v>
      </c>
      <c r="FA150">
        <v>0.439</v>
      </c>
      <c r="FB150">
        <v>0.372</v>
      </c>
      <c r="FC150">
        <v>435</v>
      </c>
      <c r="FD150">
        <v>29</v>
      </c>
      <c r="FE150">
        <v>0.1</v>
      </c>
      <c r="FF150">
        <v>0.08</v>
      </c>
      <c r="FG150">
        <v>-15.3516725</v>
      </c>
      <c r="FH150">
        <v>-0.06449043151969255</v>
      </c>
      <c r="FI150">
        <v>0.01582951337691726</v>
      </c>
      <c r="FJ150">
        <v>1</v>
      </c>
      <c r="FK150">
        <v>419.6563</v>
      </c>
      <c r="FL150">
        <v>-0.2804449388207622</v>
      </c>
      <c r="FM150">
        <v>0.02740699424113493</v>
      </c>
      <c r="FN150">
        <v>1</v>
      </c>
      <c r="FO150">
        <v>1.8607295</v>
      </c>
      <c r="FP150">
        <v>0.7771422889305778</v>
      </c>
      <c r="FQ150">
        <v>0.07717746931423702</v>
      </c>
      <c r="FR150">
        <v>0</v>
      </c>
      <c r="FS150">
        <v>36.66269666666667</v>
      </c>
      <c r="FT150">
        <v>-0.2011007786430626</v>
      </c>
      <c r="FU150">
        <v>0.01615145985833915</v>
      </c>
      <c r="FV150">
        <v>1</v>
      </c>
      <c r="FW150">
        <v>3</v>
      </c>
      <c r="FX150">
        <v>4</v>
      </c>
      <c r="FY150" t="s">
        <v>519</v>
      </c>
      <c r="FZ150">
        <v>3.17133</v>
      </c>
      <c r="GA150">
        <v>2.79801</v>
      </c>
      <c r="GB150">
        <v>0.103144</v>
      </c>
      <c r="GC150">
        <v>0.106635</v>
      </c>
      <c r="GD150">
        <v>0.158105</v>
      </c>
      <c r="GE150">
        <v>0.152926</v>
      </c>
      <c r="GF150">
        <v>27740.4</v>
      </c>
      <c r="GG150">
        <v>22026.9</v>
      </c>
      <c r="GH150">
        <v>28940.2</v>
      </c>
      <c r="GI150">
        <v>24179.2</v>
      </c>
      <c r="GJ150">
        <v>30989.2</v>
      </c>
      <c r="GK150">
        <v>29890</v>
      </c>
      <c r="GL150">
        <v>39927.4</v>
      </c>
      <c r="GM150">
        <v>39454</v>
      </c>
      <c r="GN150">
        <v>2.1051</v>
      </c>
      <c r="GO150">
        <v>1.79172</v>
      </c>
      <c r="GP150">
        <v>0.0738613</v>
      </c>
      <c r="GQ150">
        <v>0</v>
      </c>
      <c r="GR150">
        <v>33.2218</v>
      </c>
      <c r="GS150">
        <v>999.9</v>
      </c>
      <c r="GT150">
        <v>62.3</v>
      </c>
      <c r="GU150">
        <v>35.9</v>
      </c>
      <c r="GV150">
        <v>36.6836</v>
      </c>
      <c r="GW150">
        <v>61.5809</v>
      </c>
      <c r="GX150">
        <v>30.1402</v>
      </c>
      <c r="GY150">
        <v>1</v>
      </c>
      <c r="GZ150">
        <v>0.48107</v>
      </c>
      <c r="HA150">
        <v>0</v>
      </c>
      <c r="HB150">
        <v>20.2768</v>
      </c>
      <c r="HC150">
        <v>5.22493</v>
      </c>
      <c r="HD150">
        <v>11.9081</v>
      </c>
      <c r="HE150">
        <v>4.96345</v>
      </c>
      <c r="HF150">
        <v>3.292</v>
      </c>
      <c r="HG150">
        <v>9999</v>
      </c>
      <c r="HH150">
        <v>9999</v>
      </c>
      <c r="HI150">
        <v>9999</v>
      </c>
      <c r="HJ150">
        <v>999.9</v>
      </c>
      <c r="HK150">
        <v>4.97031</v>
      </c>
      <c r="HL150">
        <v>1.87531</v>
      </c>
      <c r="HM150">
        <v>1.87408</v>
      </c>
      <c r="HN150">
        <v>1.8733</v>
      </c>
      <c r="HO150">
        <v>1.87469</v>
      </c>
      <c r="HP150">
        <v>1.86966</v>
      </c>
      <c r="HQ150">
        <v>1.87378</v>
      </c>
      <c r="HR150">
        <v>1.87886</v>
      </c>
      <c r="HS150">
        <v>0</v>
      </c>
      <c r="HT150">
        <v>0</v>
      </c>
      <c r="HU150">
        <v>0</v>
      </c>
      <c r="HV150">
        <v>0</v>
      </c>
      <c r="HW150" t="s">
        <v>416</v>
      </c>
      <c r="HX150" t="s">
        <v>417</v>
      </c>
      <c r="HY150" t="s">
        <v>418</v>
      </c>
      <c r="HZ150" t="s">
        <v>418</v>
      </c>
      <c r="IA150" t="s">
        <v>418</v>
      </c>
      <c r="IB150" t="s">
        <v>418</v>
      </c>
      <c r="IC150">
        <v>0</v>
      </c>
      <c r="ID150">
        <v>100</v>
      </c>
      <c r="IE150">
        <v>100</v>
      </c>
      <c r="IF150">
        <v>0.439</v>
      </c>
      <c r="IG150">
        <v>0.3723</v>
      </c>
      <c r="IH150">
        <v>0.5335999999999785</v>
      </c>
      <c r="II150">
        <v>0</v>
      </c>
      <c r="IJ150">
        <v>0</v>
      </c>
      <c r="IK150">
        <v>0</v>
      </c>
      <c r="IL150">
        <v>0.3723500000000008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3.8</v>
      </c>
      <c r="IU150">
        <v>14</v>
      </c>
      <c r="IV150">
        <v>1.14258</v>
      </c>
      <c r="IW150">
        <v>2.43408</v>
      </c>
      <c r="IX150">
        <v>1.42578</v>
      </c>
      <c r="IY150">
        <v>2.26562</v>
      </c>
      <c r="IZ150">
        <v>1.54785</v>
      </c>
      <c r="JA150">
        <v>2.47314</v>
      </c>
      <c r="JB150">
        <v>39.0683</v>
      </c>
      <c r="JC150">
        <v>15.0602</v>
      </c>
      <c r="JD150">
        <v>18</v>
      </c>
      <c r="JE150">
        <v>642.206</v>
      </c>
      <c r="JF150">
        <v>418.56</v>
      </c>
      <c r="JG150">
        <v>34.0091</v>
      </c>
      <c r="JH150">
        <v>33.4042</v>
      </c>
      <c r="JI150">
        <v>29.9998</v>
      </c>
      <c r="JJ150">
        <v>33.2031</v>
      </c>
      <c r="JK150">
        <v>33.1092</v>
      </c>
      <c r="JL150">
        <v>22.8977</v>
      </c>
      <c r="JM150">
        <v>2.28139</v>
      </c>
      <c r="JN150">
        <v>100</v>
      </c>
      <c r="JO150">
        <v>-999.9</v>
      </c>
      <c r="JP150">
        <v>435</v>
      </c>
      <c r="JQ150">
        <v>35</v>
      </c>
      <c r="JR150">
        <v>94.3048</v>
      </c>
      <c r="JS150">
        <v>100.373</v>
      </c>
    </row>
    <row r="151" spans="1:279">
      <c r="A151">
        <v>115</v>
      </c>
      <c r="B151">
        <v>1687896641.6</v>
      </c>
      <c r="C151">
        <v>24110</v>
      </c>
      <c r="D151" t="s">
        <v>985</v>
      </c>
      <c r="E151" t="s">
        <v>986</v>
      </c>
      <c r="F151">
        <v>15</v>
      </c>
      <c r="P151">
        <v>1687896633.599999</v>
      </c>
      <c r="Q151">
        <f>(R151)/1000</f>
        <v>0</v>
      </c>
      <c r="R151">
        <f>1000*DB151*AP151*(CX151-CY151)/(100*CQ151*(1000-AP151*CX151))</f>
        <v>0</v>
      </c>
      <c r="S151">
        <f>DB151*AP151*(CW151-CV151*(1000-AP151*CY151)/(1000-AP151*CX151))/(100*CQ151)</f>
        <v>0</v>
      </c>
      <c r="T151">
        <f>CV151 - IF(AP151&gt;1, S151*CQ151*100.0/(AR151*DJ151), 0)</f>
        <v>0</v>
      </c>
      <c r="U151">
        <f>((AA151-Q151/2)*T151-S151)/(AA151+Q151/2)</f>
        <v>0</v>
      </c>
      <c r="V151">
        <f>U151*(DC151+DD151)/1000.0</f>
        <v>0</v>
      </c>
      <c r="W151">
        <f>(CV151 - IF(AP151&gt;1, S151*CQ151*100.0/(AR151*DJ151), 0))*(DC151+DD151)/1000.0</f>
        <v>0</v>
      </c>
      <c r="X151">
        <f>2.0/((1/Z151-1/Y151)+SIGN(Z151)*SQRT((1/Z151-1/Y151)*(1/Z151-1/Y151) + 4*CR151/((CR151+1)*(CR151+1))*(2*1/Z151*1/Y151-1/Y151*1/Y151)))</f>
        <v>0</v>
      </c>
      <c r="Y151">
        <f>IF(LEFT(CS151,1)&lt;&gt;"0",IF(LEFT(CS151,1)="1",3.0,CT151),$D$5+$E$5*(DJ151*DC151/($K$5*1000))+$F$5*(DJ151*DC151/($K$5*1000))*MAX(MIN(CQ151,$J$5),$I$5)*MAX(MIN(CQ151,$J$5),$I$5)+$G$5*MAX(MIN(CQ151,$J$5),$I$5)*(DJ151*DC151/($K$5*1000))+$H$5*(DJ151*DC151/($K$5*1000))*(DJ151*DC151/($K$5*1000)))</f>
        <v>0</v>
      </c>
      <c r="Z151">
        <f>Q151*(1000-(1000*0.61365*exp(17.502*AD151/(240.97+AD151))/(DC151+DD151)+CX151)/2)/(1000*0.61365*exp(17.502*AD151/(240.97+AD151))/(DC151+DD151)-CX151)</f>
        <v>0</v>
      </c>
      <c r="AA151">
        <f>1/((CR151+1)/(X151/1.6)+1/(Y151/1.37)) + CR151/((CR151+1)/(X151/1.6) + CR151/(Y151/1.37))</f>
        <v>0</v>
      </c>
      <c r="AB151">
        <f>(CM151*CP151)</f>
        <v>0</v>
      </c>
      <c r="AC151">
        <f>(DE151+(AB151+2*0.95*5.67E-8*(((DE151+$B$7)+273)^4-(DE151+273)^4)-44100*Q151)/(1.84*29.3*Y151+8*0.95*5.67E-8*(DE151+273)^3))</f>
        <v>0</v>
      </c>
      <c r="AD151">
        <f>($B$119*DF151+$D$7*DG151+$C$119*AC151)</f>
        <v>0</v>
      </c>
      <c r="AE151">
        <f>0.61365*exp(17.502*AD151/(240.97+AD151))</f>
        <v>0</v>
      </c>
      <c r="AF151">
        <f>(AG151/AH151*100)</f>
        <v>0</v>
      </c>
      <c r="AG151">
        <f>CX151*(DC151+DD151)/1000</f>
        <v>0</v>
      </c>
      <c r="AH151">
        <f>0.61365*exp(17.502*DE151/(240.97+DE151))</f>
        <v>0</v>
      </c>
      <c r="AI151">
        <f>(AE151-CX151*(DC151+DD151)/1000)</f>
        <v>0</v>
      </c>
      <c r="AJ151">
        <f>(-Q151*44100)</f>
        <v>0</v>
      </c>
      <c r="AK151">
        <f>2*29.3*Y151*0.92*(DE151-AD151)</f>
        <v>0</v>
      </c>
      <c r="AL151">
        <f>2*0.95*5.67E-8*(((DE151+$B$7)+273)^4-(AD151+273)^4)</f>
        <v>0</v>
      </c>
      <c r="AM151">
        <f>AB151+AL151+AJ151+AK151</f>
        <v>0</v>
      </c>
      <c r="AN151">
        <v>0</v>
      </c>
      <c r="AO151">
        <v>0</v>
      </c>
      <c r="AP151">
        <f>IF(AN151*$H$13&gt;=AR151,1.0,(AR151/(AR151-AN151*$H$13)))</f>
        <v>0</v>
      </c>
      <c r="AQ151">
        <f>(AP151-1)*100</f>
        <v>0</v>
      </c>
      <c r="AR151">
        <f>MAX(0,($B$13+$C$13*DJ151)/(1+$D$13*DJ151)*DC151/(DE151+273)*$E$13)</f>
        <v>0</v>
      </c>
      <c r="AS151" t="s">
        <v>409</v>
      </c>
      <c r="AT151">
        <v>12501.9</v>
      </c>
      <c r="AU151">
        <v>646.7515384615385</v>
      </c>
      <c r="AV151">
        <v>2575.47</v>
      </c>
      <c r="AW151">
        <f>1-AU151/AV151</f>
        <v>0</v>
      </c>
      <c r="AX151">
        <v>-1.242991638256745</v>
      </c>
      <c r="AY151" t="s">
        <v>987</v>
      </c>
      <c r="AZ151">
        <v>12522.4</v>
      </c>
      <c r="BA151">
        <v>682.645346153846</v>
      </c>
      <c r="BB151">
        <v>847.9299999999999</v>
      </c>
      <c r="BC151">
        <f>1-BA151/BB151</f>
        <v>0</v>
      </c>
      <c r="BD151">
        <v>0.5</v>
      </c>
      <c r="BE151">
        <f>CN151</f>
        <v>0</v>
      </c>
      <c r="BF151">
        <f>S151</f>
        <v>0</v>
      </c>
      <c r="BG151">
        <f>BC151*BD151*BE151</f>
        <v>0</v>
      </c>
      <c r="BH151">
        <f>(BF151-AX151)/BE151</f>
        <v>0</v>
      </c>
      <c r="BI151">
        <f>(AV151-BB151)/BB151</f>
        <v>0</v>
      </c>
      <c r="BJ151">
        <f>AU151/(AW151+AU151/BB151)</f>
        <v>0</v>
      </c>
      <c r="BK151" t="s">
        <v>988</v>
      </c>
      <c r="BL151">
        <v>-862.79</v>
      </c>
      <c r="BM151">
        <f>IF(BL151&lt;&gt;0, BL151, BJ151)</f>
        <v>0</v>
      </c>
      <c r="BN151">
        <f>1-BM151/BB151</f>
        <v>0</v>
      </c>
      <c r="BO151">
        <f>(BB151-BA151)/(BB151-BM151)</f>
        <v>0</v>
      </c>
      <c r="BP151">
        <f>(AV151-BB151)/(AV151-BM151)</f>
        <v>0</v>
      </c>
      <c r="BQ151">
        <f>(BB151-BA151)/(BB151-AU151)</f>
        <v>0</v>
      </c>
      <c r="BR151">
        <f>(AV151-BB151)/(AV151-AU151)</f>
        <v>0</v>
      </c>
      <c r="BS151">
        <f>(BO151*BM151/BA151)</f>
        <v>0</v>
      </c>
      <c r="BT151">
        <f>(1-BS151)</f>
        <v>0</v>
      </c>
      <c r="BU151">
        <v>2073</v>
      </c>
      <c r="BV151">
        <v>300</v>
      </c>
      <c r="BW151">
        <v>300</v>
      </c>
      <c r="BX151">
        <v>300</v>
      </c>
      <c r="BY151">
        <v>12522.4</v>
      </c>
      <c r="BZ151">
        <v>826.91</v>
      </c>
      <c r="CA151">
        <v>-0.0090708</v>
      </c>
      <c r="CB151">
        <v>3.24</v>
      </c>
      <c r="CC151" t="s">
        <v>412</v>
      </c>
      <c r="CD151" t="s">
        <v>412</v>
      </c>
      <c r="CE151" t="s">
        <v>412</v>
      </c>
      <c r="CF151" t="s">
        <v>412</v>
      </c>
      <c r="CG151" t="s">
        <v>412</v>
      </c>
      <c r="CH151" t="s">
        <v>412</v>
      </c>
      <c r="CI151" t="s">
        <v>412</v>
      </c>
      <c r="CJ151" t="s">
        <v>412</v>
      </c>
      <c r="CK151" t="s">
        <v>412</v>
      </c>
      <c r="CL151" t="s">
        <v>412</v>
      </c>
      <c r="CM151">
        <f>$B$11*DK151+$C$11*DL151+$F$11*DW151*(1-DZ151)</f>
        <v>0</v>
      </c>
      <c r="CN151">
        <f>CM151*CO151</f>
        <v>0</v>
      </c>
      <c r="CO151">
        <f>($B$11*$D$9+$C$11*$D$9+$F$11*((EJ151+EB151)/MAX(EJ151+EB151+EK151, 0.1)*$I$9+EK151/MAX(EJ151+EB151+EK151, 0.1)*$J$9))/($B$11+$C$11+$F$11)</f>
        <v>0</v>
      </c>
      <c r="CP151">
        <f>($B$11*$K$9+$C$11*$K$9+$F$11*((EJ151+EB151)/MAX(EJ151+EB151+EK151, 0.1)*$P$9+EK151/MAX(EJ151+EB151+EK151, 0.1)*$Q$9))/($B$11+$C$11+$F$11)</f>
        <v>0</v>
      </c>
      <c r="CQ151">
        <v>6</v>
      </c>
      <c r="CR151">
        <v>0.5</v>
      </c>
      <c r="CS151" t="s">
        <v>413</v>
      </c>
      <c r="CT151">
        <v>2</v>
      </c>
      <c r="CU151">
        <v>1687896633.599999</v>
      </c>
      <c r="CV151">
        <v>429.9956774193549</v>
      </c>
      <c r="CW151">
        <v>434.997</v>
      </c>
      <c r="CX151">
        <v>35.57853225806451</v>
      </c>
      <c r="CY151">
        <v>35.05436451612903</v>
      </c>
      <c r="CZ151">
        <v>429.4776774193549</v>
      </c>
      <c r="DA151">
        <v>35.03253225806451</v>
      </c>
      <c r="DB151">
        <v>600.1487419354839</v>
      </c>
      <c r="DC151">
        <v>100.8057096774193</v>
      </c>
      <c r="DD151">
        <v>0.09995483225806454</v>
      </c>
      <c r="DE151">
        <v>35.01985806451613</v>
      </c>
      <c r="DF151">
        <v>35.11362903225807</v>
      </c>
      <c r="DG151">
        <v>999.9000000000003</v>
      </c>
      <c r="DH151">
        <v>0</v>
      </c>
      <c r="DI151">
        <v>0</v>
      </c>
      <c r="DJ151">
        <v>9991.470967741934</v>
      </c>
      <c r="DK151">
        <v>0</v>
      </c>
      <c r="DL151">
        <v>163.5360322580645</v>
      </c>
      <c r="DM151">
        <v>-5.080359032258063</v>
      </c>
      <c r="DN151">
        <v>445.6964838709678</v>
      </c>
      <c r="DO151">
        <v>450.7996451612904</v>
      </c>
      <c r="DP151">
        <v>0.3505237096774194</v>
      </c>
      <c r="DQ151">
        <v>434.997</v>
      </c>
      <c r="DR151">
        <v>35.05436451612903</v>
      </c>
      <c r="DS151">
        <v>3.569013870967742</v>
      </c>
      <c r="DT151">
        <v>3.53368</v>
      </c>
      <c r="DU151">
        <v>26.95163870967742</v>
      </c>
      <c r="DV151">
        <v>26.78240967741935</v>
      </c>
      <c r="DW151">
        <v>1500.006451612903</v>
      </c>
      <c r="DX151">
        <v>0.9730018387096775</v>
      </c>
      <c r="DY151">
        <v>0.02699791612903225</v>
      </c>
      <c r="DZ151">
        <v>0</v>
      </c>
      <c r="EA151">
        <v>682.9278387096774</v>
      </c>
      <c r="EB151">
        <v>4.999310000000001</v>
      </c>
      <c r="EC151">
        <v>16254.53225806452</v>
      </c>
      <c r="ED151">
        <v>13259.30322580645</v>
      </c>
      <c r="EE151">
        <v>41.06199999999998</v>
      </c>
      <c r="EF151">
        <v>42.1148387096774</v>
      </c>
      <c r="EG151">
        <v>41.49796774193548</v>
      </c>
      <c r="EH151">
        <v>41.49187096774194</v>
      </c>
      <c r="EI151">
        <v>42.70732258064513</v>
      </c>
      <c r="EJ151">
        <v>1454.644838709677</v>
      </c>
      <c r="EK151">
        <v>40.3616129032258</v>
      </c>
      <c r="EL151">
        <v>0</v>
      </c>
      <c r="EM151">
        <v>133.5999999046326</v>
      </c>
      <c r="EN151">
        <v>0</v>
      </c>
      <c r="EO151">
        <v>682.645346153846</v>
      </c>
      <c r="EP151">
        <v>-27.29377780679291</v>
      </c>
      <c r="EQ151">
        <v>-605.3948825548196</v>
      </c>
      <c r="ER151">
        <v>16230.36153846154</v>
      </c>
      <c r="ES151">
        <v>15</v>
      </c>
      <c r="ET151">
        <v>1687896659.6</v>
      </c>
      <c r="EU151" t="s">
        <v>989</v>
      </c>
      <c r="EV151">
        <v>1687896659.6</v>
      </c>
      <c r="EW151">
        <v>1687896659.6</v>
      </c>
      <c r="EX151">
        <v>115</v>
      </c>
      <c r="EY151">
        <v>0.079</v>
      </c>
      <c r="EZ151">
        <v>0.173</v>
      </c>
      <c r="FA151">
        <v>0.518</v>
      </c>
      <c r="FB151">
        <v>0.546</v>
      </c>
      <c r="FC151">
        <v>435</v>
      </c>
      <c r="FD151">
        <v>35</v>
      </c>
      <c r="FE151">
        <v>0.28</v>
      </c>
      <c r="FF151">
        <v>0.27</v>
      </c>
      <c r="FG151">
        <v>-5.064026341463414</v>
      </c>
      <c r="FH151">
        <v>-0.1965875958188174</v>
      </c>
      <c r="FI151">
        <v>0.03962095773063989</v>
      </c>
      <c r="FJ151">
        <v>1</v>
      </c>
      <c r="FK151">
        <v>429.9174838709677</v>
      </c>
      <c r="FL151">
        <v>-0.2589677419356766</v>
      </c>
      <c r="FM151">
        <v>0.03716126232077535</v>
      </c>
      <c r="FN151">
        <v>1</v>
      </c>
      <c r="FO151">
        <v>0.3317905609756098</v>
      </c>
      <c r="FP151">
        <v>0.3172963484320558</v>
      </c>
      <c r="FQ151">
        <v>0.03448387637726332</v>
      </c>
      <c r="FR151">
        <v>1</v>
      </c>
      <c r="FS151">
        <v>35.39748064516129</v>
      </c>
      <c r="FT151">
        <v>0.9464177419354104</v>
      </c>
      <c r="FU151">
        <v>0.07070599472397272</v>
      </c>
      <c r="FV151">
        <v>1</v>
      </c>
      <c r="FW151">
        <v>4</v>
      </c>
      <c r="FX151">
        <v>4</v>
      </c>
      <c r="FY151" t="s">
        <v>415</v>
      </c>
      <c r="FZ151">
        <v>3.17082</v>
      </c>
      <c r="GA151">
        <v>2.79689</v>
      </c>
      <c r="GB151">
        <v>0.105084</v>
      </c>
      <c r="GC151">
        <v>0.106651</v>
      </c>
      <c r="GD151">
        <v>0.154817</v>
      </c>
      <c r="GE151">
        <v>0.154197</v>
      </c>
      <c r="GF151">
        <v>27682.8</v>
      </c>
      <c r="GG151">
        <v>22027.8</v>
      </c>
      <c r="GH151">
        <v>28942.3</v>
      </c>
      <c r="GI151">
        <v>24180.2</v>
      </c>
      <c r="GJ151">
        <v>31113.2</v>
      </c>
      <c r="GK151">
        <v>29846.1</v>
      </c>
      <c r="GL151">
        <v>39930.6</v>
      </c>
      <c r="GM151">
        <v>39456.2</v>
      </c>
      <c r="GN151">
        <v>2.10413</v>
      </c>
      <c r="GO151">
        <v>1.79395</v>
      </c>
      <c r="GP151">
        <v>0.044696</v>
      </c>
      <c r="GQ151">
        <v>0</v>
      </c>
      <c r="GR151">
        <v>34.4733</v>
      </c>
      <c r="GS151">
        <v>999.9</v>
      </c>
      <c r="GT151">
        <v>62.4</v>
      </c>
      <c r="GU151">
        <v>35.9</v>
      </c>
      <c r="GV151">
        <v>36.7453</v>
      </c>
      <c r="GW151">
        <v>61.9209</v>
      </c>
      <c r="GX151">
        <v>30.0481</v>
      </c>
      <c r="GY151">
        <v>1</v>
      </c>
      <c r="GZ151">
        <v>0.474548</v>
      </c>
      <c r="HA151">
        <v>0</v>
      </c>
      <c r="HB151">
        <v>20.2772</v>
      </c>
      <c r="HC151">
        <v>5.22313</v>
      </c>
      <c r="HD151">
        <v>11.9081</v>
      </c>
      <c r="HE151">
        <v>4.9637</v>
      </c>
      <c r="HF151">
        <v>3.292</v>
      </c>
      <c r="HG151">
        <v>9999</v>
      </c>
      <c r="HH151">
        <v>9999</v>
      </c>
      <c r="HI151">
        <v>9999</v>
      </c>
      <c r="HJ151">
        <v>999.9</v>
      </c>
      <c r="HK151">
        <v>4.97032</v>
      </c>
      <c r="HL151">
        <v>1.87531</v>
      </c>
      <c r="HM151">
        <v>1.87408</v>
      </c>
      <c r="HN151">
        <v>1.8733</v>
      </c>
      <c r="HO151">
        <v>1.87469</v>
      </c>
      <c r="HP151">
        <v>1.86966</v>
      </c>
      <c r="HQ151">
        <v>1.87378</v>
      </c>
      <c r="HR151">
        <v>1.87887</v>
      </c>
      <c r="HS151">
        <v>0</v>
      </c>
      <c r="HT151">
        <v>0</v>
      </c>
      <c r="HU151">
        <v>0</v>
      </c>
      <c r="HV151">
        <v>0</v>
      </c>
      <c r="HW151" t="s">
        <v>416</v>
      </c>
      <c r="HX151" t="s">
        <v>417</v>
      </c>
      <c r="HY151" t="s">
        <v>418</v>
      </c>
      <c r="HZ151" t="s">
        <v>418</v>
      </c>
      <c r="IA151" t="s">
        <v>418</v>
      </c>
      <c r="IB151" t="s">
        <v>418</v>
      </c>
      <c r="IC151">
        <v>0</v>
      </c>
      <c r="ID151">
        <v>100</v>
      </c>
      <c r="IE151">
        <v>100</v>
      </c>
      <c r="IF151">
        <v>0.518</v>
      </c>
      <c r="IG151">
        <v>0.546</v>
      </c>
      <c r="IH151">
        <v>0.4390500000000657</v>
      </c>
      <c r="II151">
        <v>0</v>
      </c>
      <c r="IJ151">
        <v>0</v>
      </c>
      <c r="IK151">
        <v>0</v>
      </c>
      <c r="IL151">
        <v>0.3723500000000008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1.8</v>
      </c>
      <c r="IU151">
        <v>16.3</v>
      </c>
      <c r="IV151">
        <v>1.1438</v>
      </c>
      <c r="IW151">
        <v>2.4292</v>
      </c>
      <c r="IX151">
        <v>1.42578</v>
      </c>
      <c r="IY151">
        <v>2.26562</v>
      </c>
      <c r="IZ151">
        <v>1.54785</v>
      </c>
      <c r="JA151">
        <v>2.47803</v>
      </c>
      <c r="JB151">
        <v>39.0436</v>
      </c>
      <c r="JC151">
        <v>15.0251</v>
      </c>
      <c r="JD151">
        <v>18</v>
      </c>
      <c r="JE151">
        <v>640.638</v>
      </c>
      <c r="JF151">
        <v>419.363</v>
      </c>
      <c r="JG151">
        <v>33.8768</v>
      </c>
      <c r="JH151">
        <v>33.3144</v>
      </c>
      <c r="JI151">
        <v>30.0001</v>
      </c>
      <c r="JJ151">
        <v>33.1202</v>
      </c>
      <c r="JK151">
        <v>33.0349</v>
      </c>
      <c r="JL151">
        <v>22.9089</v>
      </c>
      <c r="JM151">
        <v>4.36364</v>
      </c>
      <c r="JN151">
        <v>100</v>
      </c>
      <c r="JO151">
        <v>-999.9</v>
      </c>
      <c r="JP151">
        <v>435</v>
      </c>
      <c r="JQ151">
        <v>35</v>
      </c>
      <c r="JR151">
        <v>94.312</v>
      </c>
      <c r="JS151">
        <v>100.379</v>
      </c>
    </row>
    <row r="152" spans="1:279">
      <c r="A152">
        <v>116</v>
      </c>
      <c r="B152">
        <v>1687896780.6</v>
      </c>
      <c r="C152">
        <v>24249</v>
      </c>
      <c r="D152" t="s">
        <v>990</v>
      </c>
      <c r="E152" t="s">
        <v>991</v>
      </c>
      <c r="F152">
        <v>15</v>
      </c>
      <c r="P152">
        <v>1687896772.599999</v>
      </c>
      <c r="Q152">
        <f>(R152)/1000</f>
        <v>0</v>
      </c>
      <c r="R152">
        <f>1000*DB152*AP152*(CX152-CY152)/(100*CQ152*(1000-AP152*CX152))</f>
        <v>0</v>
      </c>
      <c r="S152">
        <f>DB152*AP152*(CW152-CV152*(1000-AP152*CY152)/(1000-AP152*CX152))/(100*CQ152)</f>
        <v>0</v>
      </c>
      <c r="T152">
        <f>CV152 - IF(AP152&gt;1, S152*CQ152*100.0/(AR152*DJ152), 0)</f>
        <v>0</v>
      </c>
      <c r="U152">
        <f>((AA152-Q152/2)*T152-S152)/(AA152+Q152/2)</f>
        <v>0</v>
      </c>
      <c r="V152">
        <f>U152*(DC152+DD152)/1000.0</f>
        <v>0</v>
      </c>
      <c r="W152">
        <f>(CV152 - IF(AP152&gt;1, S152*CQ152*100.0/(AR152*DJ152), 0))*(DC152+DD152)/1000.0</f>
        <v>0</v>
      </c>
      <c r="X152">
        <f>2.0/((1/Z152-1/Y152)+SIGN(Z152)*SQRT((1/Z152-1/Y152)*(1/Z152-1/Y152) + 4*CR152/((CR152+1)*(CR152+1))*(2*1/Z152*1/Y152-1/Y152*1/Y152)))</f>
        <v>0</v>
      </c>
      <c r="Y152">
        <f>IF(LEFT(CS152,1)&lt;&gt;"0",IF(LEFT(CS152,1)="1",3.0,CT152),$D$5+$E$5*(DJ152*DC152/($K$5*1000))+$F$5*(DJ152*DC152/($K$5*1000))*MAX(MIN(CQ152,$J$5),$I$5)*MAX(MIN(CQ152,$J$5),$I$5)+$G$5*MAX(MIN(CQ152,$J$5),$I$5)*(DJ152*DC152/($K$5*1000))+$H$5*(DJ152*DC152/($K$5*1000))*(DJ152*DC152/($K$5*1000)))</f>
        <v>0</v>
      </c>
      <c r="Z152">
        <f>Q152*(1000-(1000*0.61365*exp(17.502*AD152/(240.97+AD152))/(DC152+DD152)+CX152)/2)/(1000*0.61365*exp(17.502*AD152/(240.97+AD152))/(DC152+DD152)-CX152)</f>
        <v>0</v>
      </c>
      <c r="AA152">
        <f>1/((CR152+1)/(X152/1.6)+1/(Y152/1.37)) + CR152/((CR152+1)/(X152/1.6) + CR152/(Y152/1.37))</f>
        <v>0</v>
      </c>
      <c r="AB152">
        <f>(CM152*CP152)</f>
        <v>0</v>
      </c>
      <c r="AC152">
        <f>(DE152+(AB152+2*0.95*5.67E-8*(((DE152+$B$7)+273)^4-(DE152+273)^4)-44100*Q152)/(1.84*29.3*Y152+8*0.95*5.67E-8*(DE152+273)^3))</f>
        <v>0</v>
      </c>
      <c r="AD152">
        <f>($B$119*DF152+$D$7*DG152+$C$119*AC152)</f>
        <v>0</v>
      </c>
      <c r="AE152">
        <f>0.61365*exp(17.502*AD152/(240.97+AD152))</f>
        <v>0</v>
      </c>
      <c r="AF152">
        <f>(AG152/AH152*100)</f>
        <v>0</v>
      </c>
      <c r="AG152">
        <f>CX152*(DC152+DD152)/1000</f>
        <v>0</v>
      </c>
      <c r="AH152">
        <f>0.61365*exp(17.502*DE152/(240.97+DE152))</f>
        <v>0</v>
      </c>
      <c r="AI152">
        <f>(AE152-CX152*(DC152+DD152)/1000)</f>
        <v>0</v>
      </c>
      <c r="AJ152">
        <f>(-Q152*44100)</f>
        <v>0</v>
      </c>
      <c r="AK152">
        <f>2*29.3*Y152*0.92*(DE152-AD152)</f>
        <v>0</v>
      </c>
      <c r="AL152">
        <f>2*0.95*5.67E-8*(((DE152+$B$7)+273)^4-(AD152+273)^4)</f>
        <v>0</v>
      </c>
      <c r="AM152">
        <f>AB152+AL152+AJ152+AK152</f>
        <v>0</v>
      </c>
      <c r="AN152">
        <v>0</v>
      </c>
      <c r="AO152">
        <v>0</v>
      </c>
      <c r="AP152">
        <f>IF(AN152*$H$13&gt;=AR152,1.0,(AR152/(AR152-AN152*$H$13)))</f>
        <v>0</v>
      </c>
      <c r="AQ152">
        <f>(AP152-1)*100</f>
        <v>0</v>
      </c>
      <c r="AR152">
        <f>MAX(0,($B$13+$C$13*DJ152)/(1+$D$13*DJ152)*DC152/(DE152+273)*$E$13)</f>
        <v>0</v>
      </c>
      <c r="AS152" t="s">
        <v>409</v>
      </c>
      <c r="AT152">
        <v>12501.9</v>
      </c>
      <c r="AU152">
        <v>646.7515384615385</v>
      </c>
      <c r="AV152">
        <v>2575.47</v>
      </c>
      <c r="AW152">
        <f>1-AU152/AV152</f>
        <v>0</v>
      </c>
      <c r="AX152">
        <v>-1.242991638256745</v>
      </c>
      <c r="AY152" t="s">
        <v>992</v>
      </c>
      <c r="AZ152">
        <v>12515.7</v>
      </c>
      <c r="BA152">
        <v>642.2015769230768</v>
      </c>
      <c r="BB152">
        <v>916.729</v>
      </c>
      <c r="BC152">
        <f>1-BA152/BB152</f>
        <v>0</v>
      </c>
      <c r="BD152">
        <v>0.5</v>
      </c>
      <c r="BE152">
        <f>CN152</f>
        <v>0</v>
      </c>
      <c r="BF152">
        <f>S152</f>
        <v>0</v>
      </c>
      <c r="BG152">
        <f>BC152*BD152*BE152</f>
        <v>0</v>
      </c>
      <c r="BH152">
        <f>(BF152-AX152)/BE152</f>
        <v>0</v>
      </c>
      <c r="BI152">
        <f>(AV152-BB152)/BB152</f>
        <v>0</v>
      </c>
      <c r="BJ152">
        <f>AU152/(AW152+AU152/BB152)</f>
        <v>0</v>
      </c>
      <c r="BK152" t="s">
        <v>993</v>
      </c>
      <c r="BL152">
        <v>-524.3</v>
      </c>
      <c r="BM152">
        <f>IF(BL152&lt;&gt;0, BL152, BJ152)</f>
        <v>0</v>
      </c>
      <c r="BN152">
        <f>1-BM152/BB152</f>
        <v>0</v>
      </c>
      <c r="BO152">
        <f>(BB152-BA152)/(BB152-BM152)</f>
        <v>0</v>
      </c>
      <c r="BP152">
        <f>(AV152-BB152)/(AV152-BM152)</f>
        <v>0</v>
      </c>
      <c r="BQ152">
        <f>(BB152-BA152)/(BB152-AU152)</f>
        <v>0</v>
      </c>
      <c r="BR152">
        <f>(AV152-BB152)/(AV152-AU152)</f>
        <v>0</v>
      </c>
      <c r="BS152">
        <f>(BO152*BM152/BA152)</f>
        <v>0</v>
      </c>
      <c r="BT152">
        <f>(1-BS152)</f>
        <v>0</v>
      </c>
      <c r="BU152">
        <v>2075</v>
      </c>
      <c r="BV152">
        <v>300</v>
      </c>
      <c r="BW152">
        <v>300</v>
      </c>
      <c r="BX152">
        <v>300</v>
      </c>
      <c r="BY152">
        <v>12515.7</v>
      </c>
      <c r="BZ152">
        <v>837.89</v>
      </c>
      <c r="CA152">
        <v>-0.00906766</v>
      </c>
      <c r="CB152">
        <v>-15.86</v>
      </c>
      <c r="CC152" t="s">
        <v>412</v>
      </c>
      <c r="CD152" t="s">
        <v>412</v>
      </c>
      <c r="CE152" t="s">
        <v>412</v>
      </c>
      <c r="CF152" t="s">
        <v>412</v>
      </c>
      <c r="CG152" t="s">
        <v>412</v>
      </c>
      <c r="CH152" t="s">
        <v>412</v>
      </c>
      <c r="CI152" t="s">
        <v>412</v>
      </c>
      <c r="CJ152" t="s">
        <v>412</v>
      </c>
      <c r="CK152" t="s">
        <v>412</v>
      </c>
      <c r="CL152" t="s">
        <v>412</v>
      </c>
      <c r="CM152">
        <f>$B$11*DK152+$C$11*DL152+$F$11*DW152*(1-DZ152)</f>
        <v>0</v>
      </c>
      <c r="CN152">
        <f>CM152*CO152</f>
        <v>0</v>
      </c>
      <c r="CO152">
        <f>($B$11*$D$9+$C$11*$D$9+$F$11*((EJ152+EB152)/MAX(EJ152+EB152+EK152, 0.1)*$I$9+EK152/MAX(EJ152+EB152+EK152, 0.1)*$J$9))/($B$11+$C$11+$F$11)</f>
        <v>0</v>
      </c>
      <c r="CP152">
        <f>($B$11*$K$9+$C$11*$K$9+$F$11*((EJ152+EB152)/MAX(EJ152+EB152+EK152, 0.1)*$P$9+EK152/MAX(EJ152+EB152+EK152, 0.1)*$Q$9))/($B$11+$C$11+$F$11)</f>
        <v>0</v>
      </c>
      <c r="CQ152">
        <v>6</v>
      </c>
      <c r="CR152">
        <v>0.5</v>
      </c>
      <c r="CS152" t="s">
        <v>413</v>
      </c>
      <c r="CT152">
        <v>2</v>
      </c>
      <c r="CU152">
        <v>1687896772.599999</v>
      </c>
      <c r="CV152">
        <v>422.3769677419355</v>
      </c>
      <c r="CW152">
        <v>435.0057741935483</v>
      </c>
      <c r="CX152">
        <v>36.68847419354839</v>
      </c>
      <c r="CY152">
        <v>34.98003225806452</v>
      </c>
      <c r="CZ152">
        <v>421.8649677419355</v>
      </c>
      <c r="DA152">
        <v>36.14282903225806</v>
      </c>
      <c r="DB152">
        <v>600.2328709677417</v>
      </c>
      <c r="DC152">
        <v>100.8029354838709</v>
      </c>
      <c r="DD152">
        <v>0.1000099870967742</v>
      </c>
      <c r="DE152">
        <v>34.89060967741935</v>
      </c>
      <c r="DF152">
        <v>34.60409354838709</v>
      </c>
      <c r="DG152">
        <v>999.9000000000003</v>
      </c>
      <c r="DH152">
        <v>0</v>
      </c>
      <c r="DI152">
        <v>0</v>
      </c>
      <c r="DJ152">
        <v>10002.34225806452</v>
      </c>
      <c r="DK152">
        <v>0</v>
      </c>
      <c r="DL152">
        <v>228.8540645161291</v>
      </c>
      <c r="DM152">
        <v>-12.62283548387097</v>
      </c>
      <c r="DN152">
        <v>438.4695483870968</v>
      </c>
      <c r="DO152">
        <v>450.7737096774194</v>
      </c>
      <c r="DP152">
        <v>1.708448064516129</v>
      </c>
      <c r="DQ152">
        <v>435.0057741935483</v>
      </c>
      <c r="DR152">
        <v>34.98003225806452</v>
      </c>
      <c r="DS152">
        <v>3.698303225806452</v>
      </c>
      <c r="DT152">
        <v>3.526086451612903</v>
      </c>
      <c r="DU152">
        <v>27.55869677419354</v>
      </c>
      <c r="DV152">
        <v>26.74588387096775</v>
      </c>
      <c r="DW152">
        <v>1500.034838709677</v>
      </c>
      <c r="DX152">
        <v>0.9730001935483868</v>
      </c>
      <c r="DY152">
        <v>0.02699952258064517</v>
      </c>
      <c r="DZ152">
        <v>0</v>
      </c>
      <c r="EA152">
        <v>642.4000645161291</v>
      </c>
      <c r="EB152">
        <v>4.999310000000001</v>
      </c>
      <c r="EC152">
        <v>21048.04516129033</v>
      </c>
      <c r="ED152">
        <v>13259.54838709678</v>
      </c>
      <c r="EE152">
        <v>41.33638709677418</v>
      </c>
      <c r="EF152">
        <v>42.37296774193548</v>
      </c>
      <c r="EG152">
        <v>41.63699999999998</v>
      </c>
      <c r="EH152">
        <v>41.92899999999998</v>
      </c>
      <c r="EI152">
        <v>42.93699999999997</v>
      </c>
      <c r="EJ152">
        <v>1454.672580645162</v>
      </c>
      <c r="EK152">
        <v>40.36387096774192</v>
      </c>
      <c r="EL152">
        <v>0</v>
      </c>
      <c r="EM152">
        <v>138.7999999523163</v>
      </c>
      <c r="EN152">
        <v>0</v>
      </c>
      <c r="EO152">
        <v>642.2015769230768</v>
      </c>
      <c r="EP152">
        <v>-12.99511108000397</v>
      </c>
      <c r="EQ152">
        <v>-1411.641022615183</v>
      </c>
      <c r="ER152">
        <v>21025.69615384616</v>
      </c>
      <c r="ES152">
        <v>15</v>
      </c>
      <c r="ET152">
        <v>1687896805.6</v>
      </c>
      <c r="EU152" t="s">
        <v>994</v>
      </c>
      <c r="EV152">
        <v>1687896805.6</v>
      </c>
      <c r="EW152">
        <v>1687896659.6</v>
      </c>
      <c r="EX152">
        <v>116</v>
      </c>
      <c r="EY152">
        <v>-0.006</v>
      </c>
      <c r="EZ152">
        <v>0.173</v>
      </c>
      <c r="FA152">
        <v>0.512</v>
      </c>
      <c r="FB152">
        <v>0.546</v>
      </c>
      <c r="FC152">
        <v>435</v>
      </c>
      <c r="FD152">
        <v>35</v>
      </c>
      <c r="FE152">
        <v>0.07000000000000001</v>
      </c>
      <c r="FF152">
        <v>0.27</v>
      </c>
      <c r="FG152">
        <v>-12.63037317073171</v>
      </c>
      <c r="FH152">
        <v>0.1502404181185031</v>
      </c>
      <c r="FI152">
        <v>0.04958532446340943</v>
      </c>
      <c r="FJ152">
        <v>1</v>
      </c>
      <c r="FK152">
        <v>422.381</v>
      </c>
      <c r="FL152">
        <v>0.2100483870950288</v>
      </c>
      <c r="FM152">
        <v>0.02882315377518979</v>
      </c>
      <c r="FN152">
        <v>1</v>
      </c>
      <c r="FO152">
        <v>1.690603902439024</v>
      </c>
      <c r="FP152">
        <v>0.334113240418121</v>
      </c>
      <c r="FQ152">
        <v>0.03343161851418934</v>
      </c>
      <c r="FR152">
        <v>1</v>
      </c>
      <c r="FS152">
        <v>36.68642258064516</v>
      </c>
      <c r="FT152">
        <v>0.2483564516127828</v>
      </c>
      <c r="FU152">
        <v>0.01904005471795835</v>
      </c>
      <c r="FV152">
        <v>1</v>
      </c>
      <c r="FW152">
        <v>4</v>
      </c>
      <c r="FX152">
        <v>4</v>
      </c>
      <c r="FY152" t="s">
        <v>415</v>
      </c>
      <c r="FZ152">
        <v>3.17053</v>
      </c>
      <c r="GA152">
        <v>2.79655</v>
      </c>
      <c r="GB152">
        <v>0.103657</v>
      </c>
      <c r="GC152">
        <v>0.106635</v>
      </c>
      <c r="GD152">
        <v>0.157782</v>
      </c>
      <c r="GE152">
        <v>0.153722</v>
      </c>
      <c r="GF152">
        <v>27721.1</v>
      </c>
      <c r="GG152">
        <v>22020.8</v>
      </c>
      <c r="GH152">
        <v>28936.6</v>
      </c>
      <c r="GI152">
        <v>24172.5</v>
      </c>
      <c r="GJ152">
        <v>30997.4</v>
      </c>
      <c r="GK152">
        <v>29853.5</v>
      </c>
      <c r="GL152">
        <v>39922.5</v>
      </c>
      <c r="GM152">
        <v>39443.2</v>
      </c>
      <c r="GN152">
        <v>2.10445</v>
      </c>
      <c r="GO152">
        <v>1.7915</v>
      </c>
      <c r="GP152">
        <v>0.0345111</v>
      </c>
      <c r="GQ152">
        <v>0</v>
      </c>
      <c r="GR152">
        <v>33.9841</v>
      </c>
      <c r="GS152">
        <v>999.9</v>
      </c>
      <c r="GT152">
        <v>62.6</v>
      </c>
      <c r="GU152">
        <v>35.9</v>
      </c>
      <c r="GV152">
        <v>36.8633</v>
      </c>
      <c r="GW152">
        <v>62.0609</v>
      </c>
      <c r="GX152">
        <v>30.8093</v>
      </c>
      <c r="GY152">
        <v>1</v>
      </c>
      <c r="GZ152">
        <v>0.485948</v>
      </c>
      <c r="HA152">
        <v>0</v>
      </c>
      <c r="HB152">
        <v>20.2764</v>
      </c>
      <c r="HC152">
        <v>5.22343</v>
      </c>
      <c r="HD152">
        <v>11.9081</v>
      </c>
      <c r="HE152">
        <v>4.96365</v>
      </c>
      <c r="HF152">
        <v>3.292</v>
      </c>
      <c r="HG152">
        <v>9999</v>
      </c>
      <c r="HH152">
        <v>9999</v>
      </c>
      <c r="HI152">
        <v>9999</v>
      </c>
      <c r="HJ152">
        <v>999.9</v>
      </c>
      <c r="HK152">
        <v>4.97029</v>
      </c>
      <c r="HL152">
        <v>1.87531</v>
      </c>
      <c r="HM152">
        <v>1.87408</v>
      </c>
      <c r="HN152">
        <v>1.87331</v>
      </c>
      <c r="HO152">
        <v>1.87469</v>
      </c>
      <c r="HP152">
        <v>1.86966</v>
      </c>
      <c r="HQ152">
        <v>1.87381</v>
      </c>
      <c r="HR152">
        <v>1.87891</v>
      </c>
      <c r="HS152">
        <v>0</v>
      </c>
      <c r="HT152">
        <v>0</v>
      </c>
      <c r="HU152">
        <v>0</v>
      </c>
      <c r="HV152">
        <v>0</v>
      </c>
      <c r="HW152" t="s">
        <v>416</v>
      </c>
      <c r="HX152" t="s">
        <v>417</v>
      </c>
      <c r="HY152" t="s">
        <v>418</v>
      </c>
      <c r="HZ152" t="s">
        <v>418</v>
      </c>
      <c r="IA152" t="s">
        <v>418</v>
      </c>
      <c r="IB152" t="s">
        <v>418</v>
      </c>
      <c r="IC152">
        <v>0</v>
      </c>
      <c r="ID152">
        <v>100</v>
      </c>
      <c r="IE152">
        <v>100</v>
      </c>
      <c r="IF152">
        <v>0.512</v>
      </c>
      <c r="IG152">
        <v>0.5457</v>
      </c>
      <c r="IH152">
        <v>0.5178499999999531</v>
      </c>
      <c r="II152">
        <v>0</v>
      </c>
      <c r="IJ152">
        <v>0</v>
      </c>
      <c r="IK152">
        <v>0</v>
      </c>
      <c r="IL152">
        <v>0.5456499999999949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2</v>
      </c>
      <c r="IU152">
        <v>2</v>
      </c>
      <c r="IV152">
        <v>1.1438</v>
      </c>
      <c r="IW152">
        <v>2.44263</v>
      </c>
      <c r="IX152">
        <v>1.42578</v>
      </c>
      <c r="IY152">
        <v>2.26562</v>
      </c>
      <c r="IZ152">
        <v>1.54785</v>
      </c>
      <c r="JA152">
        <v>2.3999</v>
      </c>
      <c r="JB152">
        <v>39.1676</v>
      </c>
      <c r="JC152">
        <v>14.9638</v>
      </c>
      <c r="JD152">
        <v>18</v>
      </c>
      <c r="JE152">
        <v>641.468</v>
      </c>
      <c r="JF152">
        <v>418.336</v>
      </c>
      <c r="JG152">
        <v>33.9595</v>
      </c>
      <c r="JH152">
        <v>33.4059</v>
      </c>
      <c r="JI152">
        <v>30.0006</v>
      </c>
      <c r="JJ152">
        <v>33.1792</v>
      </c>
      <c r="JK152">
        <v>33.0952</v>
      </c>
      <c r="JL152">
        <v>22.9057</v>
      </c>
      <c r="JM152">
        <v>4.91507</v>
      </c>
      <c r="JN152">
        <v>100</v>
      </c>
      <c r="JO152">
        <v>-999.9</v>
      </c>
      <c r="JP152">
        <v>435</v>
      </c>
      <c r="JQ152">
        <v>35</v>
      </c>
      <c r="JR152">
        <v>94.2931</v>
      </c>
      <c r="JS152">
        <v>100.346</v>
      </c>
    </row>
    <row r="153" spans="1:279">
      <c r="A153">
        <v>117</v>
      </c>
      <c r="B153">
        <v>1687896959.6</v>
      </c>
      <c r="C153">
        <v>24428</v>
      </c>
      <c r="D153" t="s">
        <v>995</v>
      </c>
      <c r="E153" t="s">
        <v>996</v>
      </c>
      <c r="F153">
        <v>15</v>
      </c>
      <c r="P153">
        <v>1687896951.599999</v>
      </c>
      <c r="Q153">
        <f>(R153)/1000</f>
        <v>0</v>
      </c>
      <c r="R153">
        <f>1000*DB153*AP153*(CX153-CY153)/(100*CQ153*(1000-AP153*CX153))</f>
        <v>0</v>
      </c>
      <c r="S153">
        <f>DB153*AP153*(CW153-CV153*(1000-AP153*CY153)/(1000-AP153*CX153))/(100*CQ153)</f>
        <v>0</v>
      </c>
      <c r="T153">
        <f>CV153 - IF(AP153&gt;1, S153*CQ153*100.0/(AR153*DJ153), 0)</f>
        <v>0</v>
      </c>
      <c r="U153">
        <f>((AA153-Q153/2)*T153-S153)/(AA153+Q153/2)</f>
        <v>0</v>
      </c>
      <c r="V153">
        <f>U153*(DC153+DD153)/1000.0</f>
        <v>0</v>
      </c>
      <c r="W153">
        <f>(CV153 - IF(AP153&gt;1, S153*CQ153*100.0/(AR153*DJ153), 0))*(DC153+DD153)/1000.0</f>
        <v>0</v>
      </c>
      <c r="X153">
        <f>2.0/((1/Z153-1/Y153)+SIGN(Z153)*SQRT((1/Z153-1/Y153)*(1/Z153-1/Y153) + 4*CR153/((CR153+1)*(CR153+1))*(2*1/Z153*1/Y153-1/Y153*1/Y153)))</f>
        <v>0</v>
      </c>
      <c r="Y153">
        <f>IF(LEFT(CS153,1)&lt;&gt;"0",IF(LEFT(CS153,1)="1",3.0,CT153),$D$5+$E$5*(DJ153*DC153/($K$5*1000))+$F$5*(DJ153*DC153/($K$5*1000))*MAX(MIN(CQ153,$J$5),$I$5)*MAX(MIN(CQ153,$J$5),$I$5)+$G$5*MAX(MIN(CQ153,$J$5),$I$5)*(DJ153*DC153/($K$5*1000))+$H$5*(DJ153*DC153/($K$5*1000))*(DJ153*DC153/($K$5*1000)))</f>
        <v>0</v>
      </c>
      <c r="Z153">
        <f>Q153*(1000-(1000*0.61365*exp(17.502*AD153/(240.97+AD153))/(DC153+DD153)+CX153)/2)/(1000*0.61365*exp(17.502*AD153/(240.97+AD153))/(DC153+DD153)-CX153)</f>
        <v>0</v>
      </c>
      <c r="AA153">
        <f>1/((CR153+1)/(X153/1.6)+1/(Y153/1.37)) + CR153/((CR153+1)/(X153/1.6) + CR153/(Y153/1.37))</f>
        <v>0</v>
      </c>
      <c r="AB153">
        <f>(CM153*CP153)</f>
        <v>0</v>
      </c>
      <c r="AC153">
        <f>(DE153+(AB153+2*0.95*5.67E-8*(((DE153+$B$7)+273)^4-(DE153+273)^4)-44100*Q153)/(1.84*29.3*Y153+8*0.95*5.67E-8*(DE153+273)^3))</f>
        <v>0</v>
      </c>
      <c r="AD153">
        <f>($B$119*DF153+$D$7*DG153+$C$119*AC153)</f>
        <v>0</v>
      </c>
      <c r="AE153">
        <f>0.61365*exp(17.502*AD153/(240.97+AD153))</f>
        <v>0</v>
      </c>
      <c r="AF153">
        <f>(AG153/AH153*100)</f>
        <v>0</v>
      </c>
      <c r="AG153">
        <f>CX153*(DC153+DD153)/1000</f>
        <v>0</v>
      </c>
      <c r="AH153">
        <f>0.61365*exp(17.502*DE153/(240.97+DE153))</f>
        <v>0</v>
      </c>
      <c r="AI153">
        <f>(AE153-CX153*(DC153+DD153)/1000)</f>
        <v>0</v>
      </c>
      <c r="AJ153">
        <f>(-Q153*44100)</f>
        <v>0</v>
      </c>
      <c r="AK153">
        <f>2*29.3*Y153*0.92*(DE153-AD153)</f>
        <v>0</v>
      </c>
      <c r="AL153">
        <f>2*0.95*5.67E-8*(((DE153+$B$7)+273)^4-(AD153+273)^4)</f>
        <v>0</v>
      </c>
      <c r="AM153">
        <f>AB153+AL153+AJ153+AK153</f>
        <v>0</v>
      </c>
      <c r="AN153">
        <v>0</v>
      </c>
      <c r="AO153">
        <v>0</v>
      </c>
      <c r="AP153">
        <f>IF(AN153*$H$13&gt;=AR153,1.0,(AR153/(AR153-AN153*$H$13)))</f>
        <v>0</v>
      </c>
      <c r="AQ153">
        <f>(AP153-1)*100</f>
        <v>0</v>
      </c>
      <c r="AR153">
        <f>MAX(0,($B$13+$C$13*DJ153)/(1+$D$13*DJ153)*DC153/(DE153+273)*$E$13)</f>
        <v>0</v>
      </c>
      <c r="AS153" t="s">
        <v>409</v>
      </c>
      <c r="AT153">
        <v>12501.9</v>
      </c>
      <c r="AU153">
        <v>646.7515384615385</v>
      </c>
      <c r="AV153">
        <v>2575.47</v>
      </c>
      <c r="AW153">
        <f>1-AU153/AV153</f>
        <v>0</v>
      </c>
      <c r="AX153">
        <v>-1.242991638256745</v>
      </c>
      <c r="AY153" t="s">
        <v>997</v>
      </c>
      <c r="AZ153">
        <v>12505.6</v>
      </c>
      <c r="BA153">
        <v>696.1484399999999</v>
      </c>
      <c r="BB153">
        <v>893.468</v>
      </c>
      <c r="BC153">
        <f>1-BA153/BB153</f>
        <v>0</v>
      </c>
      <c r="BD153">
        <v>0.5</v>
      </c>
      <c r="BE153">
        <f>CN153</f>
        <v>0</v>
      </c>
      <c r="BF153">
        <f>S153</f>
        <v>0</v>
      </c>
      <c r="BG153">
        <f>BC153*BD153*BE153</f>
        <v>0</v>
      </c>
      <c r="BH153">
        <f>(BF153-AX153)/BE153</f>
        <v>0</v>
      </c>
      <c r="BI153">
        <f>(AV153-BB153)/BB153</f>
        <v>0</v>
      </c>
      <c r="BJ153">
        <f>AU153/(AW153+AU153/BB153)</f>
        <v>0</v>
      </c>
      <c r="BK153" t="s">
        <v>998</v>
      </c>
      <c r="BL153">
        <v>-1654.44</v>
      </c>
      <c r="BM153">
        <f>IF(BL153&lt;&gt;0, BL153, BJ153)</f>
        <v>0</v>
      </c>
      <c r="BN153">
        <f>1-BM153/BB153</f>
        <v>0</v>
      </c>
      <c r="BO153">
        <f>(BB153-BA153)/(BB153-BM153)</f>
        <v>0</v>
      </c>
      <c r="BP153">
        <f>(AV153-BB153)/(AV153-BM153)</f>
        <v>0</v>
      </c>
      <c r="BQ153">
        <f>(BB153-BA153)/(BB153-AU153)</f>
        <v>0</v>
      </c>
      <c r="BR153">
        <f>(AV153-BB153)/(AV153-AU153)</f>
        <v>0</v>
      </c>
      <c r="BS153">
        <f>(BO153*BM153/BA153)</f>
        <v>0</v>
      </c>
      <c r="BT153">
        <f>(1-BS153)</f>
        <v>0</v>
      </c>
      <c r="BU153">
        <v>2077</v>
      </c>
      <c r="BV153">
        <v>300</v>
      </c>
      <c r="BW153">
        <v>300</v>
      </c>
      <c r="BX153">
        <v>300</v>
      </c>
      <c r="BY153">
        <v>12505.6</v>
      </c>
      <c r="BZ153">
        <v>856.65</v>
      </c>
      <c r="CA153">
        <v>-0.009059920000000001</v>
      </c>
      <c r="CB153">
        <v>-1.83</v>
      </c>
      <c r="CC153" t="s">
        <v>412</v>
      </c>
      <c r="CD153" t="s">
        <v>412</v>
      </c>
      <c r="CE153" t="s">
        <v>412</v>
      </c>
      <c r="CF153" t="s">
        <v>412</v>
      </c>
      <c r="CG153" t="s">
        <v>412</v>
      </c>
      <c r="CH153" t="s">
        <v>412</v>
      </c>
      <c r="CI153" t="s">
        <v>412</v>
      </c>
      <c r="CJ153" t="s">
        <v>412</v>
      </c>
      <c r="CK153" t="s">
        <v>412</v>
      </c>
      <c r="CL153" t="s">
        <v>412</v>
      </c>
      <c r="CM153">
        <f>$B$11*DK153+$C$11*DL153+$F$11*DW153*(1-DZ153)</f>
        <v>0</v>
      </c>
      <c r="CN153">
        <f>CM153*CO153</f>
        <v>0</v>
      </c>
      <c r="CO153">
        <f>($B$11*$D$9+$C$11*$D$9+$F$11*((EJ153+EB153)/MAX(EJ153+EB153+EK153, 0.1)*$I$9+EK153/MAX(EJ153+EB153+EK153, 0.1)*$J$9))/($B$11+$C$11+$F$11)</f>
        <v>0</v>
      </c>
      <c r="CP153">
        <f>($B$11*$K$9+$C$11*$K$9+$F$11*((EJ153+EB153)/MAX(EJ153+EB153+EK153, 0.1)*$P$9+EK153/MAX(EJ153+EB153+EK153, 0.1)*$Q$9))/($B$11+$C$11+$F$11)</f>
        <v>0</v>
      </c>
      <c r="CQ153">
        <v>6</v>
      </c>
      <c r="CR153">
        <v>0.5</v>
      </c>
      <c r="CS153" t="s">
        <v>413</v>
      </c>
      <c r="CT153">
        <v>2</v>
      </c>
      <c r="CU153">
        <v>1687896951.599999</v>
      </c>
      <c r="CV153">
        <v>425.8356129032258</v>
      </c>
      <c r="CW153">
        <v>434.9815806451613</v>
      </c>
      <c r="CX153">
        <v>36.07353548387096</v>
      </c>
      <c r="CY153">
        <v>34.9626064516129</v>
      </c>
      <c r="CZ153">
        <v>425.3036129032258</v>
      </c>
      <c r="DA153">
        <v>35.52789032258065</v>
      </c>
      <c r="DB153">
        <v>600.1565483870967</v>
      </c>
      <c r="DC153">
        <v>100.804064516129</v>
      </c>
      <c r="DD153">
        <v>0.09980849032258064</v>
      </c>
      <c r="DE153">
        <v>34.97522903225806</v>
      </c>
      <c r="DF153">
        <v>34.70128064516128</v>
      </c>
      <c r="DG153">
        <v>999.9000000000003</v>
      </c>
      <c r="DH153">
        <v>0</v>
      </c>
      <c r="DI153">
        <v>0</v>
      </c>
      <c r="DJ153">
        <v>10004.09387096774</v>
      </c>
      <c r="DK153">
        <v>0</v>
      </c>
      <c r="DL153">
        <v>165.3689677419355</v>
      </c>
      <c r="DM153">
        <v>-9.166112903225807</v>
      </c>
      <c r="DN153">
        <v>441.7510645161291</v>
      </c>
      <c r="DO153">
        <v>450.7406129032258</v>
      </c>
      <c r="DP153">
        <v>1.110924193548387</v>
      </c>
      <c r="DQ153">
        <v>434.9815806451613</v>
      </c>
      <c r="DR153">
        <v>34.9626064516129</v>
      </c>
      <c r="DS153">
        <v>3.636357741935484</v>
      </c>
      <c r="DT153">
        <v>3.524372580645162</v>
      </c>
      <c r="DU153">
        <v>27.27019677419354</v>
      </c>
      <c r="DV153">
        <v>26.73760967741935</v>
      </c>
      <c r="DW153">
        <v>1499.999032258065</v>
      </c>
      <c r="DX153">
        <v>0.9730019677419358</v>
      </c>
      <c r="DY153">
        <v>0.02699774516129033</v>
      </c>
      <c r="DZ153">
        <v>0</v>
      </c>
      <c r="EA153">
        <v>697.9544516129032</v>
      </c>
      <c r="EB153">
        <v>4.999310000000001</v>
      </c>
      <c r="EC153">
        <v>19275.65806451613</v>
      </c>
      <c r="ED153">
        <v>13259.23225806452</v>
      </c>
      <c r="EE153">
        <v>41.30799999999998</v>
      </c>
      <c r="EF153">
        <v>42.46748387096774</v>
      </c>
      <c r="EG153">
        <v>41.68699999999998</v>
      </c>
      <c r="EH153">
        <v>42.03399999999997</v>
      </c>
      <c r="EI153">
        <v>42.91299999999998</v>
      </c>
      <c r="EJ153">
        <v>1454.638064516129</v>
      </c>
      <c r="EK153">
        <v>40.36193548387095</v>
      </c>
      <c r="EL153">
        <v>0</v>
      </c>
      <c r="EM153">
        <v>178.5999999046326</v>
      </c>
      <c r="EN153">
        <v>0</v>
      </c>
      <c r="EO153">
        <v>696.1484399999999</v>
      </c>
      <c r="EP153">
        <v>-107.7844616937904</v>
      </c>
      <c r="EQ153">
        <v>-865.8846084977023</v>
      </c>
      <c r="ER153">
        <v>19203.5</v>
      </c>
      <c r="ES153">
        <v>15</v>
      </c>
      <c r="ET153">
        <v>1687896981.1</v>
      </c>
      <c r="EU153" t="s">
        <v>999</v>
      </c>
      <c r="EV153">
        <v>1687896981.1</v>
      </c>
      <c r="EW153">
        <v>1687896659.6</v>
      </c>
      <c r="EX153">
        <v>117</v>
      </c>
      <c r="EY153">
        <v>0.02</v>
      </c>
      <c r="EZ153">
        <v>0.173</v>
      </c>
      <c r="FA153">
        <v>0.532</v>
      </c>
      <c r="FB153">
        <v>0.546</v>
      </c>
      <c r="FC153">
        <v>435</v>
      </c>
      <c r="FD153">
        <v>35</v>
      </c>
      <c r="FE153">
        <v>0.18</v>
      </c>
      <c r="FF153">
        <v>0.27</v>
      </c>
      <c r="FG153">
        <v>-9.17260195121951</v>
      </c>
      <c r="FH153">
        <v>-0.00166891986064695</v>
      </c>
      <c r="FI153">
        <v>0.02962240411345832</v>
      </c>
      <c r="FJ153">
        <v>1</v>
      </c>
      <c r="FK153">
        <v>425.8138064516129</v>
      </c>
      <c r="FL153">
        <v>0.3074032258056958</v>
      </c>
      <c r="FM153">
        <v>0.02633704536155795</v>
      </c>
      <c r="FN153">
        <v>1</v>
      </c>
      <c r="FO153">
        <v>1.077348658536585</v>
      </c>
      <c r="FP153">
        <v>0.6753216794425082</v>
      </c>
      <c r="FQ153">
        <v>0.06673361217360455</v>
      </c>
      <c r="FR153">
        <v>0</v>
      </c>
      <c r="FS153">
        <v>36.06739032258065</v>
      </c>
      <c r="FT153">
        <v>0.7229032258063656</v>
      </c>
      <c r="FU153">
        <v>0.05427796650836317</v>
      </c>
      <c r="FV153">
        <v>1</v>
      </c>
      <c r="FW153">
        <v>3</v>
      </c>
      <c r="FX153">
        <v>4</v>
      </c>
      <c r="FY153" t="s">
        <v>519</v>
      </c>
      <c r="FZ153">
        <v>3.17076</v>
      </c>
      <c r="GA153">
        <v>2.79699</v>
      </c>
      <c r="GB153">
        <v>0.104278</v>
      </c>
      <c r="GC153">
        <v>0.106604</v>
      </c>
      <c r="GD153">
        <v>0.156118</v>
      </c>
      <c r="GE153">
        <v>0.153673</v>
      </c>
      <c r="GF153">
        <v>27694.7</v>
      </c>
      <c r="GG153">
        <v>22019.3</v>
      </c>
      <c r="GH153">
        <v>28929.5</v>
      </c>
      <c r="GI153">
        <v>24170.4</v>
      </c>
      <c r="GJ153">
        <v>31052.8</v>
      </c>
      <c r="GK153">
        <v>29853.3</v>
      </c>
      <c r="GL153">
        <v>39913.5</v>
      </c>
      <c r="GM153">
        <v>39440</v>
      </c>
      <c r="GN153">
        <v>2.10345</v>
      </c>
      <c r="GO153">
        <v>1.78967</v>
      </c>
      <c r="GP153">
        <v>0.0529736</v>
      </c>
      <c r="GQ153">
        <v>0</v>
      </c>
      <c r="GR153">
        <v>33.8745</v>
      </c>
      <c r="GS153">
        <v>999.9</v>
      </c>
      <c r="GT153">
        <v>62.6</v>
      </c>
      <c r="GU153">
        <v>36</v>
      </c>
      <c r="GV153">
        <v>37.0673</v>
      </c>
      <c r="GW153">
        <v>62.2809</v>
      </c>
      <c r="GX153">
        <v>30.4567</v>
      </c>
      <c r="GY153">
        <v>1</v>
      </c>
      <c r="GZ153">
        <v>0.493847</v>
      </c>
      <c r="HA153">
        <v>0</v>
      </c>
      <c r="HB153">
        <v>20.2765</v>
      </c>
      <c r="HC153">
        <v>5.22373</v>
      </c>
      <c r="HD153">
        <v>11.9081</v>
      </c>
      <c r="HE153">
        <v>4.9637</v>
      </c>
      <c r="HF153">
        <v>3.292</v>
      </c>
      <c r="HG153">
        <v>9999</v>
      </c>
      <c r="HH153">
        <v>9999</v>
      </c>
      <c r="HI153">
        <v>9999</v>
      </c>
      <c r="HJ153">
        <v>999.9</v>
      </c>
      <c r="HK153">
        <v>4.9703</v>
      </c>
      <c r="HL153">
        <v>1.87531</v>
      </c>
      <c r="HM153">
        <v>1.87408</v>
      </c>
      <c r="HN153">
        <v>1.87332</v>
      </c>
      <c r="HO153">
        <v>1.87469</v>
      </c>
      <c r="HP153">
        <v>1.86968</v>
      </c>
      <c r="HQ153">
        <v>1.87385</v>
      </c>
      <c r="HR153">
        <v>1.87896</v>
      </c>
      <c r="HS153">
        <v>0</v>
      </c>
      <c r="HT153">
        <v>0</v>
      </c>
      <c r="HU153">
        <v>0</v>
      </c>
      <c r="HV153">
        <v>0</v>
      </c>
      <c r="HW153" t="s">
        <v>416</v>
      </c>
      <c r="HX153" t="s">
        <v>417</v>
      </c>
      <c r="HY153" t="s">
        <v>418</v>
      </c>
      <c r="HZ153" t="s">
        <v>418</v>
      </c>
      <c r="IA153" t="s">
        <v>418</v>
      </c>
      <c r="IB153" t="s">
        <v>418</v>
      </c>
      <c r="IC153">
        <v>0</v>
      </c>
      <c r="ID153">
        <v>100</v>
      </c>
      <c r="IE153">
        <v>100</v>
      </c>
      <c r="IF153">
        <v>0.532</v>
      </c>
      <c r="IG153">
        <v>0.5456</v>
      </c>
      <c r="IH153">
        <v>0.5120000000000573</v>
      </c>
      <c r="II153">
        <v>0</v>
      </c>
      <c r="IJ153">
        <v>0</v>
      </c>
      <c r="IK153">
        <v>0</v>
      </c>
      <c r="IL153">
        <v>0.5456499999999949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2.6</v>
      </c>
      <c r="IU153">
        <v>5</v>
      </c>
      <c r="IV153">
        <v>1.1438</v>
      </c>
      <c r="IW153">
        <v>2.42798</v>
      </c>
      <c r="IX153">
        <v>1.42578</v>
      </c>
      <c r="IY153">
        <v>2.2644</v>
      </c>
      <c r="IZ153">
        <v>1.54785</v>
      </c>
      <c r="JA153">
        <v>2.49512</v>
      </c>
      <c r="JB153">
        <v>39.3667</v>
      </c>
      <c r="JC153">
        <v>14.9201</v>
      </c>
      <c r="JD153">
        <v>18</v>
      </c>
      <c r="JE153">
        <v>641.578</v>
      </c>
      <c r="JF153">
        <v>417.854</v>
      </c>
      <c r="JG153">
        <v>33.922</v>
      </c>
      <c r="JH153">
        <v>33.4876</v>
      </c>
      <c r="JI153">
        <v>30.0005</v>
      </c>
      <c r="JJ153">
        <v>33.2692</v>
      </c>
      <c r="JK153">
        <v>33.1834</v>
      </c>
      <c r="JL153">
        <v>22.9038</v>
      </c>
      <c r="JM153">
        <v>4.91489</v>
      </c>
      <c r="JN153">
        <v>100</v>
      </c>
      <c r="JO153">
        <v>-999.9</v>
      </c>
      <c r="JP153">
        <v>435</v>
      </c>
      <c r="JQ153">
        <v>35</v>
      </c>
      <c r="JR153">
        <v>94.2711</v>
      </c>
      <c r="JS153">
        <v>100.337</v>
      </c>
    </row>
    <row r="154" spans="1:279">
      <c r="A154">
        <v>118</v>
      </c>
      <c r="B154">
        <v>1687897065.6</v>
      </c>
      <c r="C154">
        <v>24534</v>
      </c>
      <c r="D154" t="s">
        <v>1000</v>
      </c>
      <c r="E154" t="s">
        <v>1001</v>
      </c>
      <c r="F154">
        <v>15</v>
      </c>
      <c r="P154">
        <v>1687897057.849999</v>
      </c>
      <c r="Q154">
        <f>(R154)/1000</f>
        <v>0</v>
      </c>
      <c r="R154">
        <f>1000*DB154*AP154*(CX154-CY154)/(100*CQ154*(1000-AP154*CX154))</f>
        <v>0</v>
      </c>
      <c r="S154">
        <f>DB154*AP154*(CW154-CV154*(1000-AP154*CY154)/(1000-AP154*CX154))/(100*CQ154)</f>
        <v>0</v>
      </c>
      <c r="T154">
        <f>CV154 - IF(AP154&gt;1, S154*CQ154*100.0/(AR154*DJ154), 0)</f>
        <v>0</v>
      </c>
      <c r="U154">
        <f>((AA154-Q154/2)*T154-S154)/(AA154+Q154/2)</f>
        <v>0</v>
      </c>
      <c r="V154">
        <f>U154*(DC154+DD154)/1000.0</f>
        <v>0</v>
      </c>
      <c r="W154">
        <f>(CV154 - IF(AP154&gt;1, S154*CQ154*100.0/(AR154*DJ154), 0))*(DC154+DD154)/1000.0</f>
        <v>0</v>
      </c>
      <c r="X154">
        <f>2.0/((1/Z154-1/Y154)+SIGN(Z154)*SQRT((1/Z154-1/Y154)*(1/Z154-1/Y154) + 4*CR154/((CR154+1)*(CR154+1))*(2*1/Z154*1/Y154-1/Y154*1/Y154)))</f>
        <v>0</v>
      </c>
      <c r="Y154">
        <f>IF(LEFT(CS154,1)&lt;&gt;"0",IF(LEFT(CS154,1)="1",3.0,CT154),$D$5+$E$5*(DJ154*DC154/($K$5*1000))+$F$5*(DJ154*DC154/($K$5*1000))*MAX(MIN(CQ154,$J$5),$I$5)*MAX(MIN(CQ154,$J$5),$I$5)+$G$5*MAX(MIN(CQ154,$J$5),$I$5)*(DJ154*DC154/($K$5*1000))+$H$5*(DJ154*DC154/($K$5*1000))*(DJ154*DC154/($K$5*1000)))</f>
        <v>0</v>
      </c>
      <c r="Z154">
        <f>Q154*(1000-(1000*0.61365*exp(17.502*AD154/(240.97+AD154))/(DC154+DD154)+CX154)/2)/(1000*0.61365*exp(17.502*AD154/(240.97+AD154))/(DC154+DD154)-CX154)</f>
        <v>0</v>
      </c>
      <c r="AA154">
        <f>1/((CR154+1)/(X154/1.6)+1/(Y154/1.37)) + CR154/((CR154+1)/(X154/1.6) + CR154/(Y154/1.37))</f>
        <v>0</v>
      </c>
      <c r="AB154">
        <f>(CM154*CP154)</f>
        <v>0</v>
      </c>
      <c r="AC154">
        <f>(DE154+(AB154+2*0.95*5.67E-8*(((DE154+$B$7)+273)^4-(DE154+273)^4)-44100*Q154)/(1.84*29.3*Y154+8*0.95*5.67E-8*(DE154+273)^3))</f>
        <v>0</v>
      </c>
      <c r="AD154">
        <f>($B$119*DF154+$D$7*DG154+$C$119*AC154)</f>
        <v>0</v>
      </c>
      <c r="AE154">
        <f>0.61365*exp(17.502*AD154/(240.97+AD154))</f>
        <v>0</v>
      </c>
      <c r="AF154">
        <f>(AG154/AH154*100)</f>
        <v>0</v>
      </c>
      <c r="AG154">
        <f>CX154*(DC154+DD154)/1000</f>
        <v>0</v>
      </c>
      <c r="AH154">
        <f>0.61365*exp(17.502*DE154/(240.97+DE154))</f>
        <v>0</v>
      </c>
      <c r="AI154">
        <f>(AE154-CX154*(DC154+DD154)/1000)</f>
        <v>0</v>
      </c>
      <c r="AJ154">
        <f>(-Q154*44100)</f>
        <v>0</v>
      </c>
      <c r="AK154">
        <f>2*29.3*Y154*0.92*(DE154-AD154)</f>
        <v>0</v>
      </c>
      <c r="AL154">
        <f>2*0.95*5.67E-8*(((DE154+$B$7)+273)^4-(AD154+273)^4)</f>
        <v>0</v>
      </c>
      <c r="AM154">
        <f>AB154+AL154+AJ154+AK154</f>
        <v>0</v>
      </c>
      <c r="AN154">
        <v>0</v>
      </c>
      <c r="AO154">
        <v>0</v>
      </c>
      <c r="AP154">
        <f>IF(AN154*$H$13&gt;=AR154,1.0,(AR154/(AR154-AN154*$H$13)))</f>
        <v>0</v>
      </c>
      <c r="AQ154">
        <f>(AP154-1)*100</f>
        <v>0</v>
      </c>
      <c r="AR154">
        <f>MAX(0,($B$13+$C$13*DJ154)/(1+$D$13*DJ154)*DC154/(DE154+273)*$E$13)</f>
        <v>0</v>
      </c>
      <c r="AS154" t="s">
        <v>409</v>
      </c>
      <c r="AT154">
        <v>12501.9</v>
      </c>
      <c r="AU154">
        <v>646.7515384615385</v>
      </c>
      <c r="AV154">
        <v>2575.47</v>
      </c>
      <c r="AW154">
        <f>1-AU154/AV154</f>
        <v>0</v>
      </c>
      <c r="AX154">
        <v>-1.242991638256745</v>
      </c>
      <c r="AY154" t="s">
        <v>1002</v>
      </c>
      <c r="AZ154">
        <v>12535.7</v>
      </c>
      <c r="BA154">
        <v>674.57772</v>
      </c>
      <c r="BB154">
        <v>846.03</v>
      </c>
      <c r="BC154">
        <f>1-BA154/BB154</f>
        <v>0</v>
      </c>
      <c r="BD154">
        <v>0.5</v>
      </c>
      <c r="BE154">
        <f>CN154</f>
        <v>0</v>
      </c>
      <c r="BF154">
        <f>S154</f>
        <v>0</v>
      </c>
      <c r="BG154">
        <f>BC154*BD154*BE154</f>
        <v>0</v>
      </c>
      <c r="BH154">
        <f>(BF154-AX154)/BE154</f>
        <v>0</v>
      </c>
      <c r="BI154">
        <f>(AV154-BB154)/BB154</f>
        <v>0</v>
      </c>
      <c r="BJ154">
        <f>AU154/(AW154+AU154/BB154)</f>
        <v>0</v>
      </c>
      <c r="BK154" t="s">
        <v>1003</v>
      </c>
      <c r="BL154">
        <v>505.66</v>
      </c>
      <c r="BM154">
        <f>IF(BL154&lt;&gt;0, BL154, BJ154)</f>
        <v>0</v>
      </c>
      <c r="BN154">
        <f>1-BM154/BB154</f>
        <v>0</v>
      </c>
      <c r="BO154">
        <f>(BB154-BA154)/(BB154-BM154)</f>
        <v>0</v>
      </c>
      <c r="BP154">
        <f>(AV154-BB154)/(AV154-BM154)</f>
        <v>0</v>
      </c>
      <c r="BQ154">
        <f>(BB154-BA154)/(BB154-AU154)</f>
        <v>0</v>
      </c>
      <c r="BR154">
        <f>(AV154-BB154)/(AV154-AU154)</f>
        <v>0</v>
      </c>
      <c r="BS154">
        <f>(BO154*BM154/BA154)</f>
        <v>0</v>
      </c>
      <c r="BT154">
        <f>(1-BS154)</f>
        <v>0</v>
      </c>
      <c r="BU154">
        <v>2079</v>
      </c>
      <c r="BV154">
        <v>300</v>
      </c>
      <c r="BW154">
        <v>300</v>
      </c>
      <c r="BX154">
        <v>300</v>
      </c>
      <c r="BY154">
        <v>12535.7</v>
      </c>
      <c r="BZ154">
        <v>811.85</v>
      </c>
      <c r="CA154">
        <v>-0.00908085</v>
      </c>
      <c r="CB154">
        <v>-3.47</v>
      </c>
      <c r="CC154" t="s">
        <v>412</v>
      </c>
      <c r="CD154" t="s">
        <v>412</v>
      </c>
      <c r="CE154" t="s">
        <v>412</v>
      </c>
      <c r="CF154" t="s">
        <v>412</v>
      </c>
      <c r="CG154" t="s">
        <v>412</v>
      </c>
      <c r="CH154" t="s">
        <v>412</v>
      </c>
      <c r="CI154" t="s">
        <v>412</v>
      </c>
      <c r="CJ154" t="s">
        <v>412</v>
      </c>
      <c r="CK154" t="s">
        <v>412</v>
      </c>
      <c r="CL154" t="s">
        <v>412</v>
      </c>
      <c r="CM154">
        <f>$B$11*DK154+$C$11*DL154+$F$11*DW154*(1-DZ154)</f>
        <v>0</v>
      </c>
      <c r="CN154">
        <f>CM154*CO154</f>
        <v>0</v>
      </c>
      <c r="CO154">
        <f>($B$11*$D$9+$C$11*$D$9+$F$11*((EJ154+EB154)/MAX(EJ154+EB154+EK154, 0.1)*$I$9+EK154/MAX(EJ154+EB154+EK154, 0.1)*$J$9))/($B$11+$C$11+$F$11)</f>
        <v>0</v>
      </c>
      <c r="CP154">
        <f>($B$11*$K$9+$C$11*$K$9+$F$11*((EJ154+EB154)/MAX(EJ154+EB154+EK154, 0.1)*$P$9+EK154/MAX(EJ154+EB154+EK154, 0.1)*$Q$9))/($B$11+$C$11+$F$11)</f>
        <v>0</v>
      </c>
      <c r="CQ154">
        <v>6</v>
      </c>
      <c r="CR154">
        <v>0.5</v>
      </c>
      <c r="CS154" t="s">
        <v>413</v>
      </c>
      <c r="CT154">
        <v>2</v>
      </c>
      <c r="CU154">
        <v>1687897057.849999</v>
      </c>
      <c r="CV154">
        <v>427.6084333333334</v>
      </c>
      <c r="CW154">
        <v>434.9837666666668</v>
      </c>
      <c r="CX154">
        <v>35.70172333333333</v>
      </c>
      <c r="CY154">
        <v>35.01270666666667</v>
      </c>
      <c r="CZ154">
        <v>427.0874333333334</v>
      </c>
      <c r="DA154">
        <v>35.15972333333333</v>
      </c>
      <c r="DB154">
        <v>600.0975999999999</v>
      </c>
      <c r="DC154">
        <v>100.8039333333333</v>
      </c>
      <c r="DD154">
        <v>0.09930432000000002</v>
      </c>
      <c r="DE154">
        <v>34.91268666666667</v>
      </c>
      <c r="DF154">
        <v>34.86320333333333</v>
      </c>
      <c r="DG154">
        <v>999.9000000000002</v>
      </c>
      <c r="DH154">
        <v>0</v>
      </c>
      <c r="DI154">
        <v>0</v>
      </c>
      <c r="DJ154">
        <v>10002.85366666667</v>
      </c>
      <c r="DK154">
        <v>0</v>
      </c>
      <c r="DL154">
        <v>1517.520333333333</v>
      </c>
      <c r="DM154">
        <v>-7.364324</v>
      </c>
      <c r="DN154">
        <v>443.4531333333333</v>
      </c>
      <c r="DO154">
        <v>450.7663333333333</v>
      </c>
      <c r="DP154">
        <v>0.6926630333333336</v>
      </c>
      <c r="DQ154">
        <v>434.9837666666668</v>
      </c>
      <c r="DR154">
        <v>35.01270666666667</v>
      </c>
      <c r="DS154">
        <v>3.59924</v>
      </c>
      <c r="DT154">
        <v>3.529417333333333</v>
      </c>
      <c r="DU154">
        <v>27.09529666666667</v>
      </c>
      <c r="DV154">
        <v>26.76191666666667</v>
      </c>
      <c r="DW154">
        <v>1500.019</v>
      </c>
      <c r="DX154">
        <v>0.973001866666667</v>
      </c>
      <c r="DY154">
        <v>0.02699795</v>
      </c>
      <c r="DZ154">
        <v>0</v>
      </c>
      <c r="EA154">
        <v>676.3963333333334</v>
      </c>
      <c r="EB154">
        <v>4.99931</v>
      </c>
      <c r="EC154">
        <v>13323.72333333333</v>
      </c>
      <c r="ED154">
        <v>13259.41</v>
      </c>
      <c r="EE154">
        <v>41.43699999999998</v>
      </c>
      <c r="EF154">
        <v>42.7437</v>
      </c>
      <c r="EG154">
        <v>41.75</v>
      </c>
      <c r="EH154">
        <v>42.18506666666666</v>
      </c>
      <c r="EI154">
        <v>43.13739999999999</v>
      </c>
      <c r="EJ154">
        <v>1454.658333333333</v>
      </c>
      <c r="EK154">
        <v>40.36066666666666</v>
      </c>
      <c r="EL154">
        <v>0</v>
      </c>
      <c r="EM154">
        <v>105.7999999523163</v>
      </c>
      <c r="EN154">
        <v>0</v>
      </c>
      <c r="EO154">
        <v>674.57772</v>
      </c>
      <c r="EP154">
        <v>-122.2542305986468</v>
      </c>
      <c r="EQ154">
        <v>-1720.423073607847</v>
      </c>
      <c r="ER154">
        <v>13300.756</v>
      </c>
      <c r="ES154">
        <v>15</v>
      </c>
      <c r="ET154">
        <v>1687897086.6</v>
      </c>
      <c r="EU154" t="s">
        <v>1004</v>
      </c>
      <c r="EV154">
        <v>1687897082.6</v>
      </c>
      <c r="EW154">
        <v>1687897086.6</v>
      </c>
      <c r="EX154">
        <v>118</v>
      </c>
      <c r="EY154">
        <v>-0.011</v>
      </c>
      <c r="EZ154">
        <v>-0.003</v>
      </c>
      <c r="FA154">
        <v>0.521</v>
      </c>
      <c r="FB154">
        <v>0.542</v>
      </c>
      <c r="FC154">
        <v>435</v>
      </c>
      <c r="FD154">
        <v>35</v>
      </c>
      <c r="FE154">
        <v>0.18</v>
      </c>
      <c r="FF154">
        <v>0.19</v>
      </c>
      <c r="FG154">
        <v>-7.359370243902439</v>
      </c>
      <c r="FH154">
        <v>0.1296294773519064</v>
      </c>
      <c r="FI154">
        <v>0.04604756403545197</v>
      </c>
      <c r="FJ154">
        <v>1</v>
      </c>
      <c r="FK154">
        <v>427.6187741935483</v>
      </c>
      <c r="FL154">
        <v>0.2165806451611967</v>
      </c>
      <c r="FM154">
        <v>0.02211365025443553</v>
      </c>
      <c r="FN154">
        <v>1</v>
      </c>
      <c r="FO154">
        <v>0.6614057317073171</v>
      </c>
      <c r="FP154">
        <v>0.4392963344947728</v>
      </c>
      <c r="FQ154">
        <v>0.05583990001084083</v>
      </c>
      <c r="FR154">
        <v>1</v>
      </c>
      <c r="FS154">
        <v>35.69919677419355</v>
      </c>
      <c r="FT154">
        <v>0.3960338709677004</v>
      </c>
      <c r="FU154">
        <v>0.03086806977330623</v>
      </c>
      <c r="FV154">
        <v>1</v>
      </c>
      <c r="FW154">
        <v>4</v>
      </c>
      <c r="FX154">
        <v>4</v>
      </c>
      <c r="FY154" t="s">
        <v>415</v>
      </c>
      <c r="FZ154">
        <v>3.17052</v>
      </c>
      <c r="GA154">
        <v>2.79659</v>
      </c>
      <c r="GB154">
        <v>0.104578</v>
      </c>
      <c r="GC154">
        <v>0.10659</v>
      </c>
      <c r="GD154">
        <v>0.154899</v>
      </c>
      <c r="GE154">
        <v>0.15398</v>
      </c>
      <c r="GF154">
        <v>27687.5</v>
      </c>
      <c r="GG154">
        <v>22015.1</v>
      </c>
      <c r="GH154">
        <v>28932.2</v>
      </c>
      <c r="GI154">
        <v>24165.7</v>
      </c>
      <c r="GJ154">
        <v>31102.2</v>
      </c>
      <c r="GK154">
        <v>29836.9</v>
      </c>
      <c r="GL154">
        <v>39917.8</v>
      </c>
      <c r="GM154">
        <v>39432.1</v>
      </c>
      <c r="GN154">
        <v>2.10435</v>
      </c>
      <c r="GO154">
        <v>1.78635</v>
      </c>
      <c r="GP154">
        <v>0.0712648</v>
      </c>
      <c r="GQ154">
        <v>0</v>
      </c>
      <c r="GR154">
        <v>33.6418</v>
      </c>
      <c r="GS154">
        <v>999.9</v>
      </c>
      <c r="GT154">
        <v>62.8</v>
      </c>
      <c r="GU154">
        <v>36</v>
      </c>
      <c r="GV154">
        <v>37.1851</v>
      </c>
      <c r="GW154">
        <v>61.7609</v>
      </c>
      <c r="GX154">
        <v>31.3742</v>
      </c>
      <c r="GY154">
        <v>1</v>
      </c>
      <c r="GZ154">
        <v>0.5015500000000001</v>
      </c>
      <c r="HA154">
        <v>0</v>
      </c>
      <c r="HB154">
        <v>20.2761</v>
      </c>
      <c r="HC154">
        <v>5.22328</v>
      </c>
      <c r="HD154">
        <v>11.9081</v>
      </c>
      <c r="HE154">
        <v>4.9637</v>
      </c>
      <c r="HF154">
        <v>3.292</v>
      </c>
      <c r="HG154">
        <v>9999</v>
      </c>
      <c r="HH154">
        <v>9999</v>
      </c>
      <c r="HI154">
        <v>9999</v>
      </c>
      <c r="HJ154">
        <v>999.9</v>
      </c>
      <c r="HK154">
        <v>4.9703</v>
      </c>
      <c r="HL154">
        <v>1.87532</v>
      </c>
      <c r="HM154">
        <v>1.87408</v>
      </c>
      <c r="HN154">
        <v>1.87332</v>
      </c>
      <c r="HO154">
        <v>1.87471</v>
      </c>
      <c r="HP154">
        <v>1.86969</v>
      </c>
      <c r="HQ154">
        <v>1.87391</v>
      </c>
      <c r="HR154">
        <v>1.87895</v>
      </c>
      <c r="HS154">
        <v>0</v>
      </c>
      <c r="HT154">
        <v>0</v>
      </c>
      <c r="HU154">
        <v>0</v>
      </c>
      <c r="HV154">
        <v>0</v>
      </c>
      <c r="HW154" t="s">
        <v>416</v>
      </c>
      <c r="HX154" t="s">
        <v>417</v>
      </c>
      <c r="HY154" t="s">
        <v>418</v>
      </c>
      <c r="HZ154" t="s">
        <v>418</v>
      </c>
      <c r="IA154" t="s">
        <v>418</v>
      </c>
      <c r="IB154" t="s">
        <v>418</v>
      </c>
      <c r="IC154">
        <v>0</v>
      </c>
      <c r="ID154">
        <v>100</v>
      </c>
      <c r="IE154">
        <v>100</v>
      </c>
      <c r="IF154">
        <v>0.521</v>
      </c>
      <c r="IG154">
        <v>0.542</v>
      </c>
      <c r="IH154">
        <v>0.5319999999999823</v>
      </c>
      <c r="II154">
        <v>0</v>
      </c>
      <c r="IJ154">
        <v>0</v>
      </c>
      <c r="IK154">
        <v>0</v>
      </c>
      <c r="IL154">
        <v>0.5456499999999949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1.4</v>
      </c>
      <c r="IU154">
        <v>6.8</v>
      </c>
      <c r="IV154">
        <v>1.1438</v>
      </c>
      <c r="IW154">
        <v>2.4231</v>
      </c>
      <c r="IX154">
        <v>1.42578</v>
      </c>
      <c r="IY154">
        <v>2.2644</v>
      </c>
      <c r="IZ154">
        <v>1.54785</v>
      </c>
      <c r="JA154">
        <v>2.47559</v>
      </c>
      <c r="JB154">
        <v>39.5166</v>
      </c>
      <c r="JC154">
        <v>14.8938</v>
      </c>
      <c r="JD154">
        <v>18</v>
      </c>
      <c r="JE154">
        <v>642.996</v>
      </c>
      <c r="JF154">
        <v>416.416</v>
      </c>
      <c r="JG154">
        <v>34.0189</v>
      </c>
      <c r="JH154">
        <v>33.5861</v>
      </c>
      <c r="JI154">
        <v>30.0003</v>
      </c>
      <c r="JJ154">
        <v>33.3427</v>
      </c>
      <c r="JK154">
        <v>33.2579</v>
      </c>
      <c r="JL154">
        <v>22.9093</v>
      </c>
      <c r="JM154">
        <v>5.78283</v>
      </c>
      <c r="JN154">
        <v>100</v>
      </c>
      <c r="JO154">
        <v>-999.9</v>
      </c>
      <c r="JP154">
        <v>435</v>
      </c>
      <c r="JQ154">
        <v>35</v>
      </c>
      <c r="JR154">
        <v>94.2808</v>
      </c>
      <c r="JS154">
        <v>100.318</v>
      </c>
    </row>
    <row r="155" spans="1:279">
      <c r="A155">
        <v>119</v>
      </c>
      <c r="B155">
        <v>1687897243.6</v>
      </c>
      <c r="C155">
        <v>24712</v>
      </c>
      <c r="D155" t="s">
        <v>1005</v>
      </c>
      <c r="E155" t="s">
        <v>1006</v>
      </c>
      <c r="F155">
        <v>15</v>
      </c>
      <c r="P155">
        <v>1687897235.599999</v>
      </c>
      <c r="Q155">
        <f>(R155)/1000</f>
        <v>0</v>
      </c>
      <c r="R155">
        <f>1000*DB155*AP155*(CX155-CY155)/(100*CQ155*(1000-AP155*CX155))</f>
        <v>0</v>
      </c>
      <c r="S155">
        <f>DB155*AP155*(CW155-CV155*(1000-AP155*CY155)/(1000-AP155*CX155))/(100*CQ155)</f>
        <v>0</v>
      </c>
      <c r="T155">
        <f>CV155 - IF(AP155&gt;1, S155*CQ155*100.0/(AR155*DJ155), 0)</f>
        <v>0</v>
      </c>
      <c r="U155">
        <f>((AA155-Q155/2)*T155-S155)/(AA155+Q155/2)</f>
        <v>0</v>
      </c>
      <c r="V155">
        <f>U155*(DC155+DD155)/1000.0</f>
        <v>0</v>
      </c>
      <c r="W155">
        <f>(CV155 - IF(AP155&gt;1, S155*CQ155*100.0/(AR155*DJ155), 0))*(DC155+DD155)/1000.0</f>
        <v>0</v>
      </c>
      <c r="X155">
        <f>2.0/((1/Z155-1/Y155)+SIGN(Z155)*SQRT((1/Z155-1/Y155)*(1/Z155-1/Y155) + 4*CR155/((CR155+1)*(CR155+1))*(2*1/Z155*1/Y155-1/Y155*1/Y155)))</f>
        <v>0</v>
      </c>
      <c r="Y155">
        <f>IF(LEFT(CS155,1)&lt;&gt;"0",IF(LEFT(CS155,1)="1",3.0,CT155),$D$5+$E$5*(DJ155*DC155/($K$5*1000))+$F$5*(DJ155*DC155/($K$5*1000))*MAX(MIN(CQ155,$J$5),$I$5)*MAX(MIN(CQ155,$J$5),$I$5)+$G$5*MAX(MIN(CQ155,$J$5),$I$5)*(DJ155*DC155/($K$5*1000))+$H$5*(DJ155*DC155/($K$5*1000))*(DJ155*DC155/($K$5*1000)))</f>
        <v>0</v>
      </c>
      <c r="Z155">
        <f>Q155*(1000-(1000*0.61365*exp(17.502*AD155/(240.97+AD155))/(DC155+DD155)+CX155)/2)/(1000*0.61365*exp(17.502*AD155/(240.97+AD155))/(DC155+DD155)-CX155)</f>
        <v>0</v>
      </c>
      <c r="AA155">
        <f>1/((CR155+1)/(X155/1.6)+1/(Y155/1.37)) + CR155/((CR155+1)/(X155/1.6) + CR155/(Y155/1.37))</f>
        <v>0</v>
      </c>
      <c r="AB155">
        <f>(CM155*CP155)</f>
        <v>0</v>
      </c>
      <c r="AC155">
        <f>(DE155+(AB155+2*0.95*5.67E-8*(((DE155+$B$7)+273)^4-(DE155+273)^4)-44100*Q155)/(1.84*29.3*Y155+8*0.95*5.67E-8*(DE155+273)^3))</f>
        <v>0</v>
      </c>
      <c r="AD155">
        <f>($B$119*DF155+$D$7*DG155+$C$119*AC155)</f>
        <v>0</v>
      </c>
      <c r="AE155">
        <f>0.61365*exp(17.502*AD155/(240.97+AD155))</f>
        <v>0</v>
      </c>
      <c r="AF155">
        <f>(AG155/AH155*100)</f>
        <v>0</v>
      </c>
      <c r="AG155">
        <f>CX155*(DC155+DD155)/1000</f>
        <v>0</v>
      </c>
      <c r="AH155">
        <f>0.61365*exp(17.502*DE155/(240.97+DE155))</f>
        <v>0</v>
      </c>
      <c r="AI155">
        <f>(AE155-CX155*(DC155+DD155)/1000)</f>
        <v>0</v>
      </c>
      <c r="AJ155">
        <f>(-Q155*44100)</f>
        <v>0</v>
      </c>
      <c r="AK155">
        <f>2*29.3*Y155*0.92*(DE155-AD155)</f>
        <v>0</v>
      </c>
      <c r="AL155">
        <f>2*0.95*5.67E-8*(((DE155+$B$7)+273)^4-(AD155+273)^4)</f>
        <v>0</v>
      </c>
      <c r="AM155">
        <f>AB155+AL155+AJ155+AK155</f>
        <v>0</v>
      </c>
      <c r="AN155">
        <v>0</v>
      </c>
      <c r="AO155">
        <v>0</v>
      </c>
      <c r="AP155">
        <f>IF(AN155*$H$13&gt;=AR155,1.0,(AR155/(AR155-AN155*$H$13)))</f>
        <v>0</v>
      </c>
      <c r="AQ155">
        <f>(AP155-1)*100</f>
        <v>0</v>
      </c>
      <c r="AR155">
        <f>MAX(0,($B$13+$C$13*DJ155)/(1+$D$13*DJ155)*DC155/(DE155+273)*$E$13)</f>
        <v>0</v>
      </c>
      <c r="AS155" t="s">
        <v>409</v>
      </c>
      <c r="AT155">
        <v>12501.9</v>
      </c>
      <c r="AU155">
        <v>646.7515384615385</v>
      </c>
      <c r="AV155">
        <v>2575.47</v>
      </c>
      <c r="AW155">
        <f>1-AU155/AV155</f>
        <v>0</v>
      </c>
      <c r="AX155">
        <v>-1.242991638256745</v>
      </c>
      <c r="AY155" t="s">
        <v>1007</v>
      </c>
      <c r="AZ155">
        <v>12487.7</v>
      </c>
      <c r="BA155">
        <v>735.4006400000002</v>
      </c>
      <c r="BB155">
        <v>1020.94</v>
      </c>
      <c r="BC155">
        <f>1-BA155/BB155</f>
        <v>0</v>
      </c>
      <c r="BD155">
        <v>0.5</v>
      </c>
      <c r="BE155">
        <f>CN155</f>
        <v>0</v>
      </c>
      <c r="BF155">
        <f>S155</f>
        <v>0</v>
      </c>
      <c r="BG155">
        <f>BC155*BD155*BE155</f>
        <v>0</v>
      </c>
      <c r="BH155">
        <f>(BF155-AX155)/BE155</f>
        <v>0</v>
      </c>
      <c r="BI155">
        <f>(AV155-BB155)/BB155</f>
        <v>0</v>
      </c>
      <c r="BJ155">
        <f>AU155/(AW155+AU155/BB155)</f>
        <v>0</v>
      </c>
      <c r="BK155" t="s">
        <v>1008</v>
      </c>
      <c r="BL155">
        <v>-1356.04</v>
      </c>
      <c r="BM155">
        <f>IF(BL155&lt;&gt;0, BL155, BJ155)</f>
        <v>0</v>
      </c>
      <c r="BN155">
        <f>1-BM155/BB155</f>
        <v>0</v>
      </c>
      <c r="BO155">
        <f>(BB155-BA155)/(BB155-BM155)</f>
        <v>0</v>
      </c>
      <c r="BP155">
        <f>(AV155-BB155)/(AV155-BM155)</f>
        <v>0</v>
      </c>
      <c r="BQ155">
        <f>(BB155-BA155)/(BB155-AU155)</f>
        <v>0</v>
      </c>
      <c r="BR155">
        <f>(AV155-BB155)/(AV155-AU155)</f>
        <v>0</v>
      </c>
      <c r="BS155">
        <f>(BO155*BM155/BA155)</f>
        <v>0</v>
      </c>
      <c r="BT155">
        <f>(1-BS155)</f>
        <v>0</v>
      </c>
      <c r="BU155">
        <v>2081</v>
      </c>
      <c r="BV155">
        <v>300</v>
      </c>
      <c r="BW155">
        <v>300</v>
      </c>
      <c r="BX155">
        <v>300</v>
      </c>
      <c r="BY155">
        <v>12487.7</v>
      </c>
      <c r="BZ155">
        <v>957.39</v>
      </c>
      <c r="CA155">
        <v>-0.00904378</v>
      </c>
      <c r="CB155">
        <v>-5.18</v>
      </c>
      <c r="CC155" t="s">
        <v>412</v>
      </c>
      <c r="CD155" t="s">
        <v>412</v>
      </c>
      <c r="CE155" t="s">
        <v>412</v>
      </c>
      <c r="CF155" t="s">
        <v>412</v>
      </c>
      <c r="CG155" t="s">
        <v>412</v>
      </c>
      <c r="CH155" t="s">
        <v>412</v>
      </c>
      <c r="CI155" t="s">
        <v>412</v>
      </c>
      <c r="CJ155" t="s">
        <v>412</v>
      </c>
      <c r="CK155" t="s">
        <v>412</v>
      </c>
      <c r="CL155" t="s">
        <v>412</v>
      </c>
      <c r="CM155">
        <f>$B$11*DK155+$C$11*DL155+$F$11*DW155*(1-DZ155)</f>
        <v>0</v>
      </c>
      <c r="CN155">
        <f>CM155*CO155</f>
        <v>0</v>
      </c>
      <c r="CO155">
        <f>($B$11*$D$9+$C$11*$D$9+$F$11*((EJ155+EB155)/MAX(EJ155+EB155+EK155, 0.1)*$I$9+EK155/MAX(EJ155+EB155+EK155, 0.1)*$J$9))/($B$11+$C$11+$F$11)</f>
        <v>0</v>
      </c>
      <c r="CP155">
        <f>($B$11*$K$9+$C$11*$K$9+$F$11*((EJ155+EB155)/MAX(EJ155+EB155+EK155, 0.1)*$P$9+EK155/MAX(EJ155+EB155+EK155, 0.1)*$Q$9))/($B$11+$C$11+$F$11)</f>
        <v>0</v>
      </c>
      <c r="CQ155">
        <v>6</v>
      </c>
      <c r="CR155">
        <v>0.5</v>
      </c>
      <c r="CS155" t="s">
        <v>413</v>
      </c>
      <c r="CT155">
        <v>2</v>
      </c>
      <c r="CU155">
        <v>1687897235.599999</v>
      </c>
      <c r="CV155">
        <v>422.1231612903226</v>
      </c>
      <c r="CW155">
        <v>435.0054838709677</v>
      </c>
      <c r="CX155">
        <v>37.02023225806452</v>
      </c>
      <c r="CY155">
        <v>34.92067096774193</v>
      </c>
      <c r="CZ155">
        <v>421.5931612903227</v>
      </c>
      <c r="DA155">
        <v>36.47803548387098</v>
      </c>
      <c r="DB155">
        <v>600.2459354838711</v>
      </c>
      <c r="DC155">
        <v>100.8136451612903</v>
      </c>
      <c r="DD155">
        <v>0.09985156451612902</v>
      </c>
      <c r="DE155">
        <v>35.00109999999999</v>
      </c>
      <c r="DF155">
        <v>34.6529</v>
      </c>
      <c r="DG155">
        <v>999.9000000000003</v>
      </c>
      <c r="DH155">
        <v>0</v>
      </c>
      <c r="DI155">
        <v>0</v>
      </c>
      <c r="DJ155">
        <v>9998.673548387096</v>
      </c>
      <c r="DK155">
        <v>0</v>
      </c>
      <c r="DL155">
        <v>273.7596774193548</v>
      </c>
      <c r="DM155">
        <v>-12.89135483870968</v>
      </c>
      <c r="DN155">
        <v>438.3416451612903</v>
      </c>
      <c r="DO155">
        <v>450.7457741935484</v>
      </c>
      <c r="DP155">
        <v>2.099546129032258</v>
      </c>
      <c r="DQ155">
        <v>435.0054838709677</v>
      </c>
      <c r="DR155">
        <v>34.92067096774193</v>
      </c>
      <c r="DS155">
        <v>3.732142258064515</v>
      </c>
      <c r="DT155">
        <v>3.520478387096774</v>
      </c>
      <c r="DU155">
        <v>27.7145064516129</v>
      </c>
      <c r="DV155">
        <v>26.71882903225807</v>
      </c>
      <c r="DW155">
        <v>1499.997419354838</v>
      </c>
      <c r="DX155">
        <v>0.9729918064516129</v>
      </c>
      <c r="DY155">
        <v>0.02700817741935483</v>
      </c>
      <c r="DZ155">
        <v>0</v>
      </c>
      <c r="EA155">
        <v>736.3877419354837</v>
      </c>
      <c r="EB155">
        <v>4.999310000000001</v>
      </c>
      <c r="EC155">
        <v>21558.51935483871</v>
      </c>
      <c r="ED155">
        <v>13259.17741935484</v>
      </c>
      <c r="EE155">
        <v>41.47764516129033</v>
      </c>
      <c r="EF155">
        <v>42.60467741935484</v>
      </c>
      <c r="EG155">
        <v>41.65899999999998</v>
      </c>
      <c r="EH155">
        <v>42.37899999999999</v>
      </c>
      <c r="EI155">
        <v>43.11483870967741</v>
      </c>
      <c r="EJ155">
        <v>1454.620645161291</v>
      </c>
      <c r="EK155">
        <v>40.37709677419354</v>
      </c>
      <c r="EL155">
        <v>0</v>
      </c>
      <c r="EM155">
        <v>177.5</v>
      </c>
      <c r="EN155">
        <v>0</v>
      </c>
      <c r="EO155">
        <v>735.4006400000002</v>
      </c>
      <c r="EP155">
        <v>-75.55507692309347</v>
      </c>
      <c r="EQ155">
        <v>-4813.761519838576</v>
      </c>
      <c r="ER155">
        <v>21470.46</v>
      </c>
      <c r="ES155">
        <v>15</v>
      </c>
      <c r="ET155">
        <v>1687897267.6</v>
      </c>
      <c r="EU155" t="s">
        <v>1009</v>
      </c>
      <c r="EV155">
        <v>1687897267.6</v>
      </c>
      <c r="EW155">
        <v>1687897086.6</v>
      </c>
      <c r="EX155">
        <v>119</v>
      </c>
      <c r="EY155">
        <v>0.008999999999999999</v>
      </c>
      <c r="EZ155">
        <v>-0.003</v>
      </c>
      <c r="FA155">
        <v>0.53</v>
      </c>
      <c r="FB155">
        <v>0.542</v>
      </c>
      <c r="FC155">
        <v>435</v>
      </c>
      <c r="FD155">
        <v>35</v>
      </c>
      <c r="FE155">
        <v>0.11</v>
      </c>
      <c r="FF155">
        <v>0.19</v>
      </c>
      <c r="FG155">
        <v>-12.874275</v>
      </c>
      <c r="FH155">
        <v>-0.2672712945590749</v>
      </c>
      <c r="FI155">
        <v>0.05027554450227268</v>
      </c>
      <c r="FJ155">
        <v>1</v>
      </c>
      <c r="FK155">
        <v>422.1125666666666</v>
      </c>
      <c r="FL155">
        <v>0.08785761957795483</v>
      </c>
      <c r="FM155">
        <v>0.01591997347847926</v>
      </c>
      <c r="FN155">
        <v>1</v>
      </c>
      <c r="FO155">
        <v>2.074665</v>
      </c>
      <c r="FP155">
        <v>0.4460841275797361</v>
      </c>
      <c r="FQ155">
        <v>0.04370842418802125</v>
      </c>
      <c r="FR155">
        <v>1</v>
      </c>
      <c r="FS155">
        <v>37.01584000000001</v>
      </c>
      <c r="FT155">
        <v>0.3944436040043856</v>
      </c>
      <c r="FU155">
        <v>0.02868641490322582</v>
      </c>
      <c r="FV155">
        <v>1</v>
      </c>
      <c r="FW155">
        <v>4</v>
      </c>
      <c r="FX155">
        <v>4</v>
      </c>
      <c r="FY155" t="s">
        <v>415</v>
      </c>
      <c r="FZ155">
        <v>3.1705</v>
      </c>
      <c r="GA155">
        <v>2.79706</v>
      </c>
      <c r="GB155">
        <v>0.103561</v>
      </c>
      <c r="GC155">
        <v>0.106586</v>
      </c>
      <c r="GD155">
        <v>0.158744</v>
      </c>
      <c r="GE155">
        <v>0.153485</v>
      </c>
      <c r="GF155">
        <v>27707.6</v>
      </c>
      <c r="GG155">
        <v>22012.8</v>
      </c>
      <c r="GH155">
        <v>28920.6</v>
      </c>
      <c r="GI155">
        <v>24163.3</v>
      </c>
      <c r="GJ155">
        <v>30947</v>
      </c>
      <c r="GK155">
        <v>29851.9</v>
      </c>
      <c r="GL155">
        <v>39901.3</v>
      </c>
      <c r="GM155">
        <v>39428.4</v>
      </c>
      <c r="GN155">
        <v>2.10292</v>
      </c>
      <c r="GO155">
        <v>1.78498</v>
      </c>
      <c r="GP155">
        <v>0.0787303</v>
      </c>
      <c r="GQ155">
        <v>0</v>
      </c>
      <c r="GR155">
        <v>33.3955</v>
      </c>
      <c r="GS155">
        <v>999.9</v>
      </c>
      <c r="GT155">
        <v>62.6</v>
      </c>
      <c r="GU155">
        <v>36.1</v>
      </c>
      <c r="GV155">
        <v>37.2639</v>
      </c>
      <c r="GW155">
        <v>62.5309</v>
      </c>
      <c r="GX155">
        <v>30.2845</v>
      </c>
      <c r="GY155">
        <v>1</v>
      </c>
      <c r="GZ155">
        <v>0.506893</v>
      </c>
      <c r="HA155">
        <v>0</v>
      </c>
      <c r="HB155">
        <v>20.2769</v>
      </c>
      <c r="HC155">
        <v>5.22283</v>
      </c>
      <c r="HD155">
        <v>11.9084</v>
      </c>
      <c r="HE155">
        <v>4.96355</v>
      </c>
      <c r="HF155">
        <v>3.292</v>
      </c>
      <c r="HG155">
        <v>9999</v>
      </c>
      <c r="HH155">
        <v>9999</v>
      </c>
      <c r="HI155">
        <v>9999</v>
      </c>
      <c r="HJ155">
        <v>999.9</v>
      </c>
      <c r="HK155">
        <v>4.9703</v>
      </c>
      <c r="HL155">
        <v>1.87531</v>
      </c>
      <c r="HM155">
        <v>1.87408</v>
      </c>
      <c r="HN155">
        <v>1.87332</v>
      </c>
      <c r="HO155">
        <v>1.8747</v>
      </c>
      <c r="HP155">
        <v>1.86974</v>
      </c>
      <c r="HQ155">
        <v>1.87386</v>
      </c>
      <c r="HR155">
        <v>1.87896</v>
      </c>
      <c r="HS155">
        <v>0</v>
      </c>
      <c r="HT155">
        <v>0</v>
      </c>
      <c r="HU155">
        <v>0</v>
      </c>
      <c r="HV155">
        <v>0</v>
      </c>
      <c r="HW155" t="s">
        <v>416</v>
      </c>
      <c r="HX155" t="s">
        <v>417</v>
      </c>
      <c r="HY155" t="s">
        <v>418</v>
      </c>
      <c r="HZ155" t="s">
        <v>418</v>
      </c>
      <c r="IA155" t="s">
        <v>418</v>
      </c>
      <c r="IB155" t="s">
        <v>418</v>
      </c>
      <c r="IC155">
        <v>0</v>
      </c>
      <c r="ID155">
        <v>100</v>
      </c>
      <c r="IE155">
        <v>100</v>
      </c>
      <c r="IF155">
        <v>0.53</v>
      </c>
      <c r="IG155">
        <v>0.5422</v>
      </c>
      <c r="IH155">
        <v>0.520900000000097</v>
      </c>
      <c r="II155">
        <v>0</v>
      </c>
      <c r="IJ155">
        <v>0</v>
      </c>
      <c r="IK155">
        <v>0</v>
      </c>
      <c r="IL155">
        <v>0.5422000000000011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2.7</v>
      </c>
      <c r="IU155">
        <v>2.6</v>
      </c>
      <c r="IV155">
        <v>1.1438</v>
      </c>
      <c r="IW155">
        <v>2.43652</v>
      </c>
      <c r="IX155">
        <v>1.42578</v>
      </c>
      <c r="IY155">
        <v>2.2644</v>
      </c>
      <c r="IZ155">
        <v>1.54785</v>
      </c>
      <c r="JA155">
        <v>2.45361</v>
      </c>
      <c r="JB155">
        <v>39.6167</v>
      </c>
      <c r="JC155">
        <v>14.815</v>
      </c>
      <c r="JD155">
        <v>18</v>
      </c>
      <c r="JE155">
        <v>642.5</v>
      </c>
      <c r="JF155">
        <v>416.038</v>
      </c>
      <c r="JG155">
        <v>34.0045</v>
      </c>
      <c r="JH155">
        <v>33.6273</v>
      </c>
      <c r="JI155">
        <v>30.0006</v>
      </c>
      <c r="JJ155">
        <v>33.4046</v>
      </c>
      <c r="JK155">
        <v>33.3223</v>
      </c>
      <c r="JL155">
        <v>22.8978</v>
      </c>
      <c r="JM155">
        <v>5.26119</v>
      </c>
      <c r="JN155">
        <v>100</v>
      </c>
      <c r="JO155">
        <v>-999.9</v>
      </c>
      <c r="JP155">
        <v>435</v>
      </c>
      <c r="JQ155">
        <v>35</v>
      </c>
      <c r="JR155">
        <v>94.2422</v>
      </c>
      <c r="JS155">
        <v>100.308</v>
      </c>
    </row>
    <row r="156" spans="1:279">
      <c r="A156">
        <v>120</v>
      </c>
      <c r="B156">
        <v>1687897355.6</v>
      </c>
      <c r="C156">
        <v>24824</v>
      </c>
      <c r="D156" t="s">
        <v>1010</v>
      </c>
      <c r="E156" t="s">
        <v>1011</v>
      </c>
      <c r="F156">
        <v>15</v>
      </c>
      <c r="P156">
        <v>1687897347.599999</v>
      </c>
      <c r="Q156">
        <f>(R156)/1000</f>
        <v>0</v>
      </c>
      <c r="R156">
        <f>1000*DB156*AP156*(CX156-CY156)/(100*CQ156*(1000-AP156*CX156))</f>
        <v>0</v>
      </c>
      <c r="S156">
        <f>DB156*AP156*(CW156-CV156*(1000-AP156*CY156)/(1000-AP156*CX156))/(100*CQ156)</f>
        <v>0</v>
      </c>
      <c r="T156">
        <f>CV156 - IF(AP156&gt;1, S156*CQ156*100.0/(AR156*DJ156), 0)</f>
        <v>0</v>
      </c>
      <c r="U156">
        <f>((AA156-Q156/2)*T156-S156)/(AA156+Q156/2)</f>
        <v>0</v>
      </c>
      <c r="V156">
        <f>U156*(DC156+DD156)/1000.0</f>
        <v>0</v>
      </c>
      <c r="W156">
        <f>(CV156 - IF(AP156&gt;1, S156*CQ156*100.0/(AR156*DJ156), 0))*(DC156+DD156)/1000.0</f>
        <v>0</v>
      </c>
      <c r="X156">
        <f>2.0/((1/Z156-1/Y156)+SIGN(Z156)*SQRT((1/Z156-1/Y156)*(1/Z156-1/Y156) + 4*CR156/((CR156+1)*(CR156+1))*(2*1/Z156*1/Y156-1/Y156*1/Y156)))</f>
        <v>0</v>
      </c>
      <c r="Y156">
        <f>IF(LEFT(CS156,1)&lt;&gt;"0",IF(LEFT(CS156,1)="1",3.0,CT156),$D$5+$E$5*(DJ156*DC156/($K$5*1000))+$F$5*(DJ156*DC156/($K$5*1000))*MAX(MIN(CQ156,$J$5),$I$5)*MAX(MIN(CQ156,$J$5),$I$5)+$G$5*MAX(MIN(CQ156,$J$5),$I$5)*(DJ156*DC156/($K$5*1000))+$H$5*(DJ156*DC156/($K$5*1000))*(DJ156*DC156/($K$5*1000)))</f>
        <v>0</v>
      </c>
      <c r="Z156">
        <f>Q156*(1000-(1000*0.61365*exp(17.502*AD156/(240.97+AD156))/(DC156+DD156)+CX156)/2)/(1000*0.61365*exp(17.502*AD156/(240.97+AD156))/(DC156+DD156)-CX156)</f>
        <v>0</v>
      </c>
      <c r="AA156">
        <f>1/((CR156+1)/(X156/1.6)+1/(Y156/1.37)) + CR156/((CR156+1)/(X156/1.6) + CR156/(Y156/1.37))</f>
        <v>0</v>
      </c>
      <c r="AB156">
        <f>(CM156*CP156)</f>
        <v>0</v>
      </c>
      <c r="AC156">
        <f>(DE156+(AB156+2*0.95*5.67E-8*(((DE156+$B$7)+273)^4-(DE156+273)^4)-44100*Q156)/(1.84*29.3*Y156+8*0.95*5.67E-8*(DE156+273)^3))</f>
        <v>0</v>
      </c>
      <c r="AD156">
        <f>($B$119*DF156+$D$7*DG156+$C$119*AC156)</f>
        <v>0</v>
      </c>
      <c r="AE156">
        <f>0.61365*exp(17.502*AD156/(240.97+AD156))</f>
        <v>0</v>
      </c>
      <c r="AF156">
        <f>(AG156/AH156*100)</f>
        <v>0</v>
      </c>
      <c r="AG156">
        <f>CX156*(DC156+DD156)/1000</f>
        <v>0</v>
      </c>
      <c r="AH156">
        <f>0.61365*exp(17.502*DE156/(240.97+DE156))</f>
        <v>0</v>
      </c>
      <c r="AI156">
        <f>(AE156-CX156*(DC156+DD156)/1000)</f>
        <v>0</v>
      </c>
      <c r="AJ156">
        <f>(-Q156*44100)</f>
        <v>0</v>
      </c>
      <c r="AK156">
        <f>2*29.3*Y156*0.92*(DE156-AD156)</f>
        <v>0</v>
      </c>
      <c r="AL156">
        <f>2*0.95*5.67E-8*(((DE156+$B$7)+273)^4-(AD156+273)^4)</f>
        <v>0</v>
      </c>
      <c r="AM156">
        <f>AB156+AL156+AJ156+AK156</f>
        <v>0</v>
      </c>
      <c r="AN156">
        <v>0</v>
      </c>
      <c r="AO156">
        <v>0</v>
      </c>
      <c r="AP156">
        <f>IF(AN156*$H$13&gt;=AR156,1.0,(AR156/(AR156-AN156*$H$13)))</f>
        <v>0</v>
      </c>
      <c r="AQ156">
        <f>(AP156-1)*100</f>
        <v>0</v>
      </c>
      <c r="AR156">
        <f>MAX(0,($B$13+$C$13*DJ156)/(1+$D$13*DJ156)*DC156/(DE156+273)*$E$13)</f>
        <v>0</v>
      </c>
      <c r="AS156" t="s">
        <v>409</v>
      </c>
      <c r="AT156">
        <v>12501.9</v>
      </c>
      <c r="AU156">
        <v>646.7515384615385</v>
      </c>
      <c r="AV156">
        <v>2575.47</v>
      </c>
      <c r="AW156">
        <f>1-AU156/AV156</f>
        <v>0</v>
      </c>
      <c r="AX156">
        <v>-1.242991638256745</v>
      </c>
      <c r="AY156" t="s">
        <v>1012</v>
      </c>
      <c r="AZ156">
        <v>12536.2</v>
      </c>
      <c r="BA156">
        <v>503.2186153846154</v>
      </c>
      <c r="BB156">
        <v>606.956</v>
      </c>
      <c r="BC156">
        <f>1-BA156/BB156</f>
        <v>0</v>
      </c>
      <c r="BD156">
        <v>0.5</v>
      </c>
      <c r="BE156">
        <f>CN156</f>
        <v>0</v>
      </c>
      <c r="BF156">
        <f>S156</f>
        <v>0</v>
      </c>
      <c r="BG156">
        <f>BC156*BD156*BE156</f>
        <v>0</v>
      </c>
      <c r="BH156">
        <f>(BF156-AX156)/BE156</f>
        <v>0</v>
      </c>
      <c r="BI156">
        <f>(AV156-BB156)/BB156</f>
        <v>0</v>
      </c>
      <c r="BJ156">
        <f>AU156/(AW156+AU156/BB156)</f>
        <v>0</v>
      </c>
      <c r="BK156" t="s">
        <v>1013</v>
      </c>
      <c r="BL156">
        <v>-288.72</v>
      </c>
      <c r="BM156">
        <f>IF(BL156&lt;&gt;0, BL156, BJ156)</f>
        <v>0</v>
      </c>
      <c r="BN156">
        <f>1-BM156/BB156</f>
        <v>0</v>
      </c>
      <c r="BO156">
        <f>(BB156-BA156)/(BB156-BM156)</f>
        <v>0</v>
      </c>
      <c r="BP156">
        <f>(AV156-BB156)/(AV156-BM156)</f>
        <v>0</v>
      </c>
      <c r="BQ156">
        <f>(BB156-BA156)/(BB156-AU156)</f>
        <v>0</v>
      </c>
      <c r="BR156">
        <f>(AV156-BB156)/(AV156-AU156)</f>
        <v>0</v>
      </c>
      <c r="BS156">
        <f>(BO156*BM156/BA156)</f>
        <v>0</v>
      </c>
      <c r="BT156">
        <f>(1-BS156)</f>
        <v>0</v>
      </c>
      <c r="BU156">
        <v>2083</v>
      </c>
      <c r="BV156">
        <v>300</v>
      </c>
      <c r="BW156">
        <v>300</v>
      </c>
      <c r="BX156">
        <v>300</v>
      </c>
      <c r="BY156">
        <v>12536.2</v>
      </c>
      <c r="BZ156">
        <v>587.98</v>
      </c>
      <c r="CA156">
        <v>-0.009080049999999999</v>
      </c>
      <c r="CB156">
        <v>-0.29</v>
      </c>
      <c r="CC156" t="s">
        <v>412</v>
      </c>
      <c r="CD156" t="s">
        <v>412</v>
      </c>
      <c r="CE156" t="s">
        <v>412</v>
      </c>
      <c r="CF156" t="s">
        <v>412</v>
      </c>
      <c r="CG156" t="s">
        <v>412</v>
      </c>
      <c r="CH156" t="s">
        <v>412</v>
      </c>
      <c r="CI156" t="s">
        <v>412</v>
      </c>
      <c r="CJ156" t="s">
        <v>412</v>
      </c>
      <c r="CK156" t="s">
        <v>412</v>
      </c>
      <c r="CL156" t="s">
        <v>412</v>
      </c>
      <c r="CM156">
        <f>$B$11*DK156+$C$11*DL156+$F$11*DW156*(1-DZ156)</f>
        <v>0</v>
      </c>
      <c r="CN156">
        <f>CM156*CO156</f>
        <v>0</v>
      </c>
      <c r="CO156">
        <f>($B$11*$D$9+$C$11*$D$9+$F$11*((EJ156+EB156)/MAX(EJ156+EB156+EK156, 0.1)*$I$9+EK156/MAX(EJ156+EB156+EK156, 0.1)*$J$9))/($B$11+$C$11+$F$11)</f>
        <v>0</v>
      </c>
      <c r="CP156">
        <f>($B$11*$K$9+$C$11*$K$9+$F$11*((EJ156+EB156)/MAX(EJ156+EB156+EK156, 0.1)*$P$9+EK156/MAX(EJ156+EB156+EK156, 0.1)*$Q$9))/($B$11+$C$11+$F$11)</f>
        <v>0</v>
      </c>
      <c r="CQ156">
        <v>6</v>
      </c>
      <c r="CR156">
        <v>0.5</v>
      </c>
      <c r="CS156" t="s">
        <v>413</v>
      </c>
      <c r="CT156">
        <v>2</v>
      </c>
      <c r="CU156">
        <v>1687897347.599999</v>
      </c>
      <c r="CV156">
        <v>430.0252903225806</v>
      </c>
      <c r="CW156">
        <v>434.982258064516</v>
      </c>
      <c r="CX156">
        <v>35.47887741935484</v>
      </c>
      <c r="CY156">
        <v>34.92312903225806</v>
      </c>
      <c r="CZ156">
        <v>429.5222903225806</v>
      </c>
      <c r="DA156">
        <v>34.94687741935485</v>
      </c>
      <c r="DB156">
        <v>600.1607419354839</v>
      </c>
      <c r="DC156">
        <v>100.8062258064516</v>
      </c>
      <c r="DD156">
        <v>0.0998749806451613</v>
      </c>
      <c r="DE156">
        <v>34.75495161290323</v>
      </c>
      <c r="DF156">
        <v>34.52322903225807</v>
      </c>
      <c r="DG156">
        <v>999.9000000000003</v>
      </c>
      <c r="DH156">
        <v>0</v>
      </c>
      <c r="DI156">
        <v>0</v>
      </c>
      <c r="DJ156">
        <v>10002.01387096774</v>
      </c>
      <c r="DK156">
        <v>0</v>
      </c>
      <c r="DL156">
        <v>1039.248161290323</v>
      </c>
      <c r="DM156">
        <v>-4.929864193548387</v>
      </c>
      <c r="DN156">
        <v>445.876129032258</v>
      </c>
      <c r="DO156">
        <v>450.7229677419356</v>
      </c>
      <c r="DP156">
        <v>0.5659477741935485</v>
      </c>
      <c r="DQ156">
        <v>434.982258064516</v>
      </c>
      <c r="DR156">
        <v>34.92312903225806</v>
      </c>
      <c r="DS156">
        <v>3.57752</v>
      </c>
      <c r="DT156">
        <v>3.520468387096773</v>
      </c>
      <c r="DU156">
        <v>26.99218064516129</v>
      </c>
      <c r="DV156">
        <v>26.71878064516129</v>
      </c>
      <c r="DW156">
        <v>1499.998064516129</v>
      </c>
      <c r="DX156">
        <v>0.9730027741935485</v>
      </c>
      <c r="DY156">
        <v>0.02699679032258064</v>
      </c>
      <c r="DZ156">
        <v>0</v>
      </c>
      <c r="EA156">
        <v>503.2491290322581</v>
      </c>
      <c r="EB156">
        <v>4.999310000000001</v>
      </c>
      <c r="EC156">
        <v>13606.3935483871</v>
      </c>
      <c r="ED156">
        <v>13259.22903225806</v>
      </c>
      <c r="EE156">
        <v>41.42499999999998</v>
      </c>
      <c r="EF156">
        <v>42.48577419354837</v>
      </c>
      <c r="EG156">
        <v>41.57419354838707</v>
      </c>
      <c r="EH156">
        <v>42.21545161290321</v>
      </c>
      <c r="EI156">
        <v>43.09045161290321</v>
      </c>
      <c r="EJ156">
        <v>1454.637096774194</v>
      </c>
      <c r="EK156">
        <v>40.36096774193547</v>
      </c>
      <c r="EL156">
        <v>0</v>
      </c>
      <c r="EM156">
        <v>111.2000000476837</v>
      </c>
      <c r="EN156">
        <v>0</v>
      </c>
      <c r="EO156">
        <v>503.2186153846154</v>
      </c>
      <c r="EP156">
        <v>-10.57873504771508</v>
      </c>
      <c r="EQ156">
        <v>3416.051283562795</v>
      </c>
      <c r="ER156">
        <v>13614.67307692308</v>
      </c>
      <c r="ES156">
        <v>15</v>
      </c>
      <c r="ET156">
        <v>1687897383.6</v>
      </c>
      <c r="EU156" t="s">
        <v>1014</v>
      </c>
      <c r="EV156">
        <v>1687897379.1</v>
      </c>
      <c r="EW156">
        <v>1687897383.6</v>
      </c>
      <c r="EX156">
        <v>120</v>
      </c>
      <c r="EY156">
        <v>-0.027</v>
      </c>
      <c r="EZ156">
        <v>-0.01</v>
      </c>
      <c r="FA156">
        <v>0.503</v>
      </c>
      <c r="FB156">
        <v>0.532</v>
      </c>
      <c r="FC156">
        <v>435</v>
      </c>
      <c r="FD156">
        <v>35</v>
      </c>
      <c r="FE156">
        <v>0.49</v>
      </c>
      <c r="FF156">
        <v>0.23</v>
      </c>
      <c r="FG156">
        <v>-4.953236829268293</v>
      </c>
      <c r="FH156">
        <v>0.339861114982561</v>
      </c>
      <c r="FI156">
        <v>0.06481366377468326</v>
      </c>
      <c r="FJ156">
        <v>1</v>
      </c>
      <c r="FK156">
        <v>430.0517096774194</v>
      </c>
      <c r="FL156">
        <v>0.02579032257973191</v>
      </c>
      <c r="FM156">
        <v>0.02177479091175499</v>
      </c>
      <c r="FN156">
        <v>1</v>
      </c>
      <c r="FO156">
        <v>0.5187900975609757</v>
      </c>
      <c r="FP156">
        <v>0.8590856027874558</v>
      </c>
      <c r="FQ156">
        <v>0.08670587702105596</v>
      </c>
      <c r="FR156">
        <v>0</v>
      </c>
      <c r="FS156">
        <v>35.48469677419355</v>
      </c>
      <c r="FT156">
        <v>0.4991080645161057</v>
      </c>
      <c r="FU156">
        <v>0.03776806539641303</v>
      </c>
      <c r="FV156">
        <v>1</v>
      </c>
      <c r="FW156">
        <v>3</v>
      </c>
      <c r="FX156">
        <v>4</v>
      </c>
      <c r="FY156" t="s">
        <v>519</v>
      </c>
      <c r="FZ156">
        <v>3.17069</v>
      </c>
      <c r="GA156">
        <v>2.79665</v>
      </c>
      <c r="GB156">
        <v>0.105021</v>
      </c>
      <c r="GC156">
        <v>0.106574</v>
      </c>
      <c r="GD156">
        <v>0.154254</v>
      </c>
      <c r="GE156">
        <v>0.153451</v>
      </c>
      <c r="GF156">
        <v>27664.4</v>
      </c>
      <c r="GG156">
        <v>22016.1</v>
      </c>
      <c r="GH156">
        <v>28922.7</v>
      </c>
      <c r="GI156">
        <v>24166.6</v>
      </c>
      <c r="GJ156">
        <v>31116.7</v>
      </c>
      <c r="GK156">
        <v>29856.5</v>
      </c>
      <c r="GL156">
        <v>39905.2</v>
      </c>
      <c r="GM156">
        <v>39432.8</v>
      </c>
      <c r="GN156">
        <v>2.10125</v>
      </c>
      <c r="GO156">
        <v>1.78655</v>
      </c>
      <c r="GP156">
        <v>0.08429590000000001</v>
      </c>
      <c r="GQ156">
        <v>0</v>
      </c>
      <c r="GR156">
        <v>33.1859</v>
      </c>
      <c r="GS156">
        <v>999.9</v>
      </c>
      <c r="GT156">
        <v>62.3</v>
      </c>
      <c r="GU156">
        <v>36.1</v>
      </c>
      <c r="GV156">
        <v>37.0895</v>
      </c>
      <c r="GW156">
        <v>62.1009</v>
      </c>
      <c r="GX156">
        <v>31.246</v>
      </c>
      <c r="GY156">
        <v>1</v>
      </c>
      <c r="GZ156">
        <v>0.505343</v>
      </c>
      <c r="HA156">
        <v>0</v>
      </c>
      <c r="HB156">
        <v>20.2771</v>
      </c>
      <c r="HC156">
        <v>5.22328</v>
      </c>
      <c r="HD156">
        <v>11.9081</v>
      </c>
      <c r="HE156">
        <v>4.9637</v>
      </c>
      <c r="HF156">
        <v>3.292</v>
      </c>
      <c r="HG156">
        <v>9999</v>
      </c>
      <c r="HH156">
        <v>9999</v>
      </c>
      <c r="HI156">
        <v>9999</v>
      </c>
      <c r="HJ156">
        <v>999.9</v>
      </c>
      <c r="HK156">
        <v>4.97029</v>
      </c>
      <c r="HL156">
        <v>1.87531</v>
      </c>
      <c r="HM156">
        <v>1.87408</v>
      </c>
      <c r="HN156">
        <v>1.87332</v>
      </c>
      <c r="HO156">
        <v>1.8747</v>
      </c>
      <c r="HP156">
        <v>1.86968</v>
      </c>
      <c r="HQ156">
        <v>1.87381</v>
      </c>
      <c r="HR156">
        <v>1.87895</v>
      </c>
      <c r="HS156">
        <v>0</v>
      </c>
      <c r="HT156">
        <v>0</v>
      </c>
      <c r="HU156">
        <v>0</v>
      </c>
      <c r="HV156">
        <v>0</v>
      </c>
      <c r="HW156" t="s">
        <v>416</v>
      </c>
      <c r="HX156" t="s">
        <v>417</v>
      </c>
      <c r="HY156" t="s">
        <v>418</v>
      </c>
      <c r="HZ156" t="s">
        <v>418</v>
      </c>
      <c r="IA156" t="s">
        <v>418</v>
      </c>
      <c r="IB156" t="s">
        <v>418</v>
      </c>
      <c r="IC156">
        <v>0</v>
      </c>
      <c r="ID156">
        <v>100</v>
      </c>
      <c r="IE156">
        <v>100</v>
      </c>
      <c r="IF156">
        <v>0.503</v>
      </c>
      <c r="IG156">
        <v>0.532</v>
      </c>
      <c r="IH156">
        <v>0.5301499999999351</v>
      </c>
      <c r="II156">
        <v>0</v>
      </c>
      <c r="IJ156">
        <v>0</v>
      </c>
      <c r="IK156">
        <v>0</v>
      </c>
      <c r="IL156">
        <v>0.5422000000000011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1.5</v>
      </c>
      <c r="IU156">
        <v>4.5</v>
      </c>
      <c r="IV156">
        <v>1.1438</v>
      </c>
      <c r="IW156">
        <v>2.4292</v>
      </c>
      <c r="IX156">
        <v>1.42578</v>
      </c>
      <c r="IY156">
        <v>2.26685</v>
      </c>
      <c r="IZ156">
        <v>1.54785</v>
      </c>
      <c r="JA156">
        <v>2.48413</v>
      </c>
      <c r="JB156">
        <v>39.5917</v>
      </c>
      <c r="JC156">
        <v>14.7887</v>
      </c>
      <c r="JD156">
        <v>18</v>
      </c>
      <c r="JE156">
        <v>641.326</v>
      </c>
      <c r="JF156">
        <v>416.964</v>
      </c>
      <c r="JG156">
        <v>34.0254</v>
      </c>
      <c r="JH156">
        <v>33.6441</v>
      </c>
      <c r="JI156">
        <v>29.9998</v>
      </c>
      <c r="JJ156">
        <v>33.4168</v>
      </c>
      <c r="JK156">
        <v>33.3247</v>
      </c>
      <c r="JL156">
        <v>22.8995</v>
      </c>
      <c r="JM156">
        <v>4.98606</v>
      </c>
      <c r="JN156">
        <v>100</v>
      </c>
      <c r="JO156">
        <v>-999.9</v>
      </c>
      <c r="JP156">
        <v>435</v>
      </c>
      <c r="JQ156">
        <v>35</v>
      </c>
      <c r="JR156">
        <v>94.2505</v>
      </c>
      <c r="JS156">
        <v>100.32</v>
      </c>
    </row>
    <row r="157" spans="1:279">
      <c r="A157">
        <v>121</v>
      </c>
      <c r="B157">
        <v>1687897503.1</v>
      </c>
      <c r="C157">
        <v>24971.5</v>
      </c>
      <c r="D157" t="s">
        <v>1015</v>
      </c>
      <c r="E157" t="s">
        <v>1016</v>
      </c>
      <c r="F157">
        <v>15</v>
      </c>
      <c r="P157">
        <v>1687897495.349999</v>
      </c>
      <c r="Q157">
        <f>(R157)/1000</f>
        <v>0</v>
      </c>
      <c r="R157">
        <f>1000*DB157*AP157*(CX157-CY157)/(100*CQ157*(1000-AP157*CX157))</f>
        <v>0</v>
      </c>
      <c r="S157">
        <f>DB157*AP157*(CW157-CV157*(1000-AP157*CY157)/(1000-AP157*CX157))/(100*CQ157)</f>
        <v>0</v>
      </c>
      <c r="T157">
        <f>CV157 - IF(AP157&gt;1, S157*CQ157*100.0/(AR157*DJ157), 0)</f>
        <v>0</v>
      </c>
      <c r="U157">
        <f>((AA157-Q157/2)*T157-S157)/(AA157+Q157/2)</f>
        <v>0</v>
      </c>
      <c r="V157">
        <f>U157*(DC157+DD157)/1000.0</f>
        <v>0</v>
      </c>
      <c r="W157">
        <f>(CV157 - IF(AP157&gt;1, S157*CQ157*100.0/(AR157*DJ157), 0))*(DC157+DD157)/1000.0</f>
        <v>0</v>
      </c>
      <c r="X157">
        <f>2.0/((1/Z157-1/Y157)+SIGN(Z157)*SQRT((1/Z157-1/Y157)*(1/Z157-1/Y157) + 4*CR157/((CR157+1)*(CR157+1))*(2*1/Z157*1/Y157-1/Y157*1/Y157)))</f>
        <v>0</v>
      </c>
      <c r="Y157">
        <f>IF(LEFT(CS157,1)&lt;&gt;"0",IF(LEFT(CS157,1)="1",3.0,CT157),$D$5+$E$5*(DJ157*DC157/($K$5*1000))+$F$5*(DJ157*DC157/($K$5*1000))*MAX(MIN(CQ157,$J$5),$I$5)*MAX(MIN(CQ157,$J$5),$I$5)+$G$5*MAX(MIN(CQ157,$J$5),$I$5)*(DJ157*DC157/($K$5*1000))+$H$5*(DJ157*DC157/($K$5*1000))*(DJ157*DC157/($K$5*1000)))</f>
        <v>0</v>
      </c>
      <c r="Z157">
        <f>Q157*(1000-(1000*0.61365*exp(17.502*AD157/(240.97+AD157))/(DC157+DD157)+CX157)/2)/(1000*0.61365*exp(17.502*AD157/(240.97+AD157))/(DC157+DD157)-CX157)</f>
        <v>0</v>
      </c>
      <c r="AA157">
        <f>1/((CR157+1)/(X157/1.6)+1/(Y157/1.37)) + CR157/((CR157+1)/(X157/1.6) + CR157/(Y157/1.37))</f>
        <v>0</v>
      </c>
      <c r="AB157">
        <f>(CM157*CP157)</f>
        <v>0</v>
      </c>
      <c r="AC157">
        <f>(DE157+(AB157+2*0.95*5.67E-8*(((DE157+$B$7)+273)^4-(DE157+273)^4)-44100*Q157)/(1.84*29.3*Y157+8*0.95*5.67E-8*(DE157+273)^3))</f>
        <v>0</v>
      </c>
      <c r="AD157">
        <f>($B$119*DF157+$D$7*DG157+$C$119*AC157)</f>
        <v>0</v>
      </c>
      <c r="AE157">
        <f>0.61365*exp(17.502*AD157/(240.97+AD157))</f>
        <v>0</v>
      </c>
      <c r="AF157">
        <f>(AG157/AH157*100)</f>
        <v>0</v>
      </c>
      <c r="AG157">
        <f>CX157*(DC157+DD157)/1000</f>
        <v>0</v>
      </c>
      <c r="AH157">
        <f>0.61365*exp(17.502*DE157/(240.97+DE157))</f>
        <v>0</v>
      </c>
      <c r="AI157">
        <f>(AE157-CX157*(DC157+DD157)/1000)</f>
        <v>0</v>
      </c>
      <c r="AJ157">
        <f>(-Q157*44100)</f>
        <v>0</v>
      </c>
      <c r="AK157">
        <f>2*29.3*Y157*0.92*(DE157-AD157)</f>
        <v>0</v>
      </c>
      <c r="AL157">
        <f>2*0.95*5.67E-8*(((DE157+$B$7)+273)^4-(AD157+273)^4)</f>
        <v>0</v>
      </c>
      <c r="AM157">
        <f>AB157+AL157+AJ157+AK157</f>
        <v>0</v>
      </c>
      <c r="AN157">
        <v>0</v>
      </c>
      <c r="AO157">
        <v>0</v>
      </c>
      <c r="AP157">
        <f>IF(AN157*$H$13&gt;=AR157,1.0,(AR157/(AR157-AN157*$H$13)))</f>
        <v>0</v>
      </c>
      <c r="AQ157">
        <f>(AP157-1)*100</f>
        <v>0</v>
      </c>
      <c r="AR157">
        <f>MAX(0,($B$13+$C$13*DJ157)/(1+$D$13*DJ157)*DC157/(DE157+273)*$E$13)</f>
        <v>0</v>
      </c>
      <c r="AS157" t="s">
        <v>409</v>
      </c>
      <c r="AT157">
        <v>12501.9</v>
      </c>
      <c r="AU157">
        <v>646.7515384615385</v>
      </c>
      <c r="AV157">
        <v>2575.47</v>
      </c>
      <c r="AW157">
        <f>1-AU157/AV157</f>
        <v>0</v>
      </c>
      <c r="AX157">
        <v>-1.242991638256745</v>
      </c>
      <c r="AY157" t="s">
        <v>1017</v>
      </c>
      <c r="AZ157">
        <v>12507.6</v>
      </c>
      <c r="BA157">
        <v>775.1203076923077</v>
      </c>
      <c r="BB157">
        <v>1075.88</v>
      </c>
      <c r="BC157">
        <f>1-BA157/BB157</f>
        <v>0</v>
      </c>
      <c r="BD157">
        <v>0.5</v>
      </c>
      <c r="BE157">
        <f>CN157</f>
        <v>0</v>
      </c>
      <c r="BF157">
        <f>S157</f>
        <v>0</v>
      </c>
      <c r="BG157">
        <f>BC157*BD157*BE157</f>
        <v>0</v>
      </c>
      <c r="BH157">
        <f>(BF157-AX157)/BE157</f>
        <v>0</v>
      </c>
      <c r="BI157">
        <f>(AV157-BB157)/BB157</f>
        <v>0</v>
      </c>
      <c r="BJ157">
        <f>AU157/(AW157+AU157/BB157)</f>
        <v>0</v>
      </c>
      <c r="BK157" t="s">
        <v>1018</v>
      </c>
      <c r="BL157">
        <v>-2.24</v>
      </c>
      <c r="BM157">
        <f>IF(BL157&lt;&gt;0, BL157, BJ157)</f>
        <v>0</v>
      </c>
      <c r="BN157">
        <f>1-BM157/BB157</f>
        <v>0</v>
      </c>
      <c r="BO157">
        <f>(BB157-BA157)/(BB157-BM157)</f>
        <v>0</v>
      </c>
      <c r="BP157">
        <f>(AV157-BB157)/(AV157-BM157)</f>
        <v>0</v>
      </c>
      <c r="BQ157">
        <f>(BB157-BA157)/(BB157-AU157)</f>
        <v>0</v>
      </c>
      <c r="BR157">
        <f>(AV157-BB157)/(AV157-AU157)</f>
        <v>0</v>
      </c>
      <c r="BS157">
        <f>(BO157*BM157/BA157)</f>
        <v>0</v>
      </c>
      <c r="BT157">
        <f>(1-BS157)</f>
        <v>0</v>
      </c>
      <c r="BU157">
        <v>2085</v>
      </c>
      <c r="BV157">
        <v>300</v>
      </c>
      <c r="BW157">
        <v>300</v>
      </c>
      <c r="BX157">
        <v>300</v>
      </c>
      <c r="BY157">
        <v>12507.6</v>
      </c>
      <c r="BZ157">
        <v>1008.39</v>
      </c>
      <c r="CA157">
        <v>-0.0090589</v>
      </c>
      <c r="CB157">
        <v>-7.56</v>
      </c>
      <c r="CC157" t="s">
        <v>412</v>
      </c>
      <c r="CD157" t="s">
        <v>412</v>
      </c>
      <c r="CE157" t="s">
        <v>412</v>
      </c>
      <c r="CF157" t="s">
        <v>412</v>
      </c>
      <c r="CG157" t="s">
        <v>412</v>
      </c>
      <c r="CH157" t="s">
        <v>412</v>
      </c>
      <c r="CI157" t="s">
        <v>412</v>
      </c>
      <c r="CJ157" t="s">
        <v>412</v>
      </c>
      <c r="CK157" t="s">
        <v>412</v>
      </c>
      <c r="CL157" t="s">
        <v>412</v>
      </c>
      <c r="CM157">
        <f>$B$11*DK157+$C$11*DL157+$F$11*DW157*(1-DZ157)</f>
        <v>0</v>
      </c>
      <c r="CN157">
        <f>CM157*CO157</f>
        <v>0</v>
      </c>
      <c r="CO157">
        <f>($B$11*$D$9+$C$11*$D$9+$F$11*((EJ157+EB157)/MAX(EJ157+EB157+EK157, 0.1)*$I$9+EK157/MAX(EJ157+EB157+EK157, 0.1)*$J$9))/($B$11+$C$11+$F$11)</f>
        <v>0</v>
      </c>
      <c r="CP157">
        <f>($B$11*$K$9+$C$11*$K$9+$F$11*((EJ157+EB157)/MAX(EJ157+EB157+EK157, 0.1)*$P$9+EK157/MAX(EJ157+EB157+EK157, 0.1)*$Q$9))/($B$11+$C$11+$F$11)</f>
        <v>0</v>
      </c>
      <c r="CQ157">
        <v>6</v>
      </c>
      <c r="CR157">
        <v>0.5</v>
      </c>
      <c r="CS157" t="s">
        <v>413</v>
      </c>
      <c r="CT157">
        <v>2</v>
      </c>
      <c r="CU157">
        <v>1687897495.349999</v>
      </c>
      <c r="CV157">
        <v>420.5490666666666</v>
      </c>
      <c r="CW157">
        <v>434.9696333333333</v>
      </c>
      <c r="CX157">
        <v>37.40879333333334</v>
      </c>
      <c r="CY157">
        <v>34.91412</v>
      </c>
      <c r="CZ157">
        <v>420.0130666666666</v>
      </c>
      <c r="DA157">
        <v>36.87646333333333</v>
      </c>
      <c r="DB157">
        <v>600.1924</v>
      </c>
      <c r="DC157">
        <v>100.8091333333333</v>
      </c>
      <c r="DD157">
        <v>0.09995216666666668</v>
      </c>
      <c r="DE157">
        <v>35.05311</v>
      </c>
      <c r="DF157">
        <v>34.69282</v>
      </c>
      <c r="DG157">
        <v>999.9000000000002</v>
      </c>
      <c r="DH157">
        <v>0</v>
      </c>
      <c r="DI157">
        <v>0</v>
      </c>
      <c r="DJ157">
        <v>9999.892666666665</v>
      </c>
      <c r="DK157">
        <v>0</v>
      </c>
      <c r="DL157">
        <v>199.8232333333334</v>
      </c>
      <c r="DM157">
        <v>-14.45307</v>
      </c>
      <c r="DN157">
        <v>436.8587666666667</v>
      </c>
      <c r="DO157">
        <v>450.7055</v>
      </c>
      <c r="DP157">
        <v>2.494685333333333</v>
      </c>
      <c r="DQ157">
        <v>434.9696333333333</v>
      </c>
      <c r="DR157">
        <v>34.91412</v>
      </c>
      <c r="DS157">
        <v>3.771147333333333</v>
      </c>
      <c r="DT157">
        <v>3.519661666666666</v>
      </c>
      <c r="DU157">
        <v>27.89261</v>
      </c>
      <c r="DV157">
        <v>26.71488333333333</v>
      </c>
      <c r="DW157">
        <v>1499.988</v>
      </c>
      <c r="DX157">
        <v>0.9730070000000004</v>
      </c>
      <c r="DY157">
        <v>0.02699268</v>
      </c>
      <c r="DZ157">
        <v>0</v>
      </c>
      <c r="EA157">
        <v>775.2575000000002</v>
      </c>
      <c r="EB157">
        <v>4.99931</v>
      </c>
      <c r="EC157">
        <v>16261.67666666667</v>
      </c>
      <c r="ED157">
        <v>13259.15666666667</v>
      </c>
      <c r="EE157">
        <v>41.3874</v>
      </c>
      <c r="EF157">
        <v>42.32879999999998</v>
      </c>
      <c r="EG157">
        <v>41.52893333333332</v>
      </c>
      <c r="EH157">
        <v>42.20799999999998</v>
      </c>
      <c r="EI157">
        <v>43.06619999999997</v>
      </c>
      <c r="EJ157">
        <v>1454.637333333333</v>
      </c>
      <c r="EK157">
        <v>40.35099999999999</v>
      </c>
      <c r="EL157">
        <v>0</v>
      </c>
      <c r="EM157">
        <v>146.7999999523163</v>
      </c>
      <c r="EN157">
        <v>0</v>
      </c>
      <c r="EO157">
        <v>775.1203076923077</v>
      </c>
      <c r="EP157">
        <v>-87.94270072659143</v>
      </c>
      <c r="EQ157">
        <v>1362.615383654656</v>
      </c>
      <c r="ER157">
        <v>16375.12692307692</v>
      </c>
      <c r="ES157">
        <v>15</v>
      </c>
      <c r="ET157">
        <v>1687897525.1</v>
      </c>
      <c r="EU157" t="s">
        <v>1019</v>
      </c>
      <c r="EV157">
        <v>1687897525.1</v>
      </c>
      <c r="EW157">
        <v>1687897383.6</v>
      </c>
      <c r="EX157">
        <v>121</v>
      </c>
      <c r="EY157">
        <v>0.033</v>
      </c>
      <c r="EZ157">
        <v>-0.01</v>
      </c>
      <c r="FA157">
        <v>0.536</v>
      </c>
      <c r="FB157">
        <v>0.532</v>
      </c>
      <c r="FC157">
        <v>435</v>
      </c>
      <c r="FD157">
        <v>35</v>
      </c>
      <c r="FE157">
        <v>0.2</v>
      </c>
      <c r="FF157">
        <v>0.23</v>
      </c>
      <c r="FG157">
        <v>-14.4696487804878</v>
      </c>
      <c r="FH157">
        <v>0.2100794425086759</v>
      </c>
      <c r="FI157">
        <v>0.03864365736586475</v>
      </c>
      <c r="FJ157">
        <v>1</v>
      </c>
      <c r="FK157">
        <v>420.5171612903226</v>
      </c>
      <c r="FL157">
        <v>0.1354354838700655</v>
      </c>
      <c r="FM157">
        <v>0.04027493959803388</v>
      </c>
      <c r="FN157">
        <v>1</v>
      </c>
      <c r="FO157">
        <v>2.454482682926829</v>
      </c>
      <c r="FP157">
        <v>0.630900836236934</v>
      </c>
      <c r="FQ157">
        <v>0.06378735481476967</v>
      </c>
      <c r="FR157">
        <v>0</v>
      </c>
      <c r="FS157">
        <v>37.40137096774193</v>
      </c>
      <c r="FT157">
        <v>0.317995161290306</v>
      </c>
      <c r="FU157">
        <v>0.02431734007032304</v>
      </c>
      <c r="FV157">
        <v>1</v>
      </c>
      <c r="FW157">
        <v>3</v>
      </c>
      <c r="FX157">
        <v>4</v>
      </c>
      <c r="FY157" t="s">
        <v>519</v>
      </c>
      <c r="FZ157">
        <v>3.1706</v>
      </c>
      <c r="GA157">
        <v>2.79687</v>
      </c>
      <c r="GB157">
        <v>0.103256</v>
      </c>
      <c r="GC157">
        <v>0.106568</v>
      </c>
      <c r="GD157">
        <v>0.159898</v>
      </c>
      <c r="GE157">
        <v>0.153519</v>
      </c>
      <c r="GF157">
        <v>27713.1</v>
      </c>
      <c r="GG157">
        <v>22020.1</v>
      </c>
      <c r="GH157">
        <v>28916.4</v>
      </c>
      <c r="GI157">
        <v>24170.7</v>
      </c>
      <c r="GJ157">
        <v>30898.9</v>
      </c>
      <c r="GK157">
        <v>29859.8</v>
      </c>
      <c r="GL157">
        <v>39894.6</v>
      </c>
      <c r="GM157">
        <v>39440.6</v>
      </c>
      <c r="GN157">
        <v>2.1014</v>
      </c>
      <c r="GO157">
        <v>1.79102</v>
      </c>
      <c r="GP157">
        <v>0.0328384</v>
      </c>
      <c r="GQ157">
        <v>0</v>
      </c>
      <c r="GR157">
        <v>34.2522</v>
      </c>
      <c r="GS157">
        <v>999.9</v>
      </c>
      <c r="GT157">
        <v>62.2</v>
      </c>
      <c r="GU157">
        <v>36.1</v>
      </c>
      <c r="GV157">
        <v>37.0301</v>
      </c>
      <c r="GW157">
        <v>62.0909</v>
      </c>
      <c r="GX157">
        <v>30.1042</v>
      </c>
      <c r="GY157">
        <v>1</v>
      </c>
      <c r="GZ157">
        <v>0.500434</v>
      </c>
      <c r="HA157">
        <v>0</v>
      </c>
      <c r="HB157">
        <v>20.277</v>
      </c>
      <c r="HC157">
        <v>5.22313</v>
      </c>
      <c r="HD157">
        <v>11.9081</v>
      </c>
      <c r="HE157">
        <v>4.9637</v>
      </c>
      <c r="HF157">
        <v>3.292</v>
      </c>
      <c r="HG157">
        <v>9999</v>
      </c>
      <c r="HH157">
        <v>9999</v>
      </c>
      <c r="HI157">
        <v>9999</v>
      </c>
      <c r="HJ157">
        <v>999.9</v>
      </c>
      <c r="HK157">
        <v>4.9703</v>
      </c>
      <c r="HL157">
        <v>1.87531</v>
      </c>
      <c r="HM157">
        <v>1.87408</v>
      </c>
      <c r="HN157">
        <v>1.87332</v>
      </c>
      <c r="HO157">
        <v>1.87469</v>
      </c>
      <c r="HP157">
        <v>1.86967</v>
      </c>
      <c r="HQ157">
        <v>1.87379</v>
      </c>
      <c r="HR157">
        <v>1.87889</v>
      </c>
      <c r="HS157">
        <v>0</v>
      </c>
      <c r="HT157">
        <v>0</v>
      </c>
      <c r="HU157">
        <v>0</v>
      </c>
      <c r="HV157">
        <v>0</v>
      </c>
      <c r="HW157" t="s">
        <v>416</v>
      </c>
      <c r="HX157" t="s">
        <v>417</v>
      </c>
      <c r="HY157" t="s">
        <v>418</v>
      </c>
      <c r="HZ157" t="s">
        <v>418</v>
      </c>
      <c r="IA157" t="s">
        <v>418</v>
      </c>
      <c r="IB157" t="s">
        <v>418</v>
      </c>
      <c r="IC157">
        <v>0</v>
      </c>
      <c r="ID157">
        <v>100</v>
      </c>
      <c r="IE157">
        <v>100</v>
      </c>
      <c r="IF157">
        <v>0.536</v>
      </c>
      <c r="IG157">
        <v>0.5324</v>
      </c>
      <c r="IH157">
        <v>0.5033809523809509</v>
      </c>
      <c r="II157">
        <v>0</v>
      </c>
      <c r="IJ157">
        <v>0</v>
      </c>
      <c r="IK157">
        <v>0</v>
      </c>
      <c r="IL157">
        <v>0.5323450000000065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2.1</v>
      </c>
      <c r="IU157">
        <v>2</v>
      </c>
      <c r="IV157">
        <v>1.1438</v>
      </c>
      <c r="IW157">
        <v>2.43286</v>
      </c>
      <c r="IX157">
        <v>1.42578</v>
      </c>
      <c r="IY157">
        <v>2.26685</v>
      </c>
      <c r="IZ157">
        <v>1.54785</v>
      </c>
      <c r="JA157">
        <v>2.49756</v>
      </c>
      <c r="JB157">
        <v>39.4916</v>
      </c>
      <c r="JC157">
        <v>14.7449</v>
      </c>
      <c r="JD157">
        <v>18</v>
      </c>
      <c r="JE157">
        <v>641.092</v>
      </c>
      <c r="JF157">
        <v>419.315</v>
      </c>
      <c r="JG157">
        <v>34.0527</v>
      </c>
      <c r="JH157">
        <v>33.6113</v>
      </c>
      <c r="JI157">
        <v>29.9997</v>
      </c>
      <c r="JJ157">
        <v>33.3809</v>
      </c>
      <c r="JK157">
        <v>33.2873</v>
      </c>
      <c r="JL157">
        <v>22.912</v>
      </c>
      <c r="JM157">
        <v>4.16395</v>
      </c>
      <c r="JN157">
        <v>100</v>
      </c>
      <c r="JO157">
        <v>-999.9</v>
      </c>
      <c r="JP157">
        <v>435</v>
      </c>
      <c r="JQ157">
        <v>35</v>
      </c>
      <c r="JR157">
        <v>94.2273</v>
      </c>
      <c r="JS157">
        <v>100.339</v>
      </c>
    </row>
    <row r="158" spans="1:279">
      <c r="A158">
        <v>122</v>
      </c>
      <c r="B158">
        <v>1687899912.6</v>
      </c>
      <c r="C158">
        <v>27381</v>
      </c>
      <c r="D158" t="s">
        <v>1020</v>
      </c>
      <c r="E158" t="s">
        <v>1021</v>
      </c>
      <c r="F158">
        <v>15</v>
      </c>
      <c r="P158">
        <v>1687899904.849999</v>
      </c>
      <c r="Q158">
        <f>(R158)/1000</f>
        <v>0</v>
      </c>
      <c r="R158">
        <f>1000*DB158*AP158*(CX158-CY158)/(100*CQ158*(1000-AP158*CX158))</f>
        <v>0</v>
      </c>
      <c r="S158">
        <f>DB158*AP158*(CW158-CV158*(1000-AP158*CY158)/(1000-AP158*CX158))/(100*CQ158)</f>
        <v>0</v>
      </c>
      <c r="T158">
        <f>CV158 - IF(AP158&gt;1, S158*CQ158*100.0/(AR158*DJ158), 0)</f>
        <v>0</v>
      </c>
      <c r="U158">
        <f>((AA158-Q158/2)*T158-S158)/(AA158+Q158/2)</f>
        <v>0</v>
      </c>
      <c r="V158">
        <f>U158*(DC158+DD158)/1000.0</f>
        <v>0</v>
      </c>
      <c r="W158">
        <f>(CV158 - IF(AP158&gt;1, S158*CQ158*100.0/(AR158*DJ158), 0))*(DC158+DD158)/1000.0</f>
        <v>0</v>
      </c>
      <c r="X158">
        <f>2.0/((1/Z158-1/Y158)+SIGN(Z158)*SQRT((1/Z158-1/Y158)*(1/Z158-1/Y158) + 4*CR158/((CR158+1)*(CR158+1))*(2*1/Z158*1/Y158-1/Y158*1/Y158)))</f>
        <v>0</v>
      </c>
      <c r="Y158">
        <f>IF(LEFT(CS158,1)&lt;&gt;"0",IF(LEFT(CS158,1)="1",3.0,CT158),$D$5+$E$5*(DJ158*DC158/($K$5*1000))+$F$5*(DJ158*DC158/($K$5*1000))*MAX(MIN(CQ158,$J$5),$I$5)*MAX(MIN(CQ158,$J$5),$I$5)+$G$5*MAX(MIN(CQ158,$J$5),$I$5)*(DJ158*DC158/($K$5*1000))+$H$5*(DJ158*DC158/($K$5*1000))*(DJ158*DC158/($K$5*1000)))</f>
        <v>0</v>
      </c>
      <c r="Z158">
        <f>Q158*(1000-(1000*0.61365*exp(17.502*AD158/(240.97+AD158))/(DC158+DD158)+CX158)/2)/(1000*0.61365*exp(17.502*AD158/(240.97+AD158))/(DC158+DD158)-CX158)</f>
        <v>0</v>
      </c>
      <c r="AA158">
        <f>1/((CR158+1)/(X158/1.6)+1/(Y158/1.37)) + CR158/((CR158+1)/(X158/1.6) + CR158/(Y158/1.37))</f>
        <v>0</v>
      </c>
      <c r="AB158">
        <f>(CM158*CP158)</f>
        <v>0</v>
      </c>
      <c r="AC158">
        <f>(DE158+(AB158+2*0.95*5.67E-8*(((DE158+$B$7)+273)^4-(DE158+273)^4)-44100*Q158)/(1.84*29.3*Y158+8*0.95*5.67E-8*(DE158+273)^3))</f>
        <v>0</v>
      </c>
      <c r="AD158">
        <f>($B$119*DF158+$D$7*DG158+$C$119*AC158)</f>
        <v>0</v>
      </c>
      <c r="AE158">
        <f>0.61365*exp(17.502*AD158/(240.97+AD158))</f>
        <v>0</v>
      </c>
      <c r="AF158">
        <f>(AG158/AH158*100)</f>
        <v>0</v>
      </c>
      <c r="AG158">
        <f>CX158*(DC158+DD158)/1000</f>
        <v>0</v>
      </c>
      <c r="AH158">
        <f>0.61365*exp(17.502*DE158/(240.97+DE158))</f>
        <v>0</v>
      </c>
      <c r="AI158">
        <f>(AE158-CX158*(DC158+DD158)/1000)</f>
        <v>0</v>
      </c>
      <c r="AJ158">
        <f>(-Q158*44100)</f>
        <v>0</v>
      </c>
      <c r="AK158">
        <f>2*29.3*Y158*0.92*(DE158-AD158)</f>
        <v>0</v>
      </c>
      <c r="AL158">
        <f>2*0.95*5.67E-8*(((DE158+$B$7)+273)^4-(AD158+273)^4)</f>
        <v>0</v>
      </c>
      <c r="AM158">
        <f>AB158+AL158+AJ158+AK158</f>
        <v>0</v>
      </c>
      <c r="AN158">
        <v>0</v>
      </c>
      <c r="AO158">
        <v>0</v>
      </c>
      <c r="AP158">
        <f>IF(AN158*$H$13&gt;=AR158,1.0,(AR158/(AR158-AN158*$H$13)))</f>
        <v>0</v>
      </c>
      <c r="AQ158">
        <f>(AP158-1)*100</f>
        <v>0</v>
      </c>
      <c r="AR158">
        <f>MAX(0,($B$13+$C$13*DJ158)/(1+$D$13*DJ158)*DC158/(DE158+273)*$E$13)</f>
        <v>0</v>
      </c>
      <c r="AS158" t="s">
        <v>409</v>
      </c>
      <c r="AT158">
        <v>12501.9</v>
      </c>
      <c r="AU158">
        <v>646.7515384615385</v>
      </c>
      <c r="AV158">
        <v>2575.47</v>
      </c>
      <c r="AW158">
        <f>1-AU158/AV158</f>
        <v>0</v>
      </c>
      <c r="AX158">
        <v>-1.242991638256745</v>
      </c>
      <c r="AY158" t="s">
        <v>1022</v>
      </c>
      <c r="AZ158">
        <v>12504.6</v>
      </c>
      <c r="BA158">
        <v>689.8095384615384</v>
      </c>
      <c r="BB158">
        <v>1117.21</v>
      </c>
      <c r="BC158">
        <f>1-BA158/BB158</f>
        <v>0</v>
      </c>
      <c r="BD158">
        <v>0.5</v>
      </c>
      <c r="BE158">
        <f>CN158</f>
        <v>0</v>
      </c>
      <c r="BF158">
        <f>S158</f>
        <v>0</v>
      </c>
      <c r="BG158">
        <f>BC158*BD158*BE158</f>
        <v>0</v>
      </c>
      <c r="BH158">
        <f>(BF158-AX158)/BE158</f>
        <v>0</v>
      </c>
      <c r="BI158">
        <f>(AV158-BB158)/BB158</f>
        <v>0</v>
      </c>
      <c r="BJ158">
        <f>AU158/(AW158+AU158/BB158)</f>
        <v>0</v>
      </c>
      <c r="BK158" t="s">
        <v>1023</v>
      </c>
      <c r="BL158">
        <v>-3410.61</v>
      </c>
      <c r="BM158">
        <f>IF(BL158&lt;&gt;0, BL158, BJ158)</f>
        <v>0</v>
      </c>
      <c r="BN158">
        <f>1-BM158/BB158</f>
        <v>0</v>
      </c>
      <c r="BO158">
        <f>(BB158-BA158)/(BB158-BM158)</f>
        <v>0</v>
      </c>
      <c r="BP158">
        <f>(AV158-BB158)/(AV158-BM158)</f>
        <v>0</v>
      </c>
      <c r="BQ158">
        <f>(BB158-BA158)/(BB158-AU158)</f>
        <v>0</v>
      </c>
      <c r="BR158">
        <f>(AV158-BB158)/(AV158-AU158)</f>
        <v>0</v>
      </c>
      <c r="BS158">
        <f>(BO158*BM158/BA158)</f>
        <v>0</v>
      </c>
      <c r="BT158">
        <f>(1-BS158)</f>
        <v>0</v>
      </c>
      <c r="BU158">
        <v>2087</v>
      </c>
      <c r="BV158">
        <v>300</v>
      </c>
      <c r="BW158">
        <v>300</v>
      </c>
      <c r="BX158">
        <v>300</v>
      </c>
      <c r="BY158">
        <v>12504.6</v>
      </c>
      <c r="BZ158">
        <v>1031</v>
      </c>
      <c r="CA158">
        <v>-0.00966059</v>
      </c>
      <c r="CB158">
        <v>-17.93</v>
      </c>
      <c r="CC158" t="s">
        <v>412</v>
      </c>
      <c r="CD158" t="s">
        <v>412</v>
      </c>
      <c r="CE158" t="s">
        <v>412</v>
      </c>
      <c r="CF158" t="s">
        <v>412</v>
      </c>
      <c r="CG158" t="s">
        <v>412</v>
      </c>
      <c r="CH158" t="s">
        <v>412</v>
      </c>
      <c r="CI158" t="s">
        <v>412</v>
      </c>
      <c r="CJ158" t="s">
        <v>412</v>
      </c>
      <c r="CK158" t="s">
        <v>412</v>
      </c>
      <c r="CL158" t="s">
        <v>412</v>
      </c>
      <c r="CM158">
        <f>$B$11*DK158+$C$11*DL158+$F$11*DW158*(1-DZ158)</f>
        <v>0</v>
      </c>
      <c r="CN158">
        <f>CM158*CO158</f>
        <v>0</v>
      </c>
      <c r="CO158">
        <f>($B$11*$D$9+$C$11*$D$9+$F$11*((EJ158+EB158)/MAX(EJ158+EB158+EK158, 0.1)*$I$9+EK158/MAX(EJ158+EB158+EK158, 0.1)*$J$9))/($B$11+$C$11+$F$11)</f>
        <v>0</v>
      </c>
      <c r="CP158">
        <f>($B$11*$K$9+$C$11*$K$9+$F$11*((EJ158+EB158)/MAX(EJ158+EB158+EK158, 0.1)*$P$9+EK158/MAX(EJ158+EB158+EK158, 0.1)*$Q$9))/($B$11+$C$11+$F$11)</f>
        <v>0</v>
      </c>
      <c r="CQ158">
        <v>6</v>
      </c>
      <c r="CR158">
        <v>0.5</v>
      </c>
      <c r="CS158" t="s">
        <v>413</v>
      </c>
      <c r="CT158">
        <v>2</v>
      </c>
      <c r="CU158">
        <v>1687899904.849999</v>
      </c>
      <c r="CV158">
        <v>427.7754666666667</v>
      </c>
      <c r="CW158">
        <v>434.9650333333333</v>
      </c>
      <c r="CX158">
        <v>35.94899333333333</v>
      </c>
      <c r="CY158">
        <v>34.93734666666666</v>
      </c>
      <c r="CZ158">
        <v>427.3144666666667</v>
      </c>
      <c r="DA158">
        <v>35.41664333333333</v>
      </c>
      <c r="DB158">
        <v>600.2095</v>
      </c>
      <c r="DC158">
        <v>100.792</v>
      </c>
      <c r="DD158">
        <v>0.10013015</v>
      </c>
      <c r="DE158">
        <v>34.44441333333334</v>
      </c>
      <c r="DF158">
        <v>35.70350666666666</v>
      </c>
      <c r="DG158">
        <v>999.9000000000002</v>
      </c>
      <c r="DH158">
        <v>0</v>
      </c>
      <c r="DI158">
        <v>0</v>
      </c>
      <c r="DJ158">
        <v>9998.684333333335</v>
      </c>
      <c r="DK158">
        <v>0</v>
      </c>
      <c r="DL158">
        <v>158.5651333333334</v>
      </c>
      <c r="DM158">
        <v>-7.114507333333333</v>
      </c>
      <c r="DN158">
        <v>443.8048333333334</v>
      </c>
      <c r="DO158">
        <v>450.7117</v>
      </c>
      <c r="DP158">
        <v>1.011635233333333</v>
      </c>
      <c r="DQ158">
        <v>434.9650333333333</v>
      </c>
      <c r="DR158">
        <v>34.93734666666666</v>
      </c>
      <c r="DS158">
        <v>3.623373333333334</v>
      </c>
      <c r="DT158">
        <v>3.521408666666666</v>
      </c>
      <c r="DU158">
        <v>27.2092</v>
      </c>
      <c r="DV158">
        <v>26.72331333333334</v>
      </c>
      <c r="DW158">
        <v>800.0092000000001</v>
      </c>
      <c r="DX158">
        <v>0.9499912999999999</v>
      </c>
      <c r="DY158">
        <v>0.05000846999999999</v>
      </c>
      <c r="DZ158">
        <v>0</v>
      </c>
      <c r="EA158">
        <v>690.3046333333332</v>
      </c>
      <c r="EB158">
        <v>4.99931</v>
      </c>
      <c r="EC158">
        <v>13230.64333333333</v>
      </c>
      <c r="ED158">
        <v>6994.629666666666</v>
      </c>
      <c r="EE158">
        <v>38.25</v>
      </c>
      <c r="EF158">
        <v>40.5</v>
      </c>
      <c r="EG158">
        <v>39.01239999999999</v>
      </c>
      <c r="EH158">
        <v>40.31619999999999</v>
      </c>
      <c r="EI158">
        <v>40.39979999999999</v>
      </c>
      <c r="EJ158">
        <v>755.2526666666666</v>
      </c>
      <c r="EK158">
        <v>39.75866666666666</v>
      </c>
      <c r="EL158">
        <v>0</v>
      </c>
      <c r="EM158">
        <v>2409.299999952316</v>
      </c>
      <c r="EN158">
        <v>0</v>
      </c>
      <c r="EO158">
        <v>689.8095384615384</v>
      </c>
      <c r="EP158">
        <v>-61.99623924402955</v>
      </c>
      <c r="EQ158">
        <v>-489.2410063994759</v>
      </c>
      <c r="ER158">
        <v>13217.65</v>
      </c>
      <c r="ES158">
        <v>15</v>
      </c>
      <c r="ET158">
        <v>1687899930.6</v>
      </c>
      <c r="EU158" t="s">
        <v>1024</v>
      </c>
      <c r="EV158">
        <v>1687899930.6</v>
      </c>
      <c r="EW158">
        <v>1687897383.6</v>
      </c>
      <c r="EX158">
        <v>122</v>
      </c>
      <c r="EY158">
        <v>-0.075</v>
      </c>
      <c r="EZ158">
        <v>-0.01</v>
      </c>
      <c r="FA158">
        <v>0.461</v>
      </c>
      <c r="FB158">
        <v>0.532</v>
      </c>
      <c r="FC158">
        <v>435</v>
      </c>
      <c r="FD158">
        <v>35</v>
      </c>
      <c r="FE158">
        <v>0.25</v>
      </c>
      <c r="FF158">
        <v>0.23</v>
      </c>
      <c r="FG158">
        <v>-7.08721625</v>
      </c>
      <c r="FH158">
        <v>-0.6370418386491508</v>
      </c>
      <c r="FI158">
        <v>0.06497454692752769</v>
      </c>
      <c r="FJ158">
        <v>1</v>
      </c>
      <c r="FK158">
        <v>427.8505333333333</v>
      </c>
      <c r="FL158">
        <v>-0.3549010011136647</v>
      </c>
      <c r="FM158">
        <v>0.03464364620276148</v>
      </c>
      <c r="FN158">
        <v>1</v>
      </c>
      <c r="FO158">
        <v>0.98376475</v>
      </c>
      <c r="FP158">
        <v>0.6125443902438993</v>
      </c>
      <c r="FQ158">
        <v>0.05949102132160365</v>
      </c>
      <c r="FR158">
        <v>0</v>
      </c>
      <c r="FS158">
        <v>35.94899333333333</v>
      </c>
      <c r="FT158">
        <v>0.4202002224694472</v>
      </c>
      <c r="FU158">
        <v>0.03113452460247712</v>
      </c>
      <c r="FV158">
        <v>1</v>
      </c>
      <c r="FW158">
        <v>3</v>
      </c>
      <c r="FX158">
        <v>4</v>
      </c>
      <c r="FY158" t="s">
        <v>519</v>
      </c>
      <c r="FZ158">
        <v>3.1692</v>
      </c>
      <c r="GA158">
        <v>2.79686</v>
      </c>
      <c r="GB158">
        <v>0.104279</v>
      </c>
      <c r="GC158">
        <v>0.10624</v>
      </c>
      <c r="GD158">
        <v>0.155191</v>
      </c>
      <c r="GE158">
        <v>0.153087</v>
      </c>
      <c r="GF158">
        <v>27624.7</v>
      </c>
      <c r="GG158">
        <v>21980.4</v>
      </c>
      <c r="GH158">
        <v>28862.9</v>
      </c>
      <c r="GI158">
        <v>24122.9</v>
      </c>
      <c r="GJ158">
        <v>31030</v>
      </c>
      <c r="GK158">
        <v>29823.1</v>
      </c>
      <c r="GL158">
        <v>39828.4</v>
      </c>
      <c r="GM158">
        <v>39364.7</v>
      </c>
      <c r="GN158">
        <v>2.08907</v>
      </c>
      <c r="GO158">
        <v>1.77115</v>
      </c>
      <c r="GP158">
        <v>0.112429</v>
      </c>
      <c r="GQ158">
        <v>0</v>
      </c>
      <c r="GR158">
        <v>34.0474</v>
      </c>
      <c r="GS158">
        <v>999.9</v>
      </c>
      <c r="GT158">
        <v>64.40000000000001</v>
      </c>
      <c r="GU158">
        <v>36.6</v>
      </c>
      <c r="GV158">
        <v>39.4135</v>
      </c>
      <c r="GW158">
        <v>62.55</v>
      </c>
      <c r="GX158">
        <v>30.1162</v>
      </c>
      <c r="GY158">
        <v>1</v>
      </c>
      <c r="GZ158">
        <v>0.606385</v>
      </c>
      <c r="HA158">
        <v>0</v>
      </c>
      <c r="HB158">
        <v>20.2811</v>
      </c>
      <c r="HC158">
        <v>5.22148</v>
      </c>
      <c r="HD158">
        <v>11.9093</v>
      </c>
      <c r="HE158">
        <v>4.96305</v>
      </c>
      <c r="HF158">
        <v>3.292</v>
      </c>
      <c r="HG158">
        <v>9999</v>
      </c>
      <c r="HH158">
        <v>9999</v>
      </c>
      <c r="HI158">
        <v>9999</v>
      </c>
      <c r="HJ158">
        <v>999.9</v>
      </c>
      <c r="HK158">
        <v>4.9703</v>
      </c>
      <c r="HL158">
        <v>1.87532</v>
      </c>
      <c r="HM158">
        <v>1.87408</v>
      </c>
      <c r="HN158">
        <v>1.87332</v>
      </c>
      <c r="HO158">
        <v>1.8747</v>
      </c>
      <c r="HP158">
        <v>1.86974</v>
      </c>
      <c r="HQ158">
        <v>1.87385</v>
      </c>
      <c r="HR158">
        <v>1.87895</v>
      </c>
      <c r="HS158">
        <v>0</v>
      </c>
      <c r="HT158">
        <v>0</v>
      </c>
      <c r="HU158">
        <v>0</v>
      </c>
      <c r="HV158">
        <v>0</v>
      </c>
      <c r="HW158" t="s">
        <v>416</v>
      </c>
      <c r="HX158" t="s">
        <v>417</v>
      </c>
      <c r="HY158" t="s">
        <v>418</v>
      </c>
      <c r="HZ158" t="s">
        <v>418</v>
      </c>
      <c r="IA158" t="s">
        <v>418</v>
      </c>
      <c r="IB158" t="s">
        <v>418</v>
      </c>
      <c r="IC158">
        <v>0</v>
      </c>
      <c r="ID158">
        <v>100</v>
      </c>
      <c r="IE158">
        <v>100</v>
      </c>
      <c r="IF158">
        <v>0.461</v>
      </c>
      <c r="IG158">
        <v>0.5323</v>
      </c>
      <c r="IH158">
        <v>0.5361500000000774</v>
      </c>
      <c r="II158">
        <v>0</v>
      </c>
      <c r="IJ158">
        <v>0</v>
      </c>
      <c r="IK158">
        <v>0</v>
      </c>
      <c r="IL158">
        <v>0.5323450000000065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39.8</v>
      </c>
      <c r="IU158">
        <v>42.1</v>
      </c>
      <c r="IV158">
        <v>1.13281</v>
      </c>
      <c r="IW158">
        <v>2.3877</v>
      </c>
      <c r="IX158">
        <v>1.42578</v>
      </c>
      <c r="IY158">
        <v>2.2644</v>
      </c>
      <c r="IZ158">
        <v>1.54785</v>
      </c>
      <c r="JA158">
        <v>2.51831</v>
      </c>
      <c r="JB158">
        <v>39.1924</v>
      </c>
      <c r="JC158">
        <v>15.2615</v>
      </c>
      <c r="JD158">
        <v>18</v>
      </c>
      <c r="JE158">
        <v>643.669</v>
      </c>
      <c r="JF158">
        <v>415.833</v>
      </c>
      <c r="JG158">
        <v>33.7756</v>
      </c>
      <c r="JH158">
        <v>34.7353</v>
      </c>
      <c r="JI158">
        <v>29.9996</v>
      </c>
      <c r="JJ158">
        <v>34.631</v>
      </c>
      <c r="JK158">
        <v>34.5429</v>
      </c>
      <c r="JL158">
        <v>22.6809</v>
      </c>
      <c r="JM158">
        <v>16.4028</v>
      </c>
      <c r="JN158">
        <v>100</v>
      </c>
      <c r="JO158">
        <v>-999.9</v>
      </c>
      <c r="JP158">
        <v>435</v>
      </c>
      <c r="JQ158">
        <v>35</v>
      </c>
      <c r="JR158">
        <v>94.0633</v>
      </c>
      <c r="JS158">
        <v>100.144</v>
      </c>
    </row>
    <row r="159" spans="1:279">
      <c r="A159">
        <v>123</v>
      </c>
      <c r="B159">
        <v>1687900290.1</v>
      </c>
      <c r="C159">
        <v>27758.5</v>
      </c>
      <c r="D159" t="s">
        <v>1025</v>
      </c>
      <c r="E159" t="s">
        <v>1026</v>
      </c>
      <c r="F159">
        <v>15</v>
      </c>
      <c r="P159">
        <v>1687900282.349999</v>
      </c>
      <c r="Q159">
        <f>(R159)/1000</f>
        <v>0</v>
      </c>
      <c r="R159">
        <f>1000*DB159*AP159*(CX159-CY159)/(100*CQ159*(1000-AP159*CX159))</f>
        <v>0</v>
      </c>
      <c r="S159">
        <f>DB159*AP159*(CW159-CV159*(1000-AP159*CY159)/(1000-AP159*CX159))/(100*CQ159)</f>
        <v>0</v>
      </c>
      <c r="T159">
        <f>CV159 - IF(AP159&gt;1, S159*CQ159*100.0/(AR159*DJ159), 0)</f>
        <v>0</v>
      </c>
      <c r="U159">
        <f>((AA159-Q159/2)*T159-S159)/(AA159+Q159/2)</f>
        <v>0</v>
      </c>
      <c r="V159">
        <f>U159*(DC159+DD159)/1000.0</f>
        <v>0</v>
      </c>
      <c r="W159">
        <f>(CV159 - IF(AP159&gt;1, S159*CQ159*100.0/(AR159*DJ159), 0))*(DC159+DD159)/1000.0</f>
        <v>0</v>
      </c>
      <c r="X159">
        <f>2.0/((1/Z159-1/Y159)+SIGN(Z159)*SQRT((1/Z159-1/Y159)*(1/Z159-1/Y159) + 4*CR159/((CR159+1)*(CR159+1))*(2*1/Z159*1/Y159-1/Y159*1/Y159)))</f>
        <v>0</v>
      </c>
      <c r="Y159">
        <f>IF(LEFT(CS159,1)&lt;&gt;"0",IF(LEFT(CS159,1)="1",3.0,CT159),$D$5+$E$5*(DJ159*DC159/($K$5*1000))+$F$5*(DJ159*DC159/($K$5*1000))*MAX(MIN(CQ159,$J$5),$I$5)*MAX(MIN(CQ159,$J$5),$I$5)+$G$5*MAX(MIN(CQ159,$J$5),$I$5)*(DJ159*DC159/($K$5*1000))+$H$5*(DJ159*DC159/($K$5*1000))*(DJ159*DC159/($K$5*1000)))</f>
        <v>0</v>
      </c>
      <c r="Z159">
        <f>Q159*(1000-(1000*0.61365*exp(17.502*AD159/(240.97+AD159))/(DC159+DD159)+CX159)/2)/(1000*0.61365*exp(17.502*AD159/(240.97+AD159))/(DC159+DD159)-CX159)</f>
        <v>0</v>
      </c>
      <c r="AA159">
        <f>1/((CR159+1)/(X159/1.6)+1/(Y159/1.37)) + CR159/((CR159+1)/(X159/1.6) + CR159/(Y159/1.37))</f>
        <v>0</v>
      </c>
      <c r="AB159">
        <f>(CM159*CP159)</f>
        <v>0</v>
      </c>
      <c r="AC159">
        <f>(DE159+(AB159+2*0.95*5.67E-8*(((DE159+$B$7)+273)^4-(DE159+273)^4)-44100*Q159)/(1.84*29.3*Y159+8*0.95*5.67E-8*(DE159+273)^3))</f>
        <v>0</v>
      </c>
      <c r="AD159">
        <f>($B$119*DF159+$D$7*DG159+$C$119*AC159)</f>
        <v>0</v>
      </c>
      <c r="AE159">
        <f>0.61365*exp(17.502*AD159/(240.97+AD159))</f>
        <v>0</v>
      </c>
      <c r="AF159">
        <f>(AG159/AH159*100)</f>
        <v>0</v>
      </c>
      <c r="AG159">
        <f>CX159*(DC159+DD159)/1000</f>
        <v>0</v>
      </c>
      <c r="AH159">
        <f>0.61365*exp(17.502*DE159/(240.97+DE159))</f>
        <v>0</v>
      </c>
      <c r="AI159">
        <f>(AE159-CX159*(DC159+DD159)/1000)</f>
        <v>0</v>
      </c>
      <c r="AJ159">
        <f>(-Q159*44100)</f>
        <v>0</v>
      </c>
      <c r="AK159">
        <f>2*29.3*Y159*0.92*(DE159-AD159)</f>
        <v>0</v>
      </c>
      <c r="AL159">
        <f>2*0.95*5.67E-8*(((DE159+$B$7)+273)^4-(AD159+273)^4)</f>
        <v>0</v>
      </c>
      <c r="AM159">
        <f>AB159+AL159+AJ159+AK159</f>
        <v>0</v>
      </c>
      <c r="AN159">
        <v>0</v>
      </c>
      <c r="AO159">
        <v>0</v>
      </c>
      <c r="AP159">
        <f>IF(AN159*$H$13&gt;=AR159,1.0,(AR159/(AR159-AN159*$H$13)))</f>
        <v>0</v>
      </c>
      <c r="AQ159">
        <f>(AP159-1)*100</f>
        <v>0</v>
      </c>
      <c r="AR159">
        <f>MAX(0,($B$13+$C$13*DJ159)/(1+$D$13*DJ159)*DC159/(DE159+273)*$E$13)</f>
        <v>0</v>
      </c>
      <c r="AS159" t="s">
        <v>409</v>
      </c>
      <c r="AT159">
        <v>12501.9</v>
      </c>
      <c r="AU159">
        <v>646.7515384615385</v>
      </c>
      <c r="AV159">
        <v>2575.47</v>
      </c>
      <c r="AW159">
        <f>1-AU159/AV159</f>
        <v>0</v>
      </c>
      <c r="AX159">
        <v>-1.242991638256745</v>
      </c>
      <c r="AY159" t="s">
        <v>1027</v>
      </c>
      <c r="AZ159">
        <v>12523.2</v>
      </c>
      <c r="BA159">
        <v>696.8783846153846</v>
      </c>
      <c r="BB159">
        <v>1281.96</v>
      </c>
      <c r="BC159">
        <f>1-BA159/BB159</f>
        <v>0</v>
      </c>
      <c r="BD159">
        <v>0.5</v>
      </c>
      <c r="BE159">
        <f>CN159</f>
        <v>0</v>
      </c>
      <c r="BF159">
        <f>S159</f>
        <v>0</v>
      </c>
      <c r="BG159">
        <f>BC159*BD159*BE159</f>
        <v>0</v>
      </c>
      <c r="BH159">
        <f>(BF159-AX159)/BE159</f>
        <v>0</v>
      </c>
      <c r="BI159">
        <f>(AV159-BB159)/BB159</f>
        <v>0</v>
      </c>
      <c r="BJ159">
        <f>AU159/(AW159+AU159/BB159)</f>
        <v>0</v>
      </c>
      <c r="BK159" t="s">
        <v>1028</v>
      </c>
      <c r="BL159">
        <v>-2196.45</v>
      </c>
      <c r="BM159">
        <f>IF(BL159&lt;&gt;0, BL159, BJ159)</f>
        <v>0</v>
      </c>
      <c r="BN159">
        <f>1-BM159/BB159</f>
        <v>0</v>
      </c>
      <c r="BO159">
        <f>(BB159-BA159)/(BB159-BM159)</f>
        <v>0</v>
      </c>
      <c r="BP159">
        <f>(AV159-BB159)/(AV159-BM159)</f>
        <v>0</v>
      </c>
      <c r="BQ159">
        <f>(BB159-BA159)/(BB159-AU159)</f>
        <v>0</v>
      </c>
      <c r="BR159">
        <f>(AV159-BB159)/(AV159-AU159)</f>
        <v>0</v>
      </c>
      <c r="BS159">
        <f>(BO159*BM159/BA159)</f>
        <v>0</v>
      </c>
      <c r="BT159">
        <f>(1-BS159)</f>
        <v>0</v>
      </c>
      <c r="BU159">
        <v>2089</v>
      </c>
      <c r="BV159">
        <v>300</v>
      </c>
      <c r="BW159">
        <v>300</v>
      </c>
      <c r="BX159">
        <v>300</v>
      </c>
      <c r="BY159">
        <v>12523.2</v>
      </c>
      <c r="BZ159">
        <v>1112.08</v>
      </c>
      <c r="CA159">
        <v>-0.00967413</v>
      </c>
      <c r="CB159">
        <v>-46.43</v>
      </c>
      <c r="CC159" t="s">
        <v>412</v>
      </c>
      <c r="CD159" t="s">
        <v>412</v>
      </c>
      <c r="CE159" t="s">
        <v>412</v>
      </c>
      <c r="CF159" t="s">
        <v>412</v>
      </c>
      <c r="CG159" t="s">
        <v>412</v>
      </c>
      <c r="CH159" t="s">
        <v>412</v>
      </c>
      <c r="CI159" t="s">
        <v>412</v>
      </c>
      <c r="CJ159" t="s">
        <v>412</v>
      </c>
      <c r="CK159" t="s">
        <v>412</v>
      </c>
      <c r="CL159" t="s">
        <v>412</v>
      </c>
      <c r="CM159">
        <f>$B$11*DK159+$C$11*DL159+$F$11*DW159*(1-DZ159)</f>
        <v>0</v>
      </c>
      <c r="CN159">
        <f>CM159*CO159</f>
        <v>0</v>
      </c>
      <c r="CO159">
        <f>($B$11*$D$9+$C$11*$D$9+$F$11*((EJ159+EB159)/MAX(EJ159+EB159+EK159, 0.1)*$I$9+EK159/MAX(EJ159+EB159+EK159, 0.1)*$J$9))/($B$11+$C$11+$F$11)</f>
        <v>0</v>
      </c>
      <c r="CP159">
        <f>($B$11*$K$9+$C$11*$K$9+$F$11*((EJ159+EB159)/MAX(EJ159+EB159+EK159, 0.1)*$P$9+EK159/MAX(EJ159+EB159+EK159, 0.1)*$Q$9))/($B$11+$C$11+$F$11)</f>
        <v>0</v>
      </c>
      <c r="CQ159">
        <v>6</v>
      </c>
      <c r="CR159">
        <v>0.5</v>
      </c>
      <c r="CS159" t="s">
        <v>413</v>
      </c>
      <c r="CT159">
        <v>2</v>
      </c>
      <c r="CU159">
        <v>1687900282.349999</v>
      </c>
      <c r="CV159">
        <v>426.5279</v>
      </c>
      <c r="CW159">
        <v>434.9541666666666</v>
      </c>
      <c r="CX159">
        <v>36.22529333333333</v>
      </c>
      <c r="CY159">
        <v>34.98709666666667</v>
      </c>
      <c r="CZ159">
        <v>426.0649</v>
      </c>
      <c r="DA159">
        <v>35.69295666666666</v>
      </c>
      <c r="DB159">
        <v>600.2258666666668</v>
      </c>
      <c r="DC159">
        <v>100.7836666666667</v>
      </c>
      <c r="DD159">
        <v>0.09995902000000001</v>
      </c>
      <c r="DE159">
        <v>35.15093666666667</v>
      </c>
      <c r="DF159">
        <v>35.16318</v>
      </c>
      <c r="DG159">
        <v>999.9000000000002</v>
      </c>
      <c r="DH159">
        <v>0</v>
      </c>
      <c r="DI159">
        <v>0</v>
      </c>
      <c r="DJ159">
        <v>10005.41866666667</v>
      </c>
      <c r="DK159">
        <v>0</v>
      </c>
      <c r="DL159">
        <v>147.6030666666667</v>
      </c>
      <c r="DM159">
        <v>-8.428162333333331</v>
      </c>
      <c r="DN159">
        <v>442.5579</v>
      </c>
      <c r="DO159">
        <v>450.7236666666666</v>
      </c>
      <c r="DP159">
        <v>1.238197</v>
      </c>
      <c r="DQ159">
        <v>434.9541666666666</v>
      </c>
      <c r="DR159">
        <v>34.98709666666667</v>
      </c>
      <c r="DS159">
        <v>3.650919666666666</v>
      </c>
      <c r="DT159">
        <v>3.526129</v>
      </c>
      <c r="DU159">
        <v>27.33840666666667</v>
      </c>
      <c r="DV159">
        <v>26.74607666666667</v>
      </c>
      <c r="DW159">
        <v>799.9959999999999</v>
      </c>
      <c r="DX159">
        <v>0.9499965999999996</v>
      </c>
      <c r="DY159">
        <v>0.05000316000000001</v>
      </c>
      <c r="DZ159">
        <v>0</v>
      </c>
      <c r="EA159">
        <v>697.6509333333336</v>
      </c>
      <c r="EB159">
        <v>4.99931</v>
      </c>
      <c r="EC159">
        <v>16021.37</v>
      </c>
      <c r="ED159">
        <v>6994.526</v>
      </c>
      <c r="EE159">
        <v>39.75826666666665</v>
      </c>
      <c r="EF159">
        <v>41.93699999999998</v>
      </c>
      <c r="EG159">
        <v>40.4874</v>
      </c>
      <c r="EH159">
        <v>41.93286666666665</v>
      </c>
      <c r="EI159">
        <v>41.875</v>
      </c>
      <c r="EJ159">
        <v>755.2436666666666</v>
      </c>
      <c r="EK159">
        <v>39.75066666666667</v>
      </c>
      <c r="EL159">
        <v>0</v>
      </c>
      <c r="EM159">
        <v>377.2000000476837</v>
      </c>
      <c r="EN159">
        <v>0</v>
      </c>
      <c r="EO159">
        <v>696.8783846153846</v>
      </c>
      <c r="EP159">
        <v>-104.3708032857689</v>
      </c>
      <c r="EQ159">
        <v>-2603.79145088684</v>
      </c>
      <c r="ER159">
        <v>15998.16538461539</v>
      </c>
      <c r="ES159">
        <v>15</v>
      </c>
      <c r="ET159">
        <v>1687900312.1</v>
      </c>
      <c r="EU159" t="s">
        <v>1029</v>
      </c>
      <c r="EV159">
        <v>1687900312.1</v>
      </c>
      <c r="EW159">
        <v>1687897383.6</v>
      </c>
      <c r="EX159">
        <v>123</v>
      </c>
      <c r="EY159">
        <v>0.002</v>
      </c>
      <c r="EZ159">
        <v>-0.01</v>
      </c>
      <c r="FA159">
        <v>0.463</v>
      </c>
      <c r="FB159">
        <v>0.532</v>
      </c>
      <c r="FC159">
        <v>435</v>
      </c>
      <c r="FD159">
        <v>35</v>
      </c>
      <c r="FE159">
        <v>0.21</v>
      </c>
      <c r="FF159">
        <v>0.23</v>
      </c>
      <c r="FG159">
        <v>-8.447792926829269</v>
      </c>
      <c r="FH159">
        <v>0.2909728222996547</v>
      </c>
      <c r="FI159">
        <v>0.04011311817810048</v>
      </c>
      <c r="FJ159">
        <v>1</v>
      </c>
      <c r="FK159">
        <v>426.5214838709678</v>
      </c>
      <c r="FL159">
        <v>0.1575483870972069</v>
      </c>
      <c r="FM159">
        <v>0.02060828359561738</v>
      </c>
      <c r="FN159">
        <v>1</v>
      </c>
      <c r="FO159">
        <v>1.205769756097561</v>
      </c>
      <c r="FP159">
        <v>0.5050977700348462</v>
      </c>
      <c r="FQ159">
        <v>0.05042915182311764</v>
      </c>
      <c r="FR159">
        <v>0</v>
      </c>
      <c r="FS159">
        <v>36.21781290322581</v>
      </c>
      <c r="FT159">
        <v>0.3387822580644536</v>
      </c>
      <c r="FU159">
        <v>0.02553611916274385</v>
      </c>
      <c r="FV159">
        <v>1</v>
      </c>
      <c r="FW159">
        <v>3</v>
      </c>
      <c r="FX159">
        <v>4</v>
      </c>
      <c r="FY159" t="s">
        <v>519</v>
      </c>
      <c r="FZ159">
        <v>3.16959</v>
      </c>
      <c r="GA159">
        <v>2.79698</v>
      </c>
      <c r="GB159">
        <v>0.104086</v>
      </c>
      <c r="GC159">
        <v>0.106263</v>
      </c>
      <c r="GD159">
        <v>0.156037</v>
      </c>
      <c r="GE159">
        <v>0.153293</v>
      </c>
      <c r="GF159">
        <v>27635.4</v>
      </c>
      <c r="GG159">
        <v>21988.1</v>
      </c>
      <c r="GH159">
        <v>28867.2</v>
      </c>
      <c r="GI159">
        <v>24131.5</v>
      </c>
      <c r="GJ159">
        <v>31001.6</v>
      </c>
      <c r="GK159">
        <v>29825.2</v>
      </c>
      <c r="GL159">
        <v>39833.3</v>
      </c>
      <c r="GM159">
        <v>39377.9</v>
      </c>
      <c r="GN159">
        <v>2.08885</v>
      </c>
      <c r="GO159">
        <v>1.77765</v>
      </c>
      <c r="GP159">
        <v>0.0279769</v>
      </c>
      <c r="GQ159">
        <v>0</v>
      </c>
      <c r="GR159">
        <v>34.7627</v>
      </c>
      <c r="GS159">
        <v>999.9</v>
      </c>
      <c r="GT159">
        <v>64.90000000000001</v>
      </c>
      <c r="GU159">
        <v>36.5</v>
      </c>
      <c r="GV159">
        <v>39.5048</v>
      </c>
      <c r="GW159">
        <v>62.37</v>
      </c>
      <c r="GX159">
        <v>30.4928</v>
      </c>
      <c r="GY159">
        <v>1</v>
      </c>
      <c r="GZ159">
        <v>0.590689</v>
      </c>
      <c r="HA159">
        <v>0</v>
      </c>
      <c r="HB159">
        <v>20.2816</v>
      </c>
      <c r="HC159">
        <v>5.22283</v>
      </c>
      <c r="HD159">
        <v>11.909</v>
      </c>
      <c r="HE159">
        <v>4.96345</v>
      </c>
      <c r="HF159">
        <v>3.292</v>
      </c>
      <c r="HG159">
        <v>9999</v>
      </c>
      <c r="HH159">
        <v>9999</v>
      </c>
      <c r="HI159">
        <v>9999</v>
      </c>
      <c r="HJ159">
        <v>999.9</v>
      </c>
      <c r="HK159">
        <v>4.97031</v>
      </c>
      <c r="HL159">
        <v>1.87532</v>
      </c>
      <c r="HM159">
        <v>1.8741</v>
      </c>
      <c r="HN159">
        <v>1.87332</v>
      </c>
      <c r="HO159">
        <v>1.87471</v>
      </c>
      <c r="HP159">
        <v>1.86968</v>
      </c>
      <c r="HQ159">
        <v>1.87384</v>
      </c>
      <c r="HR159">
        <v>1.87897</v>
      </c>
      <c r="HS159">
        <v>0</v>
      </c>
      <c r="HT159">
        <v>0</v>
      </c>
      <c r="HU159">
        <v>0</v>
      </c>
      <c r="HV159">
        <v>0</v>
      </c>
      <c r="HW159" t="s">
        <v>416</v>
      </c>
      <c r="HX159" t="s">
        <v>417</v>
      </c>
      <c r="HY159" t="s">
        <v>418</v>
      </c>
      <c r="HZ159" t="s">
        <v>418</v>
      </c>
      <c r="IA159" t="s">
        <v>418</v>
      </c>
      <c r="IB159" t="s">
        <v>418</v>
      </c>
      <c r="IC159">
        <v>0</v>
      </c>
      <c r="ID159">
        <v>100</v>
      </c>
      <c r="IE159">
        <v>100</v>
      </c>
      <c r="IF159">
        <v>0.463</v>
      </c>
      <c r="IG159">
        <v>0.5323</v>
      </c>
      <c r="IH159">
        <v>0.4612500000000637</v>
      </c>
      <c r="II159">
        <v>0</v>
      </c>
      <c r="IJ159">
        <v>0</v>
      </c>
      <c r="IK159">
        <v>0</v>
      </c>
      <c r="IL159">
        <v>0.5323450000000065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6</v>
      </c>
      <c r="IU159">
        <v>48.4</v>
      </c>
      <c r="IV159">
        <v>1.13403</v>
      </c>
      <c r="IW159">
        <v>2.3999</v>
      </c>
      <c r="IX159">
        <v>1.42578</v>
      </c>
      <c r="IY159">
        <v>2.2644</v>
      </c>
      <c r="IZ159">
        <v>1.54785</v>
      </c>
      <c r="JA159">
        <v>2.48779</v>
      </c>
      <c r="JB159">
        <v>39.5416</v>
      </c>
      <c r="JC159">
        <v>15.1915</v>
      </c>
      <c r="JD159">
        <v>18</v>
      </c>
      <c r="JE159">
        <v>641.7670000000001</v>
      </c>
      <c r="JF159">
        <v>418.464</v>
      </c>
      <c r="JG159">
        <v>34.3551</v>
      </c>
      <c r="JH159">
        <v>34.604</v>
      </c>
      <c r="JI159">
        <v>29.9996</v>
      </c>
      <c r="JJ159">
        <v>34.4514</v>
      </c>
      <c r="JK159">
        <v>34.3616</v>
      </c>
      <c r="JL159">
        <v>22.7284</v>
      </c>
      <c r="JM159">
        <v>15.5731</v>
      </c>
      <c r="JN159">
        <v>100</v>
      </c>
      <c r="JO159">
        <v>-999.9</v>
      </c>
      <c r="JP159">
        <v>435</v>
      </c>
      <c r="JQ159">
        <v>35</v>
      </c>
      <c r="JR159">
        <v>94.0759</v>
      </c>
      <c r="JS159">
        <v>100.178</v>
      </c>
    </row>
    <row r="160" spans="1:279">
      <c r="A160">
        <v>124</v>
      </c>
      <c r="B160">
        <v>1687900406.6</v>
      </c>
      <c r="C160">
        <v>27875</v>
      </c>
      <c r="D160" t="s">
        <v>1030</v>
      </c>
      <c r="E160" t="s">
        <v>1031</v>
      </c>
      <c r="F160">
        <v>15</v>
      </c>
      <c r="P160">
        <v>1687900398.849999</v>
      </c>
      <c r="Q160">
        <f>(R160)/1000</f>
        <v>0</v>
      </c>
      <c r="R160">
        <f>1000*DB160*AP160*(CX160-CY160)/(100*CQ160*(1000-AP160*CX160))</f>
        <v>0</v>
      </c>
      <c r="S160">
        <f>DB160*AP160*(CW160-CV160*(1000-AP160*CY160)/(1000-AP160*CX160))/(100*CQ160)</f>
        <v>0</v>
      </c>
      <c r="T160">
        <f>CV160 - IF(AP160&gt;1, S160*CQ160*100.0/(AR160*DJ160), 0)</f>
        <v>0</v>
      </c>
      <c r="U160">
        <f>((AA160-Q160/2)*T160-S160)/(AA160+Q160/2)</f>
        <v>0</v>
      </c>
      <c r="V160">
        <f>U160*(DC160+DD160)/1000.0</f>
        <v>0</v>
      </c>
      <c r="W160">
        <f>(CV160 - IF(AP160&gt;1, S160*CQ160*100.0/(AR160*DJ160), 0))*(DC160+DD160)/1000.0</f>
        <v>0</v>
      </c>
      <c r="X160">
        <f>2.0/((1/Z160-1/Y160)+SIGN(Z160)*SQRT((1/Z160-1/Y160)*(1/Z160-1/Y160) + 4*CR160/((CR160+1)*(CR160+1))*(2*1/Z160*1/Y160-1/Y160*1/Y160)))</f>
        <v>0</v>
      </c>
      <c r="Y160">
        <f>IF(LEFT(CS160,1)&lt;&gt;"0",IF(LEFT(CS160,1)="1",3.0,CT160),$D$5+$E$5*(DJ160*DC160/($K$5*1000))+$F$5*(DJ160*DC160/($K$5*1000))*MAX(MIN(CQ160,$J$5),$I$5)*MAX(MIN(CQ160,$J$5),$I$5)+$G$5*MAX(MIN(CQ160,$J$5),$I$5)*(DJ160*DC160/($K$5*1000))+$H$5*(DJ160*DC160/($K$5*1000))*(DJ160*DC160/($K$5*1000)))</f>
        <v>0</v>
      </c>
      <c r="Z160">
        <f>Q160*(1000-(1000*0.61365*exp(17.502*AD160/(240.97+AD160))/(DC160+DD160)+CX160)/2)/(1000*0.61365*exp(17.502*AD160/(240.97+AD160))/(DC160+DD160)-CX160)</f>
        <v>0</v>
      </c>
      <c r="AA160">
        <f>1/((CR160+1)/(X160/1.6)+1/(Y160/1.37)) + CR160/((CR160+1)/(X160/1.6) + CR160/(Y160/1.37))</f>
        <v>0</v>
      </c>
      <c r="AB160">
        <f>(CM160*CP160)</f>
        <v>0</v>
      </c>
      <c r="AC160">
        <f>(DE160+(AB160+2*0.95*5.67E-8*(((DE160+$B$7)+273)^4-(DE160+273)^4)-44100*Q160)/(1.84*29.3*Y160+8*0.95*5.67E-8*(DE160+273)^3))</f>
        <v>0</v>
      </c>
      <c r="AD160">
        <f>($B$119*DF160+$D$7*DG160+$C$119*AC160)</f>
        <v>0</v>
      </c>
      <c r="AE160">
        <f>0.61365*exp(17.502*AD160/(240.97+AD160))</f>
        <v>0</v>
      </c>
      <c r="AF160">
        <f>(AG160/AH160*100)</f>
        <v>0</v>
      </c>
      <c r="AG160">
        <f>CX160*(DC160+DD160)/1000</f>
        <v>0</v>
      </c>
      <c r="AH160">
        <f>0.61365*exp(17.502*DE160/(240.97+DE160))</f>
        <v>0</v>
      </c>
      <c r="AI160">
        <f>(AE160-CX160*(DC160+DD160)/1000)</f>
        <v>0</v>
      </c>
      <c r="AJ160">
        <f>(-Q160*44100)</f>
        <v>0</v>
      </c>
      <c r="AK160">
        <f>2*29.3*Y160*0.92*(DE160-AD160)</f>
        <v>0</v>
      </c>
      <c r="AL160">
        <f>2*0.95*5.67E-8*(((DE160+$B$7)+273)^4-(AD160+273)^4)</f>
        <v>0</v>
      </c>
      <c r="AM160">
        <f>AB160+AL160+AJ160+AK160</f>
        <v>0</v>
      </c>
      <c r="AN160">
        <v>0</v>
      </c>
      <c r="AO160">
        <v>0</v>
      </c>
      <c r="AP160">
        <f>IF(AN160*$H$13&gt;=AR160,1.0,(AR160/(AR160-AN160*$H$13)))</f>
        <v>0</v>
      </c>
      <c r="AQ160">
        <f>(AP160-1)*100</f>
        <v>0</v>
      </c>
      <c r="AR160">
        <f>MAX(0,($B$13+$C$13*DJ160)/(1+$D$13*DJ160)*DC160/(DE160+273)*$E$13)</f>
        <v>0</v>
      </c>
      <c r="AS160" t="s">
        <v>409</v>
      </c>
      <c r="AT160">
        <v>12501.9</v>
      </c>
      <c r="AU160">
        <v>646.7515384615385</v>
      </c>
      <c r="AV160">
        <v>2575.47</v>
      </c>
      <c r="AW160">
        <f>1-AU160/AV160</f>
        <v>0</v>
      </c>
      <c r="AX160">
        <v>-1.242991638256745</v>
      </c>
      <c r="AY160" t="s">
        <v>1032</v>
      </c>
      <c r="AZ160">
        <v>12512</v>
      </c>
      <c r="BA160">
        <v>885.505</v>
      </c>
      <c r="BB160">
        <v>1733.23</v>
      </c>
      <c r="BC160">
        <f>1-BA160/BB160</f>
        <v>0</v>
      </c>
      <c r="BD160">
        <v>0.5</v>
      </c>
      <c r="BE160">
        <f>CN160</f>
        <v>0</v>
      </c>
      <c r="BF160">
        <f>S160</f>
        <v>0</v>
      </c>
      <c r="BG160">
        <f>BC160*BD160*BE160</f>
        <v>0</v>
      </c>
      <c r="BH160">
        <f>(BF160-AX160)/BE160</f>
        <v>0</v>
      </c>
      <c r="BI160">
        <f>(AV160-BB160)/BB160</f>
        <v>0</v>
      </c>
      <c r="BJ160">
        <f>AU160/(AW160+AU160/BB160)</f>
        <v>0</v>
      </c>
      <c r="BK160" t="s">
        <v>1033</v>
      </c>
      <c r="BL160">
        <v>627.39</v>
      </c>
      <c r="BM160">
        <f>IF(BL160&lt;&gt;0, BL160, BJ160)</f>
        <v>0</v>
      </c>
      <c r="BN160">
        <f>1-BM160/BB160</f>
        <v>0</v>
      </c>
      <c r="BO160">
        <f>(BB160-BA160)/(BB160-BM160)</f>
        <v>0</v>
      </c>
      <c r="BP160">
        <f>(AV160-BB160)/(AV160-BM160)</f>
        <v>0</v>
      </c>
      <c r="BQ160">
        <f>(BB160-BA160)/(BB160-AU160)</f>
        <v>0</v>
      </c>
      <c r="BR160">
        <f>(AV160-BB160)/(AV160-AU160)</f>
        <v>0</v>
      </c>
      <c r="BS160">
        <f>(BO160*BM160/BA160)</f>
        <v>0</v>
      </c>
      <c r="BT160">
        <f>(1-BS160)</f>
        <v>0</v>
      </c>
      <c r="BU160">
        <v>2091</v>
      </c>
      <c r="BV160">
        <v>300</v>
      </c>
      <c r="BW160">
        <v>300</v>
      </c>
      <c r="BX160">
        <v>300</v>
      </c>
      <c r="BY160">
        <v>12512</v>
      </c>
      <c r="BZ160">
        <v>1551.71</v>
      </c>
      <c r="CA160">
        <v>-0.00966589</v>
      </c>
      <c r="CB160">
        <v>-36.45</v>
      </c>
      <c r="CC160" t="s">
        <v>412</v>
      </c>
      <c r="CD160" t="s">
        <v>412</v>
      </c>
      <c r="CE160" t="s">
        <v>412</v>
      </c>
      <c r="CF160" t="s">
        <v>412</v>
      </c>
      <c r="CG160" t="s">
        <v>412</v>
      </c>
      <c r="CH160" t="s">
        <v>412</v>
      </c>
      <c r="CI160" t="s">
        <v>412</v>
      </c>
      <c r="CJ160" t="s">
        <v>412</v>
      </c>
      <c r="CK160" t="s">
        <v>412</v>
      </c>
      <c r="CL160" t="s">
        <v>412</v>
      </c>
      <c r="CM160">
        <f>$B$11*DK160+$C$11*DL160+$F$11*DW160*(1-DZ160)</f>
        <v>0</v>
      </c>
      <c r="CN160">
        <f>CM160*CO160</f>
        <v>0</v>
      </c>
      <c r="CO160">
        <f>($B$11*$D$9+$C$11*$D$9+$F$11*((EJ160+EB160)/MAX(EJ160+EB160+EK160, 0.1)*$I$9+EK160/MAX(EJ160+EB160+EK160, 0.1)*$J$9))/($B$11+$C$11+$F$11)</f>
        <v>0</v>
      </c>
      <c r="CP160">
        <f>($B$11*$K$9+$C$11*$K$9+$F$11*((EJ160+EB160)/MAX(EJ160+EB160+EK160, 0.1)*$P$9+EK160/MAX(EJ160+EB160+EK160, 0.1)*$Q$9))/($B$11+$C$11+$F$11)</f>
        <v>0</v>
      </c>
      <c r="CQ160">
        <v>6</v>
      </c>
      <c r="CR160">
        <v>0.5</v>
      </c>
      <c r="CS160" t="s">
        <v>413</v>
      </c>
      <c r="CT160">
        <v>2</v>
      </c>
      <c r="CU160">
        <v>1687900398.849999</v>
      </c>
      <c r="CV160">
        <v>421.3089333333334</v>
      </c>
      <c r="CW160">
        <v>434.9732</v>
      </c>
      <c r="CX160">
        <v>37.12068333333333</v>
      </c>
      <c r="CY160">
        <v>34.97457333333333</v>
      </c>
      <c r="CZ160">
        <v>420.8649333333334</v>
      </c>
      <c r="DA160">
        <v>36.58833333333333</v>
      </c>
      <c r="DB160">
        <v>600.2069666666667</v>
      </c>
      <c r="DC160">
        <v>100.7800333333333</v>
      </c>
      <c r="DD160">
        <v>0.09991997333333333</v>
      </c>
      <c r="DE160">
        <v>35.27291</v>
      </c>
      <c r="DF160">
        <v>35.31965333333333</v>
      </c>
      <c r="DG160">
        <v>999.9000000000002</v>
      </c>
      <c r="DH160">
        <v>0</v>
      </c>
      <c r="DI160">
        <v>0</v>
      </c>
      <c r="DJ160">
        <v>10003.255</v>
      </c>
      <c r="DK160">
        <v>0</v>
      </c>
      <c r="DL160">
        <v>138.9146333333333</v>
      </c>
      <c r="DM160">
        <v>-13.64532333333333</v>
      </c>
      <c r="DN160">
        <v>437.5708000000001</v>
      </c>
      <c r="DO160">
        <v>450.7374</v>
      </c>
      <c r="DP160">
        <v>2.146109333333333</v>
      </c>
      <c r="DQ160">
        <v>434.9732</v>
      </c>
      <c r="DR160">
        <v>34.97457333333333</v>
      </c>
      <c r="DS160">
        <v>3.741021666666667</v>
      </c>
      <c r="DT160">
        <v>3.524735666666667</v>
      </c>
      <c r="DU160">
        <v>27.75519333333333</v>
      </c>
      <c r="DV160">
        <v>26.73935666666666</v>
      </c>
      <c r="DW160">
        <v>799.9739000000003</v>
      </c>
      <c r="DX160">
        <v>0.9499939000000003</v>
      </c>
      <c r="DY160">
        <v>0.05000588999999998</v>
      </c>
      <c r="DZ160">
        <v>0</v>
      </c>
      <c r="EA160">
        <v>887.8006666666668</v>
      </c>
      <c r="EB160">
        <v>4.99931</v>
      </c>
      <c r="EC160">
        <v>14575.14666666667</v>
      </c>
      <c r="ED160">
        <v>6994.324</v>
      </c>
      <c r="EE160">
        <v>39.87913333333334</v>
      </c>
      <c r="EF160">
        <v>41.93286666666665</v>
      </c>
      <c r="EG160">
        <v>40.75</v>
      </c>
      <c r="EH160">
        <v>41.80373333333332</v>
      </c>
      <c r="EI160">
        <v>42.00620000000001</v>
      </c>
      <c r="EJ160">
        <v>755.2210000000001</v>
      </c>
      <c r="EK160">
        <v>39.75433333333333</v>
      </c>
      <c r="EL160">
        <v>0</v>
      </c>
      <c r="EM160">
        <v>116.2000000476837</v>
      </c>
      <c r="EN160">
        <v>0</v>
      </c>
      <c r="EO160">
        <v>885.505</v>
      </c>
      <c r="EP160">
        <v>-166.6506151208533</v>
      </c>
      <c r="EQ160">
        <v>-1310.576924957458</v>
      </c>
      <c r="ER160">
        <v>14526.216</v>
      </c>
      <c r="ES160">
        <v>15</v>
      </c>
      <c r="ET160">
        <v>1687900432.1</v>
      </c>
      <c r="EU160" t="s">
        <v>1034</v>
      </c>
      <c r="EV160">
        <v>1687900432.1</v>
      </c>
      <c r="EW160">
        <v>1687897383.6</v>
      </c>
      <c r="EX160">
        <v>124</v>
      </c>
      <c r="EY160">
        <v>-0.019</v>
      </c>
      <c r="EZ160">
        <v>-0.01</v>
      </c>
      <c r="FA160">
        <v>0.444</v>
      </c>
      <c r="FB160">
        <v>0.532</v>
      </c>
      <c r="FC160">
        <v>435</v>
      </c>
      <c r="FD160">
        <v>35</v>
      </c>
      <c r="FE160">
        <v>0.14</v>
      </c>
      <c r="FF160">
        <v>0.23</v>
      </c>
      <c r="FG160">
        <v>-13.6310275</v>
      </c>
      <c r="FH160">
        <v>-0.1680596622889164</v>
      </c>
      <c r="FI160">
        <v>0.04066558119282197</v>
      </c>
      <c r="FJ160">
        <v>1</v>
      </c>
      <c r="FK160">
        <v>421.3326333333334</v>
      </c>
      <c r="FL160">
        <v>-0.3011078976644113</v>
      </c>
      <c r="FM160">
        <v>0.02442605621508694</v>
      </c>
      <c r="FN160">
        <v>1</v>
      </c>
      <c r="FO160">
        <v>2.1023095</v>
      </c>
      <c r="FP160">
        <v>0.7291693058161283</v>
      </c>
      <c r="FQ160">
        <v>0.0709103904568999</v>
      </c>
      <c r="FR160">
        <v>0</v>
      </c>
      <c r="FS160">
        <v>37.11164</v>
      </c>
      <c r="FT160">
        <v>0.5285552836485778</v>
      </c>
      <c r="FU160">
        <v>0.03855816039871929</v>
      </c>
      <c r="FV160">
        <v>1</v>
      </c>
      <c r="FW160">
        <v>3</v>
      </c>
      <c r="FX160">
        <v>4</v>
      </c>
      <c r="FY160" t="s">
        <v>519</v>
      </c>
      <c r="FZ160">
        <v>3.16895</v>
      </c>
      <c r="GA160">
        <v>2.79671</v>
      </c>
      <c r="GB160">
        <v>0.103129</v>
      </c>
      <c r="GC160">
        <v>0.106293</v>
      </c>
      <c r="GD160">
        <v>0.158729</v>
      </c>
      <c r="GE160">
        <v>0.153261</v>
      </c>
      <c r="GF160">
        <v>27669.8</v>
      </c>
      <c r="GG160">
        <v>21990.2</v>
      </c>
      <c r="GH160">
        <v>28872</v>
      </c>
      <c r="GI160">
        <v>24134.4</v>
      </c>
      <c r="GJ160">
        <v>30906.3</v>
      </c>
      <c r="GK160">
        <v>29829.8</v>
      </c>
      <c r="GL160">
        <v>39838.9</v>
      </c>
      <c r="GM160">
        <v>39382.8</v>
      </c>
      <c r="GN160">
        <v>2.091</v>
      </c>
      <c r="GO160">
        <v>1.77593</v>
      </c>
      <c r="GP160">
        <v>0.0177138</v>
      </c>
      <c r="GQ160">
        <v>0</v>
      </c>
      <c r="GR160">
        <v>35.0909</v>
      </c>
      <c r="GS160">
        <v>999.9</v>
      </c>
      <c r="GT160">
        <v>64.7</v>
      </c>
      <c r="GU160">
        <v>36.5</v>
      </c>
      <c r="GV160">
        <v>39.3839</v>
      </c>
      <c r="GW160">
        <v>62.11</v>
      </c>
      <c r="GX160">
        <v>31.2099</v>
      </c>
      <c r="GY160">
        <v>1</v>
      </c>
      <c r="GZ160">
        <v>0.583979</v>
      </c>
      <c r="HA160">
        <v>0</v>
      </c>
      <c r="HB160">
        <v>20.2819</v>
      </c>
      <c r="HC160">
        <v>5.22313</v>
      </c>
      <c r="HD160">
        <v>11.9113</v>
      </c>
      <c r="HE160">
        <v>4.96365</v>
      </c>
      <c r="HF160">
        <v>3.292</v>
      </c>
      <c r="HG160">
        <v>9999</v>
      </c>
      <c r="HH160">
        <v>9999</v>
      </c>
      <c r="HI160">
        <v>9999</v>
      </c>
      <c r="HJ160">
        <v>999.9</v>
      </c>
      <c r="HK160">
        <v>4.97032</v>
      </c>
      <c r="HL160">
        <v>1.87534</v>
      </c>
      <c r="HM160">
        <v>1.87412</v>
      </c>
      <c r="HN160">
        <v>1.87332</v>
      </c>
      <c r="HO160">
        <v>1.87473</v>
      </c>
      <c r="HP160">
        <v>1.86968</v>
      </c>
      <c r="HQ160">
        <v>1.87384</v>
      </c>
      <c r="HR160">
        <v>1.87897</v>
      </c>
      <c r="HS160">
        <v>0</v>
      </c>
      <c r="HT160">
        <v>0</v>
      </c>
      <c r="HU160">
        <v>0</v>
      </c>
      <c r="HV160">
        <v>0</v>
      </c>
      <c r="HW160" t="s">
        <v>416</v>
      </c>
      <c r="HX160" t="s">
        <v>417</v>
      </c>
      <c r="HY160" t="s">
        <v>418</v>
      </c>
      <c r="HZ160" t="s">
        <v>418</v>
      </c>
      <c r="IA160" t="s">
        <v>418</v>
      </c>
      <c r="IB160" t="s">
        <v>418</v>
      </c>
      <c r="IC160">
        <v>0</v>
      </c>
      <c r="ID160">
        <v>100</v>
      </c>
      <c r="IE160">
        <v>100</v>
      </c>
      <c r="IF160">
        <v>0.444</v>
      </c>
      <c r="IG160">
        <v>0.5324</v>
      </c>
      <c r="IH160">
        <v>0.4628499999999462</v>
      </c>
      <c r="II160">
        <v>0</v>
      </c>
      <c r="IJ160">
        <v>0</v>
      </c>
      <c r="IK160">
        <v>0</v>
      </c>
      <c r="IL160">
        <v>0.5323450000000065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1.6</v>
      </c>
      <c r="IU160">
        <v>50.4</v>
      </c>
      <c r="IV160">
        <v>1.13647</v>
      </c>
      <c r="IW160">
        <v>2.41943</v>
      </c>
      <c r="IX160">
        <v>1.42578</v>
      </c>
      <c r="IY160">
        <v>2.2644</v>
      </c>
      <c r="IZ160">
        <v>1.54785</v>
      </c>
      <c r="JA160">
        <v>2.40479</v>
      </c>
      <c r="JB160">
        <v>39.5917</v>
      </c>
      <c r="JC160">
        <v>15.1652</v>
      </c>
      <c r="JD160">
        <v>18</v>
      </c>
      <c r="JE160">
        <v>642.723</v>
      </c>
      <c r="JF160">
        <v>416.981</v>
      </c>
      <c r="JG160">
        <v>34.5346</v>
      </c>
      <c r="JH160">
        <v>34.5467</v>
      </c>
      <c r="JI160">
        <v>29.9998</v>
      </c>
      <c r="JJ160">
        <v>34.3771</v>
      </c>
      <c r="JK160">
        <v>34.2862</v>
      </c>
      <c r="JL160">
        <v>22.7517</v>
      </c>
      <c r="JM160">
        <v>14.9977</v>
      </c>
      <c r="JN160">
        <v>100</v>
      </c>
      <c r="JO160">
        <v>-999.9</v>
      </c>
      <c r="JP160">
        <v>435</v>
      </c>
      <c r="JQ160">
        <v>35</v>
      </c>
      <c r="JR160">
        <v>94.0902</v>
      </c>
      <c r="JS160">
        <v>100.191</v>
      </c>
    </row>
    <row r="161" spans="1:279">
      <c r="A161">
        <v>125</v>
      </c>
      <c r="B161">
        <v>1687900566.6</v>
      </c>
      <c r="C161">
        <v>28035</v>
      </c>
      <c r="D161" t="s">
        <v>1035</v>
      </c>
      <c r="E161" t="s">
        <v>1036</v>
      </c>
      <c r="F161">
        <v>15</v>
      </c>
      <c r="P161">
        <v>1687900558.849999</v>
      </c>
      <c r="Q161">
        <f>(R161)/1000</f>
        <v>0</v>
      </c>
      <c r="R161">
        <f>1000*DB161*AP161*(CX161-CY161)/(100*CQ161*(1000-AP161*CX161))</f>
        <v>0</v>
      </c>
      <c r="S161">
        <f>DB161*AP161*(CW161-CV161*(1000-AP161*CY161)/(1000-AP161*CX161))/(100*CQ161)</f>
        <v>0</v>
      </c>
      <c r="T161">
        <f>CV161 - IF(AP161&gt;1, S161*CQ161*100.0/(AR161*DJ161), 0)</f>
        <v>0</v>
      </c>
      <c r="U161">
        <f>((AA161-Q161/2)*T161-S161)/(AA161+Q161/2)</f>
        <v>0</v>
      </c>
      <c r="V161">
        <f>U161*(DC161+DD161)/1000.0</f>
        <v>0</v>
      </c>
      <c r="W161">
        <f>(CV161 - IF(AP161&gt;1, S161*CQ161*100.0/(AR161*DJ161), 0))*(DC161+DD161)/1000.0</f>
        <v>0</v>
      </c>
      <c r="X161">
        <f>2.0/((1/Z161-1/Y161)+SIGN(Z161)*SQRT((1/Z161-1/Y161)*(1/Z161-1/Y161) + 4*CR161/((CR161+1)*(CR161+1))*(2*1/Z161*1/Y161-1/Y161*1/Y161)))</f>
        <v>0</v>
      </c>
      <c r="Y161">
        <f>IF(LEFT(CS161,1)&lt;&gt;"0",IF(LEFT(CS161,1)="1",3.0,CT161),$D$5+$E$5*(DJ161*DC161/($K$5*1000))+$F$5*(DJ161*DC161/($K$5*1000))*MAX(MIN(CQ161,$J$5),$I$5)*MAX(MIN(CQ161,$J$5),$I$5)+$G$5*MAX(MIN(CQ161,$J$5),$I$5)*(DJ161*DC161/($K$5*1000))+$H$5*(DJ161*DC161/($K$5*1000))*(DJ161*DC161/($K$5*1000)))</f>
        <v>0</v>
      </c>
      <c r="Z161">
        <f>Q161*(1000-(1000*0.61365*exp(17.502*AD161/(240.97+AD161))/(DC161+DD161)+CX161)/2)/(1000*0.61365*exp(17.502*AD161/(240.97+AD161))/(DC161+DD161)-CX161)</f>
        <v>0</v>
      </c>
      <c r="AA161">
        <f>1/((CR161+1)/(X161/1.6)+1/(Y161/1.37)) + CR161/((CR161+1)/(X161/1.6) + CR161/(Y161/1.37))</f>
        <v>0</v>
      </c>
      <c r="AB161">
        <f>(CM161*CP161)</f>
        <v>0</v>
      </c>
      <c r="AC161">
        <f>(DE161+(AB161+2*0.95*5.67E-8*(((DE161+$B$7)+273)^4-(DE161+273)^4)-44100*Q161)/(1.84*29.3*Y161+8*0.95*5.67E-8*(DE161+273)^3))</f>
        <v>0</v>
      </c>
      <c r="AD161">
        <f>($B$119*DF161+$D$7*DG161+$C$119*AC161)</f>
        <v>0</v>
      </c>
      <c r="AE161">
        <f>0.61365*exp(17.502*AD161/(240.97+AD161))</f>
        <v>0</v>
      </c>
      <c r="AF161">
        <f>(AG161/AH161*100)</f>
        <v>0</v>
      </c>
      <c r="AG161">
        <f>CX161*(DC161+DD161)/1000</f>
        <v>0</v>
      </c>
      <c r="AH161">
        <f>0.61365*exp(17.502*DE161/(240.97+DE161))</f>
        <v>0</v>
      </c>
      <c r="AI161">
        <f>(AE161-CX161*(DC161+DD161)/1000)</f>
        <v>0</v>
      </c>
      <c r="AJ161">
        <f>(-Q161*44100)</f>
        <v>0</v>
      </c>
      <c r="AK161">
        <f>2*29.3*Y161*0.92*(DE161-AD161)</f>
        <v>0</v>
      </c>
      <c r="AL161">
        <f>2*0.95*5.67E-8*(((DE161+$B$7)+273)^4-(AD161+273)^4)</f>
        <v>0</v>
      </c>
      <c r="AM161">
        <f>AB161+AL161+AJ161+AK161</f>
        <v>0</v>
      </c>
      <c r="AN161">
        <v>0</v>
      </c>
      <c r="AO161">
        <v>0</v>
      </c>
      <c r="AP161">
        <f>IF(AN161*$H$13&gt;=AR161,1.0,(AR161/(AR161-AN161*$H$13)))</f>
        <v>0</v>
      </c>
      <c r="AQ161">
        <f>(AP161-1)*100</f>
        <v>0</v>
      </c>
      <c r="AR161">
        <f>MAX(0,($B$13+$C$13*DJ161)/(1+$D$13*DJ161)*DC161/(DE161+273)*$E$13)</f>
        <v>0</v>
      </c>
      <c r="AS161" t="s">
        <v>409</v>
      </c>
      <c r="AT161">
        <v>12501.9</v>
      </c>
      <c r="AU161">
        <v>646.7515384615385</v>
      </c>
      <c r="AV161">
        <v>2575.47</v>
      </c>
      <c r="AW161">
        <f>1-AU161/AV161</f>
        <v>0</v>
      </c>
      <c r="AX161">
        <v>-1.242991638256745</v>
      </c>
      <c r="AY161" t="s">
        <v>1037</v>
      </c>
      <c r="AZ161">
        <v>12533.4</v>
      </c>
      <c r="BA161">
        <v>647.74504</v>
      </c>
      <c r="BB161">
        <v>1045.8</v>
      </c>
      <c r="BC161">
        <f>1-BA161/BB161</f>
        <v>0</v>
      </c>
      <c r="BD161">
        <v>0.5</v>
      </c>
      <c r="BE161">
        <f>CN161</f>
        <v>0</v>
      </c>
      <c r="BF161">
        <f>S161</f>
        <v>0</v>
      </c>
      <c r="BG161">
        <f>BC161*BD161*BE161</f>
        <v>0</v>
      </c>
      <c r="BH161">
        <f>(BF161-AX161)/BE161</f>
        <v>0</v>
      </c>
      <c r="BI161">
        <f>(AV161-BB161)/BB161</f>
        <v>0</v>
      </c>
      <c r="BJ161">
        <f>AU161/(AW161+AU161/BB161)</f>
        <v>0</v>
      </c>
      <c r="BK161" t="s">
        <v>1038</v>
      </c>
      <c r="BL161">
        <v>1370.1</v>
      </c>
      <c r="BM161">
        <f>IF(BL161&lt;&gt;0, BL161, BJ161)</f>
        <v>0</v>
      </c>
      <c r="BN161">
        <f>1-BM161/BB161</f>
        <v>0</v>
      </c>
      <c r="BO161">
        <f>(BB161-BA161)/(BB161-BM161)</f>
        <v>0</v>
      </c>
      <c r="BP161">
        <f>(AV161-BB161)/(AV161-BM161)</f>
        <v>0</v>
      </c>
      <c r="BQ161">
        <f>(BB161-BA161)/(BB161-AU161)</f>
        <v>0</v>
      </c>
      <c r="BR161">
        <f>(AV161-BB161)/(AV161-AU161)</f>
        <v>0</v>
      </c>
      <c r="BS161">
        <f>(BO161*BM161/BA161)</f>
        <v>0</v>
      </c>
      <c r="BT161">
        <f>(1-BS161)</f>
        <v>0</v>
      </c>
      <c r="BU161">
        <v>2093</v>
      </c>
      <c r="BV161">
        <v>300</v>
      </c>
      <c r="BW161">
        <v>300</v>
      </c>
      <c r="BX161">
        <v>300</v>
      </c>
      <c r="BY161">
        <v>12533.4</v>
      </c>
      <c r="BZ161">
        <v>953.9400000000001</v>
      </c>
      <c r="CA161">
        <v>-0.009680889999999999</v>
      </c>
      <c r="CB161">
        <v>-23.57</v>
      </c>
      <c r="CC161" t="s">
        <v>412</v>
      </c>
      <c r="CD161" t="s">
        <v>412</v>
      </c>
      <c r="CE161" t="s">
        <v>412</v>
      </c>
      <c r="CF161" t="s">
        <v>412</v>
      </c>
      <c r="CG161" t="s">
        <v>412</v>
      </c>
      <c r="CH161" t="s">
        <v>412</v>
      </c>
      <c r="CI161" t="s">
        <v>412</v>
      </c>
      <c r="CJ161" t="s">
        <v>412</v>
      </c>
      <c r="CK161" t="s">
        <v>412</v>
      </c>
      <c r="CL161" t="s">
        <v>412</v>
      </c>
      <c r="CM161">
        <f>$B$11*DK161+$C$11*DL161+$F$11*DW161*(1-DZ161)</f>
        <v>0</v>
      </c>
      <c r="CN161">
        <f>CM161*CO161</f>
        <v>0</v>
      </c>
      <c r="CO161">
        <f>($B$11*$D$9+$C$11*$D$9+$F$11*((EJ161+EB161)/MAX(EJ161+EB161+EK161, 0.1)*$I$9+EK161/MAX(EJ161+EB161+EK161, 0.1)*$J$9))/($B$11+$C$11+$F$11)</f>
        <v>0</v>
      </c>
      <c r="CP161">
        <f>($B$11*$K$9+$C$11*$K$9+$F$11*((EJ161+EB161)/MAX(EJ161+EB161+EK161, 0.1)*$P$9+EK161/MAX(EJ161+EB161+EK161, 0.1)*$Q$9))/($B$11+$C$11+$F$11)</f>
        <v>0</v>
      </c>
      <c r="CQ161">
        <v>6</v>
      </c>
      <c r="CR161">
        <v>0.5</v>
      </c>
      <c r="CS161" t="s">
        <v>413</v>
      </c>
      <c r="CT161">
        <v>2</v>
      </c>
      <c r="CU161">
        <v>1687900558.849999</v>
      </c>
      <c r="CV161">
        <v>430.4599666666666</v>
      </c>
      <c r="CW161">
        <v>434.9916000000001</v>
      </c>
      <c r="CX161">
        <v>35.59458333333333</v>
      </c>
      <c r="CY161">
        <v>34.99712333333333</v>
      </c>
      <c r="CZ161">
        <v>429.9589666666666</v>
      </c>
      <c r="DA161">
        <v>35.08158333333333</v>
      </c>
      <c r="DB161">
        <v>600.2083333333334</v>
      </c>
      <c r="DC161">
        <v>100.7798</v>
      </c>
      <c r="DD161">
        <v>0.09997669000000001</v>
      </c>
      <c r="DE161">
        <v>35.67202333333334</v>
      </c>
      <c r="DF161">
        <v>35.90425666666667</v>
      </c>
      <c r="DG161">
        <v>999.9000000000002</v>
      </c>
      <c r="DH161">
        <v>0</v>
      </c>
      <c r="DI161">
        <v>0</v>
      </c>
      <c r="DJ161">
        <v>9998.329333333333</v>
      </c>
      <c r="DK161">
        <v>0</v>
      </c>
      <c r="DL161">
        <v>150.5448666666666</v>
      </c>
      <c r="DM161">
        <v>-4.588852333333334</v>
      </c>
      <c r="DN161">
        <v>446.2970666666667</v>
      </c>
      <c r="DO161">
        <v>450.7672333333333</v>
      </c>
      <c r="DP161">
        <v>0.6168061666666667</v>
      </c>
      <c r="DQ161">
        <v>434.9916000000001</v>
      </c>
      <c r="DR161">
        <v>34.99712333333333</v>
      </c>
      <c r="DS161">
        <v>3.589166999999999</v>
      </c>
      <c r="DT161">
        <v>3.527005</v>
      </c>
      <c r="DU161">
        <v>27.04753333333333</v>
      </c>
      <c r="DV161">
        <v>26.75031</v>
      </c>
      <c r="DW161">
        <v>800.0142666666668</v>
      </c>
      <c r="DX161">
        <v>0.9499943333333334</v>
      </c>
      <c r="DY161">
        <v>0.05000534333333332</v>
      </c>
      <c r="DZ161">
        <v>0</v>
      </c>
      <c r="EA161">
        <v>648.0579999999999</v>
      </c>
      <c r="EB161">
        <v>4.99931</v>
      </c>
      <c r="EC161">
        <v>13177.45333333333</v>
      </c>
      <c r="ED161">
        <v>6994.681666666667</v>
      </c>
      <c r="EE161">
        <v>39.75</v>
      </c>
      <c r="EF161">
        <v>41.6622</v>
      </c>
      <c r="EG161">
        <v>40.57039999999999</v>
      </c>
      <c r="EH161">
        <v>41.5</v>
      </c>
      <c r="EI161">
        <v>41.93699999999998</v>
      </c>
      <c r="EJ161">
        <v>755.26</v>
      </c>
      <c r="EK161">
        <v>39.755</v>
      </c>
      <c r="EL161">
        <v>0</v>
      </c>
      <c r="EM161">
        <v>159.4000000953674</v>
      </c>
      <c r="EN161">
        <v>0</v>
      </c>
      <c r="EO161">
        <v>647.74504</v>
      </c>
      <c r="EP161">
        <v>-38.90453846356759</v>
      </c>
      <c r="EQ161">
        <v>376.2076727366087</v>
      </c>
      <c r="ER161">
        <v>13143.404</v>
      </c>
      <c r="ES161">
        <v>15</v>
      </c>
      <c r="ET161">
        <v>1687900586.6</v>
      </c>
      <c r="EU161" t="s">
        <v>1039</v>
      </c>
      <c r="EV161">
        <v>1687900586.6</v>
      </c>
      <c r="EW161">
        <v>1687900584.6</v>
      </c>
      <c r="EX161">
        <v>125</v>
      </c>
      <c r="EY161">
        <v>0.057</v>
      </c>
      <c r="EZ161">
        <v>-0.02</v>
      </c>
      <c r="FA161">
        <v>0.501</v>
      </c>
      <c r="FB161">
        <v>0.513</v>
      </c>
      <c r="FC161">
        <v>435</v>
      </c>
      <c r="FD161">
        <v>35</v>
      </c>
      <c r="FE161">
        <v>0.25</v>
      </c>
      <c r="FF161">
        <v>0.18</v>
      </c>
      <c r="FG161">
        <v>-4.5826365</v>
      </c>
      <c r="FH161">
        <v>-0.05971339587241091</v>
      </c>
      <c r="FI161">
        <v>0.02208466499066717</v>
      </c>
      <c r="FJ161">
        <v>1</v>
      </c>
      <c r="FK161">
        <v>430.4029</v>
      </c>
      <c r="FL161">
        <v>0.1022736373746834</v>
      </c>
      <c r="FM161">
        <v>0.0166219734087189</v>
      </c>
      <c r="FN161">
        <v>1</v>
      </c>
      <c r="FO161">
        <v>0.600662725</v>
      </c>
      <c r="FP161">
        <v>0.3734232607879914</v>
      </c>
      <c r="FQ161">
        <v>0.03616368235052087</v>
      </c>
      <c r="FR161">
        <v>1</v>
      </c>
      <c r="FS161">
        <v>35.61394</v>
      </c>
      <c r="FT161">
        <v>0.3365179087875602</v>
      </c>
      <c r="FU161">
        <v>0.02434876588248329</v>
      </c>
      <c r="FV161">
        <v>1</v>
      </c>
      <c r="FW161">
        <v>4</v>
      </c>
      <c r="FX161">
        <v>4</v>
      </c>
      <c r="FY161" t="s">
        <v>415</v>
      </c>
      <c r="FZ161">
        <v>3.16949</v>
      </c>
      <c r="GA161">
        <v>2.79742</v>
      </c>
      <c r="GB161">
        <v>0.104852</v>
      </c>
      <c r="GC161">
        <v>0.106324</v>
      </c>
      <c r="GD161">
        <v>0.154306</v>
      </c>
      <c r="GE161">
        <v>0.153383</v>
      </c>
      <c r="GF161">
        <v>27627.8</v>
      </c>
      <c r="GG161">
        <v>21993.7</v>
      </c>
      <c r="GH161">
        <v>28883.2</v>
      </c>
      <c r="GI161">
        <v>24138.8</v>
      </c>
      <c r="GJ161">
        <v>31081.3</v>
      </c>
      <c r="GK161">
        <v>29831.1</v>
      </c>
      <c r="GL161">
        <v>39854.7</v>
      </c>
      <c r="GM161">
        <v>39390.8</v>
      </c>
      <c r="GN161">
        <v>2.0928</v>
      </c>
      <c r="GO161">
        <v>1.7749</v>
      </c>
      <c r="GP161">
        <v>-0.00102445</v>
      </c>
      <c r="GQ161">
        <v>0</v>
      </c>
      <c r="GR161">
        <v>35.9714</v>
      </c>
      <c r="GS161">
        <v>999.9</v>
      </c>
      <c r="GT161">
        <v>64.5</v>
      </c>
      <c r="GU161">
        <v>36.5</v>
      </c>
      <c r="GV161">
        <v>39.2598</v>
      </c>
      <c r="GW161">
        <v>62.01</v>
      </c>
      <c r="GX161">
        <v>30.2364</v>
      </c>
      <c r="GY161">
        <v>1</v>
      </c>
      <c r="GZ161">
        <v>0.573008</v>
      </c>
      <c r="HA161">
        <v>0</v>
      </c>
      <c r="HB161">
        <v>20.2816</v>
      </c>
      <c r="HC161">
        <v>5.22388</v>
      </c>
      <c r="HD161">
        <v>11.9095</v>
      </c>
      <c r="HE161">
        <v>4.9636</v>
      </c>
      <c r="HF161">
        <v>3.292</v>
      </c>
      <c r="HG161">
        <v>9999</v>
      </c>
      <c r="HH161">
        <v>9999</v>
      </c>
      <c r="HI161">
        <v>9999</v>
      </c>
      <c r="HJ161">
        <v>999.9</v>
      </c>
      <c r="HK161">
        <v>4.97031</v>
      </c>
      <c r="HL161">
        <v>1.87533</v>
      </c>
      <c r="HM161">
        <v>1.87412</v>
      </c>
      <c r="HN161">
        <v>1.87332</v>
      </c>
      <c r="HO161">
        <v>1.87473</v>
      </c>
      <c r="HP161">
        <v>1.86974</v>
      </c>
      <c r="HQ161">
        <v>1.87387</v>
      </c>
      <c r="HR161">
        <v>1.87895</v>
      </c>
      <c r="HS161">
        <v>0</v>
      </c>
      <c r="HT161">
        <v>0</v>
      </c>
      <c r="HU161">
        <v>0</v>
      </c>
      <c r="HV161">
        <v>0</v>
      </c>
      <c r="HW161" t="s">
        <v>416</v>
      </c>
      <c r="HX161" t="s">
        <v>417</v>
      </c>
      <c r="HY161" t="s">
        <v>418</v>
      </c>
      <c r="HZ161" t="s">
        <v>418</v>
      </c>
      <c r="IA161" t="s">
        <v>418</v>
      </c>
      <c r="IB161" t="s">
        <v>418</v>
      </c>
      <c r="IC161">
        <v>0</v>
      </c>
      <c r="ID161">
        <v>100</v>
      </c>
      <c r="IE161">
        <v>100</v>
      </c>
      <c r="IF161">
        <v>0.501</v>
      </c>
      <c r="IG161">
        <v>0.513</v>
      </c>
      <c r="IH161">
        <v>0.4439047619047756</v>
      </c>
      <c r="II161">
        <v>0</v>
      </c>
      <c r="IJ161">
        <v>0</v>
      </c>
      <c r="IK161">
        <v>0</v>
      </c>
      <c r="IL161">
        <v>0.5323450000000065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2.2</v>
      </c>
      <c r="IU161">
        <v>53</v>
      </c>
      <c r="IV161">
        <v>1.1377</v>
      </c>
      <c r="IW161">
        <v>2.42065</v>
      </c>
      <c r="IX161">
        <v>1.42578</v>
      </c>
      <c r="IY161">
        <v>2.2644</v>
      </c>
      <c r="IZ161">
        <v>1.54785</v>
      </c>
      <c r="JA161">
        <v>2.39502</v>
      </c>
      <c r="JB161">
        <v>39.6418</v>
      </c>
      <c r="JC161">
        <v>15.1302</v>
      </c>
      <c r="JD161">
        <v>18</v>
      </c>
      <c r="JE161">
        <v>643.04</v>
      </c>
      <c r="JF161">
        <v>415.69</v>
      </c>
      <c r="JG161">
        <v>34.7324</v>
      </c>
      <c r="JH161">
        <v>34.4684</v>
      </c>
      <c r="JI161">
        <v>30.0001</v>
      </c>
      <c r="JJ161">
        <v>34.2655</v>
      </c>
      <c r="JK161">
        <v>34.1772</v>
      </c>
      <c r="JL161">
        <v>22.7878</v>
      </c>
      <c r="JM161">
        <v>14.4517</v>
      </c>
      <c r="JN161">
        <v>100</v>
      </c>
      <c r="JO161">
        <v>-999.9</v>
      </c>
      <c r="JP161">
        <v>435</v>
      </c>
      <c r="JQ161">
        <v>35</v>
      </c>
      <c r="JR161">
        <v>94.12730000000001</v>
      </c>
      <c r="JS161">
        <v>100.21</v>
      </c>
    </row>
    <row r="162" spans="1:279">
      <c r="A162">
        <v>126</v>
      </c>
      <c r="B162">
        <v>1687900700.6</v>
      </c>
      <c r="C162">
        <v>28169</v>
      </c>
      <c r="D162" t="s">
        <v>1040</v>
      </c>
      <c r="E162" t="s">
        <v>1041</v>
      </c>
      <c r="F162">
        <v>15</v>
      </c>
      <c r="P162">
        <v>1687900692.599999</v>
      </c>
      <c r="Q162">
        <f>(R162)/1000</f>
        <v>0</v>
      </c>
      <c r="R162">
        <f>1000*DB162*AP162*(CX162-CY162)/(100*CQ162*(1000-AP162*CX162))</f>
        <v>0</v>
      </c>
      <c r="S162">
        <f>DB162*AP162*(CW162-CV162*(1000-AP162*CY162)/(1000-AP162*CX162))/(100*CQ162)</f>
        <v>0</v>
      </c>
      <c r="T162">
        <f>CV162 - IF(AP162&gt;1, S162*CQ162*100.0/(AR162*DJ162), 0)</f>
        <v>0</v>
      </c>
      <c r="U162">
        <f>((AA162-Q162/2)*T162-S162)/(AA162+Q162/2)</f>
        <v>0</v>
      </c>
      <c r="V162">
        <f>U162*(DC162+DD162)/1000.0</f>
        <v>0</v>
      </c>
      <c r="W162">
        <f>(CV162 - IF(AP162&gt;1, S162*CQ162*100.0/(AR162*DJ162), 0))*(DC162+DD162)/1000.0</f>
        <v>0</v>
      </c>
      <c r="X162">
        <f>2.0/((1/Z162-1/Y162)+SIGN(Z162)*SQRT((1/Z162-1/Y162)*(1/Z162-1/Y162) + 4*CR162/((CR162+1)*(CR162+1))*(2*1/Z162*1/Y162-1/Y162*1/Y162)))</f>
        <v>0</v>
      </c>
      <c r="Y162">
        <f>IF(LEFT(CS162,1)&lt;&gt;"0",IF(LEFT(CS162,1)="1",3.0,CT162),$D$5+$E$5*(DJ162*DC162/($K$5*1000))+$F$5*(DJ162*DC162/($K$5*1000))*MAX(MIN(CQ162,$J$5),$I$5)*MAX(MIN(CQ162,$J$5),$I$5)+$G$5*MAX(MIN(CQ162,$J$5),$I$5)*(DJ162*DC162/($K$5*1000))+$H$5*(DJ162*DC162/($K$5*1000))*(DJ162*DC162/($K$5*1000)))</f>
        <v>0</v>
      </c>
      <c r="Z162">
        <f>Q162*(1000-(1000*0.61365*exp(17.502*AD162/(240.97+AD162))/(DC162+DD162)+CX162)/2)/(1000*0.61365*exp(17.502*AD162/(240.97+AD162))/(DC162+DD162)-CX162)</f>
        <v>0</v>
      </c>
      <c r="AA162">
        <f>1/((CR162+1)/(X162/1.6)+1/(Y162/1.37)) + CR162/((CR162+1)/(X162/1.6) + CR162/(Y162/1.37))</f>
        <v>0</v>
      </c>
      <c r="AB162">
        <f>(CM162*CP162)</f>
        <v>0</v>
      </c>
      <c r="AC162">
        <f>(DE162+(AB162+2*0.95*5.67E-8*(((DE162+$B$7)+273)^4-(DE162+273)^4)-44100*Q162)/(1.84*29.3*Y162+8*0.95*5.67E-8*(DE162+273)^3))</f>
        <v>0</v>
      </c>
      <c r="AD162">
        <f>($B$119*DF162+$D$7*DG162+$C$119*AC162)</f>
        <v>0</v>
      </c>
      <c r="AE162">
        <f>0.61365*exp(17.502*AD162/(240.97+AD162))</f>
        <v>0</v>
      </c>
      <c r="AF162">
        <f>(AG162/AH162*100)</f>
        <v>0</v>
      </c>
      <c r="AG162">
        <f>CX162*(DC162+DD162)/1000</f>
        <v>0</v>
      </c>
      <c r="AH162">
        <f>0.61365*exp(17.502*DE162/(240.97+DE162))</f>
        <v>0</v>
      </c>
      <c r="AI162">
        <f>(AE162-CX162*(DC162+DD162)/1000)</f>
        <v>0</v>
      </c>
      <c r="AJ162">
        <f>(-Q162*44100)</f>
        <v>0</v>
      </c>
      <c r="AK162">
        <f>2*29.3*Y162*0.92*(DE162-AD162)</f>
        <v>0</v>
      </c>
      <c r="AL162">
        <f>2*0.95*5.67E-8*(((DE162+$B$7)+273)^4-(AD162+273)^4)</f>
        <v>0</v>
      </c>
      <c r="AM162">
        <f>AB162+AL162+AJ162+AK162</f>
        <v>0</v>
      </c>
      <c r="AN162">
        <v>0</v>
      </c>
      <c r="AO162">
        <v>0</v>
      </c>
      <c r="AP162">
        <f>IF(AN162*$H$13&gt;=AR162,1.0,(AR162/(AR162-AN162*$H$13)))</f>
        <v>0</v>
      </c>
      <c r="AQ162">
        <f>(AP162-1)*100</f>
        <v>0</v>
      </c>
      <c r="AR162">
        <f>MAX(0,($B$13+$C$13*DJ162)/(1+$D$13*DJ162)*DC162/(DE162+273)*$E$13)</f>
        <v>0</v>
      </c>
      <c r="AS162" t="s">
        <v>409</v>
      </c>
      <c r="AT162">
        <v>12501.9</v>
      </c>
      <c r="AU162">
        <v>646.7515384615385</v>
      </c>
      <c r="AV162">
        <v>2575.47</v>
      </c>
      <c r="AW162">
        <f>1-AU162/AV162</f>
        <v>0</v>
      </c>
      <c r="AX162">
        <v>-1.242991638256745</v>
      </c>
      <c r="AY162" t="s">
        <v>1042</v>
      </c>
      <c r="AZ162">
        <v>12544.4</v>
      </c>
      <c r="BA162">
        <v>699.71028</v>
      </c>
      <c r="BB162">
        <v>1318.09</v>
      </c>
      <c r="BC162">
        <f>1-BA162/BB162</f>
        <v>0</v>
      </c>
      <c r="BD162">
        <v>0.5</v>
      </c>
      <c r="BE162">
        <f>CN162</f>
        <v>0</v>
      </c>
      <c r="BF162">
        <f>S162</f>
        <v>0</v>
      </c>
      <c r="BG162">
        <f>BC162*BD162*BE162</f>
        <v>0</v>
      </c>
      <c r="BH162">
        <f>(BF162-AX162)/BE162</f>
        <v>0</v>
      </c>
      <c r="BI162">
        <f>(AV162-BB162)/BB162</f>
        <v>0</v>
      </c>
      <c r="BJ162">
        <f>AU162/(AW162+AU162/BB162)</f>
        <v>0</v>
      </c>
      <c r="BK162" t="s">
        <v>1043</v>
      </c>
      <c r="BL162">
        <v>537.99</v>
      </c>
      <c r="BM162">
        <f>IF(BL162&lt;&gt;0, BL162, BJ162)</f>
        <v>0</v>
      </c>
      <c r="BN162">
        <f>1-BM162/BB162</f>
        <v>0</v>
      </c>
      <c r="BO162">
        <f>(BB162-BA162)/(BB162-BM162)</f>
        <v>0</v>
      </c>
      <c r="BP162">
        <f>(AV162-BB162)/(AV162-BM162)</f>
        <v>0</v>
      </c>
      <c r="BQ162">
        <f>(BB162-BA162)/(BB162-AU162)</f>
        <v>0</v>
      </c>
      <c r="BR162">
        <f>(AV162-BB162)/(AV162-AU162)</f>
        <v>0</v>
      </c>
      <c r="BS162">
        <f>(BO162*BM162/BA162)</f>
        <v>0</v>
      </c>
      <c r="BT162">
        <f>(1-BS162)</f>
        <v>0</v>
      </c>
      <c r="BU162">
        <v>2095</v>
      </c>
      <c r="BV162">
        <v>300</v>
      </c>
      <c r="BW162">
        <v>300</v>
      </c>
      <c r="BX162">
        <v>300</v>
      </c>
      <c r="BY162">
        <v>12544.4</v>
      </c>
      <c r="BZ162">
        <v>1105.92</v>
      </c>
      <c r="CA162">
        <v>-0.00969121</v>
      </c>
      <c r="CB162">
        <v>-63.75</v>
      </c>
      <c r="CC162" t="s">
        <v>412</v>
      </c>
      <c r="CD162" t="s">
        <v>412</v>
      </c>
      <c r="CE162" t="s">
        <v>412</v>
      </c>
      <c r="CF162" t="s">
        <v>412</v>
      </c>
      <c r="CG162" t="s">
        <v>412</v>
      </c>
      <c r="CH162" t="s">
        <v>412</v>
      </c>
      <c r="CI162" t="s">
        <v>412</v>
      </c>
      <c r="CJ162" t="s">
        <v>412</v>
      </c>
      <c r="CK162" t="s">
        <v>412</v>
      </c>
      <c r="CL162" t="s">
        <v>412</v>
      </c>
      <c r="CM162">
        <f>$B$11*DK162+$C$11*DL162+$F$11*DW162*(1-DZ162)</f>
        <v>0</v>
      </c>
      <c r="CN162">
        <f>CM162*CO162</f>
        <v>0</v>
      </c>
      <c r="CO162">
        <f>($B$11*$D$9+$C$11*$D$9+$F$11*((EJ162+EB162)/MAX(EJ162+EB162+EK162, 0.1)*$I$9+EK162/MAX(EJ162+EB162+EK162, 0.1)*$J$9))/($B$11+$C$11+$F$11)</f>
        <v>0</v>
      </c>
      <c r="CP162">
        <f>($B$11*$K$9+$C$11*$K$9+$F$11*((EJ162+EB162)/MAX(EJ162+EB162+EK162, 0.1)*$P$9+EK162/MAX(EJ162+EB162+EK162, 0.1)*$Q$9))/($B$11+$C$11+$F$11)</f>
        <v>0</v>
      </c>
      <c r="CQ162">
        <v>6</v>
      </c>
      <c r="CR162">
        <v>0.5</v>
      </c>
      <c r="CS162" t="s">
        <v>413</v>
      </c>
      <c r="CT162">
        <v>2</v>
      </c>
      <c r="CU162">
        <v>1687900692.599999</v>
      </c>
      <c r="CV162">
        <v>424.3776774193548</v>
      </c>
      <c r="CW162">
        <v>434.9915806451613</v>
      </c>
      <c r="CX162">
        <v>36.77525806451612</v>
      </c>
      <c r="CY162">
        <v>34.92868709677419</v>
      </c>
      <c r="CZ162">
        <v>423.8806774193548</v>
      </c>
      <c r="DA162">
        <v>36.26275806451613</v>
      </c>
      <c r="DB162">
        <v>600.171935483871</v>
      </c>
      <c r="DC162">
        <v>100.7801290322581</v>
      </c>
      <c r="DD162">
        <v>0.09976246129032257</v>
      </c>
      <c r="DE162">
        <v>35.8139935483871</v>
      </c>
      <c r="DF162">
        <v>36.16176129032258</v>
      </c>
      <c r="DG162">
        <v>999.9000000000003</v>
      </c>
      <c r="DH162">
        <v>0</v>
      </c>
      <c r="DI162">
        <v>0</v>
      </c>
      <c r="DJ162">
        <v>10001.48677419355</v>
      </c>
      <c r="DK162">
        <v>0</v>
      </c>
      <c r="DL162">
        <v>163.9113225806452</v>
      </c>
      <c r="DM162">
        <v>-10.61006774193548</v>
      </c>
      <c r="DN162">
        <v>440.5840645161291</v>
      </c>
      <c r="DO162">
        <v>450.7351612903225</v>
      </c>
      <c r="DP162">
        <v>1.846570322580645</v>
      </c>
      <c r="DQ162">
        <v>434.9915806451613</v>
      </c>
      <c r="DR162">
        <v>34.92868709677419</v>
      </c>
      <c r="DS162">
        <v>3.706215161290322</v>
      </c>
      <c r="DT162">
        <v>3.520117741935483</v>
      </c>
      <c r="DU162">
        <v>27.59525483870967</v>
      </c>
      <c r="DV162">
        <v>26.7170935483871</v>
      </c>
      <c r="DW162">
        <v>799.9886774193549</v>
      </c>
      <c r="DX162">
        <v>0.9499922903225807</v>
      </c>
      <c r="DY162">
        <v>0.05000736451612902</v>
      </c>
      <c r="DZ162">
        <v>0</v>
      </c>
      <c r="EA162">
        <v>700.3668387096774</v>
      </c>
      <c r="EB162">
        <v>4.999310000000001</v>
      </c>
      <c r="EC162">
        <v>10858.94483870968</v>
      </c>
      <c r="ED162">
        <v>6994.452580645161</v>
      </c>
      <c r="EE162">
        <v>39.68699999999998</v>
      </c>
      <c r="EF162">
        <v>41.54599999999999</v>
      </c>
      <c r="EG162">
        <v>40.43699999999998</v>
      </c>
      <c r="EH162">
        <v>41.34045161290323</v>
      </c>
      <c r="EI162">
        <v>41.84858064516128</v>
      </c>
      <c r="EJ162">
        <v>755.2338709677421</v>
      </c>
      <c r="EK162">
        <v>39.75354838709677</v>
      </c>
      <c r="EL162">
        <v>0</v>
      </c>
      <c r="EM162">
        <v>133.4000000953674</v>
      </c>
      <c r="EN162">
        <v>0</v>
      </c>
      <c r="EO162">
        <v>699.71028</v>
      </c>
      <c r="EP162">
        <v>-56.35407692542239</v>
      </c>
      <c r="EQ162">
        <v>-2811.376164406379</v>
      </c>
      <c r="ER162">
        <v>10824.3396</v>
      </c>
      <c r="ES162">
        <v>15</v>
      </c>
      <c r="ET162">
        <v>1687900724.6</v>
      </c>
      <c r="EU162" t="s">
        <v>1044</v>
      </c>
      <c r="EV162">
        <v>1687900724.6</v>
      </c>
      <c r="EW162">
        <v>1687900584.6</v>
      </c>
      <c r="EX162">
        <v>126</v>
      </c>
      <c r="EY162">
        <v>-0.004</v>
      </c>
      <c r="EZ162">
        <v>-0.02</v>
      </c>
      <c r="FA162">
        <v>0.497</v>
      </c>
      <c r="FB162">
        <v>0.513</v>
      </c>
      <c r="FC162">
        <v>435</v>
      </c>
      <c r="FD162">
        <v>35</v>
      </c>
      <c r="FE162">
        <v>0.27</v>
      </c>
      <c r="FF162">
        <v>0.18</v>
      </c>
      <c r="FG162">
        <v>-10.5974875</v>
      </c>
      <c r="FH162">
        <v>-0.3618855534709131</v>
      </c>
      <c r="FI162">
        <v>0.04410290346167713</v>
      </c>
      <c r="FJ162">
        <v>1</v>
      </c>
      <c r="FK162">
        <v>424.3792333333333</v>
      </c>
      <c r="FL162">
        <v>-0.1963515016679676</v>
      </c>
      <c r="FM162">
        <v>0.0230111325714803</v>
      </c>
      <c r="FN162">
        <v>1</v>
      </c>
      <c r="FO162">
        <v>1.81871375</v>
      </c>
      <c r="FP162">
        <v>0.5055758724202583</v>
      </c>
      <c r="FQ162">
        <v>0.04939861626035184</v>
      </c>
      <c r="FR162">
        <v>0</v>
      </c>
      <c r="FS162">
        <v>36.77158333333333</v>
      </c>
      <c r="FT162">
        <v>0.3335519466074018</v>
      </c>
      <c r="FU162">
        <v>0.02468759585072862</v>
      </c>
      <c r="FV162">
        <v>1</v>
      </c>
      <c r="FW162">
        <v>3</v>
      </c>
      <c r="FX162">
        <v>4</v>
      </c>
      <c r="FY162" t="s">
        <v>519</v>
      </c>
      <c r="FZ162">
        <v>3.16958</v>
      </c>
      <c r="GA162">
        <v>2.797</v>
      </c>
      <c r="GB162">
        <v>0.103749</v>
      </c>
      <c r="GC162">
        <v>0.106321</v>
      </c>
      <c r="GD162">
        <v>0.15776</v>
      </c>
      <c r="GE162">
        <v>0.153187</v>
      </c>
      <c r="GF162">
        <v>27659</v>
      </c>
      <c r="GG162">
        <v>21996.2</v>
      </c>
      <c r="GH162">
        <v>28880.1</v>
      </c>
      <c r="GI162">
        <v>24141.2</v>
      </c>
      <c r="GJ162">
        <v>30948.9</v>
      </c>
      <c r="GK162">
        <v>29840.5</v>
      </c>
      <c r="GL162">
        <v>39848.7</v>
      </c>
      <c r="GM162">
        <v>39394.2</v>
      </c>
      <c r="GN162">
        <v>2.09288</v>
      </c>
      <c r="GO162">
        <v>1.77593</v>
      </c>
      <c r="GP162">
        <v>0.00100583</v>
      </c>
      <c r="GQ162">
        <v>0</v>
      </c>
      <c r="GR162">
        <v>36.1915</v>
      </c>
      <c r="GS162">
        <v>999.9</v>
      </c>
      <c r="GT162">
        <v>64.2</v>
      </c>
      <c r="GU162">
        <v>36.6</v>
      </c>
      <c r="GV162">
        <v>39.2957</v>
      </c>
      <c r="GW162">
        <v>61.81</v>
      </c>
      <c r="GX162">
        <v>30.4768</v>
      </c>
      <c r="GY162">
        <v>1</v>
      </c>
      <c r="GZ162">
        <v>0.569937</v>
      </c>
      <c r="HA162">
        <v>0</v>
      </c>
      <c r="HB162">
        <v>20.2819</v>
      </c>
      <c r="HC162">
        <v>5.22298</v>
      </c>
      <c r="HD162">
        <v>11.9102</v>
      </c>
      <c r="HE162">
        <v>4.96365</v>
      </c>
      <c r="HF162">
        <v>3.292</v>
      </c>
      <c r="HG162">
        <v>9999</v>
      </c>
      <c r="HH162">
        <v>9999</v>
      </c>
      <c r="HI162">
        <v>9999</v>
      </c>
      <c r="HJ162">
        <v>999.9</v>
      </c>
      <c r="HK162">
        <v>4.97032</v>
      </c>
      <c r="HL162">
        <v>1.87535</v>
      </c>
      <c r="HM162">
        <v>1.87409</v>
      </c>
      <c r="HN162">
        <v>1.87332</v>
      </c>
      <c r="HO162">
        <v>1.8747</v>
      </c>
      <c r="HP162">
        <v>1.86977</v>
      </c>
      <c r="HQ162">
        <v>1.87383</v>
      </c>
      <c r="HR162">
        <v>1.87897</v>
      </c>
      <c r="HS162">
        <v>0</v>
      </c>
      <c r="HT162">
        <v>0</v>
      </c>
      <c r="HU162">
        <v>0</v>
      </c>
      <c r="HV162">
        <v>0</v>
      </c>
      <c r="HW162" t="s">
        <v>416</v>
      </c>
      <c r="HX162" t="s">
        <v>417</v>
      </c>
      <c r="HY162" t="s">
        <v>418</v>
      </c>
      <c r="HZ162" t="s">
        <v>418</v>
      </c>
      <c r="IA162" t="s">
        <v>418</v>
      </c>
      <c r="IB162" t="s">
        <v>418</v>
      </c>
      <c r="IC162">
        <v>0</v>
      </c>
      <c r="ID162">
        <v>100</v>
      </c>
      <c r="IE162">
        <v>100</v>
      </c>
      <c r="IF162">
        <v>0.497</v>
      </c>
      <c r="IG162">
        <v>0.5125</v>
      </c>
      <c r="IH162">
        <v>0.5008500000000708</v>
      </c>
      <c r="II162">
        <v>0</v>
      </c>
      <c r="IJ162">
        <v>0</v>
      </c>
      <c r="IK162">
        <v>0</v>
      </c>
      <c r="IL162">
        <v>0.5125049999999973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1.9</v>
      </c>
      <c r="IU162">
        <v>1.9</v>
      </c>
      <c r="IV162">
        <v>1.13892</v>
      </c>
      <c r="IW162">
        <v>2.4292</v>
      </c>
      <c r="IX162">
        <v>1.42578</v>
      </c>
      <c r="IY162">
        <v>2.26685</v>
      </c>
      <c r="IZ162">
        <v>1.54785</v>
      </c>
      <c r="JA162">
        <v>2.40479</v>
      </c>
      <c r="JB162">
        <v>39.692</v>
      </c>
      <c r="JC162">
        <v>15.0952</v>
      </c>
      <c r="JD162">
        <v>18</v>
      </c>
      <c r="JE162">
        <v>642.697</v>
      </c>
      <c r="JF162">
        <v>415.999</v>
      </c>
      <c r="JG162">
        <v>34.9206</v>
      </c>
      <c r="JH162">
        <v>34.4371</v>
      </c>
      <c r="JI162">
        <v>30</v>
      </c>
      <c r="JJ162">
        <v>34.2242</v>
      </c>
      <c r="JK162">
        <v>34.1325</v>
      </c>
      <c r="JL162">
        <v>22.8019</v>
      </c>
      <c r="JM162">
        <v>13.6322</v>
      </c>
      <c r="JN162">
        <v>100</v>
      </c>
      <c r="JO162">
        <v>-999.9</v>
      </c>
      <c r="JP162">
        <v>435</v>
      </c>
      <c r="JQ162">
        <v>35</v>
      </c>
      <c r="JR162">
        <v>94.1147</v>
      </c>
      <c r="JS162">
        <v>100.219</v>
      </c>
    </row>
    <row r="163" spans="1:279">
      <c r="A163">
        <v>127</v>
      </c>
      <c r="B163">
        <v>1687900844.6</v>
      </c>
      <c r="C163">
        <v>28313</v>
      </c>
      <c r="D163" t="s">
        <v>1045</v>
      </c>
      <c r="E163" t="s">
        <v>1046</v>
      </c>
      <c r="F163">
        <v>15</v>
      </c>
      <c r="P163">
        <v>1687900836.599999</v>
      </c>
      <c r="Q163">
        <f>(R163)/1000</f>
        <v>0</v>
      </c>
      <c r="R163">
        <f>1000*DB163*AP163*(CX163-CY163)/(100*CQ163*(1000-AP163*CX163))</f>
        <v>0</v>
      </c>
      <c r="S163">
        <f>DB163*AP163*(CW163-CV163*(1000-AP163*CY163)/(1000-AP163*CX163))/(100*CQ163)</f>
        <v>0</v>
      </c>
      <c r="T163">
        <f>CV163 - IF(AP163&gt;1, S163*CQ163*100.0/(AR163*DJ163), 0)</f>
        <v>0</v>
      </c>
      <c r="U163">
        <f>((AA163-Q163/2)*T163-S163)/(AA163+Q163/2)</f>
        <v>0</v>
      </c>
      <c r="V163">
        <f>U163*(DC163+DD163)/1000.0</f>
        <v>0</v>
      </c>
      <c r="W163">
        <f>(CV163 - IF(AP163&gt;1, S163*CQ163*100.0/(AR163*DJ163), 0))*(DC163+DD163)/1000.0</f>
        <v>0</v>
      </c>
      <c r="X163">
        <f>2.0/((1/Z163-1/Y163)+SIGN(Z163)*SQRT((1/Z163-1/Y163)*(1/Z163-1/Y163) + 4*CR163/((CR163+1)*(CR163+1))*(2*1/Z163*1/Y163-1/Y163*1/Y163)))</f>
        <v>0</v>
      </c>
      <c r="Y163">
        <f>IF(LEFT(CS163,1)&lt;&gt;"0",IF(LEFT(CS163,1)="1",3.0,CT163),$D$5+$E$5*(DJ163*DC163/($K$5*1000))+$F$5*(DJ163*DC163/($K$5*1000))*MAX(MIN(CQ163,$J$5),$I$5)*MAX(MIN(CQ163,$J$5),$I$5)+$G$5*MAX(MIN(CQ163,$J$5),$I$5)*(DJ163*DC163/($K$5*1000))+$H$5*(DJ163*DC163/($K$5*1000))*(DJ163*DC163/($K$5*1000)))</f>
        <v>0</v>
      </c>
      <c r="Z163">
        <f>Q163*(1000-(1000*0.61365*exp(17.502*AD163/(240.97+AD163))/(DC163+DD163)+CX163)/2)/(1000*0.61365*exp(17.502*AD163/(240.97+AD163))/(DC163+DD163)-CX163)</f>
        <v>0</v>
      </c>
      <c r="AA163">
        <f>1/((CR163+1)/(X163/1.6)+1/(Y163/1.37)) + CR163/((CR163+1)/(X163/1.6) + CR163/(Y163/1.37))</f>
        <v>0</v>
      </c>
      <c r="AB163">
        <f>(CM163*CP163)</f>
        <v>0</v>
      </c>
      <c r="AC163">
        <f>(DE163+(AB163+2*0.95*5.67E-8*(((DE163+$B$7)+273)^4-(DE163+273)^4)-44100*Q163)/(1.84*29.3*Y163+8*0.95*5.67E-8*(DE163+273)^3))</f>
        <v>0</v>
      </c>
      <c r="AD163">
        <f>($B$119*DF163+$D$7*DG163+$C$119*AC163)</f>
        <v>0</v>
      </c>
      <c r="AE163">
        <f>0.61365*exp(17.502*AD163/(240.97+AD163))</f>
        <v>0</v>
      </c>
      <c r="AF163">
        <f>(AG163/AH163*100)</f>
        <v>0</v>
      </c>
      <c r="AG163">
        <f>CX163*(DC163+DD163)/1000</f>
        <v>0</v>
      </c>
      <c r="AH163">
        <f>0.61365*exp(17.502*DE163/(240.97+DE163))</f>
        <v>0</v>
      </c>
      <c r="AI163">
        <f>(AE163-CX163*(DC163+DD163)/1000)</f>
        <v>0</v>
      </c>
      <c r="AJ163">
        <f>(-Q163*44100)</f>
        <v>0</v>
      </c>
      <c r="AK163">
        <f>2*29.3*Y163*0.92*(DE163-AD163)</f>
        <v>0</v>
      </c>
      <c r="AL163">
        <f>2*0.95*5.67E-8*(((DE163+$B$7)+273)^4-(AD163+273)^4)</f>
        <v>0</v>
      </c>
      <c r="AM163">
        <f>AB163+AL163+AJ163+AK163</f>
        <v>0</v>
      </c>
      <c r="AN163">
        <v>0</v>
      </c>
      <c r="AO163">
        <v>0</v>
      </c>
      <c r="AP163">
        <f>IF(AN163*$H$13&gt;=AR163,1.0,(AR163/(AR163-AN163*$H$13)))</f>
        <v>0</v>
      </c>
      <c r="AQ163">
        <f>(AP163-1)*100</f>
        <v>0</v>
      </c>
      <c r="AR163">
        <f>MAX(0,($B$13+$C$13*DJ163)/(1+$D$13*DJ163)*DC163/(DE163+273)*$E$13)</f>
        <v>0</v>
      </c>
      <c r="AS163" t="s">
        <v>409</v>
      </c>
      <c r="AT163">
        <v>12501.9</v>
      </c>
      <c r="AU163">
        <v>646.7515384615385</v>
      </c>
      <c r="AV163">
        <v>2575.47</v>
      </c>
      <c r="AW163">
        <f>1-AU163/AV163</f>
        <v>0</v>
      </c>
      <c r="AX163">
        <v>-1.242991638256745</v>
      </c>
      <c r="AY163" t="s">
        <v>1047</v>
      </c>
      <c r="AZ163">
        <v>12532.8</v>
      </c>
      <c r="BA163">
        <v>646.81416</v>
      </c>
      <c r="BB163">
        <v>1145.73</v>
      </c>
      <c r="BC163">
        <f>1-BA163/BB163</f>
        <v>0</v>
      </c>
      <c r="BD163">
        <v>0.5</v>
      </c>
      <c r="BE163">
        <f>CN163</f>
        <v>0</v>
      </c>
      <c r="BF163">
        <f>S163</f>
        <v>0</v>
      </c>
      <c r="BG163">
        <f>BC163*BD163*BE163</f>
        <v>0</v>
      </c>
      <c r="BH163">
        <f>(BF163-AX163)/BE163</f>
        <v>0</v>
      </c>
      <c r="BI163">
        <f>(AV163-BB163)/BB163</f>
        <v>0</v>
      </c>
      <c r="BJ163">
        <f>AU163/(AW163+AU163/BB163)</f>
        <v>0</v>
      </c>
      <c r="BK163" t="s">
        <v>1048</v>
      </c>
      <c r="BL163">
        <v>-1354.95</v>
      </c>
      <c r="BM163">
        <f>IF(BL163&lt;&gt;0, BL163, BJ163)</f>
        <v>0</v>
      </c>
      <c r="BN163">
        <f>1-BM163/BB163</f>
        <v>0</v>
      </c>
      <c r="BO163">
        <f>(BB163-BA163)/(BB163-BM163)</f>
        <v>0</v>
      </c>
      <c r="BP163">
        <f>(AV163-BB163)/(AV163-BM163)</f>
        <v>0</v>
      </c>
      <c r="BQ163">
        <f>(BB163-BA163)/(BB163-AU163)</f>
        <v>0</v>
      </c>
      <c r="BR163">
        <f>(AV163-BB163)/(AV163-AU163)</f>
        <v>0</v>
      </c>
      <c r="BS163">
        <f>(BO163*BM163/BA163)</f>
        <v>0</v>
      </c>
      <c r="BT163">
        <f>(1-BS163)</f>
        <v>0</v>
      </c>
      <c r="BU163">
        <v>2097</v>
      </c>
      <c r="BV163">
        <v>300</v>
      </c>
      <c r="BW163">
        <v>300</v>
      </c>
      <c r="BX163">
        <v>300</v>
      </c>
      <c r="BY163">
        <v>12532.8</v>
      </c>
      <c r="BZ163">
        <v>987.97</v>
      </c>
      <c r="CA163">
        <v>-0.00968334</v>
      </c>
      <c r="CB163">
        <v>-47.51</v>
      </c>
      <c r="CC163" t="s">
        <v>412</v>
      </c>
      <c r="CD163" t="s">
        <v>412</v>
      </c>
      <c r="CE163" t="s">
        <v>412</v>
      </c>
      <c r="CF163" t="s">
        <v>412</v>
      </c>
      <c r="CG163" t="s">
        <v>412</v>
      </c>
      <c r="CH163" t="s">
        <v>412</v>
      </c>
      <c r="CI163" t="s">
        <v>412</v>
      </c>
      <c r="CJ163" t="s">
        <v>412</v>
      </c>
      <c r="CK163" t="s">
        <v>412</v>
      </c>
      <c r="CL163" t="s">
        <v>412</v>
      </c>
      <c r="CM163">
        <f>$B$11*DK163+$C$11*DL163+$F$11*DW163*(1-DZ163)</f>
        <v>0</v>
      </c>
      <c r="CN163">
        <f>CM163*CO163</f>
        <v>0</v>
      </c>
      <c r="CO163">
        <f>($B$11*$D$9+$C$11*$D$9+$F$11*((EJ163+EB163)/MAX(EJ163+EB163+EK163, 0.1)*$I$9+EK163/MAX(EJ163+EB163+EK163, 0.1)*$J$9))/($B$11+$C$11+$F$11)</f>
        <v>0</v>
      </c>
      <c r="CP163">
        <f>($B$11*$K$9+$C$11*$K$9+$F$11*((EJ163+EB163)/MAX(EJ163+EB163+EK163, 0.1)*$P$9+EK163/MAX(EJ163+EB163+EK163, 0.1)*$Q$9))/($B$11+$C$11+$F$11)</f>
        <v>0</v>
      </c>
      <c r="CQ163">
        <v>6</v>
      </c>
      <c r="CR163">
        <v>0.5</v>
      </c>
      <c r="CS163" t="s">
        <v>413</v>
      </c>
      <c r="CT163">
        <v>2</v>
      </c>
      <c r="CU163">
        <v>1687900836.599999</v>
      </c>
      <c r="CV163">
        <v>428.3875483870967</v>
      </c>
      <c r="CW163">
        <v>434.9785161290323</v>
      </c>
      <c r="CX163">
        <v>36.01287741935484</v>
      </c>
      <c r="CY163">
        <v>35.00530967741935</v>
      </c>
      <c r="CZ163">
        <v>427.9075483870967</v>
      </c>
      <c r="DA163">
        <v>35.50037419354839</v>
      </c>
      <c r="DB163">
        <v>600.2048709677418</v>
      </c>
      <c r="DC163">
        <v>100.7783548387097</v>
      </c>
      <c r="DD163">
        <v>0.09997112580645161</v>
      </c>
      <c r="DE163">
        <v>36.21167096774193</v>
      </c>
      <c r="DF163">
        <v>36.9386935483871</v>
      </c>
      <c r="DG163">
        <v>999.9000000000003</v>
      </c>
      <c r="DH163">
        <v>0</v>
      </c>
      <c r="DI163">
        <v>0</v>
      </c>
      <c r="DJ163">
        <v>10001.93774193549</v>
      </c>
      <c r="DK163">
        <v>0</v>
      </c>
      <c r="DL163">
        <v>146.5746451612903</v>
      </c>
      <c r="DM163">
        <v>-6.57437935483871</v>
      </c>
      <c r="DN163">
        <v>444.4085161290324</v>
      </c>
      <c r="DO163">
        <v>450.7573548387097</v>
      </c>
      <c r="DP163">
        <v>1.007570451612903</v>
      </c>
      <c r="DQ163">
        <v>434.9785161290323</v>
      </c>
      <c r="DR163">
        <v>35.00530967741935</v>
      </c>
      <c r="DS163">
        <v>3.629319677419355</v>
      </c>
      <c r="DT163">
        <v>3.527779032258064</v>
      </c>
      <c r="DU163">
        <v>27.23716451612903</v>
      </c>
      <c r="DV163">
        <v>26.75402580645161</v>
      </c>
      <c r="DW163">
        <v>799.9494838709677</v>
      </c>
      <c r="DX163">
        <v>0.9500007419354835</v>
      </c>
      <c r="DY163">
        <v>0.04999905806451614</v>
      </c>
      <c r="DZ163">
        <v>0</v>
      </c>
      <c r="EA163">
        <v>647.7397096774193</v>
      </c>
      <c r="EB163">
        <v>4.999310000000001</v>
      </c>
      <c r="EC163">
        <v>11251.87096774194</v>
      </c>
      <c r="ED163">
        <v>6994.125483870968</v>
      </c>
      <c r="EE163">
        <v>39.90099999999999</v>
      </c>
      <c r="EF163">
        <v>41.79599999999998</v>
      </c>
      <c r="EG163">
        <v>40.625</v>
      </c>
      <c r="EH163">
        <v>41.63899999999998</v>
      </c>
      <c r="EI163">
        <v>42.06809677419353</v>
      </c>
      <c r="EJ163">
        <v>755.2048387096772</v>
      </c>
      <c r="EK163">
        <v>39.74645161290322</v>
      </c>
      <c r="EL163">
        <v>0</v>
      </c>
      <c r="EM163">
        <v>143.7999999523163</v>
      </c>
      <c r="EN163">
        <v>0</v>
      </c>
      <c r="EO163">
        <v>646.81416</v>
      </c>
      <c r="EP163">
        <v>-51.50100009501012</v>
      </c>
      <c r="EQ163">
        <v>-10792.00769218667</v>
      </c>
      <c r="ER163">
        <v>10957.772</v>
      </c>
      <c r="ES163">
        <v>15</v>
      </c>
      <c r="ET163">
        <v>1687900864.6</v>
      </c>
      <c r="EU163" t="s">
        <v>1049</v>
      </c>
      <c r="EV163">
        <v>1687900864.6</v>
      </c>
      <c r="EW163">
        <v>1687900584.6</v>
      </c>
      <c r="EX163">
        <v>127</v>
      </c>
      <c r="EY163">
        <v>-0.017</v>
      </c>
      <c r="EZ163">
        <v>-0.02</v>
      </c>
      <c r="FA163">
        <v>0.48</v>
      </c>
      <c r="FB163">
        <v>0.513</v>
      </c>
      <c r="FC163">
        <v>435</v>
      </c>
      <c r="FD163">
        <v>35</v>
      </c>
      <c r="FE163">
        <v>0.26</v>
      </c>
      <c r="FF163">
        <v>0.18</v>
      </c>
      <c r="FG163">
        <v>-6.612752</v>
      </c>
      <c r="FH163">
        <v>0.542834296435276</v>
      </c>
      <c r="FI163">
        <v>0.06693763284580657</v>
      </c>
      <c r="FJ163">
        <v>1</v>
      </c>
      <c r="FK163">
        <v>428.3984333333334</v>
      </c>
      <c r="FL163">
        <v>0.3525784204672924</v>
      </c>
      <c r="FM163">
        <v>0.02975867753931238</v>
      </c>
      <c r="FN163">
        <v>1</v>
      </c>
      <c r="FO163">
        <v>0.9826838250000002</v>
      </c>
      <c r="FP163">
        <v>0.4444371444652889</v>
      </c>
      <c r="FQ163">
        <v>0.04394797016466603</v>
      </c>
      <c r="FR163">
        <v>1</v>
      </c>
      <c r="FS163">
        <v>36.00934666666667</v>
      </c>
      <c r="FT163">
        <v>0.3317232480533397</v>
      </c>
      <c r="FU163">
        <v>0.02445346237697666</v>
      </c>
      <c r="FV163">
        <v>1</v>
      </c>
      <c r="FW163">
        <v>4</v>
      </c>
      <c r="FX163">
        <v>4</v>
      </c>
      <c r="FY163" t="s">
        <v>415</v>
      </c>
      <c r="FZ163">
        <v>3.16954</v>
      </c>
      <c r="GA163">
        <v>2.79652</v>
      </c>
      <c r="GB163">
        <v>0.104496</v>
      </c>
      <c r="GC163">
        <v>0.106329</v>
      </c>
      <c r="GD163">
        <v>0.155514</v>
      </c>
      <c r="GE163">
        <v>0.153432</v>
      </c>
      <c r="GF163">
        <v>27637.2</v>
      </c>
      <c r="GG163">
        <v>21997.2</v>
      </c>
      <c r="GH163">
        <v>28881.4</v>
      </c>
      <c r="GI163">
        <v>24142.5</v>
      </c>
      <c r="GJ163">
        <v>31034.1</v>
      </c>
      <c r="GK163">
        <v>29833.2</v>
      </c>
      <c r="GL163">
        <v>39851.9</v>
      </c>
      <c r="GM163">
        <v>39396.1</v>
      </c>
      <c r="GN163">
        <v>2.09225</v>
      </c>
      <c r="GO163">
        <v>1.77542</v>
      </c>
      <c r="GP163">
        <v>-0.008922070000000001</v>
      </c>
      <c r="GQ163">
        <v>0</v>
      </c>
      <c r="GR163">
        <v>37.1066</v>
      </c>
      <c r="GS163">
        <v>999.9</v>
      </c>
      <c r="GT163">
        <v>64.3</v>
      </c>
      <c r="GU163">
        <v>36.6</v>
      </c>
      <c r="GV163">
        <v>39.3547</v>
      </c>
      <c r="GW163">
        <v>62.17</v>
      </c>
      <c r="GX163">
        <v>30.641</v>
      </c>
      <c r="GY163">
        <v>1</v>
      </c>
      <c r="GZ163">
        <v>0.567825</v>
      </c>
      <c r="HA163">
        <v>0</v>
      </c>
      <c r="HB163">
        <v>20.282</v>
      </c>
      <c r="HC163">
        <v>5.22388</v>
      </c>
      <c r="HD163">
        <v>11.9092</v>
      </c>
      <c r="HE163">
        <v>4.96365</v>
      </c>
      <c r="HF163">
        <v>3.292</v>
      </c>
      <c r="HG163">
        <v>9999</v>
      </c>
      <c r="HH163">
        <v>9999</v>
      </c>
      <c r="HI163">
        <v>9999</v>
      </c>
      <c r="HJ163">
        <v>999.9</v>
      </c>
      <c r="HK163">
        <v>4.97033</v>
      </c>
      <c r="HL163">
        <v>1.87538</v>
      </c>
      <c r="HM163">
        <v>1.87408</v>
      </c>
      <c r="HN163">
        <v>1.87332</v>
      </c>
      <c r="HO163">
        <v>1.87474</v>
      </c>
      <c r="HP163">
        <v>1.86974</v>
      </c>
      <c r="HQ163">
        <v>1.8739</v>
      </c>
      <c r="HR163">
        <v>1.87896</v>
      </c>
      <c r="HS163">
        <v>0</v>
      </c>
      <c r="HT163">
        <v>0</v>
      </c>
      <c r="HU163">
        <v>0</v>
      </c>
      <c r="HV163">
        <v>0</v>
      </c>
      <c r="HW163" t="s">
        <v>416</v>
      </c>
      <c r="HX163" t="s">
        <v>417</v>
      </c>
      <c r="HY163" t="s">
        <v>418</v>
      </c>
      <c r="HZ163" t="s">
        <v>418</v>
      </c>
      <c r="IA163" t="s">
        <v>418</v>
      </c>
      <c r="IB163" t="s">
        <v>418</v>
      </c>
      <c r="IC163">
        <v>0</v>
      </c>
      <c r="ID163">
        <v>100</v>
      </c>
      <c r="IE163">
        <v>100</v>
      </c>
      <c r="IF163">
        <v>0.48</v>
      </c>
      <c r="IG163">
        <v>0.5125</v>
      </c>
      <c r="IH163">
        <v>0.4966000000001145</v>
      </c>
      <c r="II163">
        <v>0</v>
      </c>
      <c r="IJ163">
        <v>0</v>
      </c>
      <c r="IK163">
        <v>0</v>
      </c>
      <c r="IL163">
        <v>0.5125049999999973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2</v>
      </c>
      <c r="IU163">
        <v>4.3</v>
      </c>
      <c r="IV163">
        <v>1.13892</v>
      </c>
      <c r="IW163">
        <v>2.43286</v>
      </c>
      <c r="IX163">
        <v>1.42578</v>
      </c>
      <c r="IY163">
        <v>2.26685</v>
      </c>
      <c r="IZ163">
        <v>1.54785</v>
      </c>
      <c r="JA163">
        <v>2.35596</v>
      </c>
      <c r="JB163">
        <v>39.8177</v>
      </c>
      <c r="JC163">
        <v>15.0602</v>
      </c>
      <c r="JD163">
        <v>18</v>
      </c>
      <c r="JE163">
        <v>641.973</v>
      </c>
      <c r="JF163">
        <v>415.564</v>
      </c>
      <c r="JG163">
        <v>35.1302</v>
      </c>
      <c r="JH163">
        <v>34.4246</v>
      </c>
      <c r="JI163">
        <v>30.0001</v>
      </c>
      <c r="JJ163">
        <v>34.1995</v>
      </c>
      <c r="JK163">
        <v>34.1097</v>
      </c>
      <c r="JL163">
        <v>22.8108</v>
      </c>
      <c r="JM163">
        <v>14.8053</v>
      </c>
      <c r="JN163">
        <v>100</v>
      </c>
      <c r="JO163">
        <v>-999.9</v>
      </c>
      <c r="JP163">
        <v>435</v>
      </c>
      <c r="JQ163">
        <v>35</v>
      </c>
      <c r="JR163">
        <v>94.1208</v>
      </c>
      <c r="JS163">
        <v>100.224</v>
      </c>
    </row>
    <row r="164" spans="1:279">
      <c r="A164">
        <v>128</v>
      </c>
      <c r="B164">
        <v>1687901033.1</v>
      </c>
      <c r="C164">
        <v>28501.5</v>
      </c>
      <c r="D164" t="s">
        <v>1050</v>
      </c>
      <c r="E164" t="s">
        <v>1051</v>
      </c>
      <c r="F164">
        <v>15</v>
      </c>
      <c r="P164">
        <v>1687901025.349999</v>
      </c>
      <c r="Q164">
        <f>(R164)/1000</f>
        <v>0</v>
      </c>
      <c r="R164">
        <f>1000*DB164*AP164*(CX164-CY164)/(100*CQ164*(1000-AP164*CX164))</f>
        <v>0</v>
      </c>
      <c r="S164">
        <f>DB164*AP164*(CW164-CV164*(1000-AP164*CY164)/(1000-AP164*CX164))/(100*CQ164)</f>
        <v>0</v>
      </c>
      <c r="T164">
        <f>CV164 - IF(AP164&gt;1, S164*CQ164*100.0/(AR164*DJ164), 0)</f>
        <v>0</v>
      </c>
      <c r="U164">
        <f>((AA164-Q164/2)*T164-S164)/(AA164+Q164/2)</f>
        <v>0</v>
      </c>
      <c r="V164">
        <f>U164*(DC164+DD164)/1000.0</f>
        <v>0</v>
      </c>
      <c r="W164">
        <f>(CV164 - IF(AP164&gt;1, S164*CQ164*100.0/(AR164*DJ164), 0))*(DC164+DD164)/1000.0</f>
        <v>0</v>
      </c>
      <c r="X164">
        <f>2.0/((1/Z164-1/Y164)+SIGN(Z164)*SQRT((1/Z164-1/Y164)*(1/Z164-1/Y164) + 4*CR164/((CR164+1)*(CR164+1))*(2*1/Z164*1/Y164-1/Y164*1/Y164)))</f>
        <v>0</v>
      </c>
      <c r="Y164">
        <f>IF(LEFT(CS164,1)&lt;&gt;"0",IF(LEFT(CS164,1)="1",3.0,CT164),$D$5+$E$5*(DJ164*DC164/($K$5*1000))+$F$5*(DJ164*DC164/($K$5*1000))*MAX(MIN(CQ164,$J$5),$I$5)*MAX(MIN(CQ164,$J$5),$I$5)+$G$5*MAX(MIN(CQ164,$J$5),$I$5)*(DJ164*DC164/($K$5*1000))+$H$5*(DJ164*DC164/($K$5*1000))*(DJ164*DC164/($K$5*1000)))</f>
        <v>0</v>
      </c>
      <c r="Z164">
        <f>Q164*(1000-(1000*0.61365*exp(17.502*AD164/(240.97+AD164))/(DC164+DD164)+CX164)/2)/(1000*0.61365*exp(17.502*AD164/(240.97+AD164))/(DC164+DD164)-CX164)</f>
        <v>0</v>
      </c>
      <c r="AA164">
        <f>1/((CR164+1)/(X164/1.6)+1/(Y164/1.37)) + CR164/((CR164+1)/(X164/1.6) + CR164/(Y164/1.37))</f>
        <v>0</v>
      </c>
      <c r="AB164">
        <f>(CM164*CP164)</f>
        <v>0</v>
      </c>
      <c r="AC164">
        <f>(DE164+(AB164+2*0.95*5.67E-8*(((DE164+$B$7)+273)^4-(DE164+273)^4)-44100*Q164)/(1.84*29.3*Y164+8*0.95*5.67E-8*(DE164+273)^3))</f>
        <v>0</v>
      </c>
      <c r="AD164">
        <f>($B$119*DF164+$D$7*DG164+$C$119*AC164)</f>
        <v>0</v>
      </c>
      <c r="AE164">
        <f>0.61365*exp(17.502*AD164/(240.97+AD164))</f>
        <v>0</v>
      </c>
      <c r="AF164">
        <f>(AG164/AH164*100)</f>
        <v>0</v>
      </c>
      <c r="AG164">
        <f>CX164*(DC164+DD164)/1000</f>
        <v>0</v>
      </c>
      <c r="AH164">
        <f>0.61365*exp(17.502*DE164/(240.97+DE164))</f>
        <v>0</v>
      </c>
      <c r="AI164">
        <f>(AE164-CX164*(DC164+DD164)/1000)</f>
        <v>0</v>
      </c>
      <c r="AJ164">
        <f>(-Q164*44100)</f>
        <v>0</v>
      </c>
      <c r="AK164">
        <f>2*29.3*Y164*0.92*(DE164-AD164)</f>
        <v>0</v>
      </c>
      <c r="AL164">
        <f>2*0.95*5.67E-8*(((DE164+$B$7)+273)^4-(AD164+273)^4)</f>
        <v>0</v>
      </c>
      <c r="AM164">
        <f>AB164+AL164+AJ164+AK164</f>
        <v>0</v>
      </c>
      <c r="AN164">
        <v>0</v>
      </c>
      <c r="AO164">
        <v>0</v>
      </c>
      <c r="AP164">
        <f>IF(AN164*$H$13&gt;=AR164,1.0,(AR164/(AR164-AN164*$H$13)))</f>
        <v>0</v>
      </c>
      <c r="AQ164">
        <f>(AP164-1)*100</f>
        <v>0</v>
      </c>
      <c r="AR164">
        <f>MAX(0,($B$13+$C$13*DJ164)/(1+$D$13*DJ164)*DC164/(DE164+273)*$E$13)</f>
        <v>0</v>
      </c>
      <c r="AS164" t="s">
        <v>409</v>
      </c>
      <c r="AT164">
        <v>12501.9</v>
      </c>
      <c r="AU164">
        <v>646.7515384615385</v>
      </c>
      <c r="AV164">
        <v>2575.47</v>
      </c>
      <c r="AW164">
        <f>1-AU164/AV164</f>
        <v>0</v>
      </c>
      <c r="AX164">
        <v>-1.242991638256745</v>
      </c>
      <c r="AY164" t="s">
        <v>1052</v>
      </c>
      <c r="AZ164">
        <v>12528.9</v>
      </c>
      <c r="BA164">
        <v>588.93704</v>
      </c>
      <c r="BB164">
        <v>823.115</v>
      </c>
      <c r="BC164">
        <f>1-BA164/BB164</f>
        <v>0</v>
      </c>
      <c r="BD164">
        <v>0.5</v>
      </c>
      <c r="BE164">
        <f>CN164</f>
        <v>0</v>
      </c>
      <c r="BF164">
        <f>S164</f>
        <v>0</v>
      </c>
      <c r="BG164">
        <f>BC164*BD164*BE164</f>
        <v>0</v>
      </c>
      <c r="BH164">
        <f>(BF164-AX164)/BE164</f>
        <v>0</v>
      </c>
      <c r="BI164">
        <f>(AV164-BB164)/BB164</f>
        <v>0</v>
      </c>
      <c r="BJ164">
        <f>AU164/(AW164+AU164/BB164)</f>
        <v>0</v>
      </c>
      <c r="BK164" t="s">
        <v>1053</v>
      </c>
      <c r="BL164">
        <v>-563.88</v>
      </c>
      <c r="BM164">
        <f>IF(BL164&lt;&gt;0, BL164, BJ164)</f>
        <v>0</v>
      </c>
      <c r="BN164">
        <f>1-BM164/BB164</f>
        <v>0</v>
      </c>
      <c r="BO164">
        <f>(BB164-BA164)/(BB164-BM164)</f>
        <v>0</v>
      </c>
      <c r="BP164">
        <f>(AV164-BB164)/(AV164-BM164)</f>
        <v>0</v>
      </c>
      <c r="BQ164">
        <f>(BB164-BA164)/(BB164-AU164)</f>
        <v>0</v>
      </c>
      <c r="BR164">
        <f>(AV164-BB164)/(AV164-AU164)</f>
        <v>0</v>
      </c>
      <c r="BS164">
        <f>(BO164*BM164/BA164)</f>
        <v>0</v>
      </c>
      <c r="BT164">
        <f>(1-BS164)</f>
        <v>0</v>
      </c>
      <c r="BU164">
        <v>2099</v>
      </c>
      <c r="BV164">
        <v>300</v>
      </c>
      <c r="BW164">
        <v>300</v>
      </c>
      <c r="BX164">
        <v>300</v>
      </c>
      <c r="BY164">
        <v>12528.9</v>
      </c>
      <c r="BZ164">
        <v>764.54</v>
      </c>
      <c r="CA164">
        <v>-0.0093343</v>
      </c>
      <c r="CB164">
        <v>-12.34</v>
      </c>
      <c r="CC164" t="s">
        <v>412</v>
      </c>
      <c r="CD164" t="s">
        <v>412</v>
      </c>
      <c r="CE164" t="s">
        <v>412</v>
      </c>
      <c r="CF164" t="s">
        <v>412</v>
      </c>
      <c r="CG164" t="s">
        <v>412</v>
      </c>
      <c r="CH164" t="s">
        <v>412</v>
      </c>
      <c r="CI164" t="s">
        <v>412</v>
      </c>
      <c r="CJ164" t="s">
        <v>412</v>
      </c>
      <c r="CK164" t="s">
        <v>412</v>
      </c>
      <c r="CL164" t="s">
        <v>412</v>
      </c>
      <c r="CM164">
        <f>$B$11*DK164+$C$11*DL164+$F$11*DW164*(1-DZ164)</f>
        <v>0</v>
      </c>
      <c r="CN164">
        <f>CM164*CO164</f>
        <v>0</v>
      </c>
      <c r="CO164">
        <f>($B$11*$D$9+$C$11*$D$9+$F$11*((EJ164+EB164)/MAX(EJ164+EB164+EK164, 0.1)*$I$9+EK164/MAX(EJ164+EB164+EK164, 0.1)*$J$9))/($B$11+$C$11+$F$11)</f>
        <v>0</v>
      </c>
      <c r="CP164">
        <f>($B$11*$K$9+$C$11*$K$9+$F$11*((EJ164+EB164)/MAX(EJ164+EB164+EK164, 0.1)*$P$9+EK164/MAX(EJ164+EB164+EK164, 0.1)*$Q$9))/($B$11+$C$11+$F$11)</f>
        <v>0</v>
      </c>
      <c r="CQ164">
        <v>6</v>
      </c>
      <c r="CR164">
        <v>0.5</v>
      </c>
      <c r="CS164" t="s">
        <v>413</v>
      </c>
      <c r="CT164">
        <v>2</v>
      </c>
      <c r="CU164">
        <v>1687901025.349999</v>
      </c>
      <c r="CV164">
        <v>429.7352</v>
      </c>
      <c r="CW164">
        <v>434.9987333333333</v>
      </c>
      <c r="CX164">
        <v>35.50803000000001</v>
      </c>
      <c r="CY164">
        <v>34.96419333333333</v>
      </c>
      <c r="CZ164">
        <v>429.2472</v>
      </c>
      <c r="DA164">
        <v>34.99503000000001</v>
      </c>
      <c r="DB164">
        <v>600.1607</v>
      </c>
      <c r="DC164">
        <v>100.7775</v>
      </c>
      <c r="DD164">
        <v>0.09980840333333332</v>
      </c>
      <c r="DE164">
        <v>35.41095</v>
      </c>
      <c r="DF164">
        <v>35.82572999999999</v>
      </c>
      <c r="DG164">
        <v>999.9000000000002</v>
      </c>
      <c r="DH164">
        <v>0</v>
      </c>
      <c r="DI164">
        <v>0</v>
      </c>
      <c r="DJ164">
        <v>9994.044</v>
      </c>
      <c r="DK164">
        <v>0</v>
      </c>
      <c r="DL164">
        <v>1323.75</v>
      </c>
      <c r="DM164">
        <v>-5.271660666666667</v>
      </c>
      <c r="DN164">
        <v>445.5473666666667</v>
      </c>
      <c r="DO164">
        <v>450.7591333333332</v>
      </c>
      <c r="DP164">
        <v>0.5433429333333333</v>
      </c>
      <c r="DQ164">
        <v>434.9987333333333</v>
      </c>
      <c r="DR164">
        <v>34.96419333333333</v>
      </c>
      <c r="DS164">
        <v>3.578361666666667</v>
      </c>
      <c r="DT164">
        <v>3.523605666666667</v>
      </c>
      <c r="DU164">
        <v>26.99620333333333</v>
      </c>
      <c r="DV164">
        <v>26.73390333333334</v>
      </c>
      <c r="DW164">
        <v>1199.99</v>
      </c>
      <c r="DX164">
        <v>0.9669945000000001</v>
      </c>
      <c r="DY164">
        <v>0.03300514000000001</v>
      </c>
      <c r="DZ164">
        <v>0</v>
      </c>
      <c r="EA164">
        <v>589.0848666666667</v>
      </c>
      <c r="EB164">
        <v>4.99931</v>
      </c>
      <c r="EC164">
        <v>9764.925999999999</v>
      </c>
      <c r="ED164">
        <v>10576.33</v>
      </c>
      <c r="EE164">
        <v>40.37913333333333</v>
      </c>
      <c r="EF164">
        <v>42.229</v>
      </c>
      <c r="EG164">
        <v>40.93699999999998</v>
      </c>
      <c r="EH164">
        <v>41.625</v>
      </c>
      <c r="EI164">
        <v>42.31199999999998</v>
      </c>
      <c r="EJ164">
        <v>1155.546333333333</v>
      </c>
      <c r="EK164">
        <v>39.44400000000001</v>
      </c>
      <c r="EL164">
        <v>0</v>
      </c>
      <c r="EM164">
        <v>188.2000000476837</v>
      </c>
      <c r="EN164">
        <v>0</v>
      </c>
      <c r="EO164">
        <v>588.93704</v>
      </c>
      <c r="EP164">
        <v>-12.21576920208851</v>
      </c>
      <c r="EQ164">
        <v>-240.1884611589626</v>
      </c>
      <c r="ER164">
        <v>9761.912400000001</v>
      </c>
      <c r="ES164">
        <v>15</v>
      </c>
      <c r="ET164">
        <v>1687901052.6</v>
      </c>
      <c r="EU164" t="s">
        <v>1054</v>
      </c>
      <c r="EV164">
        <v>1687901050.1</v>
      </c>
      <c r="EW164">
        <v>1687901052.6</v>
      </c>
      <c r="EX164">
        <v>128</v>
      </c>
      <c r="EY164">
        <v>0.008</v>
      </c>
      <c r="EZ164">
        <v>0.001</v>
      </c>
      <c r="FA164">
        <v>0.488</v>
      </c>
      <c r="FB164">
        <v>0.513</v>
      </c>
      <c r="FC164">
        <v>435</v>
      </c>
      <c r="FD164">
        <v>35</v>
      </c>
      <c r="FE164">
        <v>0.29</v>
      </c>
      <c r="FF164">
        <v>0.28</v>
      </c>
      <c r="FG164">
        <v>-5.279711463414634</v>
      </c>
      <c r="FH164">
        <v>0.204922787456437</v>
      </c>
      <c r="FI164">
        <v>0.03089890893653322</v>
      </c>
      <c r="FJ164">
        <v>1</v>
      </c>
      <c r="FK164">
        <v>429.7270322580645</v>
      </c>
      <c r="FL164">
        <v>0.05032258064458386</v>
      </c>
      <c r="FM164">
        <v>0.01516252568748806</v>
      </c>
      <c r="FN164">
        <v>1</v>
      </c>
      <c r="FO164">
        <v>0.5214094390243902</v>
      </c>
      <c r="FP164">
        <v>0.4414121184668994</v>
      </c>
      <c r="FQ164">
        <v>0.04400625842300869</v>
      </c>
      <c r="FR164">
        <v>1</v>
      </c>
      <c r="FS164">
        <v>35.50562580645162</v>
      </c>
      <c r="FT164">
        <v>0.3784548387095939</v>
      </c>
      <c r="FU164">
        <v>0.02860367636806479</v>
      </c>
      <c r="FV164">
        <v>1</v>
      </c>
      <c r="FW164">
        <v>4</v>
      </c>
      <c r="FX164">
        <v>4</v>
      </c>
      <c r="FY164" t="s">
        <v>415</v>
      </c>
      <c r="FZ164">
        <v>3.16943</v>
      </c>
      <c r="GA164">
        <v>2.79683</v>
      </c>
      <c r="GB164">
        <v>0.104722</v>
      </c>
      <c r="GC164">
        <v>0.10632</v>
      </c>
      <c r="GD164">
        <v>0.154043</v>
      </c>
      <c r="GE164">
        <v>0.153314</v>
      </c>
      <c r="GF164">
        <v>27633.6</v>
      </c>
      <c r="GG164">
        <v>21988.7</v>
      </c>
      <c r="GH164">
        <v>28885.2</v>
      </c>
      <c r="GI164">
        <v>24133.1</v>
      </c>
      <c r="GJ164">
        <v>31092.7</v>
      </c>
      <c r="GK164">
        <v>29826.2</v>
      </c>
      <c r="GL164">
        <v>39856.9</v>
      </c>
      <c r="GM164">
        <v>39381.1</v>
      </c>
      <c r="GN164">
        <v>2.09637</v>
      </c>
      <c r="GO164">
        <v>1.76725</v>
      </c>
      <c r="GP164">
        <v>0.0647306</v>
      </c>
      <c r="GQ164">
        <v>0</v>
      </c>
      <c r="GR164">
        <v>34.7696</v>
      </c>
      <c r="GS164">
        <v>999.9</v>
      </c>
      <c r="GT164">
        <v>64.09999999999999</v>
      </c>
      <c r="GU164">
        <v>36.8</v>
      </c>
      <c r="GV164">
        <v>39.6641</v>
      </c>
      <c r="GW164">
        <v>61.9</v>
      </c>
      <c r="GX164">
        <v>31.23</v>
      </c>
      <c r="GY164">
        <v>1</v>
      </c>
      <c r="GZ164">
        <v>0.577716</v>
      </c>
      <c r="HA164">
        <v>0</v>
      </c>
      <c r="HB164">
        <v>20.2779</v>
      </c>
      <c r="HC164">
        <v>5.22298</v>
      </c>
      <c r="HD164">
        <v>11.9081</v>
      </c>
      <c r="HE164">
        <v>4.9635</v>
      </c>
      <c r="HF164">
        <v>3.292</v>
      </c>
      <c r="HG164">
        <v>9999</v>
      </c>
      <c r="HH164">
        <v>9999</v>
      </c>
      <c r="HI164">
        <v>9999</v>
      </c>
      <c r="HJ164">
        <v>999.9</v>
      </c>
      <c r="HK164">
        <v>4.97032</v>
      </c>
      <c r="HL164">
        <v>1.87532</v>
      </c>
      <c r="HM164">
        <v>1.87416</v>
      </c>
      <c r="HN164">
        <v>1.87333</v>
      </c>
      <c r="HO164">
        <v>1.87473</v>
      </c>
      <c r="HP164">
        <v>1.86978</v>
      </c>
      <c r="HQ164">
        <v>1.87386</v>
      </c>
      <c r="HR164">
        <v>1.87897</v>
      </c>
      <c r="HS164">
        <v>0</v>
      </c>
      <c r="HT164">
        <v>0</v>
      </c>
      <c r="HU164">
        <v>0</v>
      </c>
      <c r="HV164">
        <v>0</v>
      </c>
      <c r="HW164" t="s">
        <v>416</v>
      </c>
      <c r="HX164" t="s">
        <v>417</v>
      </c>
      <c r="HY164" t="s">
        <v>418</v>
      </c>
      <c r="HZ164" t="s">
        <v>418</v>
      </c>
      <c r="IA164" t="s">
        <v>418</v>
      </c>
      <c r="IB164" t="s">
        <v>418</v>
      </c>
      <c r="IC164">
        <v>0</v>
      </c>
      <c r="ID164">
        <v>100</v>
      </c>
      <c r="IE164">
        <v>100</v>
      </c>
      <c r="IF164">
        <v>0.488</v>
      </c>
      <c r="IG164">
        <v>0.513</v>
      </c>
      <c r="IH164">
        <v>0.4798999999999864</v>
      </c>
      <c r="II164">
        <v>0</v>
      </c>
      <c r="IJ164">
        <v>0</v>
      </c>
      <c r="IK164">
        <v>0</v>
      </c>
      <c r="IL164">
        <v>0.5125049999999973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2.8</v>
      </c>
      <c r="IU164">
        <v>7.5</v>
      </c>
      <c r="IV164">
        <v>1.13892</v>
      </c>
      <c r="IW164">
        <v>2.43286</v>
      </c>
      <c r="IX164">
        <v>1.42578</v>
      </c>
      <c r="IY164">
        <v>2.26685</v>
      </c>
      <c r="IZ164">
        <v>1.54785</v>
      </c>
      <c r="JA164">
        <v>2.39258</v>
      </c>
      <c r="JB164">
        <v>40.0953</v>
      </c>
      <c r="JC164">
        <v>14.9901</v>
      </c>
      <c r="JD164">
        <v>18</v>
      </c>
      <c r="JE164">
        <v>645.508</v>
      </c>
      <c r="JF164">
        <v>411.041</v>
      </c>
      <c r="JG164">
        <v>34.9344</v>
      </c>
      <c r="JH164">
        <v>34.4715</v>
      </c>
      <c r="JI164">
        <v>30.0001</v>
      </c>
      <c r="JJ164">
        <v>34.2334</v>
      </c>
      <c r="JK164">
        <v>34.1403</v>
      </c>
      <c r="JL164">
        <v>22.8208</v>
      </c>
      <c r="JM164">
        <v>14.808</v>
      </c>
      <c r="JN164">
        <v>100</v>
      </c>
      <c r="JO164">
        <v>-999.9</v>
      </c>
      <c r="JP164">
        <v>435</v>
      </c>
      <c r="JQ164">
        <v>35</v>
      </c>
      <c r="JR164">
        <v>94.13290000000001</v>
      </c>
      <c r="JS164">
        <v>100.186</v>
      </c>
    </row>
    <row r="165" spans="1:279">
      <c r="A165">
        <v>129</v>
      </c>
      <c r="B165">
        <v>1687901235.5</v>
      </c>
      <c r="C165">
        <v>28703.90000009537</v>
      </c>
      <c r="D165" t="s">
        <v>1055</v>
      </c>
      <c r="E165" t="s">
        <v>1056</v>
      </c>
      <c r="F165">
        <v>15</v>
      </c>
      <c r="P165">
        <v>1687901227.75</v>
      </c>
      <c r="Q165">
        <f>(R165)/1000</f>
        <v>0</v>
      </c>
      <c r="R165">
        <f>1000*DB165*AP165*(CX165-CY165)/(100*CQ165*(1000-AP165*CX165))</f>
        <v>0</v>
      </c>
      <c r="S165">
        <f>DB165*AP165*(CW165-CV165*(1000-AP165*CY165)/(1000-AP165*CX165))/(100*CQ165)</f>
        <v>0</v>
      </c>
      <c r="T165">
        <f>CV165 - IF(AP165&gt;1, S165*CQ165*100.0/(AR165*DJ165), 0)</f>
        <v>0</v>
      </c>
      <c r="U165">
        <f>((AA165-Q165/2)*T165-S165)/(AA165+Q165/2)</f>
        <v>0</v>
      </c>
      <c r="V165">
        <f>U165*(DC165+DD165)/1000.0</f>
        <v>0</v>
      </c>
      <c r="W165">
        <f>(CV165 - IF(AP165&gt;1, S165*CQ165*100.0/(AR165*DJ165), 0))*(DC165+DD165)/1000.0</f>
        <v>0</v>
      </c>
      <c r="X165">
        <f>2.0/((1/Z165-1/Y165)+SIGN(Z165)*SQRT((1/Z165-1/Y165)*(1/Z165-1/Y165) + 4*CR165/((CR165+1)*(CR165+1))*(2*1/Z165*1/Y165-1/Y165*1/Y165)))</f>
        <v>0</v>
      </c>
      <c r="Y165">
        <f>IF(LEFT(CS165,1)&lt;&gt;"0",IF(LEFT(CS165,1)="1",3.0,CT165),$D$5+$E$5*(DJ165*DC165/($K$5*1000))+$F$5*(DJ165*DC165/($K$5*1000))*MAX(MIN(CQ165,$J$5),$I$5)*MAX(MIN(CQ165,$J$5),$I$5)+$G$5*MAX(MIN(CQ165,$J$5),$I$5)*(DJ165*DC165/($K$5*1000))+$H$5*(DJ165*DC165/($K$5*1000))*(DJ165*DC165/($K$5*1000)))</f>
        <v>0</v>
      </c>
      <c r="Z165">
        <f>Q165*(1000-(1000*0.61365*exp(17.502*AD165/(240.97+AD165))/(DC165+DD165)+CX165)/2)/(1000*0.61365*exp(17.502*AD165/(240.97+AD165))/(DC165+DD165)-CX165)</f>
        <v>0</v>
      </c>
      <c r="AA165">
        <f>1/((CR165+1)/(X165/1.6)+1/(Y165/1.37)) + CR165/((CR165+1)/(X165/1.6) + CR165/(Y165/1.37))</f>
        <v>0</v>
      </c>
      <c r="AB165">
        <f>(CM165*CP165)</f>
        <v>0</v>
      </c>
      <c r="AC165">
        <f>(DE165+(AB165+2*0.95*5.67E-8*(((DE165+$B$7)+273)^4-(DE165+273)^4)-44100*Q165)/(1.84*29.3*Y165+8*0.95*5.67E-8*(DE165+273)^3))</f>
        <v>0</v>
      </c>
      <c r="AD165">
        <f>($B$119*DF165+$D$7*DG165+$C$119*AC165)</f>
        <v>0</v>
      </c>
      <c r="AE165">
        <f>0.61365*exp(17.502*AD165/(240.97+AD165))</f>
        <v>0</v>
      </c>
      <c r="AF165">
        <f>(AG165/AH165*100)</f>
        <v>0</v>
      </c>
      <c r="AG165">
        <f>CX165*(DC165+DD165)/1000</f>
        <v>0</v>
      </c>
      <c r="AH165">
        <f>0.61365*exp(17.502*DE165/(240.97+DE165))</f>
        <v>0</v>
      </c>
      <c r="AI165">
        <f>(AE165-CX165*(DC165+DD165)/1000)</f>
        <v>0</v>
      </c>
      <c r="AJ165">
        <f>(-Q165*44100)</f>
        <v>0</v>
      </c>
      <c r="AK165">
        <f>2*29.3*Y165*0.92*(DE165-AD165)</f>
        <v>0</v>
      </c>
      <c r="AL165">
        <f>2*0.95*5.67E-8*(((DE165+$B$7)+273)^4-(AD165+273)^4)</f>
        <v>0</v>
      </c>
      <c r="AM165">
        <f>AB165+AL165+AJ165+AK165</f>
        <v>0</v>
      </c>
      <c r="AN165">
        <v>0</v>
      </c>
      <c r="AO165">
        <v>0</v>
      </c>
      <c r="AP165">
        <f>IF(AN165*$H$13&gt;=AR165,1.0,(AR165/(AR165-AN165*$H$13)))</f>
        <v>0</v>
      </c>
      <c r="AQ165">
        <f>(AP165-1)*100</f>
        <v>0</v>
      </c>
      <c r="AR165">
        <f>MAX(0,($B$13+$C$13*DJ165)/(1+$D$13*DJ165)*DC165/(DE165+273)*$E$13)</f>
        <v>0</v>
      </c>
      <c r="AS165" t="s">
        <v>409</v>
      </c>
      <c r="AT165">
        <v>12501.9</v>
      </c>
      <c r="AU165">
        <v>646.7515384615385</v>
      </c>
      <c r="AV165">
        <v>2575.47</v>
      </c>
      <c r="AW165">
        <f>1-AU165/AV165</f>
        <v>0</v>
      </c>
      <c r="AX165">
        <v>-1.242991638256745</v>
      </c>
      <c r="AY165" t="s">
        <v>1057</v>
      </c>
      <c r="AZ165">
        <v>12503.1</v>
      </c>
      <c r="BA165">
        <v>727.4411153846154</v>
      </c>
      <c r="BB165">
        <v>1094.59</v>
      </c>
      <c r="BC165">
        <f>1-BA165/BB165</f>
        <v>0</v>
      </c>
      <c r="BD165">
        <v>0.5</v>
      </c>
      <c r="BE165">
        <f>CN165</f>
        <v>0</v>
      </c>
      <c r="BF165">
        <f>S165</f>
        <v>0</v>
      </c>
      <c r="BG165">
        <f>BC165*BD165*BE165</f>
        <v>0</v>
      </c>
      <c r="BH165">
        <f>(BF165-AX165)/BE165</f>
        <v>0</v>
      </c>
      <c r="BI165">
        <f>(AV165-BB165)/BB165</f>
        <v>0</v>
      </c>
      <c r="BJ165">
        <f>AU165/(AW165+AU165/BB165)</f>
        <v>0</v>
      </c>
      <c r="BK165" t="s">
        <v>1058</v>
      </c>
      <c r="BL165">
        <v>-1507.54</v>
      </c>
      <c r="BM165">
        <f>IF(BL165&lt;&gt;0, BL165, BJ165)</f>
        <v>0</v>
      </c>
      <c r="BN165">
        <f>1-BM165/BB165</f>
        <v>0</v>
      </c>
      <c r="BO165">
        <f>(BB165-BA165)/(BB165-BM165)</f>
        <v>0</v>
      </c>
      <c r="BP165">
        <f>(AV165-BB165)/(AV165-BM165)</f>
        <v>0</v>
      </c>
      <c r="BQ165">
        <f>(BB165-BA165)/(BB165-AU165)</f>
        <v>0</v>
      </c>
      <c r="BR165">
        <f>(AV165-BB165)/(AV165-AU165)</f>
        <v>0</v>
      </c>
      <c r="BS165">
        <f>(BO165*BM165/BA165)</f>
        <v>0</v>
      </c>
      <c r="BT165">
        <f>(1-BS165)</f>
        <v>0</v>
      </c>
      <c r="BU165">
        <v>2101</v>
      </c>
      <c r="BV165">
        <v>300</v>
      </c>
      <c r="BW165">
        <v>300</v>
      </c>
      <c r="BX165">
        <v>300</v>
      </c>
      <c r="BY165">
        <v>12503.1</v>
      </c>
      <c r="BZ165">
        <v>1003.66</v>
      </c>
      <c r="CA165">
        <v>-0.009316670000000001</v>
      </c>
      <c r="CB165">
        <v>-16.48</v>
      </c>
      <c r="CC165" t="s">
        <v>412</v>
      </c>
      <c r="CD165" t="s">
        <v>412</v>
      </c>
      <c r="CE165" t="s">
        <v>412</v>
      </c>
      <c r="CF165" t="s">
        <v>412</v>
      </c>
      <c r="CG165" t="s">
        <v>412</v>
      </c>
      <c r="CH165" t="s">
        <v>412</v>
      </c>
      <c r="CI165" t="s">
        <v>412</v>
      </c>
      <c r="CJ165" t="s">
        <v>412</v>
      </c>
      <c r="CK165" t="s">
        <v>412</v>
      </c>
      <c r="CL165" t="s">
        <v>412</v>
      </c>
      <c r="CM165">
        <f>$B$11*DK165+$C$11*DL165+$F$11*DW165*(1-DZ165)</f>
        <v>0</v>
      </c>
      <c r="CN165">
        <f>CM165*CO165</f>
        <v>0</v>
      </c>
      <c r="CO165">
        <f>($B$11*$D$9+$C$11*$D$9+$F$11*((EJ165+EB165)/MAX(EJ165+EB165+EK165, 0.1)*$I$9+EK165/MAX(EJ165+EB165+EK165, 0.1)*$J$9))/($B$11+$C$11+$F$11)</f>
        <v>0</v>
      </c>
      <c r="CP165">
        <f>($B$11*$K$9+$C$11*$K$9+$F$11*((EJ165+EB165)/MAX(EJ165+EB165+EK165, 0.1)*$P$9+EK165/MAX(EJ165+EB165+EK165, 0.1)*$Q$9))/($B$11+$C$11+$F$11)</f>
        <v>0</v>
      </c>
      <c r="CQ165">
        <v>6</v>
      </c>
      <c r="CR165">
        <v>0.5</v>
      </c>
      <c r="CS165" t="s">
        <v>413</v>
      </c>
      <c r="CT165">
        <v>2</v>
      </c>
      <c r="CU165">
        <v>1687901227.75</v>
      </c>
      <c r="CV165">
        <v>422.9618</v>
      </c>
      <c r="CW165">
        <v>434.9816666666667</v>
      </c>
      <c r="CX165">
        <v>36.85225000000001</v>
      </c>
      <c r="CY165">
        <v>34.92939666666667</v>
      </c>
      <c r="CZ165">
        <v>422.5258000000001</v>
      </c>
      <c r="DA165">
        <v>36.33898000000001</v>
      </c>
      <c r="DB165">
        <v>600.2116</v>
      </c>
      <c r="DC165">
        <v>100.7906</v>
      </c>
      <c r="DD165">
        <v>0.1000736266666667</v>
      </c>
      <c r="DE165">
        <v>35.36994333333333</v>
      </c>
      <c r="DF165">
        <v>35.29701</v>
      </c>
      <c r="DG165">
        <v>999.9000000000002</v>
      </c>
      <c r="DH165">
        <v>0</v>
      </c>
      <c r="DI165">
        <v>0</v>
      </c>
      <c r="DJ165">
        <v>9995.998666666665</v>
      </c>
      <c r="DK165">
        <v>0</v>
      </c>
      <c r="DL165">
        <v>174.2171</v>
      </c>
      <c r="DM165">
        <v>-11.96759666666667</v>
      </c>
      <c r="DN165">
        <v>439.1995333333334</v>
      </c>
      <c r="DO165">
        <v>450.7253000000001</v>
      </c>
      <c r="DP165">
        <v>1.922850333333333</v>
      </c>
      <c r="DQ165">
        <v>434.9816666666667</v>
      </c>
      <c r="DR165">
        <v>34.92939666666667</v>
      </c>
      <c r="DS165">
        <v>3.714359333333333</v>
      </c>
      <c r="DT165">
        <v>3.520554333333333</v>
      </c>
      <c r="DU165">
        <v>27.63279666666667</v>
      </c>
      <c r="DV165">
        <v>26.71919666666667</v>
      </c>
      <c r="DW165">
        <v>1200.019333333333</v>
      </c>
      <c r="DX165">
        <v>0.9669968666666668</v>
      </c>
      <c r="DY165">
        <v>0.03300300333333335</v>
      </c>
      <c r="DZ165">
        <v>0</v>
      </c>
      <c r="EA165">
        <v>727.7134333333332</v>
      </c>
      <c r="EB165">
        <v>4.99931</v>
      </c>
      <c r="EC165">
        <v>14333.21333333333</v>
      </c>
      <c r="ED165">
        <v>10576.6</v>
      </c>
      <c r="EE165">
        <v>40.68699999999998</v>
      </c>
      <c r="EF165">
        <v>42.15186666666664</v>
      </c>
      <c r="EG165">
        <v>41.06199999999998</v>
      </c>
      <c r="EH165">
        <v>41.9853</v>
      </c>
      <c r="EI165">
        <v>42.50206666666666</v>
      </c>
      <c r="EJ165">
        <v>1155.58</v>
      </c>
      <c r="EK165">
        <v>39.43966666666667</v>
      </c>
      <c r="EL165">
        <v>0</v>
      </c>
      <c r="EM165">
        <v>202</v>
      </c>
      <c r="EN165">
        <v>0</v>
      </c>
      <c r="EO165">
        <v>727.4411153846154</v>
      </c>
      <c r="EP165">
        <v>-67.17220517452751</v>
      </c>
      <c r="EQ165">
        <v>168.9606170208288</v>
      </c>
      <c r="ER165">
        <v>14223.55769230769</v>
      </c>
      <c r="ES165">
        <v>15</v>
      </c>
      <c r="ET165">
        <v>1687901261.5</v>
      </c>
      <c r="EU165" t="s">
        <v>1059</v>
      </c>
      <c r="EV165">
        <v>1687901261.5</v>
      </c>
      <c r="EW165">
        <v>1687901052.6</v>
      </c>
      <c r="EX165">
        <v>129</v>
      </c>
      <c r="EY165">
        <v>-0.052</v>
      </c>
      <c r="EZ165">
        <v>0.001</v>
      </c>
      <c r="FA165">
        <v>0.436</v>
      </c>
      <c r="FB165">
        <v>0.513</v>
      </c>
      <c r="FC165">
        <v>435</v>
      </c>
      <c r="FD165">
        <v>35</v>
      </c>
      <c r="FE165">
        <v>0.19</v>
      </c>
      <c r="FF165">
        <v>0.28</v>
      </c>
      <c r="FG165">
        <v>-11.9855775</v>
      </c>
      <c r="FH165">
        <v>0.4323793621013256</v>
      </c>
      <c r="FI165">
        <v>0.045405062974849</v>
      </c>
      <c r="FJ165">
        <v>1</v>
      </c>
      <c r="FK165">
        <v>423.0140333333334</v>
      </c>
      <c r="FL165">
        <v>0.3839733036713839</v>
      </c>
      <c r="FM165">
        <v>0.03163382507521157</v>
      </c>
      <c r="FN165">
        <v>1</v>
      </c>
      <c r="FO165">
        <v>1.90629525</v>
      </c>
      <c r="FP165">
        <v>0.3793655909943676</v>
      </c>
      <c r="FQ165">
        <v>0.03665451759248101</v>
      </c>
      <c r="FR165">
        <v>1</v>
      </c>
      <c r="FS165">
        <v>36.85225000000001</v>
      </c>
      <c r="FT165">
        <v>0.1875657397107842</v>
      </c>
      <c r="FU165">
        <v>0.01382263240727588</v>
      </c>
      <c r="FV165">
        <v>1</v>
      </c>
      <c r="FW165">
        <v>4</v>
      </c>
      <c r="FX165">
        <v>4</v>
      </c>
      <c r="FY165" t="s">
        <v>415</v>
      </c>
      <c r="FZ165">
        <v>3.16883</v>
      </c>
      <c r="GA165">
        <v>2.79722</v>
      </c>
      <c r="GB165">
        <v>0.103521</v>
      </c>
      <c r="GC165">
        <v>0.106344</v>
      </c>
      <c r="GD165">
        <v>0.157963</v>
      </c>
      <c r="GE165">
        <v>0.153175</v>
      </c>
      <c r="GF165">
        <v>27659.4</v>
      </c>
      <c r="GG165">
        <v>21989.5</v>
      </c>
      <c r="GH165">
        <v>28873.1</v>
      </c>
      <c r="GI165">
        <v>24134.5</v>
      </c>
      <c r="GJ165">
        <v>30934.2</v>
      </c>
      <c r="GK165">
        <v>29833</v>
      </c>
      <c r="GL165">
        <v>39839.6</v>
      </c>
      <c r="GM165">
        <v>39383.9</v>
      </c>
      <c r="GN165">
        <v>2.0926</v>
      </c>
      <c r="GO165">
        <v>1.7733</v>
      </c>
      <c r="GP165">
        <v>0.0918284</v>
      </c>
      <c r="GQ165">
        <v>0</v>
      </c>
      <c r="GR165">
        <v>33.8378</v>
      </c>
      <c r="GS165">
        <v>999.9</v>
      </c>
      <c r="GT165">
        <v>63.7</v>
      </c>
      <c r="GU165">
        <v>36.8</v>
      </c>
      <c r="GV165">
        <v>39.4122</v>
      </c>
      <c r="GW165">
        <v>61.65</v>
      </c>
      <c r="GX165">
        <v>30.4087</v>
      </c>
      <c r="GY165">
        <v>1</v>
      </c>
      <c r="GZ165">
        <v>0.575495</v>
      </c>
      <c r="HA165">
        <v>0</v>
      </c>
      <c r="HB165">
        <v>20.2784</v>
      </c>
      <c r="HC165">
        <v>5.22178</v>
      </c>
      <c r="HD165">
        <v>11.9089</v>
      </c>
      <c r="HE165">
        <v>4.9636</v>
      </c>
      <c r="HF165">
        <v>3.292</v>
      </c>
      <c r="HG165">
        <v>9999</v>
      </c>
      <c r="HH165">
        <v>9999</v>
      </c>
      <c r="HI165">
        <v>9999</v>
      </c>
      <c r="HJ165">
        <v>999.9</v>
      </c>
      <c r="HK165">
        <v>4.97032</v>
      </c>
      <c r="HL165">
        <v>1.87536</v>
      </c>
      <c r="HM165">
        <v>1.87415</v>
      </c>
      <c r="HN165">
        <v>1.87332</v>
      </c>
      <c r="HO165">
        <v>1.87476</v>
      </c>
      <c r="HP165">
        <v>1.86981</v>
      </c>
      <c r="HQ165">
        <v>1.87391</v>
      </c>
      <c r="HR165">
        <v>1.87897</v>
      </c>
      <c r="HS165">
        <v>0</v>
      </c>
      <c r="HT165">
        <v>0</v>
      </c>
      <c r="HU165">
        <v>0</v>
      </c>
      <c r="HV165">
        <v>0</v>
      </c>
      <c r="HW165" t="s">
        <v>416</v>
      </c>
      <c r="HX165" t="s">
        <v>417</v>
      </c>
      <c r="HY165" t="s">
        <v>418</v>
      </c>
      <c r="HZ165" t="s">
        <v>418</v>
      </c>
      <c r="IA165" t="s">
        <v>418</v>
      </c>
      <c r="IB165" t="s">
        <v>418</v>
      </c>
      <c r="IC165">
        <v>0</v>
      </c>
      <c r="ID165">
        <v>100</v>
      </c>
      <c r="IE165">
        <v>100</v>
      </c>
      <c r="IF165">
        <v>0.436</v>
      </c>
      <c r="IG165">
        <v>0.5133</v>
      </c>
      <c r="IH165">
        <v>0.4882499999998799</v>
      </c>
      <c r="II165">
        <v>0</v>
      </c>
      <c r="IJ165">
        <v>0</v>
      </c>
      <c r="IK165">
        <v>0</v>
      </c>
      <c r="IL165">
        <v>0.5132714285714357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3.1</v>
      </c>
      <c r="IU165">
        <v>3</v>
      </c>
      <c r="IV165">
        <v>1.14014</v>
      </c>
      <c r="IW165">
        <v>2.43286</v>
      </c>
      <c r="IX165">
        <v>1.42578</v>
      </c>
      <c r="IY165">
        <v>2.26685</v>
      </c>
      <c r="IZ165">
        <v>1.54785</v>
      </c>
      <c r="JA165">
        <v>2.48291</v>
      </c>
      <c r="JB165">
        <v>40.1713</v>
      </c>
      <c r="JC165">
        <v>14.9113</v>
      </c>
      <c r="JD165">
        <v>18</v>
      </c>
      <c r="JE165">
        <v>642.309</v>
      </c>
      <c r="JF165">
        <v>414.375</v>
      </c>
      <c r="JG165">
        <v>34.6291</v>
      </c>
      <c r="JH165">
        <v>34.4246</v>
      </c>
      <c r="JI165">
        <v>30</v>
      </c>
      <c r="JJ165">
        <v>34.2057</v>
      </c>
      <c r="JK165">
        <v>34.1158</v>
      </c>
      <c r="JL165">
        <v>22.832</v>
      </c>
      <c r="JM165">
        <v>13.9605</v>
      </c>
      <c r="JN165">
        <v>100</v>
      </c>
      <c r="JO165">
        <v>-999.9</v>
      </c>
      <c r="JP165">
        <v>435</v>
      </c>
      <c r="JQ165">
        <v>35</v>
      </c>
      <c r="JR165">
        <v>94.09269999999999</v>
      </c>
      <c r="JS165">
        <v>100.192</v>
      </c>
    </row>
    <row r="166" spans="1:279">
      <c r="A166">
        <v>130</v>
      </c>
      <c r="B166">
        <v>1687901385</v>
      </c>
      <c r="C166">
        <v>28853.40000009537</v>
      </c>
      <c r="D166" t="s">
        <v>1060</v>
      </c>
      <c r="E166" t="s">
        <v>1061</v>
      </c>
      <c r="F166">
        <v>15</v>
      </c>
      <c r="P166">
        <v>1687901377.25</v>
      </c>
      <c r="Q166">
        <f>(R166)/1000</f>
        <v>0</v>
      </c>
      <c r="R166">
        <f>1000*DB166*AP166*(CX166-CY166)/(100*CQ166*(1000-AP166*CX166))</f>
        <v>0</v>
      </c>
      <c r="S166">
        <f>DB166*AP166*(CW166-CV166*(1000-AP166*CY166)/(1000-AP166*CX166))/(100*CQ166)</f>
        <v>0</v>
      </c>
      <c r="T166">
        <f>CV166 - IF(AP166&gt;1, S166*CQ166*100.0/(AR166*DJ166), 0)</f>
        <v>0</v>
      </c>
      <c r="U166">
        <f>((AA166-Q166/2)*T166-S166)/(AA166+Q166/2)</f>
        <v>0</v>
      </c>
      <c r="V166">
        <f>U166*(DC166+DD166)/1000.0</f>
        <v>0</v>
      </c>
      <c r="W166">
        <f>(CV166 - IF(AP166&gt;1, S166*CQ166*100.0/(AR166*DJ166), 0))*(DC166+DD166)/1000.0</f>
        <v>0</v>
      </c>
      <c r="X166">
        <f>2.0/((1/Z166-1/Y166)+SIGN(Z166)*SQRT((1/Z166-1/Y166)*(1/Z166-1/Y166) + 4*CR166/((CR166+1)*(CR166+1))*(2*1/Z166*1/Y166-1/Y166*1/Y166)))</f>
        <v>0</v>
      </c>
      <c r="Y166">
        <f>IF(LEFT(CS166,1)&lt;&gt;"0",IF(LEFT(CS166,1)="1",3.0,CT166),$D$5+$E$5*(DJ166*DC166/($K$5*1000))+$F$5*(DJ166*DC166/($K$5*1000))*MAX(MIN(CQ166,$J$5),$I$5)*MAX(MIN(CQ166,$J$5),$I$5)+$G$5*MAX(MIN(CQ166,$J$5),$I$5)*(DJ166*DC166/($K$5*1000))+$H$5*(DJ166*DC166/($K$5*1000))*(DJ166*DC166/($K$5*1000)))</f>
        <v>0</v>
      </c>
      <c r="Z166">
        <f>Q166*(1000-(1000*0.61365*exp(17.502*AD166/(240.97+AD166))/(DC166+DD166)+CX166)/2)/(1000*0.61365*exp(17.502*AD166/(240.97+AD166))/(DC166+DD166)-CX166)</f>
        <v>0</v>
      </c>
      <c r="AA166">
        <f>1/((CR166+1)/(X166/1.6)+1/(Y166/1.37)) + CR166/((CR166+1)/(X166/1.6) + CR166/(Y166/1.37))</f>
        <v>0</v>
      </c>
      <c r="AB166">
        <f>(CM166*CP166)</f>
        <v>0</v>
      </c>
      <c r="AC166">
        <f>(DE166+(AB166+2*0.95*5.67E-8*(((DE166+$B$7)+273)^4-(DE166+273)^4)-44100*Q166)/(1.84*29.3*Y166+8*0.95*5.67E-8*(DE166+273)^3))</f>
        <v>0</v>
      </c>
      <c r="AD166">
        <f>($B$119*DF166+$D$7*DG166+$C$119*AC166)</f>
        <v>0</v>
      </c>
      <c r="AE166">
        <f>0.61365*exp(17.502*AD166/(240.97+AD166))</f>
        <v>0</v>
      </c>
      <c r="AF166">
        <f>(AG166/AH166*100)</f>
        <v>0</v>
      </c>
      <c r="AG166">
        <f>CX166*(DC166+DD166)/1000</f>
        <v>0</v>
      </c>
      <c r="AH166">
        <f>0.61365*exp(17.502*DE166/(240.97+DE166))</f>
        <v>0</v>
      </c>
      <c r="AI166">
        <f>(AE166-CX166*(DC166+DD166)/1000)</f>
        <v>0</v>
      </c>
      <c r="AJ166">
        <f>(-Q166*44100)</f>
        <v>0</v>
      </c>
      <c r="AK166">
        <f>2*29.3*Y166*0.92*(DE166-AD166)</f>
        <v>0</v>
      </c>
      <c r="AL166">
        <f>2*0.95*5.67E-8*(((DE166+$B$7)+273)^4-(AD166+273)^4)</f>
        <v>0</v>
      </c>
      <c r="AM166">
        <f>AB166+AL166+AJ166+AK166</f>
        <v>0</v>
      </c>
      <c r="AN166">
        <v>0</v>
      </c>
      <c r="AO166">
        <v>0</v>
      </c>
      <c r="AP166">
        <f>IF(AN166*$H$13&gt;=AR166,1.0,(AR166/(AR166-AN166*$H$13)))</f>
        <v>0</v>
      </c>
      <c r="AQ166">
        <f>(AP166-1)*100</f>
        <v>0</v>
      </c>
      <c r="AR166">
        <f>MAX(0,($B$13+$C$13*DJ166)/(1+$D$13*DJ166)*DC166/(DE166+273)*$E$13)</f>
        <v>0</v>
      </c>
      <c r="AS166" t="s">
        <v>409</v>
      </c>
      <c r="AT166">
        <v>12501.9</v>
      </c>
      <c r="AU166">
        <v>646.7515384615385</v>
      </c>
      <c r="AV166">
        <v>2575.47</v>
      </c>
      <c r="AW166">
        <f>1-AU166/AV166</f>
        <v>0</v>
      </c>
      <c r="AX166">
        <v>-1.242991638256745</v>
      </c>
      <c r="AY166" t="s">
        <v>1062</v>
      </c>
      <c r="AZ166">
        <v>12542</v>
      </c>
      <c r="BA166">
        <v>482.0059200000001</v>
      </c>
      <c r="BB166">
        <v>698.126</v>
      </c>
      <c r="BC166">
        <f>1-BA166/BB166</f>
        <v>0</v>
      </c>
      <c r="BD166">
        <v>0.5</v>
      </c>
      <c r="BE166">
        <f>CN166</f>
        <v>0</v>
      </c>
      <c r="BF166">
        <f>S166</f>
        <v>0</v>
      </c>
      <c r="BG166">
        <f>BC166*BD166*BE166</f>
        <v>0</v>
      </c>
      <c r="BH166">
        <f>(BF166-AX166)/BE166</f>
        <v>0</v>
      </c>
      <c r="BI166">
        <f>(AV166-BB166)/BB166</f>
        <v>0</v>
      </c>
      <c r="BJ166">
        <f>AU166/(AW166+AU166/BB166)</f>
        <v>0</v>
      </c>
      <c r="BK166" t="s">
        <v>1063</v>
      </c>
      <c r="BL166">
        <v>-12.9</v>
      </c>
      <c r="BM166">
        <f>IF(BL166&lt;&gt;0, BL166, BJ166)</f>
        <v>0</v>
      </c>
      <c r="BN166">
        <f>1-BM166/BB166</f>
        <v>0</v>
      </c>
      <c r="BO166">
        <f>(BB166-BA166)/(BB166-BM166)</f>
        <v>0</v>
      </c>
      <c r="BP166">
        <f>(AV166-BB166)/(AV166-BM166)</f>
        <v>0</v>
      </c>
      <c r="BQ166">
        <f>(BB166-BA166)/(BB166-AU166)</f>
        <v>0</v>
      </c>
      <c r="BR166">
        <f>(AV166-BB166)/(AV166-AU166)</f>
        <v>0</v>
      </c>
      <c r="BS166">
        <f>(BO166*BM166/BA166)</f>
        <v>0</v>
      </c>
      <c r="BT166">
        <f>(1-BS166)</f>
        <v>0</v>
      </c>
      <c r="BU166">
        <v>2103</v>
      </c>
      <c r="BV166">
        <v>300</v>
      </c>
      <c r="BW166">
        <v>300</v>
      </c>
      <c r="BX166">
        <v>300</v>
      </c>
      <c r="BY166">
        <v>12542</v>
      </c>
      <c r="BZ166">
        <v>650.11</v>
      </c>
      <c r="CA166">
        <v>-0.00968685</v>
      </c>
      <c r="CB166">
        <v>-13.29</v>
      </c>
      <c r="CC166" t="s">
        <v>412</v>
      </c>
      <c r="CD166" t="s">
        <v>412</v>
      </c>
      <c r="CE166" t="s">
        <v>412</v>
      </c>
      <c r="CF166" t="s">
        <v>412</v>
      </c>
      <c r="CG166" t="s">
        <v>412</v>
      </c>
      <c r="CH166" t="s">
        <v>412</v>
      </c>
      <c r="CI166" t="s">
        <v>412</v>
      </c>
      <c r="CJ166" t="s">
        <v>412</v>
      </c>
      <c r="CK166" t="s">
        <v>412</v>
      </c>
      <c r="CL166" t="s">
        <v>412</v>
      </c>
      <c r="CM166">
        <f>$B$11*DK166+$C$11*DL166+$F$11*DW166*(1-DZ166)</f>
        <v>0</v>
      </c>
      <c r="CN166">
        <f>CM166*CO166</f>
        <v>0</v>
      </c>
      <c r="CO166">
        <f>($B$11*$D$9+$C$11*$D$9+$F$11*((EJ166+EB166)/MAX(EJ166+EB166+EK166, 0.1)*$I$9+EK166/MAX(EJ166+EB166+EK166, 0.1)*$J$9))/($B$11+$C$11+$F$11)</f>
        <v>0</v>
      </c>
      <c r="CP166">
        <f>($B$11*$K$9+$C$11*$K$9+$F$11*((EJ166+EB166)/MAX(EJ166+EB166+EK166, 0.1)*$P$9+EK166/MAX(EJ166+EB166+EK166, 0.1)*$Q$9))/($B$11+$C$11+$F$11)</f>
        <v>0</v>
      </c>
      <c r="CQ166">
        <v>6</v>
      </c>
      <c r="CR166">
        <v>0.5</v>
      </c>
      <c r="CS166" t="s">
        <v>413</v>
      </c>
      <c r="CT166">
        <v>2</v>
      </c>
      <c r="CU166">
        <v>1687901377.25</v>
      </c>
      <c r="CV166">
        <v>431.7433333333333</v>
      </c>
      <c r="CW166">
        <v>434.9932333333334</v>
      </c>
      <c r="CX166">
        <v>35.53096666666667</v>
      </c>
      <c r="CY166">
        <v>34.9733</v>
      </c>
      <c r="CZ166">
        <v>431.2603333333333</v>
      </c>
      <c r="DA166">
        <v>35.01996666666667</v>
      </c>
      <c r="DB166">
        <v>600.2052666666666</v>
      </c>
      <c r="DC166">
        <v>100.7757666666667</v>
      </c>
      <c r="DD166">
        <v>0.10000245</v>
      </c>
      <c r="DE166">
        <v>35.68064</v>
      </c>
      <c r="DF166">
        <v>35.67222000000001</v>
      </c>
      <c r="DG166">
        <v>999.9000000000002</v>
      </c>
      <c r="DH166">
        <v>0</v>
      </c>
      <c r="DI166">
        <v>0</v>
      </c>
      <c r="DJ166">
        <v>9997.906666666666</v>
      </c>
      <c r="DK166">
        <v>0</v>
      </c>
      <c r="DL166">
        <v>642.7676333333334</v>
      </c>
      <c r="DM166">
        <v>-3.296575666666667</v>
      </c>
      <c r="DN166">
        <v>447.6015</v>
      </c>
      <c r="DO166">
        <v>450.7578333333333</v>
      </c>
      <c r="DP166">
        <v>0.5599295999999999</v>
      </c>
      <c r="DQ166">
        <v>434.9932333333334</v>
      </c>
      <c r="DR166">
        <v>34.9733</v>
      </c>
      <c r="DS166">
        <v>3.580888</v>
      </c>
      <c r="DT166">
        <v>3.524460666666667</v>
      </c>
      <c r="DU166">
        <v>27.00821333333334</v>
      </c>
      <c r="DV166">
        <v>26.73804333333334</v>
      </c>
      <c r="DW166">
        <v>800.0432666666668</v>
      </c>
      <c r="DX166">
        <v>0.9500012999999998</v>
      </c>
      <c r="DY166">
        <v>0.04999857999999999</v>
      </c>
      <c r="DZ166">
        <v>0</v>
      </c>
      <c r="EA166">
        <v>482.0471666666667</v>
      </c>
      <c r="EB166">
        <v>4.99931</v>
      </c>
      <c r="EC166">
        <v>12436.46</v>
      </c>
      <c r="ED166">
        <v>6994.953666666666</v>
      </c>
      <c r="EE166">
        <v>40.60399999999999</v>
      </c>
      <c r="EF166">
        <v>42.43699999999998</v>
      </c>
      <c r="EG166">
        <v>41.29959999999999</v>
      </c>
      <c r="EH166">
        <v>42.18286666666665</v>
      </c>
      <c r="EI166">
        <v>42.62913333333334</v>
      </c>
      <c r="EJ166">
        <v>755.2933333333334</v>
      </c>
      <c r="EK166">
        <v>39.75066666666667</v>
      </c>
      <c r="EL166">
        <v>0</v>
      </c>
      <c r="EM166">
        <v>148.9000000953674</v>
      </c>
      <c r="EN166">
        <v>0</v>
      </c>
      <c r="EO166">
        <v>482.0059200000001</v>
      </c>
      <c r="EP166">
        <v>-5.691230782391201</v>
      </c>
      <c r="EQ166">
        <v>2956.176936776199</v>
      </c>
      <c r="ER166">
        <v>12378.2</v>
      </c>
      <c r="ES166">
        <v>15</v>
      </c>
      <c r="ET166">
        <v>1687901405</v>
      </c>
      <c r="EU166" t="s">
        <v>1064</v>
      </c>
      <c r="EV166">
        <v>1687901405</v>
      </c>
      <c r="EW166">
        <v>1687901404.5</v>
      </c>
      <c r="EX166">
        <v>130</v>
      </c>
      <c r="EY166">
        <v>0.046</v>
      </c>
      <c r="EZ166">
        <v>-0.002</v>
      </c>
      <c r="FA166">
        <v>0.483</v>
      </c>
      <c r="FB166">
        <v>0.511</v>
      </c>
      <c r="FC166">
        <v>435</v>
      </c>
      <c r="FD166">
        <v>35</v>
      </c>
      <c r="FE166">
        <v>0.49</v>
      </c>
      <c r="FF166">
        <v>0.22</v>
      </c>
      <c r="FG166">
        <v>-3.300792195121951</v>
      </c>
      <c r="FH166">
        <v>0.1770025087108034</v>
      </c>
      <c r="FI166">
        <v>0.04414140479337577</v>
      </c>
      <c r="FJ166">
        <v>1</v>
      </c>
      <c r="FK166">
        <v>431.6897096774193</v>
      </c>
      <c r="FL166">
        <v>0.398080645160297</v>
      </c>
      <c r="FM166">
        <v>0.03426292414351305</v>
      </c>
      <c r="FN166">
        <v>1</v>
      </c>
      <c r="FO166">
        <v>0.5287382195121951</v>
      </c>
      <c r="FP166">
        <v>0.4947740905923352</v>
      </c>
      <c r="FQ166">
        <v>0.04899709567923996</v>
      </c>
      <c r="FR166">
        <v>1</v>
      </c>
      <c r="FS166">
        <v>35.52463548387097</v>
      </c>
      <c r="FT166">
        <v>0.4278967741934917</v>
      </c>
      <c r="FU166">
        <v>0.03211637657209681</v>
      </c>
      <c r="FV166">
        <v>1</v>
      </c>
      <c r="FW166">
        <v>4</v>
      </c>
      <c r="FX166">
        <v>4</v>
      </c>
      <c r="FY166" t="s">
        <v>415</v>
      </c>
      <c r="FZ166">
        <v>3.16945</v>
      </c>
      <c r="GA166">
        <v>2.79683</v>
      </c>
      <c r="GB166">
        <v>0.105091</v>
      </c>
      <c r="GC166">
        <v>0.106316</v>
      </c>
      <c r="GD166">
        <v>0.154104</v>
      </c>
      <c r="GE166">
        <v>0.153309</v>
      </c>
      <c r="GF166">
        <v>27608.7</v>
      </c>
      <c r="GG166">
        <v>21987.2</v>
      </c>
      <c r="GH166">
        <v>28871</v>
      </c>
      <c r="GI166">
        <v>24131.4</v>
      </c>
      <c r="GJ166">
        <v>31075.4</v>
      </c>
      <c r="GK166">
        <v>29823.8</v>
      </c>
      <c r="GL166">
        <v>39837.6</v>
      </c>
      <c r="GM166">
        <v>39377.7</v>
      </c>
      <c r="GN166">
        <v>2.09145</v>
      </c>
      <c r="GO166">
        <v>1.7718</v>
      </c>
      <c r="GP166">
        <v>0.0725314</v>
      </c>
      <c r="GQ166">
        <v>0</v>
      </c>
      <c r="GR166">
        <v>34.5616</v>
      </c>
      <c r="GS166">
        <v>999.9</v>
      </c>
      <c r="GT166">
        <v>63.4</v>
      </c>
      <c r="GU166">
        <v>36.8</v>
      </c>
      <c r="GV166">
        <v>39.2322</v>
      </c>
      <c r="GW166">
        <v>62.31</v>
      </c>
      <c r="GX166">
        <v>31.2821</v>
      </c>
      <c r="GY166">
        <v>1</v>
      </c>
      <c r="GZ166">
        <v>0.58204</v>
      </c>
      <c r="HA166">
        <v>0</v>
      </c>
      <c r="HB166">
        <v>20.2817</v>
      </c>
      <c r="HC166">
        <v>5.22313</v>
      </c>
      <c r="HD166">
        <v>11.9095</v>
      </c>
      <c r="HE166">
        <v>4.96325</v>
      </c>
      <c r="HF166">
        <v>3.292</v>
      </c>
      <c r="HG166">
        <v>9999</v>
      </c>
      <c r="HH166">
        <v>9999</v>
      </c>
      <c r="HI166">
        <v>9999</v>
      </c>
      <c r="HJ166">
        <v>999.9</v>
      </c>
      <c r="HK166">
        <v>4.97034</v>
      </c>
      <c r="HL166">
        <v>1.87539</v>
      </c>
      <c r="HM166">
        <v>1.87419</v>
      </c>
      <c r="HN166">
        <v>1.87334</v>
      </c>
      <c r="HO166">
        <v>1.87479</v>
      </c>
      <c r="HP166">
        <v>1.8698</v>
      </c>
      <c r="HQ166">
        <v>1.87392</v>
      </c>
      <c r="HR166">
        <v>1.87897</v>
      </c>
      <c r="HS166">
        <v>0</v>
      </c>
      <c r="HT166">
        <v>0</v>
      </c>
      <c r="HU166">
        <v>0</v>
      </c>
      <c r="HV166">
        <v>0</v>
      </c>
      <c r="HW166" t="s">
        <v>416</v>
      </c>
      <c r="HX166" t="s">
        <v>417</v>
      </c>
      <c r="HY166" t="s">
        <v>418</v>
      </c>
      <c r="HZ166" t="s">
        <v>418</v>
      </c>
      <c r="IA166" t="s">
        <v>418</v>
      </c>
      <c r="IB166" t="s">
        <v>418</v>
      </c>
      <c r="IC166">
        <v>0</v>
      </c>
      <c r="ID166">
        <v>100</v>
      </c>
      <c r="IE166">
        <v>100</v>
      </c>
      <c r="IF166">
        <v>0.483</v>
      </c>
      <c r="IG166">
        <v>0.511</v>
      </c>
      <c r="IH166">
        <v>0.4364499999999794</v>
      </c>
      <c r="II166">
        <v>0</v>
      </c>
      <c r="IJ166">
        <v>0</v>
      </c>
      <c r="IK166">
        <v>0</v>
      </c>
      <c r="IL166">
        <v>0.5132714285714357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2.1</v>
      </c>
      <c r="IU166">
        <v>5.5</v>
      </c>
      <c r="IV166">
        <v>1.14014</v>
      </c>
      <c r="IW166">
        <v>2.43042</v>
      </c>
      <c r="IX166">
        <v>1.42578</v>
      </c>
      <c r="IY166">
        <v>2.26685</v>
      </c>
      <c r="IZ166">
        <v>1.54785</v>
      </c>
      <c r="JA166">
        <v>2.47559</v>
      </c>
      <c r="JB166">
        <v>40.146</v>
      </c>
      <c r="JC166">
        <v>14.9113</v>
      </c>
      <c r="JD166">
        <v>18</v>
      </c>
      <c r="JE166">
        <v>641.859</v>
      </c>
      <c r="JF166">
        <v>413.817</v>
      </c>
      <c r="JG166">
        <v>34.7703</v>
      </c>
      <c r="JH166">
        <v>34.4723</v>
      </c>
      <c r="JI166">
        <v>30.0003</v>
      </c>
      <c r="JJ166">
        <v>34.2519</v>
      </c>
      <c r="JK166">
        <v>34.1649</v>
      </c>
      <c r="JL166">
        <v>22.8455</v>
      </c>
      <c r="JM166">
        <v>13.6756</v>
      </c>
      <c r="JN166">
        <v>100</v>
      </c>
      <c r="JO166">
        <v>-999.9</v>
      </c>
      <c r="JP166">
        <v>435</v>
      </c>
      <c r="JQ166">
        <v>35</v>
      </c>
      <c r="JR166">
        <v>94.08710000000001</v>
      </c>
      <c r="JS166">
        <v>100.178</v>
      </c>
    </row>
    <row r="167" spans="1:279">
      <c r="A167">
        <v>131</v>
      </c>
      <c r="B167">
        <v>1687901511.5</v>
      </c>
      <c r="C167">
        <v>28979.90000009537</v>
      </c>
      <c r="D167" t="s">
        <v>1065</v>
      </c>
      <c r="E167" t="s">
        <v>1066</v>
      </c>
      <c r="F167">
        <v>15</v>
      </c>
      <c r="P167">
        <v>1687901503.75</v>
      </c>
      <c r="Q167">
        <f>(R167)/1000</f>
        <v>0</v>
      </c>
      <c r="R167">
        <f>1000*DB167*AP167*(CX167-CY167)/(100*CQ167*(1000-AP167*CX167))</f>
        <v>0</v>
      </c>
      <c r="S167">
        <f>DB167*AP167*(CW167-CV167*(1000-AP167*CY167)/(1000-AP167*CX167))/(100*CQ167)</f>
        <v>0</v>
      </c>
      <c r="T167">
        <f>CV167 - IF(AP167&gt;1, S167*CQ167*100.0/(AR167*DJ167), 0)</f>
        <v>0</v>
      </c>
      <c r="U167">
        <f>((AA167-Q167/2)*T167-S167)/(AA167+Q167/2)</f>
        <v>0</v>
      </c>
      <c r="V167">
        <f>U167*(DC167+DD167)/1000.0</f>
        <v>0</v>
      </c>
      <c r="W167">
        <f>(CV167 - IF(AP167&gt;1, S167*CQ167*100.0/(AR167*DJ167), 0))*(DC167+DD167)/1000.0</f>
        <v>0</v>
      </c>
      <c r="X167">
        <f>2.0/((1/Z167-1/Y167)+SIGN(Z167)*SQRT((1/Z167-1/Y167)*(1/Z167-1/Y167) + 4*CR167/((CR167+1)*(CR167+1))*(2*1/Z167*1/Y167-1/Y167*1/Y167)))</f>
        <v>0</v>
      </c>
      <c r="Y167">
        <f>IF(LEFT(CS167,1)&lt;&gt;"0",IF(LEFT(CS167,1)="1",3.0,CT167),$D$5+$E$5*(DJ167*DC167/($K$5*1000))+$F$5*(DJ167*DC167/($K$5*1000))*MAX(MIN(CQ167,$J$5),$I$5)*MAX(MIN(CQ167,$J$5),$I$5)+$G$5*MAX(MIN(CQ167,$J$5),$I$5)*(DJ167*DC167/($K$5*1000))+$H$5*(DJ167*DC167/($K$5*1000))*(DJ167*DC167/($K$5*1000)))</f>
        <v>0</v>
      </c>
      <c r="Z167">
        <f>Q167*(1000-(1000*0.61365*exp(17.502*AD167/(240.97+AD167))/(DC167+DD167)+CX167)/2)/(1000*0.61365*exp(17.502*AD167/(240.97+AD167))/(DC167+DD167)-CX167)</f>
        <v>0</v>
      </c>
      <c r="AA167">
        <f>1/((CR167+1)/(X167/1.6)+1/(Y167/1.37)) + CR167/((CR167+1)/(X167/1.6) + CR167/(Y167/1.37))</f>
        <v>0</v>
      </c>
      <c r="AB167">
        <f>(CM167*CP167)</f>
        <v>0</v>
      </c>
      <c r="AC167">
        <f>(DE167+(AB167+2*0.95*5.67E-8*(((DE167+$B$7)+273)^4-(DE167+273)^4)-44100*Q167)/(1.84*29.3*Y167+8*0.95*5.67E-8*(DE167+273)^3))</f>
        <v>0</v>
      </c>
      <c r="AD167">
        <f>($B$119*DF167+$D$7*DG167+$C$119*AC167)</f>
        <v>0</v>
      </c>
      <c r="AE167">
        <f>0.61365*exp(17.502*AD167/(240.97+AD167))</f>
        <v>0</v>
      </c>
      <c r="AF167">
        <f>(AG167/AH167*100)</f>
        <v>0</v>
      </c>
      <c r="AG167">
        <f>CX167*(DC167+DD167)/1000</f>
        <v>0</v>
      </c>
      <c r="AH167">
        <f>0.61365*exp(17.502*DE167/(240.97+DE167))</f>
        <v>0</v>
      </c>
      <c r="AI167">
        <f>(AE167-CX167*(DC167+DD167)/1000)</f>
        <v>0</v>
      </c>
      <c r="AJ167">
        <f>(-Q167*44100)</f>
        <v>0</v>
      </c>
      <c r="AK167">
        <f>2*29.3*Y167*0.92*(DE167-AD167)</f>
        <v>0</v>
      </c>
      <c r="AL167">
        <f>2*0.95*5.67E-8*(((DE167+$B$7)+273)^4-(AD167+273)^4)</f>
        <v>0</v>
      </c>
      <c r="AM167">
        <f>AB167+AL167+AJ167+AK167</f>
        <v>0</v>
      </c>
      <c r="AN167">
        <v>0</v>
      </c>
      <c r="AO167">
        <v>0</v>
      </c>
      <c r="AP167">
        <f>IF(AN167*$H$13&gt;=AR167,1.0,(AR167/(AR167-AN167*$H$13)))</f>
        <v>0</v>
      </c>
      <c r="AQ167">
        <f>(AP167-1)*100</f>
        <v>0</v>
      </c>
      <c r="AR167">
        <f>MAX(0,($B$13+$C$13*DJ167)/(1+$D$13*DJ167)*DC167/(DE167+273)*$E$13)</f>
        <v>0</v>
      </c>
      <c r="AS167" t="s">
        <v>409</v>
      </c>
      <c r="AT167">
        <v>12501.9</v>
      </c>
      <c r="AU167">
        <v>646.7515384615385</v>
      </c>
      <c r="AV167">
        <v>2575.47</v>
      </c>
      <c r="AW167">
        <f>1-AU167/AV167</f>
        <v>0</v>
      </c>
      <c r="AX167">
        <v>-1.242991638256745</v>
      </c>
      <c r="AY167" t="s">
        <v>1067</v>
      </c>
      <c r="AZ167">
        <v>12516.9</v>
      </c>
      <c r="BA167">
        <v>752.11224</v>
      </c>
      <c r="BB167">
        <v>1521.06</v>
      </c>
      <c r="BC167">
        <f>1-BA167/BB167</f>
        <v>0</v>
      </c>
      <c r="BD167">
        <v>0.5</v>
      </c>
      <c r="BE167">
        <f>CN167</f>
        <v>0</v>
      </c>
      <c r="BF167">
        <f>S167</f>
        <v>0</v>
      </c>
      <c r="BG167">
        <f>BC167*BD167*BE167</f>
        <v>0</v>
      </c>
      <c r="BH167">
        <f>(BF167-AX167)/BE167</f>
        <v>0</v>
      </c>
      <c r="BI167">
        <f>(AV167-BB167)/BB167</f>
        <v>0</v>
      </c>
      <c r="BJ167">
        <f>AU167/(AW167+AU167/BB167)</f>
        <v>0</v>
      </c>
      <c r="BK167" t="s">
        <v>1068</v>
      </c>
      <c r="BL167">
        <v>-2167.73</v>
      </c>
      <c r="BM167">
        <f>IF(BL167&lt;&gt;0, BL167, BJ167)</f>
        <v>0</v>
      </c>
      <c r="BN167">
        <f>1-BM167/BB167</f>
        <v>0</v>
      </c>
      <c r="BO167">
        <f>(BB167-BA167)/(BB167-BM167)</f>
        <v>0</v>
      </c>
      <c r="BP167">
        <f>(AV167-BB167)/(AV167-BM167)</f>
        <v>0</v>
      </c>
      <c r="BQ167">
        <f>(BB167-BA167)/(BB167-AU167)</f>
        <v>0</v>
      </c>
      <c r="BR167">
        <f>(AV167-BB167)/(AV167-AU167)</f>
        <v>0</v>
      </c>
      <c r="BS167">
        <f>(BO167*BM167/BA167)</f>
        <v>0</v>
      </c>
      <c r="BT167">
        <f>(1-BS167)</f>
        <v>0</v>
      </c>
      <c r="BU167">
        <v>2105</v>
      </c>
      <c r="BV167">
        <v>300</v>
      </c>
      <c r="BW167">
        <v>300</v>
      </c>
      <c r="BX167">
        <v>300</v>
      </c>
      <c r="BY167">
        <v>12516.9</v>
      </c>
      <c r="BZ167">
        <v>1274.73</v>
      </c>
      <c r="CA167">
        <v>-0.00966995</v>
      </c>
      <c r="CB167">
        <v>-71.14</v>
      </c>
      <c r="CC167" t="s">
        <v>412</v>
      </c>
      <c r="CD167" t="s">
        <v>412</v>
      </c>
      <c r="CE167" t="s">
        <v>412</v>
      </c>
      <c r="CF167" t="s">
        <v>412</v>
      </c>
      <c r="CG167" t="s">
        <v>412</v>
      </c>
      <c r="CH167" t="s">
        <v>412</v>
      </c>
      <c r="CI167" t="s">
        <v>412</v>
      </c>
      <c r="CJ167" t="s">
        <v>412</v>
      </c>
      <c r="CK167" t="s">
        <v>412</v>
      </c>
      <c r="CL167" t="s">
        <v>412</v>
      </c>
      <c r="CM167">
        <f>$B$11*DK167+$C$11*DL167+$F$11*DW167*(1-DZ167)</f>
        <v>0</v>
      </c>
      <c r="CN167">
        <f>CM167*CO167</f>
        <v>0</v>
      </c>
      <c r="CO167">
        <f>($B$11*$D$9+$C$11*$D$9+$F$11*((EJ167+EB167)/MAX(EJ167+EB167+EK167, 0.1)*$I$9+EK167/MAX(EJ167+EB167+EK167, 0.1)*$J$9))/($B$11+$C$11+$F$11)</f>
        <v>0</v>
      </c>
      <c r="CP167">
        <f>($B$11*$K$9+$C$11*$K$9+$F$11*((EJ167+EB167)/MAX(EJ167+EB167+EK167, 0.1)*$P$9+EK167/MAX(EJ167+EB167+EK167, 0.1)*$Q$9))/($B$11+$C$11+$F$11)</f>
        <v>0</v>
      </c>
      <c r="CQ167">
        <v>6</v>
      </c>
      <c r="CR167">
        <v>0.5</v>
      </c>
      <c r="CS167" t="s">
        <v>413</v>
      </c>
      <c r="CT167">
        <v>2</v>
      </c>
      <c r="CU167">
        <v>1687901503.75</v>
      </c>
      <c r="CV167">
        <v>422.8234</v>
      </c>
      <c r="CW167">
        <v>435.0012</v>
      </c>
      <c r="CX167">
        <v>36.73267</v>
      </c>
      <c r="CY167">
        <v>34.92577333333334</v>
      </c>
      <c r="CZ167">
        <v>422.3044</v>
      </c>
      <c r="DA167">
        <v>36.22183333333333</v>
      </c>
      <c r="DB167">
        <v>600.2182333333333</v>
      </c>
      <c r="DC167">
        <v>100.7902</v>
      </c>
      <c r="DD167">
        <v>0.10026921</v>
      </c>
      <c r="DE167">
        <v>35.03801000000001</v>
      </c>
      <c r="DF167">
        <v>34.90905</v>
      </c>
      <c r="DG167">
        <v>999.9000000000002</v>
      </c>
      <c r="DH167">
        <v>0</v>
      </c>
      <c r="DI167">
        <v>0</v>
      </c>
      <c r="DJ167">
        <v>9999.250666666665</v>
      </c>
      <c r="DK167">
        <v>0</v>
      </c>
      <c r="DL167">
        <v>180.4112333333333</v>
      </c>
      <c r="DM167">
        <v>-12.21385666666667</v>
      </c>
      <c r="DN167">
        <v>438.9095333333334</v>
      </c>
      <c r="DO167">
        <v>450.7437333333334</v>
      </c>
      <c r="DP167">
        <v>1.806884333333333</v>
      </c>
      <c r="DQ167">
        <v>435.0012</v>
      </c>
      <c r="DR167">
        <v>34.92577333333334</v>
      </c>
      <c r="DS167">
        <v>3.70229</v>
      </c>
      <c r="DT167">
        <v>3.520173333333333</v>
      </c>
      <c r="DU167">
        <v>27.57713333333333</v>
      </c>
      <c r="DV167">
        <v>26.71735333333334</v>
      </c>
      <c r="DW167">
        <v>800.0312333333334</v>
      </c>
      <c r="DX167">
        <v>0.9500024</v>
      </c>
      <c r="DY167">
        <v>0.04999739000000001</v>
      </c>
      <c r="DZ167">
        <v>0</v>
      </c>
      <c r="EA167">
        <v>752.6813999999998</v>
      </c>
      <c r="EB167">
        <v>4.99931</v>
      </c>
      <c r="EC167">
        <v>15102.63333333333</v>
      </c>
      <c r="ED167">
        <v>6994.850666666667</v>
      </c>
      <c r="EE167">
        <v>40.34559999999998</v>
      </c>
      <c r="EF167">
        <v>42.16633333333333</v>
      </c>
      <c r="EG167">
        <v>41.07459999999998</v>
      </c>
      <c r="EH167">
        <v>42.01653333333334</v>
      </c>
      <c r="EI167">
        <v>42.4122</v>
      </c>
      <c r="EJ167">
        <v>755.2823333333332</v>
      </c>
      <c r="EK167">
        <v>39.75066666666667</v>
      </c>
      <c r="EL167">
        <v>0</v>
      </c>
      <c r="EM167">
        <v>126.2000000476837</v>
      </c>
      <c r="EN167">
        <v>0</v>
      </c>
      <c r="EO167">
        <v>752.11224</v>
      </c>
      <c r="EP167">
        <v>-43.51123069091276</v>
      </c>
      <c r="EQ167">
        <v>371.4692287467089</v>
      </c>
      <c r="ER167">
        <v>15143.556</v>
      </c>
      <c r="ES167">
        <v>15</v>
      </c>
      <c r="ET167">
        <v>1687901534.5</v>
      </c>
      <c r="EU167" t="s">
        <v>1069</v>
      </c>
      <c r="EV167">
        <v>1687901534.5</v>
      </c>
      <c r="EW167">
        <v>1687901404.5</v>
      </c>
      <c r="EX167">
        <v>131</v>
      </c>
      <c r="EY167">
        <v>0.036</v>
      </c>
      <c r="EZ167">
        <v>-0.002</v>
      </c>
      <c r="FA167">
        <v>0.519</v>
      </c>
      <c r="FB167">
        <v>0.511</v>
      </c>
      <c r="FC167">
        <v>435</v>
      </c>
      <c r="FD167">
        <v>35</v>
      </c>
      <c r="FE167">
        <v>0.18</v>
      </c>
      <c r="FF167">
        <v>0.22</v>
      </c>
      <c r="FG167">
        <v>-12.211325</v>
      </c>
      <c r="FH167">
        <v>0.1274026266416677</v>
      </c>
      <c r="FI167">
        <v>0.0380422380387905</v>
      </c>
      <c r="FJ167">
        <v>1</v>
      </c>
      <c r="FK167">
        <v>422.7873333333334</v>
      </c>
      <c r="FL167">
        <v>0.5460467185765042</v>
      </c>
      <c r="FM167">
        <v>0.04130644286576435</v>
      </c>
      <c r="FN167">
        <v>1</v>
      </c>
      <c r="FO167">
        <v>1.788749</v>
      </c>
      <c r="FP167">
        <v>0.3263034146341422</v>
      </c>
      <c r="FQ167">
        <v>0.0363072228213616</v>
      </c>
      <c r="FR167">
        <v>1</v>
      </c>
      <c r="FS167">
        <v>36.73267</v>
      </c>
      <c r="FT167">
        <v>0.2427844271412756</v>
      </c>
      <c r="FU167">
        <v>0.01826300723685286</v>
      </c>
      <c r="FV167">
        <v>1</v>
      </c>
      <c r="FW167">
        <v>4</v>
      </c>
      <c r="FX167">
        <v>4</v>
      </c>
      <c r="FY167" t="s">
        <v>415</v>
      </c>
      <c r="FZ167">
        <v>3.16963</v>
      </c>
      <c r="GA167">
        <v>2.79699</v>
      </c>
      <c r="GB167">
        <v>0.103456</v>
      </c>
      <c r="GC167">
        <v>0.106338</v>
      </c>
      <c r="GD167">
        <v>0.157627</v>
      </c>
      <c r="GE167">
        <v>0.153293</v>
      </c>
      <c r="GF167">
        <v>27657.8</v>
      </c>
      <c r="GG167">
        <v>21990</v>
      </c>
      <c r="GH167">
        <v>28869.4</v>
      </c>
      <c r="GI167">
        <v>24134.9</v>
      </c>
      <c r="GJ167">
        <v>30942.5</v>
      </c>
      <c r="GK167">
        <v>29829.1</v>
      </c>
      <c r="GL167">
        <v>39834.2</v>
      </c>
      <c r="GM167">
        <v>39384.2</v>
      </c>
      <c r="GN167">
        <v>2.09215</v>
      </c>
      <c r="GO167">
        <v>1.7735</v>
      </c>
      <c r="GP167">
        <v>0.0615343</v>
      </c>
      <c r="GQ167">
        <v>0</v>
      </c>
      <c r="GR167">
        <v>33.9323</v>
      </c>
      <c r="GS167">
        <v>999.9</v>
      </c>
      <c r="GT167">
        <v>63.2</v>
      </c>
      <c r="GU167">
        <v>36.8</v>
      </c>
      <c r="GV167">
        <v>39.1055</v>
      </c>
      <c r="GW167">
        <v>62.28</v>
      </c>
      <c r="GX167">
        <v>30.5689</v>
      </c>
      <c r="GY167">
        <v>1</v>
      </c>
      <c r="GZ167">
        <v>0.577332</v>
      </c>
      <c r="HA167">
        <v>0</v>
      </c>
      <c r="HB167">
        <v>20.282</v>
      </c>
      <c r="HC167">
        <v>5.22313</v>
      </c>
      <c r="HD167">
        <v>11.9086</v>
      </c>
      <c r="HE167">
        <v>4.9633</v>
      </c>
      <c r="HF167">
        <v>3.292</v>
      </c>
      <c r="HG167">
        <v>9999</v>
      </c>
      <c r="HH167">
        <v>9999</v>
      </c>
      <c r="HI167">
        <v>9999</v>
      </c>
      <c r="HJ167">
        <v>999.9</v>
      </c>
      <c r="HK167">
        <v>4.9703</v>
      </c>
      <c r="HL167">
        <v>1.87534</v>
      </c>
      <c r="HM167">
        <v>1.8741</v>
      </c>
      <c r="HN167">
        <v>1.87333</v>
      </c>
      <c r="HO167">
        <v>1.87472</v>
      </c>
      <c r="HP167">
        <v>1.86977</v>
      </c>
      <c r="HQ167">
        <v>1.8739</v>
      </c>
      <c r="HR167">
        <v>1.87896</v>
      </c>
      <c r="HS167">
        <v>0</v>
      </c>
      <c r="HT167">
        <v>0</v>
      </c>
      <c r="HU167">
        <v>0</v>
      </c>
      <c r="HV167">
        <v>0</v>
      </c>
      <c r="HW167" t="s">
        <v>416</v>
      </c>
      <c r="HX167" t="s">
        <v>417</v>
      </c>
      <c r="HY167" t="s">
        <v>418</v>
      </c>
      <c r="HZ167" t="s">
        <v>418</v>
      </c>
      <c r="IA167" t="s">
        <v>418</v>
      </c>
      <c r="IB167" t="s">
        <v>418</v>
      </c>
      <c r="IC167">
        <v>0</v>
      </c>
      <c r="ID167">
        <v>100</v>
      </c>
      <c r="IE167">
        <v>100</v>
      </c>
      <c r="IF167">
        <v>0.519</v>
      </c>
      <c r="IG167">
        <v>0.5109</v>
      </c>
      <c r="IH167">
        <v>0.4828999999999155</v>
      </c>
      <c r="II167">
        <v>0</v>
      </c>
      <c r="IJ167">
        <v>0</v>
      </c>
      <c r="IK167">
        <v>0</v>
      </c>
      <c r="IL167">
        <v>0.5108285714285685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1.8</v>
      </c>
      <c r="IU167">
        <v>1.8</v>
      </c>
      <c r="IV167">
        <v>1.14136</v>
      </c>
      <c r="IW167">
        <v>2.43164</v>
      </c>
      <c r="IX167">
        <v>1.42578</v>
      </c>
      <c r="IY167">
        <v>2.26685</v>
      </c>
      <c r="IZ167">
        <v>1.54785</v>
      </c>
      <c r="JA167">
        <v>2.49268</v>
      </c>
      <c r="JB167">
        <v>40.1206</v>
      </c>
      <c r="JC167">
        <v>14.885</v>
      </c>
      <c r="JD167">
        <v>18</v>
      </c>
      <c r="JE167">
        <v>642.177</v>
      </c>
      <c r="JF167">
        <v>414.62</v>
      </c>
      <c r="JG167">
        <v>34.6756</v>
      </c>
      <c r="JH167">
        <v>34.434</v>
      </c>
      <c r="JI167">
        <v>29.9998</v>
      </c>
      <c r="JJ167">
        <v>34.2285</v>
      </c>
      <c r="JK167">
        <v>34.1363</v>
      </c>
      <c r="JL167">
        <v>22.8562</v>
      </c>
      <c r="JM167">
        <v>13.1281</v>
      </c>
      <c r="JN167">
        <v>100</v>
      </c>
      <c r="JO167">
        <v>-999.9</v>
      </c>
      <c r="JP167">
        <v>435</v>
      </c>
      <c r="JQ167">
        <v>35</v>
      </c>
      <c r="JR167">
        <v>94.08029999999999</v>
      </c>
      <c r="JS167">
        <v>100.194</v>
      </c>
    </row>
    <row r="168" spans="1:279">
      <c r="A168">
        <v>132</v>
      </c>
      <c r="B168">
        <v>1687901752.5</v>
      </c>
      <c r="C168">
        <v>29220.90000009537</v>
      </c>
      <c r="D168" t="s">
        <v>1070</v>
      </c>
      <c r="E168" t="s">
        <v>1071</v>
      </c>
      <c r="F168">
        <v>15</v>
      </c>
      <c r="P168">
        <v>1687901744.5</v>
      </c>
      <c r="Q168">
        <f>(R168)/1000</f>
        <v>0</v>
      </c>
      <c r="R168">
        <f>1000*DB168*AP168*(CX168-CY168)/(100*CQ168*(1000-AP168*CX168))</f>
        <v>0</v>
      </c>
      <c r="S168">
        <f>DB168*AP168*(CW168-CV168*(1000-AP168*CY168)/(1000-AP168*CX168))/(100*CQ168)</f>
        <v>0</v>
      </c>
      <c r="T168">
        <f>CV168 - IF(AP168&gt;1, S168*CQ168*100.0/(AR168*DJ168), 0)</f>
        <v>0</v>
      </c>
      <c r="U168">
        <f>((AA168-Q168/2)*T168-S168)/(AA168+Q168/2)</f>
        <v>0</v>
      </c>
      <c r="V168">
        <f>U168*(DC168+DD168)/1000.0</f>
        <v>0</v>
      </c>
      <c r="W168">
        <f>(CV168 - IF(AP168&gt;1, S168*CQ168*100.0/(AR168*DJ168), 0))*(DC168+DD168)/1000.0</f>
        <v>0</v>
      </c>
      <c r="X168">
        <f>2.0/((1/Z168-1/Y168)+SIGN(Z168)*SQRT((1/Z168-1/Y168)*(1/Z168-1/Y168) + 4*CR168/((CR168+1)*(CR168+1))*(2*1/Z168*1/Y168-1/Y168*1/Y168)))</f>
        <v>0</v>
      </c>
      <c r="Y168">
        <f>IF(LEFT(CS168,1)&lt;&gt;"0",IF(LEFT(CS168,1)="1",3.0,CT168),$D$5+$E$5*(DJ168*DC168/($K$5*1000))+$F$5*(DJ168*DC168/($K$5*1000))*MAX(MIN(CQ168,$J$5),$I$5)*MAX(MIN(CQ168,$J$5),$I$5)+$G$5*MAX(MIN(CQ168,$J$5),$I$5)*(DJ168*DC168/($K$5*1000))+$H$5*(DJ168*DC168/($K$5*1000))*(DJ168*DC168/($K$5*1000)))</f>
        <v>0</v>
      </c>
      <c r="Z168">
        <f>Q168*(1000-(1000*0.61365*exp(17.502*AD168/(240.97+AD168))/(DC168+DD168)+CX168)/2)/(1000*0.61365*exp(17.502*AD168/(240.97+AD168))/(DC168+DD168)-CX168)</f>
        <v>0</v>
      </c>
      <c r="AA168">
        <f>1/((CR168+1)/(X168/1.6)+1/(Y168/1.37)) + CR168/((CR168+1)/(X168/1.6) + CR168/(Y168/1.37))</f>
        <v>0</v>
      </c>
      <c r="AB168">
        <f>(CM168*CP168)</f>
        <v>0</v>
      </c>
      <c r="AC168">
        <f>(DE168+(AB168+2*0.95*5.67E-8*(((DE168+$B$7)+273)^4-(DE168+273)^4)-44100*Q168)/(1.84*29.3*Y168+8*0.95*5.67E-8*(DE168+273)^3))</f>
        <v>0</v>
      </c>
      <c r="AD168">
        <f>($B$119*DF168+$D$7*DG168+$C$119*AC168)</f>
        <v>0</v>
      </c>
      <c r="AE168">
        <f>0.61365*exp(17.502*AD168/(240.97+AD168))</f>
        <v>0</v>
      </c>
      <c r="AF168">
        <f>(AG168/AH168*100)</f>
        <v>0</v>
      </c>
      <c r="AG168">
        <f>CX168*(DC168+DD168)/1000</f>
        <v>0</v>
      </c>
      <c r="AH168">
        <f>0.61365*exp(17.502*DE168/(240.97+DE168))</f>
        <v>0</v>
      </c>
      <c r="AI168">
        <f>(AE168-CX168*(DC168+DD168)/1000)</f>
        <v>0</v>
      </c>
      <c r="AJ168">
        <f>(-Q168*44100)</f>
        <v>0</v>
      </c>
      <c r="AK168">
        <f>2*29.3*Y168*0.92*(DE168-AD168)</f>
        <v>0</v>
      </c>
      <c r="AL168">
        <f>2*0.95*5.67E-8*(((DE168+$B$7)+273)^4-(AD168+273)^4)</f>
        <v>0</v>
      </c>
      <c r="AM168">
        <f>AB168+AL168+AJ168+AK168</f>
        <v>0</v>
      </c>
      <c r="AN168">
        <v>0</v>
      </c>
      <c r="AO168">
        <v>0</v>
      </c>
      <c r="AP168">
        <f>IF(AN168*$H$13&gt;=AR168,1.0,(AR168/(AR168-AN168*$H$13)))</f>
        <v>0</v>
      </c>
      <c r="AQ168">
        <f>(AP168-1)*100</f>
        <v>0</v>
      </c>
      <c r="AR168">
        <f>MAX(0,($B$13+$C$13*DJ168)/(1+$D$13*DJ168)*DC168/(DE168+273)*$E$13)</f>
        <v>0</v>
      </c>
      <c r="AS168" t="s">
        <v>409</v>
      </c>
      <c r="AT168">
        <v>12501.9</v>
      </c>
      <c r="AU168">
        <v>646.7515384615385</v>
      </c>
      <c r="AV168">
        <v>2575.47</v>
      </c>
      <c r="AW168">
        <f>1-AU168/AV168</f>
        <v>0</v>
      </c>
      <c r="AX168">
        <v>-1.242991638256745</v>
      </c>
      <c r="AY168" t="s">
        <v>1072</v>
      </c>
      <c r="AZ168">
        <v>12512.8</v>
      </c>
      <c r="BA168">
        <v>594.5266153846154</v>
      </c>
      <c r="BB168">
        <v>879.196</v>
      </c>
      <c r="BC168">
        <f>1-BA168/BB168</f>
        <v>0</v>
      </c>
      <c r="BD168">
        <v>0.5</v>
      </c>
      <c r="BE168">
        <f>CN168</f>
        <v>0</v>
      </c>
      <c r="BF168">
        <f>S168</f>
        <v>0</v>
      </c>
      <c r="BG168">
        <f>BC168*BD168*BE168</f>
        <v>0</v>
      </c>
      <c r="BH168">
        <f>(BF168-AX168)/BE168</f>
        <v>0</v>
      </c>
      <c r="BI168">
        <f>(AV168-BB168)/BB168</f>
        <v>0</v>
      </c>
      <c r="BJ168">
        <f>AU168/(AW168+AU168/BB168)</f>
        <v>0</v>
      </c>
      <c r="BK168" t="s">
        <v>1073</v>
      </c>
      <c r="BL168">
        <v>1043.97</v>
      </c>
      <c r="BM168">
        <f>IF(BL168&lt;&gt;0, BL168, BJ168)</f>
        <v>0</v>
      </c>
      <c r="BN168">
        <f>1-BM168/BB168</f>
        <v>0</v>
      </c>
      <c r="BO168">
        <f>(BB168-BA168)/(BB168-BM168)</f>
        <v>0</v>
      </c>
      <c r="BP168">
        <f>(AV168-BB168)/(AV168-BM168)</f>
        <v>0</v>
      </c>
      <c r="BQ168">
        <f>(BB168-BA168)/(BB168-AU168)</f>
        <v>0</v>
      </c>
      <c r="BR168">
        <f>(AV168-BB168)/(AV168-AU168)</f>
        <v>0</v>
      </c>
      <c r="BS168">
        <f>(BO168*BM168/BA168)</f>
        <v>0</v>
      </c>
      <c r="BT168">
        <f>(1-BS168)</f>
        <v>0</v>
      </c>
      <c r="BU168">
        <v>2107</v>
      </c>
      <c r="BV168">
        <v>300</v>
      </c>
      <c r="BW168">
        <v>300</v>
      </c>
      <c r="BX168">
        <v>300</v>
      </c>
      <c r="BY168">
        <v>12512.8</v>
      </c>
      <c r="BZ168">
        <v>789.34</v>
      </c>
      <c r="CA168">
        <v>-0.00906584</v>
      </c>
      <c r="CB168">
        <v>-16.11</v>
      </c>
      <c r="CC168" t="s">
        <v>412</v>
      </c>
      <c r="CD168" t="s">
        <v>412</v>
      </c>
      <c r="CE168" t="s">
        <v>412</v>
      </c>
      <c r="CF168" t="s">
        <v>412</v>
      </c>
      <c r="CG168" t="s">
        <v>412</v>
      </c>
      <c r="CH168" t="s">
        <v>412</v>
      </c>
      <c r="CI168" t="s">
        <v>412</v>
      </c>
      <c r="CJ168" t="s">
        <v>412</v>
      </c>
      <c r="CK168" t="s">
        <v>412</v>
      </c>
      <c r="CL168" t="s">
        <v>412</v>
      </c>
      <c r="CM168">
        <f>$B$11*DK168+$C$11*DL168+$F$11*DW168*(1-DZ168)</f>
        <v>0</v>
      </c>
      <c r="CN168">
        <f>CM168*CO168</f>
        <v>0</v>
      </c>
      <c r="CO168">
        <f>($B$11*$D$9+$C$11*$D$9+$F$11*((EJ168+EB168)/MAX(EJ168+EB168+EK168, 0.1)*$I$9+EK168/MAX(EJ168+EB168+EK168, 0.1)*$J$9))/($B$11+$C$11+$F$11)</f>
        <v>0</v>
      </c>
      <c r="CP168">
        <f>($B$11*$K$9+$C$11*$K$9+$F$11*((EJ168+EB168)/MAX(EJ168+EB168+EK168, 0.1)*$P$9+EK168/MAX(EJ168+EB168+EK168, 0.1)*$Q$9))/($B$11+$C$11+$F$11)</f>
        <v>0</v>
      </c>
      <c r="CQ168">
        <v>6</v>
      </c>
      <c r="CR168">
        <v>0.5</v>
      </c>
      <c r="CS168" t="s">
        <v>413</v>
      </c>
      <c r="CT168">
        <v>2</v>
      </c>
      <c r="CU168">
        <v>1687901744.5</v>
      </c>
      <c r="CV168">
        <v>426.6878387096774</v>
      </c>
      <c r="CW168">
        <v>434.9943548387096</v>
      </c>
      <c r="CX168">
        <v>35.95581290322581</v>
      </c>
      <c r="CY168">
        <v>34.97213225806451</v>
      </c>
      <c r="CZ168">
        <v>426.1968387096774</v>
      </c>
      <c r="DA168">
        <v>35.4418129032258</v>
      </c>
      <c r="DB168">
        <v>600.3032580645162</v>
      </c>
      <c r="DC168">
        <v>100.7781935483871</v>
      </c>
      <c r="DD168">
        <v>0.1007223967741935</v>
      </c>
      <c r="DE168">
        <v>35.05544193548388</v>
      </c>
      <c r="DF168">
        <v>35.37350967741936</v>
      </c>
      <c r="DG168">
        <v>999.9000000000003</v>
      </c>
      <c r="DH168">
        <v>0</v>
      </c>
      <c r="DI168">
        <v>0</v>
      </c>
      <c r="DJ168">
        <v>10001.75483870968</v>
      </c>
      <c r="DK168">
        <v>0</v>
      </c>
      <c r="DL168">
        <v>1905.259354838709</v>
      </c>
      <c r="DM168">
        <v>-8.278331612903226</v>
      </c>
      <c r="DN168">
        <v>442.6297419354838</v>
      </c>
      <c r="DO168">
        <v>450.7583548387097</v>
      </c>
      <c r="DP168">
        <v>0.9805113225806453</v>
      </c>
      <c r="DQ168">
        <v>434.9943548387096</v>
      </c>
      <c r="DR168">
        <v>34.97213225806451</v>
      </c>
      <c r="DS168">
        <v>3.623241612903225</v>
      </c>
      <c r="DT168">
        <v>3.52442935483871</v>
      </c>
      <c r="DU168">
        <v>27.20858064516129</v>
      </c>
      <c r="DV168">
        <v>26.73788387096775</v>
      </c>
      <c r="DW168">
        <v>1500.028064516129</v>
      </c>
      <c r="DX168">
        <v>0.9730006774193548</v>
      </c>
      <c r="DY168">
        <v>0.02699902903225808</v>
      </c>
      <c r="DZ168">
        <v>0</v>
      </c>
      <c r="EA168">
        <v>594.5460967741935</v>
      </c>
      <c r="EB168">
        <v>4.999310000000001</v>
      </c>
      <c r="EC168">
        <v>12219.40645161291</v>
      </c>
      <c r="ED168">
        <v>13259.49032258064</v>
      </c>
      <c r="EE168">
        <v>40.25999999999999</v>
      </c>
      <c r="EF168">
        <v>42.21545161290323</v>
      </c>
      <c r="EG168">
        <v>40.75</v>
      </c>
      <c r="EH168">
        <v>41.62093548387096</v>
      </c>
      <c r="EI168">
        <v>42.10467741935484</v>
      </c>
      <c r="EJ168">
        <v>1454.667419354839</v>
      </c>
      <c r="EK168">
        <v>40.36064516129031</v>
      </c>
      <c r="EL168">
        <v>0</v>
      </c>
      <c r="EM168">
        <v>240.4000000953674</v>
      </c>
      <c r="EN168">
        <v>0</v>
      </c>
      <c r="EO168">
        <v>594.5266153846154</v>
      </c>
      <c r="EP168">
        <v>0.3326495493565802</v>
      </c>
      <c r="EQ168">
        <v>-505.4358962074595</v>
      </c>
      <c r="ER168">
        <v>12214.47692307692</v>
      </c>
      <c r="ES168">
        <v>15</v>
      </c>
      <c r="ET168">
        <v>1687901771.5</v>
      </c>
      <c r="EU168" t="s">
        <v>1074</v>
      </c>
      <c r="EV168">
        <v>1687901769.5</v>
      </c>
      <c r="EW168">
        <v>1687901771.5</v>
      </c>
      <c r="EX168">
        <v>132</v>
      </c>
      <c r="EY168">
        <v>-0.028</v>
      </c>
      <c r="EZ168">
        <v>0.003</v>
      </c>
      <c r="FA168">
        <v>0.491</v>
      </c>
      <c r="FB168">
        <v>0.514</v>
      </c>
      <c r="FC168">
        <v>435</v>
      </c>
      <c r="FD168">
        <v>35</v>
      </c>
      <c r="FE168">
        <v>0.34</v>
      </c>
      <c r="FF168">
        <v>0.08</v>
      </c>
      <c r="FG168">
        <v>-8.313919500000001</v>
      </c>
      <c r="FH168">
        <v>0.7906122326454065</v>
      </c>
      <c r="FI168">
        <v>0.09145764002941471</v>
      </c>
      <c r="FJ168">
        <v>1</v>
      </c>
      <c r="FK168">
        <v>426.7078666666667</v>
      </c>
      <c r="FL168">
        <v>0.8889877641827247</v>
      </c>
      <c r="FM168">
        <v>0.07450178223073695</v>
      </c>
      <c r="FN168">
        <v>1</v>
      </c>
      <c r="FO168">
        <v>0.9579593750000001</v>
      </c>
      <c r="FP168">
        <v>0.396094367729829</v>
      </c>
      <c r="FQ168">
        <v>0.04005839656781552</v>
      </c>
      <c r="FR168">
        <v>1</v>
      </c>
      <c r="FS168">
        <v>35.94844999999999</v>
      </c>
      <c r="FT168">
        <v>0.3965125695217142</v>
      </c>
      <c r="FU168">
        <v>0.0293339933637867</v>
      </c>
      <c r="FV168">
        <v>1</v>
      </c>
      <c r="FW168">
        <v>4</v>
      </c>
      <c r="FX168">
        <v>4</v>
      </c>
      <c r="FY168" t="s">
        <v>415</v>
      </c>
      <c r="FZ168">
        <v>3.16957</v>
      </c>
      <c r="GA168">
        <v>2.797</v>
      </c>
      <c r="GB168">
        <v>0.104194</v>
      </c>
      <c r="GC168">
        <v>0.106355</v>
      </c>
      <c r="GD168">
        <v>0.155374</v>
      </c>
      <c r="GE168">
        <v>0.153411</v>
      </c>
      <c r="GF168">
        <v>27651.8</v>
      </c>
      <c r="GG168">
        <v>21993.8</v>
      </c>
      <c r="GH168">
        <v>28886.4</v>
      </c>
      <c r="GI168">
        <v>24139.1</v>
      </c>
      <c r="GJ168">
        <v>31043.3</v>
      </c>
      <c r="GK168">
        <v>29829.4</v>
      </c>
      <c r="GL168">
        <v>39857.9</v>
      </c>
      <c r="GM168">
        <v>39390.7</v>
      </c>
      <c r="GN168">
        <v>2.09658</v>
      </c>
      <c r="GO168">
        <v>1.76863</v>
      </c>
      <c r="GP168">
        <v>0.104554</v>
      </c>
      <c r="GQ168">
        <v>0</v>
      </c>
      <c r="GR168">
        <v>33.6724</v>
      </c>
      <c r="GS168">
        <v>999.9</v>
      </c>
      <c r="GT168">
        <v>63.9</v>
      </c>
      <c r="GU168">
        <v>36.9</v>
      </c>
      <c r="GV168">
        <v>39.7571</v>
      </c>
      <c r="GW168">
        <v>62.15</v>
      </c>
      <c r="GX168">
        <v>30.8534</v>
      </c>
      <c r="GY168">
        <v>1</v>
      </c>
      <c r="GZ168">
        <v>0.564202</v>
      </c>
      <c r="HA168">
        <v>0</v>
      </c>
      <c r="HB168">
        <v>20.2763</v>
      </c>
      <c r="HC168">
        <v>5.22283</v>
      </c>
      <c r="HD168">
        <v>11.9081</v>
      </c>
      <c r="HE168">
        <v>4.9635</v>
      </c>
      <c r="HF168">
        <v>3.292</v>
      </c>
      <c r="HG168">
        <v>9999</v>
      </c>
      <c r="HH168">
        <v>9999</v>
      </c>
      <c r="HI168">
        <v>9999</v>
      </c>
      <c r="HJ168">
        <v>999.9</v>
      </c>
      <c r="HK168">
        <v>4.97031</v>
      </c>
      <c r="HL168">
        <v>1.87535</v>
      </c>
      <c r="HM168">
        <v>1.87411</v>
      </c>
      <c r="HN168">
        <v>1.87332</v>
      </c>
      <c r="HO168">
        <v>1.87471</v>
      </c>
      <c r="HP168">
        <v>1.86969</v>
      </c>
      <c r="HQ168">
        <v>1.87391</v>
      </c>
      <c r="HR168">
        <v>1.87897</v>
      </c>
      <c r="HS168">
        <v>0</v>
      </c>
      <c r="HT168">
        <v>0</v>
      </c>
      <c r="HU168">
        <v>0</v>
      </c>
      <c r="HV168">
        <v>0</v>
      </c>
      <c r="HW168" t="s">
        <v>416</v>
      </c>
      <c r="HX168" t="s">
        <v>417</v>
      </c>
      <c r="HY168" t="s">
        <v>418</v>
      </c>
      <c r="HZ168" t="s">
        <v>418</v>
      </c>
      <c r="IA168" t="s">
        <v>418</v>
      </c>
      <c r="IB168" t="s">
        <v>418</v>
      </c>
      <c r="IC168">
        <v>0</v>
      </c>
      <c r="ID168">
        <v>100</v>
      </c>
      <c r="IE168">
        <v>100</v>
      </c>
      <c r="IF168">
        <v>0.491</v>
      </c>
      <c r="IG168">
        <v>0.514</v>
      </c>
      <c r="IH168">
        <v>0.5191999999998984</v>
      </c>
      <c r="II168">
        <v>0</v>
      </c>
      <c r="IJ168">
        <v>0</v>
      </c>
      <c r="IK168">
        <v>0</v>
      </c>
      <c r="IL168">
        <v>0.5108285714285685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3.6</v>
      </c>
      <c r="IU168">
        <v>5.8</v>
      </c>
      <c r="IV168">
        <v>1.14136</v>
      </c>
      <c r="IW168">
        <v>2.43042</v>
      </c>
      <c r="IX168">
        <v>1.42578</v>
      </c>
      <c r="IY168">
        <v>2.26562</v>
      </c>
      <c r="IZ168">
        <v>1.54785</v>
      </c>
      <c r="JA168">
        <v>2.48047</v>
      </c>
      <c r="JB168">
        <v>39.9689</v>
      </c>
      <c r="JC168">
        <v>14.8238</v>
      </c>
      <c r="JD168">
        <v>18</v>
      </c>
      <c r="JE168">
        <v>644.785</v>
      </c>
      <c r="JF168">
        <v>411.281</v>
      </c>
      <c r="JG168">
        <v>34.5002</v>
      </c>
      <c r="JH168">
        <v>34.333</v>
      </c>
      <c r="JI168">
        <v>29.9996</v>
      </c>
      <c r="JJ168">
        <v>34.1429</v>
      </c>
      <c r="JK168">
        <v>34.053</v>
      </c>
      <c r="JL168">
        <v>22.8745</v>
      </c>
      <c r="JM168">
        <v>15.148</v>
      </c>
      <c r="JN168">
        <v>100</v>
      </c>
      <c r="JO168">
        <v>-999.9</v>
      </c>
      <c r="JP168">
        <v>435</v>
      </c>
      <c r="JQ168">
        <v>35</v>
      </c>
      <c r="JR168">
        <v>94.136</v>
      </c>
      <c r="JS168">
        <v>100.21</v>
      </c>
    </row>
    <row r="169" spans="1:279">
      <c r="A169">
        <v>133</v>
      </c>
      <c r="B169">
        <v>1687901902.5</v>
      </c>
      <c r="C169">
        <v>29370.90000009537</v>
      </c>
      <c r="D169" t="s">
        <v>1075</v>
      </c>
      <c r="E169" t="s">
        <v>1076</v>
      </c>
      <c r="F169">
        <v>15</v>
      </c>
      <c r="P169">
        <v>1687901894.5</v>
      </c>
      <c r="Q169">
        <f>(R169)/1000</f>
        <v>0</v>
      </c>
      <c r="R169">
        <f>1000*DB169*AP169*(CX169-CY169)/(100*CQ169*(1000-AP169*CX169))</f>
        <v>0</v>
      </c>
      <c r="S169">
        <f>DB169*AP169*(CW169-CV169*(1000-AP169*CY169)/(1000-AP169*CX169))/(100*CQ169)</f>
        <v>0</v>
      </c>
      <c r="T169">
        <f>CV169 - IF(AP169&gt;1, S169*CQ169*100.0/(AR169*DJ169), 0)</f>
        <v>0</v>
      </c>
      <c r="U169">
        <f>((AA169-Q169/2)*T169-S169)/(AA169+Q169/2)</f>
        <v>0</v>
      </c>
      <c r="V169">
        <f>U169*(DC169+DD169)/1000.0</f>
        <v>0</v>
      </c>
      <c r="W169">
        <f>(CV169 - IF(AP169&gt;1, S169*CQ169*100.0/(AR169*DJ169), 0))*(DC169+DD169)/1000.0</f>
        <v>0</v>
      </c>
      <c r="X169">
        <f>2.0/((1/Z169-1/Y169)+SIGN(Z169)*SQRT((1/Z169-1/Y169)*(1/Z169-1/Y169) + 4*CR169/((CR169+1)*(CR169+1))*(2*1/Z169*1/Y169-1/Y169*1/Y169)))</f>
        <v>0</v>
      </c>
      <c r="Y169">
        <f>IF(LEFT(CS169,1)&lt;&gt;"0",IF(LEFT(CS169,1)="1",3.0,CT169),$D$5+$E$5*(DJ169*DC169/($K$5*1000))+$F$5*(DJ169*DC169/($K$5*1000))*MAX(MIN(CQ169,$J$5),$I$5)*MAX(MIN(CQ169,$J$5),$I$5)+$G$5*MAX(MIN(CQ169,$J$5),$I$5)*(DJ169*DC169/($K$5*1000))+$H$5*(DJ169*DC169/($K$5*1000))*(DJ169*DC169/($K$5*1000)))</f>
        <v>0</v>
      </c>
      <c r="Z169">
        <f>Q169*(1000-(1000*0.61365*exp(17.502*AD169/(240.97+AD169))/(DC169+DD169)+CX169)/2)/(1000*0.61365*exp(17.502*AD169/(240.97+AD169))/(DC169+DD169)-CX169)</f>
        <v>0</v>
      </c>
      <c r="AA169">
        <f>1/((CR169+1)/(X169/1.6)+1/(Y169/1.37)) + CR169/((CR169+1)/(X169/1.6) + CR169/(Y169/1.37))</f>
        <v>0</v>
      </c>
      <c r="AB169">
        <f>(CM169*CP169)</f>
        <v>0</v>
      </c>
      <c r="AC169">
        <f>(DE169+(AB169+2*0.95*5.67E-8*(((DE169+$B$7)+273)^4-(DE169+273)^4)-44100*Q169)/(1.84*29.3*Y169+8*0.95*5.67E-8*(DE169+273)^3))</f>
        <v>0</v>
      </c>
      <c r="AD169">
        <f>($B$119*DF169+$D$7*DG169+$C$119*AC169)</f>
        <v>0</v>
      </c>
      <c r="AE169">
        <f>0.61365*exp(17.502*AD169/(240.97+AD169))</f>
        <v>0</v>
      </c>
      <c r="AF169">
        <f>(AG169/AH169*100)</f>
        <v>0</v>
      </c>
      <c r="AG169">
        <f>CX169*(DC169+DD169)/1000</f>
        <v>0</v>
      </c>
      <c r="AH169">
        <f>0.61365*exp(17.502*DE169/(240.97+DE169))</f>
        <v>0</v>
      </c>
      <c r="AI169">
        <f>(AE169-CX169*(DC169+DD169)/1000)</f>
        <v>0</v>
      </c>
      <c r="AJ169">
        <f>(-Q169*44100)</f>
        <v>0</v>
      </c>
      <c r="AK169">
        <f>2*29.3*Y169*0.92*(DE169-AD169)</f>
        <v>0</v>
      </c>
      <c r="AL169">
        <f>2*0.95*5.67E-8*(((DE169+$B$7)+273)^4-(AD169+273)^4)</f>
        <v>0</v>
      </c>
      <c r="AM169">
        <f>AB169+AL169+AJ169+AK169</f>
        <v>0</v>
      </c>
      <c r="AN169">
        <v>0</v>
      </c>
      <c r="AO169">
        <v>0</v>
      </c>
      <c r="AP169">
        <f>IF(AN169*$H$13&gt;=AR169,1.0,(AR169/(AR169-AN169*$H$13)))</f>
        <v>0</v>
      </c>
      <c r="AQ169">
        <f>(AP169-1)*100</f>
        <v>0</v>
      </c>
      <c r="AR169">
        <f>MAX(0,($B$13+$C$13*DJ169)/(1+$D$13*DJ169)*DC169/(DE169+273)*$E$13)</f>
        <v>0</v>
      </c>
      <c r="AS169" t="s">
        <v>409</v>
      </c>
      <c r="AT169">
        <v>12501.9</v>
      </c>
      <c r="AU169">
        <v>646.7515384615385</v>
      </c>
      <c r="AV169">
        <v>2575.47</v>
      </c>
      <c r="AW169">
        <f>1-AU169/AV169</f>
        <v>0</v>
      </c>
      <c r="AX169">
        <v>-1.242991638256745</v>
      </c>
      <c r="AY169" t="s">
        <v>1077</v>
      </c>
      <c r="AZ169">
        <v>12538.5</v>
      </c>
      <c r="BA169">
        <v>590.1901153846154</v>
      </c>
      <c r="BB169">
        <v>883.218</v>
      </c>
      <c r="BC169">
        <f>1-BA169/BB169</f>
        <v>0</v>
      </c>
      <c r="BD169">
        <v>0.5</v>
      </c>
      <c r="BE169">
        <f>CN169</f>
        <v>0</v>
      </c>
      <c r="BF169">
        <f>S169</f>
        <v>0</v>
      </c>
      <c r="BG169">
        <f>BC169*BD169*BE169</f>
        <v>0</v>
      </c>
      <c r="BH169">
        <f>(BF169-AX169)/BE169</f>
        <v>0</v>
      </c>
      <c r="BI169">
        <f>(AV169-BB169)/BB169</f>
        <v>0</v>
      </c>
      <c r="BJ169">
        <f>AU169/(AW169+AU169/BB169)</f>
        <v>0</v>
      </c>
      <c r="BK169" t="s">
        <v>1078</v>
      </c>
      <c r="BL169">
        <v>1.37</v>
      </c>
      <c r="BM169">
        <f>IF(BL169&lt;&gt;0, BL169, BJ169)</f>
        <v>0</v>
      </c>
      <c r="BN169">
        <f>1-BM169/BB169</f>
        <v>0</v>
      </c>
      <c r="BO169">
        <f>(BB169-BA169)/(BB169-BM169)</f>
        <v>0</v>
      </c>
      <c r="BP169">
        <f>(AV169-BB169)/(AV169-BM169)</f>
        <v>0</v>
      </c>
      <c r="BQ169">
        <f>(BB169-BA169)/(BB169-AU169)</f>
        <v>0</v>
      </c>
      <c r="BR169">
        <f>(AV169-BB169)/(AV169-AU169)</f>
        <v>0</v>
      </c>
      <c r="BS169">
        <f>(BO169*BM169/BA169)</f>
        <v>0</v>
      </c>
      <c r="BT169">
        <f>(1-BS169)</f>
        <v>0</v>
      </c>
      <c r="BU169">
        <v>2109</v>
      </c>
      <c r="BV169">
        <v>300</v>
      </c>
      <c r="BW169">
        <v>300</v>
      </c>
      <c r="BX169">
        <v>300</v>
      </c>
      <c r="BY169">
        <v>12538.5</v>
      </c>
      <c r="BZ169">
        <v>812.9</v>
      </c>
      <c r="CA169">
        <v>-0.0096854</v>
      </c>
      <c r="CB169">
        <v>-17.18</v>
      </c>
      <c r="CC169" t="s">
        <v>412</v>
      </c>
      <c r="CD169" t="s">
        <v>412</v>
      </c>
      <c r="CE169" t="s">
        <v>412</v>
      </c>
      <c r="CF169" t="s">
        <v>412</v>
      </c>
      <c r="CG169" t="s">
        <v>412</v>
      </c>
      <c r="CH169" t="s">
        <v>412</v>
      </c>
      <c r="CI169" t="s">
        <v>412</v>
      </c>
      <c r="CJ169" t="s">
        <v>412</v>
      </c>
      <c r="CK169" t="s">
        <v>412</v>
      </c>
      <c r="CL169" t="s">
        <v>412</v>
      </c>
      <c r="CM169">
        <f>$B$11*DK169+$C$11*DL169+$F$11*DW169*(1-DZ169)</f>
        <v>0</v>
      </c>
      <c r="CN169">
        <f>CM169*CO169</f>
        <v>0</v>
      </c>
      <c r="CO169">
        <f>($B$11*$D$9+$C$11*$D$9+$F$11*((EJ169+EB169)/MAX(EJ169+EB169+EK169, 0.1)*$I$9+EK169/MAX(EJ169+EB169+EK169, 0.1)*$J$9))/($B$11+$C$11+$F$11)</f>
        <v>0</v>
      </c>
      <c r="CP169">
        <f>($B$11*$K$9+$C$11*$K$9+$F$11*((EJ169+EB169)/MAX(EJ169+EB169+EK169, 0.1)*$P$9+EK169/MAX(EJ169+EB169+EK169, 0.1)*$Q$9))/($B$11+$C$11+$F$11)</f>
        <v>0</v>
      </c>
      <c r="CQ169">
        <v>6</v>
      </c>
      <c r="CR169">
        <v>0.5</v>
      </c>
      <c r="CS169" t="s">
        <v>413</v>
      </c>
      <c r="CT169">
        <v>2</v>
      </c>
      <c r="CU169">
        <v>1687901894.5</v>
      </c>
      <c r="CV169">
        <v>429.617064516129</v>
      </c>
      <c r="CW169">
        <v>435.002870967742</v>
      </c>
      <c r="CX169">
        <v>35.37838709677419</v>
      </c>
      <c r="CY169">
        <v>34.9712064516129</v>
      </c>
      <c r="CZ169">
        <v>429.215064516129</v>
      </c>
      <c r="DA169">
        <v>34.85838709677419</v>
      </c>
      <c r="DB169">
        <v>600.2141935483871</v>
      </c>
      <c r="DC169">
        <v>100.7840967741936</v>
      </c>
      <c r="DD169">
        <v>0.09968227096774195</v>
      </c>
      <c r="DE169">
        <v>34.55401935483872</v>
      </c>
      <c r="DF169">
        <v>34.42712580645161</v>
      </c>
      <c r="DG169">
        <v>999.9000000000003</v>
      </c>
      <c r="DH169">
        <v>0</v>
      </c>
      <c r="DI169">
        <v>0</v>
      </c>
      <c r="DJ169">
        <v>10005.32709677419</v>
      </c>
      <c r="DK169">
        <v>0</v>
      </c>
      <c r="DL169">
        <v>133.890064516129</v>
      </c>
      <c r="DM169">
        <v>-5.296428064516127</v>
      </c>
      <c r="DN169">
        <v>445.4634516129032</v>
      </c>
      <c r="DO169">
        <v>450.766870967742</v>
      </c>
      <c r="DP169">
        <v>0.4009682903225806</v>
      </c>
      <c r="DQ169">
        <v>435.002870967742</v>
      </c>
      <c r="DR169">
        <v>34.9712064516129</v>
      </c>
      <c r="DS169">
        <v>3.564953225806451</v>
      </c>
      <c r="DT169">
        <v>3.524542258064516</v>
      </c>
      <c r="DU169">
        <v>26.9322935483871</v>
      </c>
      <c r="DV169">
        <v>26.73842580645161</v>
      </c>
      <c r="DW169">
        <v>800.0166451612903</v>
      </c>
      <c r="DX169">
        <v>0.9500033225806452</v>
      </c>
      <c r="DY169">
        <v>0.0499964935483871</v>
      </c>
      <c r="DZ169">
        <v>0</v>
      </c>
      <c r="EA169">
        <v>590.4295483870968</v>
      </c>
      <c r="EB169">
        <v>4.999310000000001</v>
      </c>
      <c r="EC169">
        <v>11896.07741935484</v>
      </c>
      <c r="ED169">
        <v>6994.722903225806</v>
      </c>
      <c r="EE169">
        <v>40.30999999999998</v>
      </c>
      <c r="EF169">
        <v>42.30399999999999</v>
      </c>
      <c r="EG169">
        <v>41.12093548387097</v>
      </c>
      <c r="EH169">
        <v>41.89100000000001</v>
      </c>
      <c r="EI169">
        <v>42.19106451612901</v>
      </c>
      <c r="EJ169">
        <v>755.2703225806453</v>
      </c>
      <c r="EK169">
        <v>39.7483870967742</v>
      </c>
      <c r="EL169">
        <v>0</v>
      </c>
      <c r="EM169">
        <v>149.5</v>
      </c>
      <c r="EN169">
        <v>0</v>
      </c>
      <c r="EO169">
        <v>590.1901153846154</v>
      </c>
      <c r="EP169">
        <v>-25.96625642491125</v>
      </c>
      <c r="EQ169">
        <v>478.4957184819924</v>
      </c>
      <c r="ER169">
        <v>11961.35384615385</v>
      </c>
      <c r="ES169">
        <v>15</v>
      </c>
      <c r="ET169">
        <v>1687901925</v>
      </c>
      <c r="EU169" t="s">
        <v>1079</v>
      </c>
      <c r="EV169">
        <v>1687901925</v>
      </c>
      <c r="EW169">
        <v>1687901922</v>
      </c>
      <c r="EX169">
        <v>133</v>
      </c>
      <c r="EY169">
        <v>-0.089</v>
      </c>
      <c r="EZ169">
        <v>0.006</v>
      </c>
      <c r="FA169">
        <v>0.402</v>
      </c>
      <c r="FB169">
        <v>0.52</v>
      </c>
      <c r="FC169">
        <v>435</v>
      </c>
      <c r="FD169">
        <v>35</v>
      </c>
      <c r="FE169">
        <v>0.25</v>
      </c>
      <c r="FF169">
        <v>0.26</v>
      </c>
      <c r="FG169">
        <v>-5.312794634146341</v>
      </c>
      <c r="FH169">
        <v>0.3258186062717731</v>
      </c>
      <c r="FI169">
        <v>0.03699941002150336</v>
      </c>
      <c r="FJ169">
        <v>1</v>
      </c>
      <c r="FK169">
        <v>429.703064516129</v>
      </c>
      <c r="FL169">
        <v>0.2578548387084498</v>
      </c>
      <c r="FM169">
        <v>0.02572175617827737</v>
      </c>
      <c r="FN169">
        <v>1</v>
      </c>
      <c r="FO169">
        <v>0.3810358292682927</v>
      </c>
      <c r="FP169">
        <v>0.3864535818815333</v>
      </c>
      <c r="FQ169">
        <v>0.03852039662682516</v>
      </c>
      <c r="FR169">
        <v>1</v>
      </c>
      <c r="FS169">
        <v>35.36947096774194</v>
      </c>
      <c r="FT169">
        <v>0.3383032258064121</v>
      </c>
      <c r="FU169">
        <v>0.02525849832775371</v>
      </c>
      <c r="FV169">
        <v>1</v>
      </c>
      <c r="FW169">
        <v>4</v>
      </c>
      <c r="FX169">
        <v>4</v>
      </c>
      <c r="FY169" t="s">
        <v>415</v>
      </c>
      <c r="FZ169">
        <v>3.17002</v>
      </c>
      <c r="GA169">
        <v>2.79774</v>
      </c>
      <c r="GB169">
        <v>0.104765</v>
      </c>
      <c r="GC169">
        <v>0.106363</v>
      </c>
      <c r="GD169">
        <v>0.153704</v>
      </c>
      <c r="GE169">
        <v>0.153392</v>
      </c>
      <c r="GF169">
        <v>27626.1</v>
      </c>
      <c r="GG169">
        <v>21994</v>
      </c>
      <c r="GH169">
        <v>28877.6</v>
      </c>
      <c r="GI169">
        <v>24139.3</v>
      </c>
      <c r="GJ169">
        <v>31094.4</v>
      </c>
      <c r="GK169">
        <v>29831.2</v>
      </c>
      <c r="GL169">
        <v>39844.8</v>
      </c>
      <c r="GM169">
        <v>39392.6</v>
      </c>
      <c r="GN169">
        <v>2.09258</v>
      </c>
      <c r="GO169">
        <v>1.7745</v>
      </c>
      <c r="GP169">
        <v>0.0595227</v>
      </c>
      <c r="GQ169">
        <v>0</v>
      </c>
      <c r="GR169">
        <v>33.4309</v>
      </c>
      <c r="GS169">
        <v>999.9</v>
      </c>
      <c r="GT169">
        <v>63.9</v>
      </c>
      <c r="GU169">
        <v>36.9</v>
      </c>
      <c r="GV169">
        <v>39.7571</v>
      </c>
      <c r="GW169">
        <v>62.18</v>
      </c>
      <c r="GX169">
        <v>30.5809</v>
      </c>
      <c r="GY169">
        <v>1</v>
      </c>
      <c r="GZ169">
        <v>0.5642509999999999</v>
      </c>
      <c r="HA169">
        <v>0</v>
      </c>
      <c r="HB169">
        <v>20.2822</v>
      </c>
      <c r="HC169">
        <v>5.22418</v>
      </c>
      <c r="HD169">
        <v>11.909</v>
      </c>
      <c r="HE169">
        <v>4.96355</v>
      </c>
      <c r="HF169">
        <v>3.292</v>
      </c>
      <c r="HG169">
        <v>9999</v>
      </c>
      <c r="HH169">
        <v>9999</v>
      </c>
      <c r="HI169">
        <v>9999</v>
      </c>
      <c r="HJ169">
        <v>999.9</v>
      </c>
      <c r="HK169">
        <v>4.97031</v>
      </c>
      <c r="HL169">
        <v>1.87536</v>
      </c>
      <c r="HM169">
        <v>1.87413</v>
      </c>
      <c r="HN169">
        <v>1.87332</v>
      </c>
      <c r="HO169">
        <v>1.87472</v>
      </c>
      <c r="HP169">
        <v>1.86974</v>
      </c>
      <c r="HQ169">
        <v>1.8739</v>
      </c>
      <c r="HR169">
        <v>1.87896</v>
      </c>
      <c r="HS169">
        <v>0</v>
      </c>
      <c r="HT169">
        <v>0</v>
      </c>
      <c r="HU169">
        <v>0</v>
      </c>
      <c r="HV169">
        <v>0</v>
      </c>
      <c r="HW169" t="s">
        <v>416</v>
      </c>
      <c r="HX169" t="s">
        <v>417</v>
      </c>
      <c r="HY169" t="s">
        <v>418</v>
      </c>
      <c r="HZ169" t="s">
        <v>418</v>
      </c>
      <c r="IA169" t="s">
        <v>418</v>
      </c>
      <c r="IB169" t="s">
        <v>418</v>
      </c>
      <c r="IC169">
        <v>0</v>
      </c>
      <c r="ID169">
        <v>100</v>
      </c>
      <c r="IE169">
        <v>100</v>
      </c>
      <c r="IF169">
        <v>0.402</v>
      </c>
      <c r="IG169">
        <v>0.52</v>
      </c>
      <c r="IH169">
        <v>0.4913499999998407</v>
      </c>
      <c r="II169">
        <v>0</v>
      </c>
      <c r="IJ169">
        <v>0</v>
      </c>
      <c r="IK169">
        <v>0</v>
      </c>
      <c r="IL169">
        <v>0.5137850000000057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2.2</v>
      </c>
      <c r="IU169">
        <v>2.2</v>
      </c>
      <c r="IV169">
        <v>1.14258</v>
      </c>
      <c r="IW169">
        <v>2.44141</v>
      </c>
      <c r="IX169">
        <v>1.42578</v>
      </c>
      <c r="IY169">
        <v>2.26685</v>
      </c>
      <c r="IZ169">
        <v>1.54785</v>
      </c>
      <c r="JA169">
        <v>2.48291</v>
      </c>
      <c r="JB169">
        <v>39.9942</v>
      </c>
      <c r="JC169">
        <v>14.7975</v>
      </c>
      <c r="JD169">
        <v>18</v>
      </c>
      <c r="JE169">
        <v>641.303</v>
      </c>
      <c r="JF169">
        <v>414.465</v>
      </c>
      <c r="JG169">
        <v>34.3462</v>
      </c>
      <c r="JH169">
        <v>34.2721</v>
      </c>
      <c r="JI169">
        <v>30.0003</v>
      </c>
      <c r="JJ169">
        <v>34.1041</v>
      </c>
      <c r="JK169">
        <v>34.021</v>
      </c>
      <c r="JL169">
        <v>22.8779</v>
      </c>
      <c r="JM169">
        <v>14.8751</v>
      </c>
      <c r="JN169">
        <v>100</v>
      </c>
      <c r="JO169">
        <v>-999.9</v>
      </c>
      <c r="JP169">
        <v>435</v>
      </c>
      <c r="JQ169">
        <v>35</v>
      </c>
      <c r="JR169">
        <v>94.1061</v>
      </c>
      <c r="JS169">
        <v>100.214</v>
      </c>
    </row>
    <row r="170" spans="1:279">
      <c r="A170">
        <v>134</v>
      </c>
      <c r="B170">
        <v>1687902017.5</v>
      </c>
      <c r="C170">
        <v>29485.90000009537</v>
      </c>
      <c r="D170" t="s">
        <v>1080</v>
      </c>
      <c r="E170" t="s">
        <v>1081</v>
      </c>
      <c r="F170">
        <v>15</v>
      </c>
      <c r="P170">
        <v>1687902009.75</v>
      </c>
      <c r="Q170">
        <f>(R170)/1000</f>
        <v>0</v>
      </c>
      <c r="R170">
        <f>1000*DB170*AP170*(CX170-CY170)/(100*CQ170*(1000-AP170*CX170))</f>
        <v>0</v>
      </c>
      <c r="S170">
        <f>DB170*AP170*(CW170-CV170*(1000-AP170*CY170)/(1000-AP170*CX170))/(100*CQ170)</f>
        <v>0</v>
      </c>
      <c r="T170">
        <f>CV170 - IF(AP170&gt;1, S170*CQ170*100.0/(AR170*DJ170), 0)</f>
        <v>0</v>
      </c>
      <c r="U170">
        <f>((AA170-Q170/2)*T170-S170)/(AA170+Q170/2)</f>
        <v>0</v>
      </c>
      <c r="V170">
        <f>U170*(DC170+DD170)/1000.0</f>
        <v>0</v>
      </c>
      <c r="W170">
        <f>(CV170 - IF(AP170&gt;1, S170*CQ170*100.0/(AR170*DJ170), 0))*(DC170+DD170)/1000.0</f>
        <v>0</v>
      </c>
      <c r="X170">
        <f>2.0/((1/Z170-1/Y170)+SIGN(Z170)*SQRT((1/Z170-1/Y170)*(1/Z170-1/Y170) + 4*CR170/((CR170+1)*(CR170+1))*(2*1/Z170*1/Y170-1/Y170*1/Y170)))</f>
        <v>0</v>
      </c>
      <c r="Y170">
        <f>IF(LEFT(CS170,1)&lt;&gt;"0",IF(LEFT(CS170,1)="1",3.0,CT170),$D$5+$E$5*(DJ170*DC170/($K$5*1000))+$F$5*(DJ170*DC170/($K$5*1000))*MAX(MIN(CQ170,$J$5),$I$5)*MAX(MIN(CQ170,$J$5),$I$5)+$G$5*MAX(MIN(CQ170,$J$5),$I$5)*(DJ170*DC170/($K$5*1000))+$H$5*(DJ170*DC170/($K$5*1000))*(DJ170*DC170/($K$5*1000)))</f>
        <v>0</v>
      </c>
      <c r="Z170">
        <f>Q170*(1000-(1000*0.61365*exp(17.502*AD170/(240.97+AD170))/(DC170+DD170)+CX170)/2)/(1000*0.61365*exp(17.502*AD170/(240.97+AD170))/(DC170+DD170)-CX170)</f>
        <v>0</v>
      </c>
      <c r="AA170">
        <f>1/((CR170+1)/(X170/1.6)+1/(Y170/1.37)) + CR170/((CR170+1)/(X170/1.6) + CR170/(Y170/1.37))</f>
        <v>0</v>
      </c>
      <c r="AB170">
        <f>(CM170*CP170)</f>
        <v>0</v>
      </c>
      <c r="AC170">
        <f>(DE170+(AB170+2*0.95*5.67E-8*(((DE170+$B$7)+273)^4-(DE170+273)^4)-44100*Q170)/(1.84*29.3*Y170+8*0.95*5.67E-8*(DE170+273)^3))</f>
        <v>0</v>
      </c>
      <c r="AD170">
        <f>($B$119*DF170+$D$7*DG170+$C$119*AC170)</f>
        <v>0</v>
      </c>
      <c r="AE170">
        <f>0.61365*exp(17.502*AD170/(240.97+AD170))</f>
        <v>0</v>
      </c>
      <c r="AF170">
        <f>(AG170/AH170*100)</f>
        <v>0</v>
      </c>
      <c r="AG170">
        <f>CX170*(DC170+DD170)/1000</f>
        <v>0</v>
      </c>
      <c r="AH170">
        <f>0.61365*exp(17.502*DE170/(240.97+DE170))</f>
        <v>0</v>
      </c>
      <c r="AI170">
        <f>(AE170-CX170*(DC170+DD170)/1000)</f>
        <v>0</v>
      </c>
      <c r="AJ170">
        <f>(-Q170*44100)</f>
        <v>0</v>
      </c>
      <c r="AK170">
        <f>2*29.3*Y170*0.92*(DE170-AD170)</f>
        <v>0</v>
      </c>
      <c r="AL170">
        <f>2*0.95*5.67E-8*(((DE170+$B$7)+273)^4-(AD170+273)^4)</f>
        <v>0</v>
      </c>
      <c r="AM170">
        <f>AB170+AL170+AJ170+AK170</f>
        <v>0</v>
      </c>
      <c r="AN170">
        <v>0</v>
      </c>
      <c r="AO170">
        <v>0</v>
      </c>
      <c r="AP170">
        <f>IF(AN170*$H$13&gt;=AR170,1.0,(AR170/(AR170-AN170*$H$13)))</f>
        <v>0</v>
      </c>
      <c r="AQ170">
        <f>(AP170-1)*100</f>
        <v>0</v>
      </c>
      <c r="AR170">
        <f>MAX(0,($B$13+$C$13*DJ170)/(1+$D$13*DJ170)*DC170/(DE170+273)*$E$13)</f>
        <v>0</v>
      </c>
      <c r="AS170" t="s">
        <v>409</v>
      </c>
      <c r="AT170">
        <v>12501.9</v>
      </c>
      <c r="AU170">
        <v>646.7515384615385</v>
      </c>
      <c r="AV170">
        <v>2575.47</v>
      </c>
      <c r="AW170">
        <f>1-AU170/AV170</f>
        <v>0</v>
      </c>
      <c r="AX170">
        <v>-1.242991638256745</v>
      </c>
      <c r="AY170" t="s">
        <v>1082</v>
      </c>
      <c r="AZ170">
        <v>12531.7</v>
      </c>
      <c r="BA170">
        <v>671.45452</v>
      </c>
      <c r="BB170">
        <v>1122.52</v>
      </c>
      <c r="BC170">
        <f>1-BA170/BB170</f>
        <v>0</v>
      </c>
      <c r="BD170">
        <v>0.5</v>
      </c>
      <c r="BE170">
        <f>CN170</f>
        <v>0</v>
      </c>
      <c r="BF170">
        <f>S170</f>
        <v>0</v>
      </c>
      <c r="BG170">
        <f>BC170*BD170*BE170</f>
        <v>0</v>
      </c>
      <c r="BH170">
        <f>(BF170-AX170)/BE170</f>
        <v>0</v>
      </c>
      <c r="BI170">
        <f>(AV170-BB170)/BB170</f>
        <v>0</v>
      </c>
      <c r="BJ170">
        <f>AU170/(AW170+AU170/BB170)</f>
        <v>0</v>
      </c>
      <c r="BK170" t="s">
        <v>1083</v>
      </c>
      <c r="BL170">
        <v>1498.23</v>
      </c>
      <c r="BM170">
        <f>IF(BL170&lt;&gt;0, BL170, BJ170)</f>
        <v>0</v>
      </c>
      <c r="BN170">
        <f>1-BM170/BB170</f>
        <v>0</v>
      </c>
      <c r="BO170">
        <f>(BB170-BA170)/(BB170-BM170)</f>
        <v>0</v>
      </c>
      <c r="BP170">
        <f>(AV170-BB170)/(AV170-BM170)</f>
        <v>0</v>
      </c>
      <c r="BQ170">
        <f>(BB170-BA170)/(BB170-AU170)</f>
        <v>0</v>
      </c>
      <c r="BR170">
        <f>(AV170-BB170)/(AV170-AU170)</f>
        <v>0</v>
      </c>
      <c r="BS170">
        <f>(BO170*BM170/BA170)</f>
        <v>0</v>
      </c>
      <c r="BT170">
        <f>(1-BS170)</f>
        <v>0</v>
      </c>
      <c r="BU170">
        <v>2111</v>
      </c>
      <c r="BV170">
        <v>300</v>
      </c>
      <c r="BW170">
        <v>300</v>
      </c>
      <c r="BX170">
        <v>300</v>
      </c>
      <c r="BY170">
        <v>12531.7</v>
      </c>
      <c r="BZ170">
        <v>1011.83</v>
      </c>
      <c r="CA170">
        <v>-0.00967993</v>
      </c>
      <c r="CB170">
        <v>-27.2</v>
      </c>
      <c r="CC170" t="s">
        <v>412</v>
      </c>
      <c r="CD170" t="s">
        <v>412</v>
      </c>
      <c r="CE170" t="s">
        <v>412</v>
      </c>
      <c r="CF170" t="s">
        <v>412</v>
      </c>
      <c r="CG170" t="s">
        <v>412</v>
      </c>
      <c r="CH170" t="s">
        <v>412</v>
      </c>
      <c r="CI170" t="s">
        <v>412</v>
      </c>
      <c r="CJ170" t="s">
        <v>412</v>
      </c>
      <c r="CK170" t="s">
        <v>412</v>
      </c>
      <c r="CL170" t="s">
        <v>412</v>
      </c>
      <c r="CM170">
        <f>$B$11*DK170+$C$11*DL170+$F$11*DW170*(1-DZ170)</f>
        <v>0</v>
      </c>
      <c r="CN170">
        <f>CM170*CO170</f>
        <v>0</v>
      </c>
      <c r="CO170">
        <f>($B$11*$D$9+$C$11*$D$9+$F$11*((EJ170+EB170)/MAX(EJ170+EB170+EK170, 0.1)*$I$9+EK170/MAX(EJ170+EB170+EK170, 0.1)*$J$9))/($B$11+$C$11+$F$11)</f>
        <v>0</v>
      </c>
      <c r="CP170">
        <f>($B$11*$K$9+$C$11*$K$9+$F$11*((EJ170+EB170)/MAX(EJ170+EB170+EK170, 0.1)*$P$9+EK170/MAX(EJ170+EB170+EK170, 0.1)*$Q$9))/($B$11+$C$11+$F$11)</f>
        <v>0</v>
      </c>
      <c r="CQ170">
        <v>6</v>
      </c>
      <c r="CR170">
        <v>0.5</v>
      </c>
      <c r="CS170" t="s">
        <v>413</v>
      </c>
      <c r="CT170">
        <v>2</v>
      </c>
      <c r="CU170">
        <v>1687902009.75</v>
      </c>
      <c r="CV170">
        <v>427.9821666666667</v>
      </c>
      <c r="CW170">
        <v>435.0030333333333</v>
      </c>
      <c r="CX170">
        <v>35.64819</v>
      </c>
      <c r="CY170">
        <v>34.93321333333333</v>
      </c>
      <c r="CZ170">
        <v>427.5121666666666</v>
      </c>
      <c r="DA170">
        <v>35.13119</v>
      </c>
      <c r="DB170">
        <v>600.2406666666667</v>
      </c>
      <c r="DC170">
        <v>100.7724</v>
      </c>
      <c r="DD170">
        <v>0.09978931333333334</v>
      </c>
      <c r="DE170">
        <v>34.36607000000001</v>
      </c>
      <c r="DF170">
        <v>34.21494333333333</v>
      </c>
      <c r="DG170">
        <v>999.9000000000002</v>
      </c>
      <c r="DH170">
        <v>0</v>
      </c>
      <c r="DI170">
        <v>0</v>
      </c>
      <c r="DJ170">
        <v>9991.896666666667</v>
      </c>
      <c r="DK170">
        <v>0</v>
      </c>
      <c r="DL170">
        <v>145.2967666666667</v>
      </c>
      <c r="DM170">
        <v>-7.088407666666666</v>
      </c>
      <c r="DN170">
        <v>443.7342333333334</v>
      </c>
      <c r="DO170">
        <v>450.7492666666667</v>
      </c>
      <c r="DP170">
        <v>0.7177716</v>
      </c>
      <c r="DQ170">
        <v>435.0030333333333</v>
      </c>
      <c r="DR170">
        <v>34.93321333333333</v>
      </c>
      <c r="DS170">
        <v>3.592634333333333</v>
      </c>
      <c r="DT170">
        <v>3.520304666666667</v>
      </c>
      <c r="DU170">
        <v>27.06399333333333</v>
      </c>
      <c r="DV170">
        <v>26.71799</v>
      </c>
      <c r="DW170">
        <v>799.9553666666667</v>
      </c>
      <c r="DX170">
        <v>0.9499962</v>
      </c>
      <c r="DY170">
        <v>0.05000352</v>
      </c>
      <c r="DZ170">
        <v>0</v>
      </c>
      <c r="EA170">
        <v>671.5967999999999</v>
      </c>
      <c r="EB170">
        <v>4.99931</v>
      </c>
      <c r="EC170">
        <v>16150.18666666667</v>
      </c>
      <c r="ED170">
        <v>6994.166666666667</v>
      </c>
      <c r="EE170">
        <v>40.02893333333333</v>
      </c>
      <c r="EF170">
        <v>42.05786666666665</v>
      </c>
      <c r="EG170">
        <v>41</v>
      </c>
      <c r="EH170">
        <v>41.63326666666667</v>
      </c>
      <c r="EI170">
        <v>41.94119999999998</v>
      </c>
      <c r="EJ170">
        <v>755.2049999999998</v>
      </c>
      <c r="EK170">
        <v>39.74933333333333</v>
      </c>
      <c r="EL170">
        <v>0</v>
      </c>
      <c r="EM170">
        <v>114.2000000476837</v>
      </c>
      <c r="EN170">
        <v>0</v>
      </c>
      <c r="EO170">
        <v>671.45452</v>
      </c>
      <c r="EP170">
        <v>-29.12576918953719</v>
      </c>
      <c r="EQ170">
        <v>-2492.715386540783</v>
      </c>
      <c r="ER170">
        <v>16134.736</v>
      </c>
      <c r="ES170">
        <v>15</v>
      </c>
      <c r="ET170">
        <v>1687902038.5</v>
      </c>
      <c r="EU170" t="s">
        <v>1084</v>
      </c>
      <c r="EV170">
        <v>1687902035.5</v>
      </c>
      <c r="EW170">
        <v>1687902038.5</v>
      </c>
      <c r="EX170">
        <v>134</v>
      </c>
      <c r="EY170">
        <v>0.068</v>
      </c>
      <c r="EZ170">
        <v>-0.003</v>
      </c>
      <c r="FA170">
        <v>0.47</v>
      </c>
      <c r="FB170">
        <v>0.517</v>
      </c>
      <c r="FC170">
        <v>435</v>
      </c>
      <c r="FD170">
        <v>35</v>
      </c>
      <c r="FE170">
        <v>0.39</v>
      </c>
      <c r="FF170">
        <v>0.12</v>
      </c>
      <c r="FG170">
        <v>-7.104213414634145</v>
      </c>
      <c r="FH170">
        <v>0.2845948432055674</v>
      </c>
      <c r="FI170">
        <v>0.04519902910730184</v>
      </c>
      <c r="FJ170">
        <v>1</v>
      </c>
      <c r="FK170">
        <v>427.9127741935484</v>
      </c>
      <c r="FL170">
        <v>0.1820322580644909</v>
      </c>
      <c r="FM170">
        <v>0.01847702964087016</v>
      </c>
      <c r="FN170">
        <v>1</v>
      </c>
      <c r="FO170">
        <v>0.6990287317073172</v>
      </c>
      <c r="FP170">
        <v>0.3933548989547038</v>
      </c>
      <c r="FQ170">
        <v>0.0405167947869284</v>
      </c>
      <c r="FR170">
        <v>1</v>
      </c>
      <c r="FS170">
        <v>35.64451935483871</v>
      </c>
      <c r="FT170">
        <v>0.5655629032257581</v>
      </c>
      <c r="FU170">
        <v>0.04232877782126278</v>
      </c>
      <c r="FV170">
        <v>1</v>
      </c>
      <c r="FW170">
        <v>4</v>
      </c>
      <c r="FX170">
        <v>4</v>
      </c>
      <c r="FY170" t="s">
        <v>415</v>
      </c>
      <c r="FZ170">
        <v>3.16962</v>
      </c>
      <c r="GA170">
        <v>2.79668</v>
      </c>
      <c r="GB170">
        <v>0.104443</v>
      </c>
      <c r="GC170">
        <v>0.106363</v>
      </c>
      <c r="GD170">
        <v>0.154583</v>
      </c>
      <c r="GE170">
        <v>0.153262</v>
      </c>
      <c r="GF170">
        <v>27638.4</v>
      </c>
      <c r="GG170">
        <v>21991.3</v>
      </c>
      <c r="GH170">
        <v>28880</v>
      </c>
      <c r="GI170">
        <v>24136.2</v>
      </c>
      <c r="GJ170">
        <v>31064.8</v>
      </c>
      <c r="GK170">
        <v>29830.7</v>
      </c>
      <c r="GL170">
        <v>39848.7</v>
      </c>
      <c r="GM170">
        <v>39386</v>
      </c>
      <c r="GN170">
        <v>2.0938</v>
      </c>
      <c r="GO170">
        <v>1.7715</v>
      </c>
      <c r="GP170">
        <v>0.0713617</v>
      </c>
      <c r="GQ170">
        <v>0</v>
      </c>
      <c r="GR170">
        <v>33.0577</v>
      </c>
      <c r="GS170">
        <v>999.9</v>
      </c>
      <c r="GT170">
        <v>63.9</v>
      </c>
      <c r="GU170">
        <v>36.9</v>
      </c>
      <c r="GV170">
        <v>39.7594</v>
      </c>
      <c r="GW170">
        <v>62.35</v>
      </c>
      <c r="GX170">
        <v>30.9736</v>
      </c>
      <c r="GY170">
        <v>1</v>
      </c>
      <c r="GZ170">
        <v>0.563392</v>
      </c>
      <c r="HA170">
        <v>0</v>
      </c>
      <c r="HB170">
        <v>20.282</v>
      </c>
      <c r="HC170">
        <v>5.22373</v>
      </c>
      <c r="HD170">
        <v>11.9099</v>
      </c>
      <c r="HE170">
        <v>4.96335</v>
      </c>
      <c r="HF170">
        <v>3.292</v>
      </c>
      <c r="HG170">
        <v>9999</v>
      </c>
      <c r="HH170">
        <v>9999</v>
      </c>
      <c r="HI170">
        <v>9999</v>
      </c>
      <c r="HJ170">
        <v>999.9</v>
      </c>
      <c r="HK170">
        <v>4.97031</v>
      </c>
      <c r="HL170">
        <v>1.8754</v>
      </c>
      <c r="HM170">
        <v>1.87411</v>
      </c>
      <c r="HN170">
        <v>1.87332</v>
      </c>
      <c r="HO170">
        <v>1.87475</v>
      </c>
      <c r="HP170">
        <v>1.86974</v>
      </c>
      <c r="HQ170">
        <v>1.8739</v>
      </c>
      <c r="HR170">
        <v>1.87897</v>
      </c>
      <c r="HS170">
        <v>0</v>
      </c>
      <c r="HT170">
        <v>0</v>
      </c>
      <c r="HU170">
        <v>0</v>
      </c>
      <c r="HV170">
        <v>0</v>
      </c>
      <c r="HW170" t="s">
        <v>416</v>
      </c>
      <c r="HX170" t="s">
        <v>417</v>
      </c>
      <c r="HY170" t="s">
        <v>418</v>
      </c>
      <c r="HZ170" t="s">
        <v>418</v>
      </c>
      <c r="IA170" t="s">
        <v>418</v>
      </c>
      <c r="IB170" t="s">
        <v>418</v>
      </c>
      <c r="IC170">
        <v>0</v>
      </c>
      <c r="ID170">
        <v>100</v>
      </c>
      <c r="IE170">
        <v>100</v>
      </c>
      <c r="IF170">
        <v>0.47</v>
      </c>
      <c r="IG170">
        <v>0.517</v>
      </c>
      <c r="IH170">
        <v>0.4024285714285725</v>
      </c>
      <c r="II170">
        <v>0</v>
      </c>
      <c r="IJ170">
        <v>0</v>
      </c>
      <c r="IK170">
        <v>0</v>
      </c>
      <c r="IL170">
        <v>0.5197904761904866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1.5</v>
      </c>
      <c r="IU170">
        <v>1.6</v>
      </c>
      <c r="IV170">
        <v>1.14136</v>
      </c>
      <c r="IW170">
        <v>2.44873</v>
      </c>
      <c r="IX170">
        <v>1.42578</v>
      </c>
      <c r="IY170">
        <v>2.26562</v>
      </c>
      <c r="IZ170">
        <v>1.54785</v>
      </c>
      <c r="JA170">
        <v>2.34375</v>
      </c>
      <c r="JB170">
        <v>39.9689</v>
      </c>
      <c r="JC170">
        <v>14.78</v>
      </c>
      <c r="JD170">
        <v>18</v>
      </c>
      <c r="JE170">
        <v>642.016</v>
      </c>
      <c r="JF170">
        <v>412.565</v>
      </c>
      <c r="JG170">
        <v>34.0854</v>
      </c>
      <c r="JH170">
        <v>34.2468</v>
      </c>
      <c r="JI170">
        <v>30.0002</v>
      </c>
      <c r="JJ170">
        <v>34.0795</v>
      </c>
      <c r="JK170">
        <v>33.9942</v>
      </c>
      <c r="JL170">
        <v>22.8756</v>
      </c>
      <c r="JM170">
        <v>14.8594</v>
      </c>
      <c r="JN170">
        <v>100</v>
      </c>
      <c r="JO170">
        <v>-999.9</v>
      </c>
      <c r="JP170">
        <v>435</v>
      </c>
      <c r="JQ170">
        <v>35</v>
      </c>
      <c r="JR170">
        <v>94.1146</v>
      </c>
      <c r="JS170">
        <v>100.199</v>
      </c>
    </row>
    <row r="171" spans="1:279">
      <c r="A171">
        <v>135</v>
      </c>
      <c r="B171">
        <v>1687902153.5</v>
      </c>
      <c r="C171">
        <v>29621.90000009537</v>
      </c>
      <c r="D171" t="s">
        <v>1085</v>
      </c>
      <c r="E171" t="s">
        <v>1086</v>
      </c>
      <c r="F171">
        <v>15</v>
      </c>
      <c r="P171">
        <v>1687902145.5</v>
      </c>
      <c r="Q171">
        <f>(R171)/1000</f>
        <v>0</v>
      </c>
      <c r="R171">
        <f>1000*DB171*AP171*(CX171-CY171)/(100*CQ171*(1000-AP171*CX171))</f>
        <v>0</v>
      </c>
      <c r="S171">
        <f>DB171*AP171*(CW171-CV171*(1000-AP171*CY171)/(1000-AP171*CX171))/(100*CQ171)</f>
        <v>0</v>
      </c>
      <c r="T171">
        <f>CV171 - IF(AP171&gt;1, S171*CQ171*100.0/(AR171*DJ171), 0)</f>
        <v>0</v>
      </c>
      <c r="U171">
        <f>((AA171-Q171/2)*T171-S171)/(AA171+Q171/2)</f>
        <v>0</v>
      </c>
      <c r="V171">
        <f>U171*(DC171+DD171)/1000.0</f>
        <v>0</v>
      </c>
      <c r="W171">
        <f>(CV171 - IF(AP171&gt;1, S171*CQ171*100.0/(AR171*DJ171), 0))*(DC171+DD171)/1000.0</f>
        <v>0</v>
      </c>
      <c r="X171">
        <f>2.0/((1/Z171-1/Y171)+SIGN(Z171)*SQRT((1/Z171-1/Y171)*(1/Z171-1/Y171) + 4*CR171/((CR171+1)*(CR171+1))*(2*1/Z171*1/Y171-1/Y171*1/Y171)))</f>
        <v>0</v>
      </c>
      <c r="Y171">
        <f>IF(LEFT(CS171,1)&lt;&gt;"0",IF(LEFT(CS171,1)="1",3.0,CT171),$D$5+$E$5*(DJ171*DC171/($K$5*1000))+$F$5*(DJ171*DC171/($K$5*1000))*MAX(MIN(CQ171,$J$5),$I$5)*MAX(MIN(CQ171,$J$5),$I$5)+$G$5*MAX(MIN(CQ171,$J$5),$I$5)*(DJ171*DC171/($K$5*1000))+$H$5*(DJ171*DC171/($K$5*1000))*(DJ171*DC171/($K$5*1000)))</f>
        <v>0</v>
      </c>
      <c r="Z171">
        <f>Q171*(1000-(1000*0.61365*exp(17.502*AD171/(240.97+AD171))/(DC171+DD171)+CX171)/2)/(1000*0.61365*exp(17.502*AD171/(240.97+AD171))/(DC171+DD171)-CX171)</f>
        <v>0</v>
      </c>
      <c r="AA171">
        <f>1/((CR171+1)/(X171/1.6)+1/(Y171/1.37)) + CR171/((CR171+1)/(X171/1.6) + CR171/(Y171/1.37))</f>
        <v>0</v>
      </c>
      <c r="AB171">
        <f>(CM171*CP171)</f>
        <v>0</v>
      </c>
      <c r="AC171">
        <f>(DE171+(AB171+2*0.95*5.67E-8*(((DE171+$B$7)+273)^4-(DE171+273)^4)-44100*Q171)/(1.84*29.3*Y171+8*0.95*5.67E-8*(DE171+273)^3))</f>
        <v>0</v>
      </c>
      <c r="AD171">
        <f>($B$119*DF171+$D$7*DG171+$C$119*AC171)</f>
        <v>0</v>
      </c>
      <c r="AE171">
        <f>0.61365*exp(17.502*AD171/(240.97+AD171))</f>
        <v>0</v>
      </c>
      <c r="AF171">
        <f>(AG171/AH171*100)</f>
        <v>0</v>
      </c>
      <c r="AG171">
        <f>CX171*(DC171+DD171)/1000</f>
        <v>0</v>
      </c>
      <c r="AH171">
        <f>0.61365*exp(17.502*DE171/(240.97+DE171))</f>
        <v>0</v>
      </c>
      <c r="AI171">
        <f>(AE171-CX171*(DC171+DD171)/1000)</f>
        <v>0</v>
      </c>
      <c r="AJ171">
        <f>(-Q171*44100)</f>
        <v>0</v>
      </c>
      <c r="AK171">
        <f>2*29.3*Y171*0.92*(DE171-AD171)</f>
        <v>0</v>
      </c>
      <c r="AL171">
        <f>2*0.95*5.67E-8*(((DE171+$B$7)+273)^4-(AD171+273)^4)</f>
        <v>0</v>
      </c>
      <c r="AM171">
        <f>AB171+AL171+AJ171+AK171</f>
        <v>0</v>
      </c>
      <c r="AN171">
        <v>0</v>
      </c>
      <c r="AO171">
        <v>0</v>
      </c>
      <c r="AP171">
        <f>IF(AN171*$H$13&gt;=AR171,1.0,(AR171/(AR171-AN171*$H$13)))</f>
        <v>0</v>
      </c>
      <c r="AQ171">
        <f>(AP171-1)*100</f>
        <v>0</v>
      </c>
      <c r="AR171">
        <f>MAX(0,($B$13+$C$13*DJ171)/(1+$D$13*DJ171)*DC171/(DE171+273)*$E$13)</f>
        <v>0</v>
      </c>
      <c r="AS171" t="s">
        <v>409</v>
      </c>
      <c r="AT171">
        <v>12501.9</v>
      </c>
      <c r="AU171">
        <v>646.7515384615385</v>
      </c>
      <c r="AV171">
        <v>2575.47</v>
      </c>
      <c r="AW171">
        <f>1-AU171/AV171</f>
        <v>0</v>
      </c>
      <c r="AX171">
        <v>-1.242991638256745</v>
      </c>
      <c r="AY171" t="s">
        <v>1087</v>
      </c>
      <c r="AZ171">
        <v>12587.3</v>
      </c>
      <c r="BA171">
        <v>461.1206</v>
      </c>
      <c r="BB171">
        <v>668.431</v>
      </c>
      <c r="BC171">
        <f>1-BA171/BB171</f>
        <v>0</v>
      </c>
      <c r="BD171">
        <v>0.5</v>
      </c>
      <c r="BE171">
        <f>CN171</f>
        <v>0</v>
      </c>
      <c r="BF171">
        <f>S171</f>
        <v>0</v>
      </c>
      <c r="BG171">
        <f>BC171*BD171*BE171</f>
        <v>0</v>
      </c>
      <c r="BH171">
        <f>(BF171-AX171)/BE171</f>
        <v>0</v>
      </c>
      <c r="BI171">
        <f>(AV171-BB171)/BB171</f>
        <v>0</v>
      </c>
      <c r="BJ171">
        <f>AU171/(AW171+AU171/BB171)</f>
        <v>0</v>
      </c>
      <c r="BK171" t="s">
        <v>1088</v>
      </c>
      <c r="BL171">
        <v>-2606.98</v>
      </c>
      <c r="BM171">
        <f>IF(BL171&lt;&gt;0, BL171, BJ171)</f>
        <v>0</v>
      </c>
      <c r="BN171">
        <f>1-BM171/BB171</f>
        <v>0</v>
      </c>
      <c r="BO171">
        <f>(BB171-BA171)/(BB171-BM171)</f>
        <v>0</v>
      </c>
      <c r="BP171">
        <f>(AV171-BB171)/(AV171-BM171)</f>
        <v>0</v>
      </c>
      <c r="BQ171">
        <f>(BB171-BA171)/(BB171-AU171)</f>
        <v>0</v>
      </c>
      <c r="BR171">
        <f>(AV171-BB171)/(AV171-AU171)</f>
        <v>0</v>
      </c>
      <c r="BS171">
        <f>(BO171*BM171/BA171)</f>
        <v>0</v>
      </c>
      <c r="BT171">
        <f>(1-BS171)</f>
        <v>0</v>
      </c>
      <c r="BU171">
        <v>2113</v>
      </c>
      <c r="BV171">
        <v>300</v>
      </c>
      <c r="BW171">
        <v>300</v>
      </c>
      <c r="BX171">
        <v>300</v>
      </c>
      <c r="BY171">
        <v>12587.3</v>
      </c>
      <c r="BZ171">
        <v>620</v>
      </c>
      <c r="CA171">
        <v>-0.009720970000000001</v>
      </c>
      <c r="CB171">
        <v>-11.56</v>
      </c>
      <c r="CC171" t="s">
        <v>412</v>
      </c>
      <c r="CD171" t="s">
        <v>412</v>
      </c>
      <c r="CE171" t="s">
        <v>412</v>
      </c>
      <c r="CF171" t="s">
        <v>412</v>
      </c>
      <c r="CG171" t="s">
        <v>412</v>
      </c>
      <c r="CH171" t="s">
        <v>412</v>
      </c>
      <c r="CI171" t="s">
        <v>412</v>
      </c>
      <c r="CJ171" t="s">
        <v>412</v>
      </c>
      <c r="CK171" t="s">
        <v>412</v>
      </c>
      <c r="CL171" t="s">
        <v>412</v>
      </c>
      <c r="CM171">
        <f>$B$11*DK171+$C$11*DL171+$F$11*DW171*(1-DZ171)</f>
        <v>0</v>
      </c>
      <c r="CN171">
        <f>CM171*CO171</f>
        <v>0</v>
      </c>
      <c r="CO171">
        <f>($B$11*$D$9+$C$11*$D$9+$F$11*((EJ171+EB171)/MAX(EJ171+EB171+EK171, 0.1)*$I$9+EK171/MAX(EJ171+EB171+EK171, 0.1)*$J$9))/($B$11+$C$11+$F$11)</f>
        <v>0</v>
      </c>
      <c r="CP171">
        <f>($B$11*$K$9+$C$11*$K$9+$F$11*((EJ171+EB171)/MAX(EJ171+EB171+EK171, 0.1)*$P$9+EK171/MAX(EJ171+EB171+EK171, 0.1)*$Q$9))/($B$11+$C$11+$F$11)</f>
        <v>0</v>
      </c>
      <c r="CQ171">
        <v>6</v>
      </c>
      <c r="CR171">
        <v>0.5</v>
      </c>
      <c r="CS171" t="s">
        <v>413</v>
      </c>
      <c r="CT171">
        <v>2</v>
      </c>
      <c r="CU171">
        <v>1687902145.5</v>
      </c>
      <c r="CV171">
        <v>431.9269354838709</v>
      </c>
      <c r="CW171">
        <v>434.9923548387097</v>
      </c>
      <c r="CX171">
        <v>35.22956451612903</v>
      </c>
      <c r="CY171">
        <v>34.93132258064516</v>
      </c>
      <c r="CZ171">
        <v>431.4549354838709</v>
      </c>
      <c r="DA171">
        <v>34.70956451612903</v>
      </c>
      <c r="DB171">
        <v>600.2692258064517</v>
      </c>
      <c r="DC171">
        <v>100.7773225806451</v>
      </c>
      <c r="DD171">
        <v>0.1005261258064516</v>
      </c>
      <c r="DE171">
        <v>34.69823548387097</v>
      </c>
      <c r="DF171">
        <v>34.77197419354839</v>
      </c>
      <c r="DG171">
        <v>999.9000000000003</v>
      </c>
      <c r="DH171">
        <v>0</v>
      </c>
      <c r="DI171">
        <v>0</v>
      </c>
      <c r="DJ171">
        <v>10001.87064516129</v>
      </c>
      <c r="DK171">
        <v>0</v>
      </c>
      <c r="DL171">
        <v>426.631870967742</v>
      </c>
      <c r="DM171">
        <v>-3.067402580645162</v>
      </c>
      <c r="DN171">
        <v>447.6958709677419</v>
      </c>
      <c r="DO171">
        <v>450.737193548387</v>
      </c>
      <c r="DP171">
        <v>0.2953282903225807</v>
      </c>
      <c r="DQ171">
        <v>434.9923548387097</v>
      </c>
      <c r="DR171">
        <v>34.93132258064516</v>
      </c>
      <c r="DS171">
        <v>3.550049677419355</v>
      </c>
      <c r="DT171">
        <v>3.520287419354838</v>
      </c>
      <c r="DU171">
        <v>26.86102903225807</v>
      </c>
      <c r="DV171">
        <v>26.71791612903226</v>
      </c>
      <c r="DW171">
        <v>799.9998709677417</v>
      </c>
      <c r="DX171">
        <v>0.9500004193548385</v>
      </c>
      <c r="DY171">
        <v>0.04999931612903228</v>
      </c>
      <c r="DZ171">
        <v>0</v>
      </c>
      <c r="EA171">
        <v>461.3777096774193</v>
      </c>
      <c r="EB171">
        <v>4.999310000000001</v>
      </c>
      <c r="EC171">
        <v>13824.57096774194</v>
      </c>
      <c r="ED171">
        <v>6994.569677419356</v>
      </c>
      <c r="EE171">
        <v>40.17299999999998</v>
      </c>
      <c r="EF171">
        <v>42.18699999999998</v>
      </c>
      <c r="EG171">
        <v>41</v>
      </c>
      <c r="EH171">
        <v>41.99187096774194</v>
      </c>
      <c r="EI171">
        <v>42.10264516129031</v>
      </c>
      <c r="EJ171">
        <v>755.2509677419355</v>
      </c>
      <c r="EK171">
        <v>39.74935483870968</v>
      </c>
      <c r="EL171">
        <v>0</v>
      </c>
      <c r="EM171">
        <v>135.4000000953674</v>
      </c>
      <c r="EN171">
        <v>0</v>
      </c>
      <c r="EO171">
        <v>461.1206</v>
      </c>
      <c r="EP171">
        <v>-21.95669231439241</v>
      </c>
      <c r="EQ171">
        <v>8770.615402805484</v>
      </c>
      <c r="ER171">
        <v>13845.52</v>
      </c>
      <c r="ES171">
        <v>15</v>
      </c>
      <c r="ET171">
        <v>1687902171.5</v>
      </c>
      <c r="EU171" t="s">
        <v>1089</v>
      </c>
      <c r="EV171">
        <v>1687902171.5</v>
      </c>
      <c r="EW171">
        <v>1687902170.5</v>
      </c>
      <c r="EX171">
        <v>135</v>
      </c>
      <c r="EY171">
        <v>0.002</v>
      </c>
      <c r="EZ171">
        <v>0.002</v>
      </c>
      <c r="FA171">
        <v>0.472</v>
      </c>
      <c r="FB171">
        <v>0.52</v>
      </c>
      <c r="FC171">
        <v>435</v>
      </c>
      <c r="FD171">
        <v>35</v>
      </c>
      <c r="FE171">
        <v>0.27</v>
      </c>
      <c r="FF171">
        <v>0.23</v>
      </c>
      <c r="FG171">
        <v>-3.069115</v>
      </c>
      <c r="FH171">
        <v>0.3057097936210201</v>
      </c>
      <c r="FI171">
        <v>0.05334860124689307</v>
      </c>
      <c r="FJ171">
        <v>1</v>
      </c>
      <c r="FK171">
        <v>431.9259666666666</v>
      </c>
      <c r="FL171">
        <v>0.5649744160177558</v>
      </c>
      <c r="FM171">
        <v>0.04706412882675995</v>
      </c>
      <c r="FN171">
        <v>1</v>
      </c>
      <c r="FO171">
        <v>0.28406055</v>
      </c>
      <c r="FP171">
        <v>0.1570980562851779</v>
      </c>
      <c r="FQ171">
        <v>0.02387673893138466</v>
      </c>
      <c r="FR171">
        <v>1</v>
      </c>
      <c r="FS171">
        <v>35.22736333333333</v>
      </c>
      <c r="FT171">
        <v>-0.06000533926583548</v>
      </c>
      <c r="FU171">
        <v>0.01137519181767411</v>
      </c>
      <c r="FV171">
        <v>1</v>
      </c>
      <c r="FW171">
        <v>4</v>
      </c>
      <c r="FX171">
        <v>4</v>
      </c>
      <c r="FY171" t="s">
        <v>415</v>
      </c>
      <c r="FZ171">
        <v>3.16931</v>
      </c>
      <c r="GA171">
        <v>2.79674</v>
      </c>
      <c r="GB171">
        <v>0.105181</v>
      </c>
      <c r="GC171">
        <v>0.106366</v>
      </c>
      <c r="GD171">
        <v>0.153059</v>
      </c>
      <c r="GE171">
        <v>0.153249</v>
      </c>
      <c r="GF171">
        <v>27609.3</v>
      </c>
      <c r="GG171">
        <v>21993.4</v>
      </c>
      <c r="GH171">
        <v>28873.4</v>
      </c>
      <c r="GI171">
        <v>24138.6</v>
      </c>
      <c r="GJ171">
        <v>31113.8</v>
      </c>
      <c r="GK171">
        <v>29834.3</v>
      </c>
      <c r="GL171">
        <v>39839.4</v>
      </c>
      <c r="GM171">
        <v>39390.2</v>
      </c>
      <c r="GN171">
        <v>2.0934</v>
      </c>
      <c r="GO171">
        <v>1.7748</v>
      </c>
      <c r="GP171">
        <v>0.0624806</v>
      </c>
      <c r="GQ171">
        <v>0</v>
      </c>
      <c r="GR171">
        <v>33.7465</v>
      </c>
      <c r="GS171">
        <v>999.9</v>
      </c>
      <c r="GT171">
        <v>63.7</v>
      </c>
      <c r="GU171">
        <v>36.9</v>
      </c>
      <c r="GV171">
        <v>39.6308</v>
      </c>
      <c r="GW171">
        <v>62.1299</v>
      </c>
      <c r="GX171">
        <v>31.9151</v>
      </c>
      <c r="GY171">
        <v>1</v>
      </c>
      <c r="GZ171">
        <v>0.563547</v>
      </c>
      <c r="HA171">
        <v>0</v>
      </c>
      <c r="HB171">
        <v>20.2824</v>
      </c>
      <c r="HC171">
        <v>5.22283</v>
      </c>
      <c r="HD171">
        <v>11.9095</v>
      </c>
      <c r="HE171">
        <v>4.9635</v>
      </c>
      <c r="HF171">
        <v>3.292</v>
      </c>
      <c r="HG171">
        <v>9999</v>
      </c>
      <c r="HH171">
        <v>9999</v>
      </c>
      <c r="HI171">
        <v>9999</v>
      </c>
      <c r="HJ171">
        <v>999.9</v>
      </c>
      <c r="HK171">
        <v>4.97031</v>
      </c>
      <c r="HL171">
        <v>1.87538</v>
      </c>
      <c r="HM171">
        <v>1.87414</v>
      </c>
      <c r="HN171">
        <v>1.87333</v>
      </c>
      <c r="HO171">
        <v>1.87477</v>
      </c>
      <c r="HP171">
        <v>1.86977</v>
      </c>
      <c r="HQ171">
        <v>1.8739</v>
      </c>
      <c r="HR171">
        <v>1.87897</v>
      </c>
      <c r="HS171">
        <v>0</v>
      </c>
      <c r="HT171">
        <v>0</v>
      </c>
      <c r="HU171">
        <v>0</v>
      </c>
      <c r="HV171">
        <v>0</v>
      </c>
      <c r="HW171" t="s">
        <v>416</v>
      </c>
      <c r="HX171" t="s">
        <v>417</v>
      </c>
      <c r="HY171" t="s">
        <v>418</v>
      </c>
      <c r="HZ171" t="s">
        <v>418</v>
      </c>
      <c r="IA171" t="s">
        <v>418</v>
      </c>
      <c r="IB171" t="s">
        <v>418</v>
      </c>
      <c r="IC171">
        <v>0</v>
      </c>
      <c r="ID171">
        <v>100</v>
      </c>
      <c r="IE171">
        <v>100</v>
      </c>
      <c r="IF171">
        <v>0.472</v>
      </c>
      <c r="IG171">
        <v>0.52</v>
      </c>
      <c r="IH171">
        <v>0.470100000000059</v>
      </c>
      <c r="II171">
        <v>0</v>
      </c>
      <c r="IJ171">
        <v>0</v>
      </c>
      <c r="IK171">
        <v>0</v>
      </c>
      <c r="IL171">
        <v>0.5170850000000016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2</v>
      </c>
      <c r="IU171">
        <v>1.9</v>
      </c>
      <c r="IV171">
        <v>1.14258</v>
      </c>
      <c r="IW171">
        <v>2.44507</v>
      </c>
      <c r="IX171">
        <v>1.42578</v>
      </c>
      <c r="IY171">
        <v>2.26562</v>
      </c>
      <c r="IZ171">
        <v>1.54785</v>
      </c>
      <c r="JA171">
        <v>2.36694</v>
      </c>
      <c r="JB171">
        <v>39.9942</v>
      </c>
      <c r="JC171">
        <v>14.7625</v>
      </c>
      <c r="JD171">
        <v>18</v>
      </c>
      <c r="JE171">
        <v>641.645</v>
      </c>
      <c r="JF171">
        <v>414.464</v>
      </c>
      <c r="JG171">
        <v>34.0646</v>
      </c>
      <c r="JH171">
        <v>34.2485</v>
      </c>
      <c r="JI171">
        <v>30.0001</v>
      </c>
      <c r="JJ171">
        <v>34.0734</v>
      </c>
      <c r="JK171">
        <v>33.9936</v>
      </c>
      <c r="JL171">
        <v>22.8859</v>
      </c>
      <c r="JM171">
        <v>14.8568</v>
      </c>
      <c r="JN171">
        <v>100</v>
      </c>
      <c r="JO171">
        <v>-999.9</v>
      </c>
      <c r="JP171">
        <v>435</v>
      </c>
      <c r="JQ171">
        <v>35</v>
      </c>
      <c r="JR171">
        <v>94.0928</v>
      </c>
      <c r="JS171">
        <v>100.209</v>
      </c>
    </row>
    <row r="172" spans="1:279">
      <c r="A172">
        <v>136</v>
      </c>
      <c r="B172">
        <v>1687902271.5</v>
      </c>
      <c r="C172">
        <v>29739.90000009537</v>
      </c>
      <c r="D172" t="s">
        <v>1090</v>
      </c>
      <c r="E172" t="s">
        <v>1091</v>
      </c>
      <c r="F172">
        <v>15</v>
      </c>
      <c r="P172">
        <v>1687902263.5</v>
      </c>
      <c r="Q172">
        <f>(R172)/1000</f>
        <v>0</v>
      </c>
      <c r="R172">
        <f>1000*DB172*AP172*(CX172-CY172)/(100*CQ172*(1000-AP172*CX172))</f>
        <v>0</v>
      </c>
      <c r="S172">
        <f>DB172*AP172*(CW172-CV172*(1000-AP172*CY172)/(1000-AP172*CX172))/(100*CQ172)</f>
        <v>0</v>
      </c>
      <c r="T172">
        <f>CV172 - IF(AP172&gt;1, S172*CQ172*100.0/(AR172*DJ172), 0)</f>
        <v>0</v>
      </c>
      <c r="U172">
        <f>((AA172-Q172/2)*T172-S172)/(AA172+Q172/2)</f>
        <v>0</v>
      </c>
      <c r="V172">
        <f>U172*(DC172+DD172)/1000.0</f>
        <v>0</v>
      </c>
      <c r="W172">
        <f>(CV172 - IF(AP172&gt;1, S172*CQ172*100.0/(AR172*DJ172), 0))*(DC172+DD172)/1000.0</f>
        <v>0</v>
      </c>
      <c r="X172">
        <f>2.0/((1/Z172-1/Y172)+SIGN(Z172)*SQRT((1/Z172-1/Y172)*(1/Z172-1/Y172) + 4*CR172/((CR172+1)*(CR172+1))*(2*1/Z172*1/Y172-1/Y172*1/Y172)))</f>
        <v>0</v>
      </c>
      <c r="Y172">
        <f>IF(LEFT(CS172,1)&lt;&gt;"0",IF(LEFT(CS172,1)="1",3.0,CT172),$D$5+$E$5*(DJ172*DC172/($K$5*1000))+$F$5*(DJ172*DC172/($K$5*1000))*MAX(MIN(CQ172,$J$5),$I$5)*MAX(MIN(CQ172,$J$5),$I$5)+$G$5*MAX(MIN(CQ172,$J$5),$I$5)*(DJ172*DC172/($K$5*1000))+$H$5*(DJ172*DC172/($K$5*1000))*(DJ172*DC172/($K$5*1000)))</f>
        <v>0</v>
      </c>
      <c r="Z172">
        <f>Q172*(1000-(1000*0.61365*exp(17.502*AD172/(240.97+AD172))/(DC172+DD172)+CX172)/2)/(1000*0.61365*exp(17.502*AD172/(240.97+AD172))/(DC172+DD172)-CX172)</f>
        <v>0</v>
      </c>
      <c r="AA172">
        <f>1/((CR172+1)/(X172/1.6)+1/(Y172/1.37)) + CR172/((CR172+1)/(X172/1.6) + CR172/(Y172/1.37))</f>
        <v>0</v>
      </c>
      <c r="AB172">
        <f>(CM172*CP172)</f>
        <v>0</v>
      </c>
      <c r="AC172">
        <f>(DE172+(AB172+2*0.95*5.67E-8*(((DE172+$B$7)+273)^4-(DE172+273)^4)-44100*Q172)/(1.84*29.3*Y172+8*0.95*5.67E-8*(DE172+273)^3))</f>
        <v>0</v>
      </c>
      <c r="AD172">
        <f>($B$119*DF172+$D$7*DG172+$C$119*AC172)</f>
        <v>0</v>
      </c>
      <c r="AE172">
        <f>0.61365*exp(17.502*AD172/(240.97+AD172))</f>
        <v>0</v>
      </c>
      <c r="AF172">
        <f>(AG172/AH172*100)</f>
        <v>0</v>
      </c>
      <c r="AG172">
        <f>CX172*(DC172+DD172)/1000</f>
        <v>0</v>
      </c>
      <c r="AH172">
        <f>0.61365*exp(17.502*DE172/(240.97+DE172))</f>
        <v>0</v>
      </c>
      <c r="AI172">
        <f>(AE172-CX172*(DC172+DD172)/1000)</f>
        <v>0</v>
      </c>
      <c r="AJ172">
        <f>(-Q172*44100)</f>
        <v>0</v>
      </c>
      <c r="AK172">
        <f>2*29.3*Y172*0.92*(DE172-AD172)</f>
        <v>0</v>
      </c>
      <c r="AL172">
        <f>2*0.95*5.67E-8*(((DE172+$B$7)+273)^4-(AD172+273)^4)</f>
        <v>0</v>
      </c>
      <c r="AM172">
        <f>AB172+AL172+AJ172+AK172</f>
        <v>0</v>
      </c>
      <c r="AN172">
        <v>0</v>
      </c>
      <c r="AO172">
        <v>0</v>
      </c>
      <c r="AP172">
        <f>IF(AN172*$H$13&gt;=AR172,1.0,(AR172/(AR172-AN172*$H$13)))</f>
        <v>0</v>
      </c>
      <c r="AQ172">
        <f>(AP172-1)*100</f>
        <v>0</v>
      </c>
      <c r="AR172">
        <f>MAX(0,($B$13+$C$13*DJ172)/(1+$D$13*DJ172)*DC172/(DE172+273)*$E$13)</f>
        <v>0</v>
      </c>
      <c r="AS172" t="s">
        <v>409</v>
      </c>
      <c r="AT172">
        <v>12501.9</v>
      </c>
      <c r="AU172">
        <v>646.7515384615385</v>
      </c>
      <c r="AV172">
        <v>2575.47</v>
      </c>
      <c r="AW172">
        <f>1-AU172/AV172</f>
        <v>0</v>
      </c>
      <c r="AX172">
        <v>-1.242991638256745</v>
      </c>
      <c r="AY172" t="s">
        <v>1092</v>
      </c>
      <c r="AZ172">
        <v>12535.4</v>
      </c>
      <c r="BA172">
        <v>674.69128</v>
      </c>
      <c r="BB172">
        <v>1078.24</v>
      </c>
      <c r="BC172">
        <f>1-BA172/BB172</f>
        <v>0</v>
      </c>
      <c r="BD172">
        <v>0.5</v>
      </c>
      <c r="BE172">
        <f>CN172</f>
        <v>0</v>
      </c>
      <c r="BF172">
        <f>S172</f>
        <v>0</v>
      </c>
      <c r="BG172">
        <f>BC172*BD172*BE172</f>
        <v>0</v>
      </c>
      <c r="BH172">
        <f>(BF172-AX172)/BE172</f>
        <v>0</v>
      </c>
      <c r="BI172">
        <f>(AV172-BB172)/BB172</f>
        <v>0</v>
      </c>
      <c r="BJ172">
        <f>AU172/(AW172+AU172/BB172)</f>
        <v>0</v>
      </c>
      <c r="BK172" t="s">
        <v>1093</v>
      </c>
      <c r="BL172">
        <v>-1478.23</v>
      </c>
      <c r="BM172">
        <f>IF(BL172&lt;&gt;0, BL172, BJ172)</f>
        <v>0</v>
      </c>
      <c r="BN172">
        <f>1-BM172/BB172</f>
        <v>0</v>
      </c>
      <c r="BO172">
        <f>(BB172-BA172)/(BB172-BM172)</f>
        <v>0</v>
      </c>
      <c r="BP172">
        <f>(AV172-BB172)/(AV172-BM172)</f>
        <v>0</v>
      </c>
      <c r="BQ172">
        <f>(BB172-BA172)/(BB172-AU172)</f>
        <v>0</v>
      </c>
      <c r="BR172">
        <f>(AV172-BB172)/(AV172-AU172)</f>
        <v>0</v>
      </c>
      <c r="BS172">
        <f>(BO172*BM172/BA172)</f>
        <v>0</v>
      </c>
      <c r="BT172">
        <f>(1-BS172)</f>
        <v>0</v>
      </c>
      <c r="BU172">
        <v>2115</v>
      </c>
      <c r="BV172">
        <v>300</v>
      </c>
      <c r="BW172">
        <v>300</v>
      </c>
      <c r="BX172">
        <v>300</v>
      </c>
      <c r="BY172">
        <v>12535.4</v>
      </c>
      <c r="BZ172">
        <v>992.74</v>
      </c>
      <c r="CA172">
        <v>-0.009682359999999999</v>
      </c>
      <c r="CB172">
        <v>-18.91</v>
      </c>
      <c r="CC172" t="s">
        <v>412</v>
      </c>
      <c r="CD172" t="s">
        <v>412</v>
      </c>
      <c r="CE172" t="s">
        <v>412</v>
      </c>
      <c r="CF172" t="s">
        <v>412</v>
      </c>
      <c r="CG172" t="s">
        <v>412</v>
      </c>
      <c r="CH172" t="s">
        <v>412</v>
      </c>
      <c r="CI172" t="s">
        <v>412</v>
      </c>
      <c r="CJ172" t="s">
        <v>412</v>
      </c>
      <c r="CK172" t="s">
        <v>412</v>
      </c>
      <c r="CL172" t="s">
        <v>412</v>
      </c>
      <c r="CM172">
        <f>$B$11*DK172+$C$11*DL172+$F$11*DW172*(1-DZ172)</f>
        <v>0</v>
      </c>
      <c r="CN172">
        <f>CM172*CO172</f>
        <v>0</v>
      </c>
      <c r="CO172">
        <f>($B$11*$D$9+$C$11*$D$9+$F$11*((EJ172+EB172)/MAX(EJ172+EB172+EK172, 0.1)*$I$9+EK172/MAX(EJ172+EB172+EK172, 0.1)*$J$9))/($B$11+$C$11+$F$11)</f>
        <v>0</v>
      </c>
      <c r="CP172">
        <f>($B$11*$K$9+$C$11*$K$9+$F$11*((EJ172+EB172)/MAX(EJ172+EB172+EK172, 0.1)*$P$9+EK172/MAX(EJ172+EB172+EK172, 0.1)*$Q$9))/($B$11+$C$11+$F$11)</f>
        <v>0</v>
      </c>
      <c r="CQ172">
        <v>6</v>
      </c>
      <c r="CR172">
        <v>0.5</v>
      </c>
      <c r="CS172" t="s">
        <v>413</v>
      </c>
      <c r="CT172">
        <v>2</v>
      </c>
      <c r="CU172">
        <v>1687902263.5</v>
      </c>
      <c r="CV172">
        <v>427.012806451613</v>
      </c>
      <c r="CW172">
        <v>434.9915806451613</v>
      </c>
      <c r="CX172">
        <v>35.79186774193549</v>
      </c>
      <c r="CY172">
        <v>34.97397096774193</v>
      </c>
      <c r="CZ172">
        <v>426.562806451613</v>
      </c>
      <c r="DA172">
        <v>35.27586774193549</v>
      </c>
      <c r="DB172">
        <v>600.1872258064517</v>
      </c>
      <c r="DC172">
        <v>100.7802258064516</v>
      </c>
      <c r="DD172">
        <v>0.09974392258064517</v>
      </c>
      <c r="DE172">
        <v>34.42384193548387</v>
      </c>
      <c r="DF172">
        <v>34.35004838709678</v>
      </c>
      <c r="DG172">
        <v>999.9000000000003</v>
      </c>
      <c r="DH172">
        <v>0</v>
      </c>
      <c r="DI172">
        <v>0</v>
      </c>
      <c r="DJ172">
        <v>10006.22741935484</v>
      </c>
      <c r="DK172">
        <v>0</v>
      </c>
      <c r="DL172">
        <v>147.1912903225806</v>
      </c>
      <c r="DM172">
        <v>-7.956347741935483</v>
      </c>
      <c r="DN172">
        <v>442.8886774193548</v>
      </c>
      <c r="DO172">
        <v>450.7563225806452</v>
      </c>
      <c r="DP172">
        <v>0.8214267741935481</v>
      </c>
      <c r="DQ172">
        <v>434.9915806451613</v>
      </c>
      <c r="DR172">
        <v>34.97397096774193</v>
      </c>
      <c r="DS172">
        <v>3.607467419354839</v>
      </c>
      <c r="DT172">
        <v>3.524684516129032</v>
      </c>
      <c r="DU172">
        <v>27.13419032258064</v>
      </c>
      <c r="DV172">
        <v>26.73911612903226</v>
      </c>
      <c r="DW172">
        <v>800.0144193548387</v>
      </c>
      <c r="DX172">
        <v>0.9500021612903227</v>
      </c>
      <c r="DY172">
        <v>0.04999764838709677</v>
      </c>
      <c r="DZ172">
        <v>0</v>
      </c>
      <c r="EA172">
        <v>676.9343225806449</v>
      </c>
      <c r="EB172">
        <v>4.999310000000001</v>
      </c>
      <c r="EC172">
        <v>13355.75806451613</v>
      </c>
      <c r="ED172">
        <v>6994.701612903226</v>
      </c>
      <c r="EE172">
        <v>40.21138709677417</v>
      </c>
      <c r="EF172">
        <v>42.25</v>
      </c>
      <c r="EG172">
        <v>41.12093548387096</v>
      </c>
      <c r="EH172">
        <v>41.96951612903224</v>
      </c>
      <c r="EI172">
        <v>42.125</v>
      </c>
      <c r="EJ172">
        <v>755.2661290322579</v>
      </c>
      <c r="EK172">
        <v>39.74903225806452</v>
      </c>
      <c r="EL172">
        <v>0</v>
      </c>
      <c r="EM172">
        <v>117.7000000476837</v>
      </c>
      <c r="EN172">
        <v>0</v>
      </c>
      <c r="EO172">
        <v>674.69128</v>
      </c>
      <c r="EP172">
        <v>-126.9281536651493</v>
      </c>
      <c r="EQ172">
        <v>5740.492321945751</v>
      </c>
      <c r="ER172">
        <v>13364.476</v>
      </c>
      <c r="ES172">
        <v>15</v>
      </c>
      <c r="ET172">
        <v>1687902301.5</v>
      </c>
      <c r="EU172" t="s">
        <v>1094</v>
      </c>
      <c r="EV172">
        <v>1687902301.5</v>
      </c>
      <c r="EW172">
        <v>1687902290.5</v>
      </c>
      <c r="EX172">
        <v>136</v>
      </c>
      <c r="EY172">
        <v>-0.022</v>
      </c>
      <c r="EZ172">
        <v>-0.004</v>
      </c>
      <c r="FA172">
        <v>0.45</v>
      </c>
      <c r="FB172">
        <v>0.516</v>
      </c>
      <c r="FC172">
        <v>435</v>
      </c>
      <c r="FD172">
        <v>35</v>
      </c>
      <c r="FE172">
        <v>0.24</v>
      </c>
      <c r="FF172">
        <v>0.1</v>
      </c>
      <c r="FG172">
        <v>-7.982196829268292</v>
      </c>
      <c r="FH172">
        <v>0.4607845296167173</v>
      </c>
      <c r="FI172">
        <v>0.05511756828678937</v>
      </c>
      <c r="FJ172">
        <v>1</v>
      </c>
      <c r="FK172">
        <v>427.0318387096775</v>
      </c>
      <c r="FL172">
        <v>0.2416935483856401</v>
      </c>
      <c r="FM172">
        <v>0.02930825797333426</v>
      </c>
      <c r="FN172">
        <v>1</v>
      </c>
      <c r="FO172">
        <v>0.8014685609756097</v>
      </c>
      <c r="FP172">
        <v>0.363424390243903</v>
      </c>
      <c r="FQ172">
        <v>0.03680069577487054</v>
      </c>
      <c r="FR172">
        <v>1</v>
      </c>
      <c r="FS172">
        <v>35.79295161290322</v>
      </c>
      <c r="FT172">
        <v>0.2699322580645943</v>
      </c>
      <c r="FU172">
        <v>0.0202481519820664</v>
      </c>
      <c r="FV172">
        <v>1</v>
      </c>
      <c r="FW172">
        <v>4</v>
      </c>
      <c r="FX172">
        <v>4</v>
      </c>
      <c r="FY172" t="s">
        <v>415</v>
      </c>
      <c r="FZ172">
        <v>3.17021</v>
      </c>
      <c r="GA172">
        <v>2.79744</v>
      </c>
      <c r="GB172">
        <v>0.104266</v>
      </c>
      <c r="GC172">
        <v>0.106363</v>
      </c>
      <c r="GD172">
        <v>0.154917</v>
      </c>
      <c r="GE172">
        <v>0.153387</v>
      </c>
      <c r="GF172">
        <v>27636.4</v>
      </c>
      <c r="GG172">
        <v>21990.5</v>
      </c>
      <c r="GH172">
        <v>28872.5</v>
      </c>
      <c r="GI172">
        <v>24135.5</v>
      </c>
      <c r="GJ172">
        <v>31044.6</v>
      </c>
      <c r="GK172">
        <v>29825.7</v>
      </c>
      <c r="GL172">
        <v>39838.2</v>
      </c>
      <c r="GM172">
        <v>39384.9</v>
      </c>
      <c r="GN172">
        <v>2.09347</v>
      </c>
      <c r="GO172">
        <v>1.7721</v>
      </c>
      <c r="GP172">
        <v>0.0576824</v>
      </c>
      <c r="GQ172">
        <v>0</v>
      </c>
      <c r="GR172">
        <v>33.4072</v>
      </c>
      <c r="GS172">
        <v>999.9</v>
      </c>
      <c r="GT172">
        <v>63.7</v>
      </c>
      <c r="GU172">
        <v>36.9</v>
      </c>
      <c r="GV172">
        <v>39.6333</v>
      </c>
      <c r="GW172">
        <v>61.6699</v>
      </c>
      <c r="GX172">
        <v>30.2644</v>
      </c>
      <c r="GY172">
        <v>1</v>
      </c>
      <c r="GZ172">
        <v>0.5673859999999999</v>
      </c>
      <c r="HA172">
        <v>0</v>
      </c>
      <c r="HB172">
        <v>20.2824</v>
      </c>
      <c r="HC172">
        <v>5.22328</v>
      </c>
      <c r="HD172">
        <v>11.9107</v>
      </c>
      <c r="HE172">
        <v>4.9637</v>
      </c>
      <c r="HF172">
        <v>3.292</v>
      </c>
      <c r="HG172">
        <v>9999</v>
      </c>
      <c r="HH172">
        <v>9999</v>
      </c>
      <c r="HI172">
        <v>9999</v>
      </c>
      <c r="HJ172">
        <v>999.9</v>
      </c>
      <c r="HK172">
        <v>4.97031</v>
      </c>
      <c r="HL172">
        <v>1.87538</v>
      </c>
      <c r="HM172">
        <v>1.87414</v>
      </c>
      <c r="HN172">
        <v>1.87332</v>
      </c>
      <c r="HO172">
        <v>1.87473</v>
      </c>
      <c r="HP172">
        <v>1.86976</v>
      </c>
      <c r="HQ172">
        <v>1.87388</v>
      </c>
      <c r="HR172">
        <v>1.87897</v>
      </c>
      <c r="HS172">
        <v>0</v>
      </c>
      <c r="HT172">
        <v>0</v>
      </c>
      <c r="HU172">
        <v>0</v>
      </c>
      <c r="HV172">
        <v>0</v>
      </c>
      <c r="HW172" t="s">
        <v>416</v>
      </c>
      <c r="HX172" t="s">
        <v>417</v>
      </c>
      <c r="HY172" t="s">
        <v>418</v>
      </c>
      <c r="HZ172" t="s">
        <v>418</v>
      </c>
      <c r="IA172" t="s">
        <v>418</v>
      </c>
      <c r="IB172" t="s">
        <v>418</v>
      </c>
      <c r="IC172">
        <v>0</v>
      </c>
      <c r="ID172">
        <v>100</v>
      </c>
      <c r="IE172">
        <v>100</v>
      </c>
      <c r="IF172">
        <v>0.45</v>
      </c>
      <c r="IG172">
        <v>0.516</v>
      </c>
      <c r="IH172">
        <v>0.4723999999999364</v>
      </c>
      <c r="II172">
        <v>0</v>
      </c>
      <c r="IJ172">
        <v>0</v>
      </c>
      <c r="IK172">
        <v>0</v>
      </c>
      <c r="IL172">
        <v>0.5195349999999905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1.7</v>
      </c>
      <c r="IU172">
        <v>1.7</v>
      </c>
      <c r="IV172">
        <v>1.14258</v>
      </c>
      <c r="IW172">
        <v>2.44507</v>
      </c>
      <c r="IX172">
        <v>1.42578</v>
      </c>
      <c r="IY172">
        <v>2.26562</v>
      </c>
      <c r="IZ172">
        <v>1.54785</v>
      </c>
      <c r="JA172">
        <v>2.43042</v>
      </c>
      <c r="JB172">
        <v>39.9942</v>
      </c>
      <c r="JC172">
        <v>14.7362</v>
      </c>
      <c r="JD172">
        <v>18</v>
      </c>
      <c r="JE172">
        <v>642.0599999999999</v>
      </c>
      <c r="JF172">
        <v>413.137</v>
      </c>
      <c r="JG172">
        <v>34.111</v>
      </c>
      <c r="JH172">
        <v>34.3</v>
      </c>
      <c r="JI172">
        <v>30.0002</v>
      </c>
      <c r="JJ172">
        <v>34.1102</v>
      </c>
      <c r="JK172">
        <v>34.0302</v>
      </c>
      <c r="JL172">
        <v>22.8886</v>
      </c>
      <c r="JM172">
        <v>14.5845</v>
      </c>
      <c r="JN172">
        <v>100</v>
      </c>
      <c r="JO172">
        <v>-999.9</v>
      </c>
      <c r="JP172">
        <v>435</v>
      </c>
      <c r="JQ172">
        <v>35</v>
      </c>
      <c r="JR172">
        <v>94.0899</v>
      </c>
      <c r="JS172">
        <v>100.196</v>
      </c>
    </row>
    <row r="173" spans="1:279">
      <c r="A173">
        <v>137</v>
      </c>
      <c r="B173">
        <v>1687902406</v>
      </c>
      <c r="C173">
        <v>29874.40000009537</v>
      </c>
      <c r="D173" t="s">
        <v>1095</v>
      </c>
      <c r="E173" t="s">
        <v>1096</v>
      </c>
      <c r="F173">
        <v>15</v>
      </c>
      <c r="P173">
        <v>1687902398.25</v>
      </c>
      <c r="Q173">
        <f>(R173)/1000</f>
        <v>0</v>
      </c>
      <c r="R173">
        <f>1000*DB173*AP173*(CX173-CY173)/(100*CQ173*(1000-AP173*CX173))</f>
        <v>0</v>
      </c>
      <c r="S173">
        <f>DB173*AP173*(CW173-CV173*(1000-AP173*CY173)/(1000-AP173*CX173))/(100*CQ173)</f>
        <v>0</v>
      </c>
      <c r="T173">
        <f>CV173 - IF(AP173&gt;1, S173*CQ173*100.0/(AR173*DJ173), 0)</f>
        <v>0</v>
      </c>
      <c r="U173">
        <f>((AA173-Q173/2)*T173-S173)/(AA173+Q173/2)</f>
        <v>0</v>
      </c>
      <c r="V173">
        <f>U173*(DC173+DD173)/1000.0</f>
        <v>0</v>
      </c>
      <c r="W173">
        <f>(CV173 - IF(AP173&gt;1, S173*CQ173*100.0/(AR173*DJ173), 0))*(DC173+DD173)/1000.0</f>
        <v>0</v>
      </c>
      <c r="X173">
        <f>2.0/((1/Z173-1/Y173)+SIGN(Z173)*SQRT((1/Z173-1/Y173)*(1/Z173-1/Y173) + 4*CR173/((CR173+1)*(CR173+1))*(2*1/Z173*1/Y173-1/Y173*1/Y173)))</f>
        <v>0</v>
      </c>
      <c r="Y173">
        <f>IF(LEFT(CS173,1)&lt;&gt;"0",IF(LEFT(CS173,1)="1",3.0,CT173),$D$5+$E$5*(DJ173*DC173/($K$5*1000))+$F$5*(DJ173*DC173/($K$5*1000))*MAX(MIN(CQ173,$J$5),$I$5)*MAX(MIN(CQ173,$J$5),$I$5)+$G$5*MAX(MIN(CQ173,$J$5),$I$5)*(DJ173*DC173/($K$5*1000))+$H$5*(DJ173*DC173/($K$5*1000))*(DJ173*DC173/($K$5*1000)))</f>
        <v>0</v>
      </c>
      <c r="Z173">
        <f>Q173*(1000-(1000*0.61365*exp(17.502*AD173/(240.97+AD173))/(DC173+DD173)+CX173)/2)/(1000*0.61365*exp(17.502*AD173/(240.97+AD173))/(DC173+DD173)-CX173)</f>
        <v>0</v>
      </c>
      <c r="AA173">
        <f>1/((CR173+1)/(X173/1.6)+1/(Y173/1.37)) + CR173/((CR173+1)/(X173/1.6) + CR173/(Y173/1.37))</f>
        <v>0</v>
      </c>
      <c r="AB173">
        <f>(CM173*CP173)</f>
        <v>0</v>
      </c>
      <c r="AC173">
        <f>(DE173+(AB173+2*0.95*5.67E-8*(((DE173+$B$7)+273)^4-(DE173+273)^4)-44100*Q173)/(1.84*29.3*Y173+8*0.95*5.67E-8*(DE173+273)^3))</f>
        <v>0</v>
      </c>
      <c r="AD173">
        <f>($B$119*DF173+$D$7*DG173+$C$119*AC173)</f>
        <v>0</v>
      </c>
      <c r="AE173">
        <f>0.61365*exp(17.502*AD173/(240.97+AD173))</f>
        <v>0</v>
      </c>
      <c r="AF173">
        <f>(AG173/AH173*100)</f>
        <v>0</v>
      </c>
      <c r="AG173">
        <f>CX173*(DC173+DD173)/1000</f>
        <v>0</v>
      </c>
      <c r="AH173">
        <f>0.61365*exp(17.502*DE173/(240.97+DE173))</f>
        <v>0</v>
      </c>
      <c r="AI173">
        <f>(AE173-CX173*(DC173+DD173)/1000)</f>
        <v>0</v>
      </c>
      <c r="AJ173">
        <f>(-Q173*44100)</f>
        <v>0</v>
      </c>
      <c r="AK173">
        <f>2*29.3*Y173*0.92*(DE173-AD173)</f>
        <v>0</v>
      </c>
      <c r="AL173">
        <f>2*0.95*5.67E-8*(((DE173+$B$7)+273)^4-(AD173+273)^4)</f>
        <v>0</v>
      </c>
      <c r="AM173">
        <f>AB173+AL173+AJ173+AK173</f>
        <v>0</v>
      </c>
      <c r="AN173">
        <v>0</v>
      </c>
      <c r="AO173">
        <v>0</v>
      </c>
      <c r="AP173">
        <f>IF(AN173*$H$13&gt;=AR173,1.0,(AR173/(AR173-AN173*$H$13)))</f>
        <v>0</v>
      </c>
      <c r="AQ173">
        <f>(AP173-1)*100</f>
        <v>0</v>
      </c>
      <c r="AR173">
        <f>MAX(0,($B$13+$C$13*DJ173)/(1+$D$13*DJ173)*DC173/(DE173+273)*$E$13)</f>
        <v>0</v>
      </c>
      <c r="AS173" t="s">
        <v>409</v>
      </c>
      <c r="AT173">
        <v>12501.9</v>
      </c>
      <c r="AU173">
        <v>646.7515384615385</v>
      </c>
      <c r="AV173">
        <v>2575.47</v>
      </c>
      <c r="AW173">
        <f>1-AU173/AV173</f>
        <v>0</v>
      </c>
      <c r="AX173">
        <v>-1.242991638256745</v>
      </c>
      <c r="AY173" t="s">
        <v>1097</v>
      </c>
      <c r="AZ173">
        <v>12523</v>
      </c>
      <c r="BA173">
        <v>841.00444</v>
      </c>
      <c r="BB173">
        <v>1693.59</v>
      </c>
      <c r="BC173">
        <f>1-BA173/BB173</f>
        <v>0</v>
      </c>
      <c r="BD173">
        <v>0.5</v>
      </c>
      <c r="BE173">
        <f>CN173</f>
        <v>0</v>
      </c>
      <c r="BF173">
        <f>S173</f>
        <v>0</v>
      </c>
      <c r="BG173">
        <f>BC173*BD173*BE173</f>
        <v>0</v>
      </c>
      <c r="BH173">
        <f>(BF173-AX173)/BE173</f>
        <v>0</v>
      </c>
      <c r="BI173">
        <f>(AV173-BB173)/BB173</f>
        <v>0</v>
      </c>
      <c r="BJ173">
        <f>AU173/(AW173+AU173/BB173)</f>
        <v>0</v>
      </c>
      <c r="BK173" t="s">
        <v>1098</v>
      </c>
      <c r="BL173">
        <v>-19.44</v>
      </c>
      <c r="BM173">
        <f>IF(BL173&lt;&gt;0, BL173, BJ173)</f>
        <v>0</v>
      </c>
      <c r="BN173">
        <f>1-BM173/BB173</f>
        <v>0</v>
      </c>
      <c r="BO173">
        <f>(BB173-BA173)/(BB173-BM173)</f>
        <v>0</v>
      </c>
      <c r="BP173">
        <f>(AV173-BB173)/(AV173-BM173)</f>
        <v>0</v>
      </c>
      <c r="BQ173">
        <f>(BB173-BA173)/(BB173-AU173)</f>
        <v>0</v>
      </c>
      <c r="BR173">
        <f>(AV173-BB173)/(AV173-AU173)</f>
        <v>0</v>
      </c>
      <c r="BS173">
        <f>(BO173*BM173/BA173)</f>
        <v>0</v>
      </c>
      <c r="BT173">
        <f>(1-BS173)</f>
        <v>0</v>
      </c>
      <c r="BU173">
        <v>2117</v>
      </c>
      <c r="BV173">
        <v>300</v>
      </c>
      <c r="BW173">
        <v>300</v>
      </c>
      <c r="BX173">
        <v>300</v>
      </c>
      <c r="BY173">
        <v>12523</v>
      </c>
      <c r="BZ173">
        <v>1490.18</v>
      </c>
      <c r="CA173">
        <v>-0.009674210000000001</v>
      </c>
      <c r="CB173">
        <v>-42.66</v>
      </c>
      <c r="CC173" t="s">
        <v>412</v>
      </c>
      <c r="CD173" t="s">
        <v>412</v>
      </c>
      <c r="CE173" t="s">
        <v>412</v>
      </c>
      <c r="CF173" t="s">
        <v>412</v>
      </c>
      <c r="CG173" t="s">
        <v>412</v>
      </c>
      <c r="CH173" t="s">
        <v>412</v>
      </c>
      <c r="CI173" t="s">
        <v>412</v>
      </c>
      <c r="CJ173" t="s">
        <v>412</v>
      </c>
      <c r="CK173" t="s">
        <v>412</v>
      </c>
      <c r="CL173" t="s">
        <v>412</v>
      </c>
      <c r="CM173">
        <f>$B$11*DK173+$C$11*DL173+$F$11*DW173*(1-DZ173)</f>
        <v>0</v>
      </c>
      <c r="CN173">
        <f>CM173*CO173</f>
        <v>0</v>
      </c>
      <c r="CO173">
        <f>($B$11*$D$9+$C$11*$D$9+$F$11*((EJ173+EB173)/MAX(EJ173+EB173+EK173, 0.1)*$I$9+EK173/MAX(EJ173+EB173+EK173, 0.1)*$J$9))/($B$11+$C$11+$F$11)</f>
        <v>0</v>
      </c>
      <c r="CP173">
        <f>($B$11*$K$9+$C$11*$K$9+$F$11*((EJ173+EB173)/MAX(EJ173+EB173+EK173, 0.1)*$P$9+EK173/MAX(EJ173+EB173+EK173, 0.1)*$Q$9))/($B$11+$C$11+$F$11)</f>
        <v>0</v>
      </c>
      <c r="CQ173">
        <v>6</v>
      </c>
      <c r="CR173">
        <v>0.5</v>
      </c>
      <c r="CS173" t="s">
        <v>413</v>
      </c>
      <c r="CT173">
        <v>2</v>
      </c>
      <c r="CU173">
        <v>1687902398.25</v>
      </c>
      <c r="CV173">
        <v>418.8501333333332</v>
      </c>
      <c r="CW173">
        <v>434.9755</v>
      </c>
      <c r="CX173">
        <v>37.32297000000001</v>
      </c>
      <c r="CY173">
        <v>34.99447666666666</v>
      </c>
      <c r="CZ173">
        <v>418.3881333333332</v>
      </c>
      <c r="DA173">
        <v>36.80708333333333</v>
      </c>
      <c r="DB173">
        <v>600.2337666666666</v>
      </c>
      <c r="DC173">
        <v>100.7682666666667</v>
      </c>
      <c r="DD173">
        <v>0.09975144999999999</v>
      </c>
      <c r="DE173">
        <v>34.32525333333334</v>
      </c>
      <c r="DF173">
        <v>33.95459333333334</v>
      </c>
      <c r="DG173">
        <v>999.9000000000002</v>
      </c>
      <c r="DH173">
        <v>0</v>
      </c>
      <c r="DI173">
        <v>0</v>
      </c>
      <c r="DJ173">
        <v>10006.08566666667</v>
      </c>
      <c r="DK173">
        <v>0</v>
      </c>
      <c r="DL173">
        <v>124.8000333333333</v>
      </c>
      <c r="DM173">
        <v>-16.13717666666667</v>
      </c>
      <c r="DN173">
        <v>435.0765333333333</v>
      </c>
      <c r="DO173">
        <v>450.7492</v>
      </c>
      <c r="DP173">
        <v>2.328488333333333</v>
      </c>
      <c r="DQ173">
        <v>434.9755</v>
      </c>
      <c r="DR173">
        <v>34.99447666666666</v>
      </c>
      <c r="DS173">
        <v>3.760966333333333</v>
      </c>
      <c r="DT173">
        <v>3.526330000000001</v>
      </c>
      <c r="DU173">
        <v>27.84626666666667</v>
      </c>
      <c r="DV173">
        <v>26.74704666666666</v>
      </c>
      <c r="DW173">
        <v>800.0229666666669</v>
      </c>
      <c r="DX173">
        <v>0.9500046333333333</v>
      </c>
      <c r="DY173">
        <v>0.0499952</v>
      </c>
      <c r="DZ173">
        <v>0</v>
      </c>
      <c r="EA173">
        <v>843.2081666666669</v>
      </c>
      <c r="EB173">
        <v>4.99931</v>
      </c>
      <c r="EC173">
        <v>16825.47333333334</v>
      </c>
      <c r="ED173">
        <v>6994.782000000001</v>
      </c>
      <c r="EE173">
        <v>40.08509999999998</v>
      </c>
      <c r="EF173">
        <v>42.12706666666666</v>
      </c>
      <c r="EG173">
        <v>41.01446666666666</v>
      </c>
      <c r="EH173">
        <v>41.81636666666667</v>
      </c>
      <c r="EI173">
        <v>42.06199999999998</v>
      </c>
      <c r="EJ173">
        <v>755.2769999999999</v>
      </c>
      <c r="EK173">
        <v>39.749</v>
      </c>
      <c r="EL173">
        <v>0</v>
      </c>
      <c r="EM173">
        <v>134.2000000476837</v>
      </c>
      <c r="EN173">
        <v>0</v>
      </c>
      <c r="EO173">
        <v>841.00444</v>
      </c>
      <c r="EP173">
        <v>-162.9696151259741</v>
      </c>
      <c r="EQ173">
        <v>-3965.599982228126</v>
      </c>
      <c r="ER173">
        <v>16736.452</v>
      </c>
      <c r="ES173">
        <v>15</v>
      </c>
      <c r="ET173">
        <v>1687902428</v>
      </c>
      <c r="EU173" t="s">
        <v>1099</v>
      </c>
      <c r="EV173">
        <v>1687902428</v>
      </c>
      <c r="EW173">
        <v>1687902290.5</v>
      </c>
      <c r="EX173">
        <v>137</v>
      </c>
      <c r="EY173">
        <v>0.011</v>
      </c>
      <c r="EZ173">
        <v>-0.004</v>
      </c>
      <c r="FA173">
        <v>0.462</v>
      </c>
      <c r="FB173">
        <v>0.516</v>
      </c>
      <c r="FC173">
        <v>435</v>
      </c>
      <c r="FD173">
        <v>35</v>
      </c>
      <c r="FE173">
        <v>0.13</v>
      </c>
      <c r="FF173">
        <v>0.1</v>
      </c>
      <c r="FG173">
        <v>-16.12642926829269</v>
      </c>
      <c r="FH173">
        <v>-0.3370912891985804</v>
      </c>
      <c r="FI173">
        <v>0.05975161695496548</v>
      </c>
      <c r="FJ173">
        <v>1</v>
      </c>
      <c r="FK173">
        <v>418.8535483870969</v>
      </c>
      <c r="FL173">
        <v>-0.7514516129035393</v>
      </c>
      <c r="FM173">
        <v>0.05889073463993176</v>
      </c>
      <c r="FN173">
        <v>1</v>
      </c>
      <c r="FO173">
        <v>2.302953414634146</v>
      </c>
      <c r="FP173">
        <v>0.4101719163763084</v>
      </c>
      <c r="FQ173">
        <v>0.043503355497706</v>
      </c>
      <c r="FR173">
        <v>1</v>
      </c>
      <c r="FS173">
        <v>37.30787096774194</v>
      </c>
      <c r="FT173">
        <v>0.7659725806451262</v>
      </c>
      <c r="FU173">
        <v>0.05734002257922527</v>
      </c>
      <c r="FV173">
        <v>1</v>
      </c>
      <c r="FW173">
        <v>4</v>
      </c>
      <c r="FX173">
        <v>4</v>
      </c>
      <c r="FY173" t="s">
        <v>415</v>
      </c>
      <c r="FZ173">
        <v>3.16979</v>
      </c>
      <c r="GA173">
        <v>2.79628</v>
      </c>
      <c r="GB173">
        <v>0.102716</v>
      </c>
      <c r="GC173">
        <v>0.106349</v>
      </c>
      <c r="GD173">
        <v>0.159513</v>
      </c>
      <c r="GE173">
        <v>0.153487</v>
      </c>
      <c r="GF173">
        <v>27689.1</v>
      </c>
      <c r="GG173">
        <v>21992.7</v>
      </c>
      <c r="GH173">
        <v>28877.5</v>
      </c>
      <c r="GI173">
        <v>24137.6</v>
      </c>
      <c r="GJ173">
        <v>30879.8</v>
      </c>
      <c r="GK173">
        <v>29825.1</v>
      </c>
      <c r="GL173">
        <v>39844.6</v>
      </c>
      <c r="GM173">
        <v>39388.8</v>
      </c>
      <c r="GN173">
        <v>2.09553</v>
      </c>
      <c r="GO173">
        <v>1.7712</v>
      </c>
      <c r="GP173">
        <v>0.0498295</v>
      </c>
      <c r="GQ173">
        <v>0</v>
      </c>
      <c r="GR173">
        <v>33.1417</v>
      </c>
      <c r="GS173">
        <v>999.9</v>
      </c>
      <c r="GT173">
        <v>63.6</v>
      </c>
      <c r="GU173">
        <v>36.9</v>
      </c>
      <c r="GV173">
        <v>39.5752</v>
      </c>
      <c r="GW173">
        <v>62.42</v>
      </c>
      <c r="GX173">
        <v>29.7276</v>
      </c>
      <c r="GY173">
        <v>1</v>
      </c>
      <c r="GZ173">
        <v>0.563943</v>
      </c>
      <c r="HA173">
        <v>0</v>
      </c>
      <c r="HB173">
        <v>20.2826</v>
      </c>
      <c r="HC173">
        <v>5.22283</v>
      </c>
      <c r="HD173">
        <v>11.9092</v>
      </c>
      <c r="HE173">
        <v>4.96365</v>
      </c>
      <c r="HF173">
        <v>3.292</v>
      </c>
      <c r="HG173">
        <v>9999</v>
      </c>
      <c r="HH173">
        <v>9999</v>
      </c>
      <c r="HI173">
        <v>9999</v>
      </c>
      <c r="HJ173">
        <v>999.9</v>
      </c>
      <c r="HK173">
        <v>4.97031</v>
      </c>
      <c r="HL173">
        <v>1.87539</v>
      </c>
      <c r="HM173">
        <v>1.87412</v>
      </c>
      <c r="HN173">
        <v>1.87333</v>
      </c>
      <c r="HO173">
        <v>1.87475</v>
      </c>
      <c r="HP173">
        <v>1.86976</v>
      </c>
      <c r="HQ173">
        <v>1.87391</v>
      </c>
      <c r="HR173">
        <v>1.87895</v>
      </c>
      <c r="HS173">
        <v>0</v>
      </c>
      <c r="HT173">
        <v>0</v>
      </c>
      <c r="HU173">
        <v>0</v>
      </c>
      <c r="HV173">
        <v>0</v>
      </c>
      <c r="HW173" t="s">
        <v>416</v>
      </c>
      <c r="HX173" t="s">
        <v>417</v>
      </c>
      <c r="HY173" t="s">
        <v>418</v>
      </c>
      <c r="HZ173" t="s">
        <v>418</v>
      </c>
      <c r="IA173" t="s">
        <v>418</v>
      </c>
      <c r="IB173" t="s">
        <v>418</v>
      </c>
      <c r="IC173">
        <v>0</v>
      </c>
      <c r="ID173">
        <v>100</v>
      </c>
      <c r="IE173">
        <v>100</v>
      </c>
      <c r="IF173">
        <v>0.462</v>
      </c>
      <c r="IG173">
        <v>0.5159</v>
      </c>
      <c r="IH173">
        <v>0.4500500000000329</v>
      </c>
      <c r="II173">
        <v>0</v>
      </c>
      <c r="IJ173">
        <v>0</v>
      </c>
      <c r="IK173">
        <v>0</v>
      </c>
      <c r="IL173">
        <v>0.515890000000006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1.7</v>
      </c>
      <c r="IU173">
        <v>1.9</v>
      </c>
      <c r="IV173">
        <v>1.1438</v>
      </c>
      <c r="IW173">
        <v>2.4353</v>
      </c>
      <c r="IX173">
        <v>1.42578</v>
      </c>
      <c r="IY173">
        <v>2.26562</v>
      </c>
      <c r="IZ173">
        <v>1.54785</v>
      </c>
      <c r="JA173">
        <v>2.49634</v>
      </c>
      <c r="JB173">
        <v>39.9689</v>
      </c>
      <c r="JC173">
        <v>14.7099</v>
      </c>
      <c r="JD173">
        <v>18</v>
      </c>
      <c r="JE173">
        <v>643.591</v>
      </c>
      <c r="JF173">
        <v>412.515</v>
      </c>
      <c r="JG173">
        <v>34.0189</v>
      </c>
      <c r="JH173">
        <v>34.2961</v>
      </c>
      <c r="JI173">
        <v>29.9998</v>
      </c>
      <c r="JJ173">
        <v>34.1041</v>
      </c>
      <c r="JK173">
        <v>34.0136</v>
      </c>
      <c r="JL173">
        <v>22.9014</v>
      </c>
      <c r="JM173">
        <v>14.0398</v>
      </c>
      <c r="JN173">
        <v>100</v>
      </c>
      <c r="JO173">
        <v>-999.9</v>
      </c>
      <c r="JP173">
        <v>435</v>
      </c>
      <c r="JQ173">
        <v>35</v>
      </c>
      <c r="JR173">
        <v>94.1056</v>
      </c>
      <c r="JS173">
        <v>100.205</v>
      </c>
    </row>
    <row r="174" spans="1:279">
      <c r="A174">
        <v>138</v>
      </c>
      <c r="B174">
        <v>1687903065.6</v>
      </c>
      <c r="C174">
        <v>30534</v>
      </c>
      <c r="D174" t="s">
        <v>1100</v>
      </c>
      <c r="E174" t="s">
        <v>1101</v>
      </c>
      <c r="F174">
        <v>15</v>
      </c>
      <c r="P174">
        <v>1687903057.849999</v>
      </c>
      <c r="Q174">
        <f>(R174)/1000</f>
        <v>0</v>
      </c>
      <c r="R174">
        <f>1000*DB174*AP174*(CX174-CY174)/(100*CQ174*(1000-AP174*CX174))</f>
        <v>0</v>
      </c>
      <c r="S174">
        <f>DB174*AP174*(CW174-CV174*(1000-AP174*CY174)/(1000-AP174*CX174))/(100*CQ174)</f>
        <v>0</v>
      </c>
      <c r="T174">
        <f>CV174 - IF(AP174&gt;1, S174*CQ174*100.0/(AR174*DJ174), 0)</f>
        <v>0</v>
      </c>
      <c r="U174">
        <f>((AA174-Q174/2)*T174-S174)/(AA174+Q174/2)</f>
        <v>0</v>
      </c>
      <c r="V174">
        <f>U174*(DC174+DD174)/1000.0</f>
        <v>0</v>
      </c>
      <c r="W174">
        <f>(CV174 - IF(AP174&gt;1, S174*CQ174*100.0/(AR174*DJ174), 0))*(DC174+DD174)/1000.0</f>
        <v>0</v>
      </c>
      <c r="X174">
        <f>2.0/((1/Z174-1/Y174)+SIGN(Z174)*SQRT((1/Z174-1/Y174)*(1/Z174-1/Y174) + 4*CR174/((CR174+1)*(CR174+1))*(2*1/Z174*1/Y174-1/Y174*1/Y174)))</f>
        <v>0</v>
      </c>
      <c r="Y174">
        <f>IF(LEFT(CS174,1)&lt;&gt;"0",IF(LEFT(CS174,1)="1",3.0,CT174),$D$5+$E$5*(DJ174*DC174/($K$5*1000))+$F$5*(DJ174*DC174/($K$5*1000))*MAX(MIN(CQ174,$J$5),$I$5)*MAX(MIN(CQ174,$J$5),$I$5)+$G$5*MAX(MIN(CQ174,$J$5),$I$5)*(DJ174*DC174/($K$5*1000))+$H$5*(DJ174*DC174/($K$5*1000))*(DJ174*DC174/($K$5*1000)))</f>
        <v>0</v>
      </c>
      <c r="Z174">
        <f>Q174*(1000-(1000*0.61365*exp(17.502*AD174/(240.97+AD174))/(DC174+DD174)+CX174)/2)/(1000*0.61365*exp(17.502*AD174/(240.97+AD174))/(DC174+DD174)-CX174)</f>
        <v>0</v>
      </c>
      <c r="AA174">
        <f>1/((CR174+1)/(X174/1.6)+1/(Y174/1.37)) + CR174/((CR174+1)/(X174/1.6) + CR174/(Y174/1.37))</f>
        <v>0</v>
      </c>
      <c r="AB174">
        <f>(CM174*CP174)</f>
        <v>0</v>
      </c>
      <c r="AC174">
        <f>(DE174+(AB174+2*0.95*5.67E-8*(((DE174+$B$7)+273)^4-(DE174+273)^4)-44100*Q174)/(1.84*29.3*Y174+8*0.95*5.67E-8*(DE174+273)^3))</f>
        <v>0</v>
      </c>
      <c r="AD174">
        <f>($B$119*DF174+$D$7*DG174+$C$119*AC174)</f>
        <v>0</v>
      </c>
      <c r="AE174">
        <f>0.61365*exp(17.502*AD174/(240.97+AD174))</f>
        <v>0</v>
      </c>
      <c r="AF174">
        <f>(AG174/AH174*100)</f>
        <v>0</v>
      </c>
      <c r="AG174">
        <f>CX174*(DC174+DD174)/1000</f>
        <v>0</v>
      </c>
      <c r="AH174">
        <f>0.61365*exp(17.502*DE174/(240.97+DE174))</f>
        <v>0</v>
      </c>
      <c r="AI174">
        <f>(AE174-CX174*(DC174+DD174)/1000)</f>
        <v>0</v>
      </c>
      <c r="AJ174">
        <f>(-Q174*44100)</f>
        <v>0</v>
      </c>
      <c r="AK174">
        <f>2*29.3*Y174*0.92*(DE174-AD174)</f>
        <v>0</v>
      </c>
      <c r="AL174">
        <f>2*0.95*5.67E-8*(((DE174+$B$7)+273)^4-(AD174+273)^4)</f>
        <v>0</v>
      </c>
      <c r="AM174">
        <f>AB174+AL174+AJ174+AK174</f>
        <v>0</v>
      </c>
      <c r="AN174">
        <v>0</v>
      </c>
      <c r="AO174">
        <v>0</v>
      </c>
      <c r="AP174">
        <f>IF(AN174*$H$13&gt;=AR174,1.0,(AR174/(AR174-AN174*$H$13)))</f>
        <v>0</v>
      </c>
      <c r="AQ174">
        <f>(AP174-1)*100</f>
        <v>0</v>
      </c>
      <c r="AR174">
        <f>MAX(0,($B$13+$C$13*DJ174)/(1+$D$13*DJ174)*DC174/(DE174+273)*$E$13)</f>
        <v>0</v>
      </c>
      <c r="AS174" t="s">
        <v>409</v>
      </c>
      <c r="AT174">
        <v>12501.9</v>
      </c>
      <c r="AU174">
        <v>646.7515384615385</v>
      </c>
      <c r="AV174">
        <v>2575.47</v>
      </c>
      <c r="AW174">
        <f>1-AU174/AV174</f>
        <v>0</v>
      </c>
      <c r="AX174">
        <v>-1.242991638256745</v>
      </c>
      <c r="AY174" t="s">
        <v>1102</v>
      </c>
      <c r="AZ174">
        <v>12525.4</v>
      </c>
      <c r="BA174">
        <v>800.9390384615383</v>
      </c>
      <c r="BB174">
        <v>1839.82</v>
      </c>
      <c r="BC174">
        <f>1-BA174/BB174</f>
        <v>0</v>
      </c>
      <c r="BD174">
        <v>0.5</v>
      </c>
      <c r="BE174">
        <f>CN174</f>
        <v>0</v>
      </c>
      <c r="BF174">
        <f>S174</f>
        <v>0</v>
      </c>
      <c r="BG174">
        <f>BC174*BD174*BE174</f>
        <v>0</v>
      </c>
      <c r="BH174">
        <f>(BF174-AX174)/BE174</f>
        <v>0</v>
      </c>
      <c r="BI174">
        <f>(AV174-BB174)/BB174</f>
        <v>0</v>
      </c>
      <c r="BJ174">
        <f>AU174/(AW174+AU174/BB174)</f>
        <v>0</v>
      </c>
      <c r="BK174" t="s">
        <v>1103</v>
      </c>
      <c r="BL174">
        <v>-1706.39</v>
      </c>
      <c r="BM174">
        <f>IF(BL174&lt;&gt;0, BL174, BJ174)</f>
        <v>0</v>
      </c>
      <c r="BN174">
        <f>1-BM174/BB174</f>
        <v>0</v>
      </c>
      <c r="BO174">
        <f>(BB174-BA174)/(BB174-BM174)</f>
        <v>0</v>
      </c>
      <c r="BP174">
        <f>(AV174-BB174)/(AV174-BM174)</f>
        <v>0</v>
      </c>
      <c r="BQ174">
        <f>(BB174-BA174)/(BB174-AU174)</f>
        <v>0</v>
      </c>
      <c r="BR174">
        <f>(AV174-BB174)/(AV174-AU174)</f>
        <v>0</v>
      </c>
      <c r="BS174">
        <f>(BO174*BM174/BA174)</f>
        <v>0</v>
      </c>
      <c r="BT174">
        <f>(1-BS174)</f>
        <v>0</v>
      </c>
      <c r="BU174">
        <v>2119</v>
      </c>
      <c r="BV174">
        <v>300</v>
      </c>
      <c r="BW174">
        <v>300</v>
      </c>
      <c r="BX174">
        <v>300</v>
      </c>
      <c r="BY174">
        <v>12525.4</v>
      </c>
      <c r="BZ174">
        <v>1457.47</v>
      </c>
      <c r="CA174">
        <v>-0.009678010000000001</v>
      </c>
      <c r="CB174">
        <v>-113.61</v>
      </c>
      <c r="CC174" t="s">
        <v>412</v>
      </c>
      <c r="CD174" t="s">
        <v>412</v>
      </c>
      <c r="CE174" t="s">
        <v>412</v>
      </c>
      <c r="CF174" t="s">
        <v>412</v>
      </c>
      <c r="CG174" t="s">
        <v>412</v>
      </c>
      <c r="CH174" t="s">
        <v>412</v>
      </c>
      <c r="CI174" t="s">
        <v>412</v>
      </c>
      <c r="CJ174" t="s">
        <v>412</v>
      </c>
      <c r="CK174" t="s">
        <v>412</v>
      </c>
      <c r="CL174" t="s">
        <v>412</v>
      </c>
      <c r="CM174">
        <f>$B$11*DK174+$C$11*DL174+$F$11*DW174*(1-DZ174)</f>
        <v>0</v>
      </c>
      <c r="CN174">
        <f>CM174*CO174</f>
        <v>0</v>
      </c>
      <c r="CO174">
        <f>($B$11*$D$9+$C$11*$D$9+$F$11*((EJ174+EB174)/MAX(EJ174+EB174+EK174, 0.1)*$I$9+EK174/MAX(EJ174+EB174+EK174, 0.1)*$J$9))/($B$11+$C$11+$F$11)</f>
        <v>0</v>
      </c>
      <c r="CP174">
        <f>($B$11*$K$9+$C$11*$K$9+$F$11*((EJ174+EB174)/MAX(EJ174+EB174+EK174, 0.1)*$P$9+EK174/MAX(EJ174+EB174+EK174, 0.1)*$Q$9))/($B$11+$C$11+$F$11)</f>
        <v>0</v>
      </c>
      <c r="CQ174">
        <v>6</v>
      </c>
      <c r="CR174">
        <v>0.5</v>
      </c>
      <c r="CS174" t="s">
        <v>413</v>
      </c>
      <c r="CT174">
        <v>2</v>
      </c>
      <c r="CU174">
        <v>1687903057.849999</v>
      </c>
      <c r="CV174">
        <v>423.6969999999999</v>
      </c>
      <c r="CW174">
        <v>435.0134333333334</v>
      </c>
      <c r="CX174">
        <v>36.28818</v>
      </c>
      <c r="CY174">
        <v>34.92365666666667</v>
      </c>
      <c r="CZ174">
        <v>423.189</v>
      </c>
      <c r="DA174">
        <v>35.77229000000001</v>
      </c>
      <c r="DB174">
        <v>600.1648333333334</v>
      </c>
      <c r="DC174">
        <v>100.7680333333333</v>
      </c>
      <c r="DD174">
        <v>0.1002791</v>
      </c>
      <c r="DE174">
        <v>34.50388666666667</v>
      </c>
      <c r="DF174">
        <v>34.64352666666667</v>
      </c>
      <c r="DG174">
        <v>999.9000000000002</v>
      </c>
      <c r="DH174">
        <v>0</v>
      </c>
      <c r="DI174">
        <v>0</v>
      </c>
      <c r="DJ174">
        <v>9998.728000000001</v>
      </c>
      <c r="DK174">
        <v>0</v>
      </c>
      <c r="DL174">
        <v>1368.084333333333</v>
      </c>
      <c r="DM174">
        <v>-11.36276666666667</v>
      </c>
      <c r="DN174">
        <v>439.6030333333334</v>
      </c>
      <c r="DO174">
        <v>450.7555333333333</v>
      </c>
      <c r="DP174">
        <v>1.364514666666667</v>
      </c>
      <c r="DQ174">
        <v>435.0134333333334</v>
      </c>
      <c r="DR174">
        <v>34.92365666666667</v>
      </c>
      <c r="DS174">
        <v>3.656688666666666</v>
      </c>
      <c r="DT174">
        <v>3.519189666666667</v>
      </c>
      <c r="DU174">
        <v>27.36536333333333</v>
      </c>
      <c r="DV174">
        <v>26.7126</v>
      </c>
      <c r="DW174">
        <v>799.9907333333335</v>
      </c>
      <c r="DX174">
        <v>0.9499952</v>
      </c>
      <c r="DY174">
        <v>0.05000448000000001</v>
      </c>
      <c r="DZ174">
        <v>0</v>
      </c>
      <c r="EA174">
        <v>801.0957333333333</v>
      </c>
      <c r="EB174">
        <v>4.99931</v>
      </c>
      <c r="EC174">
        <v>10412.87433333333</v>
      </c>
      <c r="ED174">
        <v>6994.476666666666</v>
      </c>
      <c r="EE174">
        <v>40.52066666666666</v>
      </c>
      <c r="EF174">
        <v>42.875</v>
      </c>
      <c r="EG174">
        <v>41.43286666666665</v>
      </c>
      <c r="EH174">
        <v>42.22059999999998</v>
      </c>
      <c r="EI174">
        <v>42.55373333333333</v>
      </c>
      <c r="EJ174">
        <v>755.2383333333335</v>
      </c>
      <c r="EK174">
        <v>39.75300000000001</v>
      </c>
      <c r="EL174">
        <v>0</v>
      </c>
      <c r="EM174">
        <v>659.2000000476837</v>
      </c>
      <c r="EN174">
        <v>0</v>
      </c>
      <c r="EO174">
        <v>800.9390384615383</v>
      </c>
      <c r="EP174">
        <v>-25.74567517161967</v>
      </c>
      <c r="EQ174">
        <v>-7834.26527781942</v>
      </c>
      <c r="ER174">
        <v>10415.76923076923</v>
      </c>
      <c r="ES174">
        <v>15</v>
      </c>
      <c r="ET174">
        <v>1687903083.6</v>
      </c>
      <c r="EU174" t="s">
        <v>1104</v>
      </c>
      <c r="EV174">
        <v>1687903083.6</v>
      </c>
      <c r="EW174">
        <v>1687902290.5</v>
      </c>
      <c r="EX174">
        <v>138</v>
      </c>
      <c r="EY174">
        <v>0.046</v>
      </c>
      <c r="EZ174">
        <v>-0.004</v>
      </c>
      <c r="FA174">
        <v>0.508</v>
      </c>
      <c r="FB174">
        <v>0.516</v>
      </c>
      <c r="FC174">
        <v>435</v>
      </c>
      <c r="FD174">
        <v>35</v>
      </c>
      <c r="FE174">
        <v>0.12</v>
      </c>
      <c r="FF174">
        <v>0.1</v>
      </c>
      <c r="FG174">
        <v>-11.38462195121951</v>
      </c>
      <c r="FH174">
        <v>0.4029491289198738</v>
      </c>
      <c r="FI174">
        <v>0.05196010905279279</v>
      </c>
      <c r="FJ174">
        <v>1</v>
      </c>
      <c r="FK174">
        <v>423.643806451613</v>
      </c>
      <c r="FL174">
        <v>0.5120322580637477</v>
      </c>
      <c r="FM174">
        <v>0.04442711999032676</v>
      </c>
      <c r="FN174">
        <v>1</v>
      </c>
      <c r="FO174">
        <v>1.349362195121951</v>
      </c>
      <c r="FP174">
        <v>0.2085054355400711</v>
      </c>
      <c r="FQ174">
        <v>0.03093487813820093</v>
      </c>
      <c r="FR174">
        <v>1</v>
      </c>
      <c r="FS174">
        <v>36.28730645161291</v>
      </c>
      <c r="FT174">
        <v>0.06115161290314878</v>
      </c>
      <c r="FU174">
        <v>0.01096945717138084</v>
      </c>
      <c r="FV174">
        <v>1</v>
      </c>
      <c r="FW174">
        <v>4</v>
      </c>
      <c r="FX174">
        <v>4</v>
      </c>
      <c r="FY174" t="s">
        <v>415</v>
      </c>
      <c r="FZ174">
        <v>3.16982</v>
      </c>
      <c r="GA174">
        <v>2.7977</v>
      </c>
      <c r="GB174">
        <v>0.103684</v>
      </c>
      <c r="GC174">
        <v>0.106384</v>
      </c>
      <c r="GD174">
        <v>0.156253</v>
      </c>
      <c r="GE174">
        <v>0.153355</v>
      </c>
      <c r="GF174">
        <v>27671.6</v>
      </c>
      <c r="GG174">
        <v>21994.3</v>
      </c>
      <c r="GH174">
        <v>28889.5</v>
      </c>
      <c r="GI174">
        <v>24139.6</v>
      </c>
      <c r="GJ174">
        <v>31011.7</v>
      </c>
      <c r="GK174">
        <v>29831.6</v>
      </c>
      <c r="GL174">
        <v>39860.9</v>
      </c>
      <c r="GM174">
        <v>39392.4</v>
      </c>
      <c r="GN174">
        <v>2.0968</v>
      </c>
      <c r="GO174">
        <v>1.7731</v>
      </c>
      <c r="GP174">
        <v>0.0859424</v>
      </c>
      <c r="GQ174">
        <v>0</v>
      </c>
      <c r="GR174">
        <v>33.1631</v>
      </c>
      <c r="GS174">
        <v>999.9</v>
      </c>
      <c r="GT174">
        <v>63.1</v>
      </c>
      <c r="GU174">
        <v>36.8</v>
      </c>
      <c r="GV174">
        <v>39.0559</v>
      </c>
      <c r="GW174">
        <v>62.2226</v>
      </c>
      <c r="GX174">
        <v>30.7973</v>
      </c>
      <c r="GY174">
        <v>1</v>
      </c>
      <c r="GZ174">
        <v>0.551019</v>
      </c>
      <c r="HA174">
        <v>0</v>
      </c>
      <c r="HB174">
        <v>20.2821</v>
      </c>
      <c r="HC174">
        <v>5.22208</v>
      </c>
      <c r="HD174">
        <v>11.9092</v>
      </c>
      <c r="HE174">
        <v>4.96315</v>
      </c>
      <c r="HF174">
        <v>3.292</v>
      </c>
      <c r="HG174">
        <v>9999</v>
      </c>
      <c r="HH174">
        <v>9999</v>
      </c>
      <c r="HI174">
        <v>9999</v>
      </c>
      <c r="HJ174">
        <v>999.9</v>
      </c>
      <c r="HK174">
        <v>4.97031</v>
      </c>
      <c r="HL174">
        <v>1.87535</v>
      </c>
      <c r="HM174">
        <v>1.87412</v>
      </c>
      <c r="HN174">
        <v>1.87333</v>
      </c>
      <c r="HO174">
        <v>1.87472</v>
      </c>
      <c r="HP174">
        <v>1.86973</v>
      </c>
      <c r="HQ174">
        <v>1.87391</v>
      </c>
      <c r="HR174">
        <v>1.87896</v>
      </c>
      <c r="HS174">
        <v>0</v>
      </c>
      <c r="HT174">
        <v>0</v>
      </c>
      <c r="HU174">
        <v>0</v>
      </c>
      <c r="HV174">
        <v>0</v>
      </c>
      <c r="HW174" t="s">
        <v>416</v>
      </c>
      <c r="HX174" t="s">
        <v>417</v>
      </c>
      <c r="HY174" t="s">
        <v>418</v>
      </c>
      <c r="HZ174" t="s">
        <v>418</v>
      </c>
      <c r="IA174" t="s">
        <v>418</v>
      </c>
      <c r="IB174" t="s">
        <v>418</v>
      </c>
      <c r="IC174">
        <v>0</v>
      </c>
      <c r="ID174">
        <v>100</v>
      </c>
      <c r="IE174">
        <v>100</v>
      </c>
      <c r="IF174">
        <v>0.508</v>
      </c>
      <c r="IG174">
        <v>0.5158</v>
      </c>
      <c r="IH174">
        <v>0.4615499999999315</v>
      </c>
      <c r="II174">
        <v>0</v>
      </c>
      <c r="IJ174">
        <v>0</v>
      </c>
      <c r="IK174">
        <v>0</v>
      </c>
      <c r="IL174">
        <v>0.515890000000006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10.6</v>
      </c>
      <c r="IU174">
        <v>12.9</v>
      </c>
      <c r="IV174">
        <v>1.1438</v>
      </c>
      <c r="IW174">
        <v>2.44263</v>
      </c>
      <c r="IX174">
        <v>1.42578</v>
      </c>
      <c r="IY174">
        <v>2.26562</v>
      </c>
      <c r="IZ174">
        <v>1.54785</v>
      </c>
      <c r="JA174">
        <v>2.40479</v>
      </c>
      <c r="JB174">
        <v>39.8428</v>
      </c>
      <c r="JC174">
        <v>14.6049</v>
      </c>
      <c r="JD174">
        <v>18</v>
      </c>
      <c r="JE174">
        <v>643.066</v>
      </c>
      <c r="JF174">
        <v>412.654</v>
      </c>
      <c r="JG174">
        <v>34.1095</v>
      </c>
      <c r="JH174">
        <v>34.1236</v>
      </c>
      <c r="JI174">
        <v>30.0003</v>
      </c>
      <c r="JJ174">
        <v>33.9479</v>
      </c>
      <c r="JK174">
        <v>33.8631</v>
      </c>
      <c r="JL174">
        <v>22.9247</v>
      </c>
      <c r="JM174">
        <v>12.3974</v>
      </c>
      <c r="JN174">
        <v>100</v>
      </c>
      <c r="JO174">
        <v>-999.9</v>
      </c>
      <c r="JP174">
        <v>435</v>
      </c>
      <c r="JQ174">
        <v>35</v>
      </c>
      <c r="JR174">
        <v>94.1444</v>
      </c>
      <c r="JS174">
        <v>100.214</v>
      </c>
    </row>
    <row r="175" spans="1:279">
      <c r="A175">
        <v>139</v>
      </c>
      <c r="B175">
        <v>1687903224.1</v>
      </c>
      <c r="C175">
        <v>30692.5</v>
      </c>
      <c r="D175" t="s">
        <v>1105</v>
      </c>
      <c r="E175" t="s">
        <v>1106</v>
      </c>
      <c r="F175">
        <v>15</v>
      </c>
      <c r="P175">
        <v>1687903216.349999</v>
      </c>
      <c r="Q175">
        <f>(R175)/1000</f>
        <v>0</v>
      </c>
      <c r="R175">
        <f>1000*DB175*AP175*(CX175-CY175)/(100*CQ175*(1000-AP175*CX175))</f>
        <v>0</v>
      </c>
      <c r="S175">
        <f>DB175*AP175*(CW175-CV175*(1000-AP175*CY175)/(1000-AP175*CX175))/(100*CQ175)</f>
        <v>0</v>
      </c>
      <c r="T175">
        <f>CV175 - IF(AP175&gt;1, S175*CQ175*100.0/(AR175*DJ175), 0)</f>
        <v>0</v>
      </c>
      <c r="U175">
        <f>((AA175-Q175/2)*T175-S175)/(AA175+Q175/2)</f>
        <v>0</v>
      </c>
      <c r="V175">
        <f>U175*(DC175+DD175)/1000.0</f>
        <v>0</v>
      </c>
      <c r="W175">
        <f>(CV175 - IF(AP175&gt;1, S175*CQ175*100.0/(AR175*DJ175), 0))*(DC175+DD175)/1000.0</f>
        <v>0</v>
      </c>
      <c r="X175">
        <f>2.0/((1/Z175-1/Y175)+SIGN(Z175)*SQRT((1/Z175-1/Y175)*(1/Z175-1/Y175) + 4*CR175/((CR175+1)*(CR175+1))*(2*1/Z175*1/Y175-1/Y175*1/Y175)))</f>
        <v>0</v>
      </c>
      <c r="Y175">
        <f>IF(LEFT(CS175,1)&lt;&gt;"0",IF(LEFT(CS175,1)="1",3.0,CT175),$D$5+$E$5*(DJ175*DC175/($K$5*1000))+$F$5*(DJ175*DC175/($K$5*1000))*MAX(MIN(CQ175,$J$5),$I$5)*MAX(MIN(CQ175,$J$5),$I$5)+$G$5*MAX(MIN(CQ175,$J$5),$I$5)*(DJ175*DC175/($K$5*1000))+$H$5*(DJ175*DC175/($K$5*1000))*(DJ175*DC175/($K$5*1000)))</f>
        <v>0</v>
      </c>
      <c r="Z175">
        <f>Q175*(1000-(1000*0.61365*exp(17.502*AD175/(240.97+AD175))/(DC175+DD175)+CX175)/2)/(1000*0.61365*exp(17.502*AD175/(240.97+AD175))/(DC175+DD175)-CX175)</f>
        <v>0</v>
      </c>
      <c r="AA175">
        <f>1/((CR175+1)/(X175/1.6)+1/(Y175/1.37)) + CR175/((CR175+1)/(X175/1.6) + CR175/(Y175/1.37))</f>
        <v>0</v>
      </c>
      <c r="AB175">
        <f>(CM175*CP175)</f>
        <v>0</v>
      </c>
      <c r="AC175">
        <f>(DE175+(AB175+2*0.95*5.67E-8*(((DE175+$B$7)+273)^4-(DE175+273)^4)-44100*Q175)/(1.84*29.3*Y175+8*0.95*5.67E-8*(DE175+273)^3))</f>
        <v>0</v>
      </c>
      <c r="AD175">
        <f>($B$119*DF175+$D$7*DG175+$C$119*AC175)</f>
        <v>0</v>
      </c>
      <c r="AE175">
        <f>0.61365*exp(17.502*AD175/(240.97+AD175))</f>
        <v>0</v>
      </c>
      <c r="AF175">
        <f>(AG175/AH175*100)</f>
        <v>0</v>
      </c>
      <c r="AG175">
        <f>CX175*(DC175+DD175)/1000</f>
        <v>0</v>
      </c>
      <c r="AH175">
        <f>0.61365*exp(17.502*DE175/(240.97+DE175))</f>
        <v>0</v>
      </c>
      <c r="AI175">
        <f>(AE175-CX175*(DC175+DD175)/1000)</f>
        <v>0</v>
      </c>
      <c r="AJ175">
        <f>(-Q175*44100)</f>
        <v>0</v>
      </c>
      <c r="AK175">
        <f>2*29.3*Y175*0.92*(DE175-AD175)</f>
        <v>0</v>
      </c>
      <c r="AL175">
        <f>2*0.95*5.67E-8*(((DE175+$B$7)+273)^4-(AD175+273)^4)</f>
        <v>0</v>
      </c>
      <c r="AM175">
        <f>AB175+AL175+AJ175+AK175</f>
        <v>0</v>
      </c>
      <c r="AN175">
        <v>0</v>
      </c>
      <c r="AO175">
        <v>0</v>
      </c>
      <c r="AP175">
        <f>IF(AN175*$H$13&gt;=AR175,1.0,(AR175/(AR175-AN175*$H$13)))</f>
        <v>0</v>
      </c>
      <c r="AQ175">
        <f>(AP175-1)*100</f>
        <v>0</v>
      </c>
      <c r="AR175">
        <f>MAX(0,($B$13+$C$13*DJ175)/(1+$D$13*DJ175)*DC175/(DE175+273)*$E$13)</f>
        <v>0</v>
      </c>
      <c r="AS175" t="s">
        <v>409</v>
      </c>
      <c r="AT175">
        <v>12501.9</v>
      </c>
      <c r="AU175">
        <v>646.7515384615385</v>
      </c>
      <c r="AV175">
        <v>2575.47</v>
      </c>
      <c r="AW175">
        <f>1-AU175/AV175</f>
        <v>0</v>
      </c>
      <c r="AX175">
        <v>-1.242991638256745</v>
      </c>
      <c r="AY175" t="s">
        <v>1107</v>
      </c>
      <c r="AZ175">
        <v>12519.7</v>
      </c>
      <c r="BA175">
        <v>765.6897692307691</v>
      </c>
      <c r="BB175">
        <v>1472.62</v>
      </c>
      <c r="BC175">
        <f>1-BA175/BB175</f>
        <v>0</v>
      </c>
      <c r="BD175">
        <v>0.5</v>
      </c>
      <c r="BE175">
        <f>CN175</f>
        <v>0</v>
      </c>
      <c r="BF175">
        <f>S175</f>
        <v>0</v>
      </c>
      <c r="BG175">
        <f>BC175*BD175*BE175</f>
        <v>0</v>
      </c>
      <c r="BH175">
        <f>(BF175-AX175)/BE175</f>
        <v>0</v>
      </c>
      <c r="BI175">
        <f>(AV175-BB175)/BB175</f>
        <v>0</v>
      </c>
      <c r="BJ175">
        <f>AU175/(AW175+AU175/BB175)</f>
        <v>0</v>
      </c>
      <c r="BK175" t="s">
        <v>1108</v>
      </c>
      <c r="BL175">
        <v>-708.36</v>
      </c>
      <c r="BM175">
        <f>IF(BL175&lt;&gt;0, BL175, BJ175)</f>
        <v>0</v>
      </c>
      <c r="BN175">
        <f>1-BM175/BB175</f>
        <v>0</v>
      </c>
      <c r="BO175">
        <f>(BB175-BA175)/(BB175-BM175)</f>
        <v>0</v>
      </c>
      <c r="BP175">
        <f>(AV175-BB175)/(AV175-BM175)</f>
        <v>0</v>
      </c>
      <c r="BQ175">
        <f>(BB175-BA175)/(BB175-AU175)</f>
        <v>0</v>
      </c>
      <c r="BR175">
        <f>(AV175-BB175)/(AV175-AU175)</f>
        <v>0</v>
      </c>
      <c r="BS175">
        <f>(BO175*BM175/BA175)</f>
        <v>0</v>
      </c>
      <c r="BT175">
        <f>(1-BS175)</f>
        <v>0</v>
      </c>
      <c r="BU175">
        <v>2121</v>
      </c>
      <c r="BV175">
        <v>300</v>
      </c>
      <c r="BW175">
        <v>300</v>
      </c>
      <c r="BX175">
        <v>300</v>
      </c>
      <c r="BY175">
        <v>12519.7</v>
      </c>
      <c r="BZ175">
        <v>1293.92</v>
      </c>
      <c r="CA175">
        <v>-0.00967172</v>
      </c>
      <c r="CB175">
        <v>-41.89</v>
      </c>
      <c r="CC175" t="s">
        <v>412</v>
      </c>
      <c r="CD175" t="s">
        <v>412</v>
      </c>
      <c r="CE175" t="s">
        <v>412</v>
      </c>
      <c r="CF175" t="s">
        <v>412</v>
      </c>
      <c r="CG175" t="s">
        <v>412</v>
      </c>
      <c r="CH175" t="s">
        <v>412</v>
      </c>
      <c r="CI175" t="s">
        <v>412</v>
      </c>
      <c r="CJ175" t="s">
        <v>412</v>
      </c>
      <c r="CK175" t="s">
        <v>412</v>
      </c>
      <c r="CL175" t="s">
        <v>412</v>
      </c>
      <c r="CM175">
        <f>$B$11*DK175+$C$11*DL175+$F$11*DW175*(1-DZ175)</f>
        <v>0</v>
      </c>
      <c r="CN175">
        <f>CM175*CO175</f>
        <v>0</v>
      </c>
      <c r="CO175">
        <f>($B$11*$D$9+$C$11*$D$9+$F$11*((EJ175+EB175)/MAX(EJ175+EB175+EK175, 0.1)*$I$9+EK175/MAX(EJ175+EB175+EK175, 0.1)*$J$9))/($B$11+$C$11+$F$11)</f>
        <v>0</v>
      </c>
      <c r="CP175">
        <f>($B$11*$K$9+$C$11*$K$9+$F$11*((EJ175+EB175)/MAX(EJ175+EB175+EK175, 0.1)*$P$9+EK175/MAX(EJ175+EB175+EK175, 0.1)*$Q$9))/($B$11+$C$11+$F$11)</f>
        <v>0</v>
      </c>
      <c r="CQ175">
        <v>6</v>
      </c>
      <c r="CR175">
        <v>0.5</v>
      </c>
      <c r="CS175" t="s">
        <v>413</v>
      </c>
      <c r="CT175">
        <v>2</v>
      </c>
      <c r="CU175">
        <v>1687903216.349999</v>
      </c>
      <c r="CV175">
        <v>427.2772666666667</v>
      </c>
      <c r="CW175">
        <v>435.0157666666666</v>
      </c>
      <c r="CX175">
        <v>35.51213333333334</v>
      </c>
      <c r="CY175">
        <v>34.98274666666666</v>
      </c>
      <c r="CZ175">
        <v>426.7772666666667</v>
      </c>
      <c r="DA175">
        <v>34.98513333333334</v>
      </c>
      <c r="DB175">
        <v>600.0817999999999</v>
      </c>
      <c r="DC175">
        <v>100.7637666666667</v>
      </c>
      <c r="DD175">
        <v>0.1002003733333334</v>
      </c>
      <c r="DE175">
        <v>34.12369333333333</v>
      </c>
      <c r="DF175">
        <v>34.52101</v>
      </c>
      <c r="DG175">
        <v>999.9000000000002</v>
      </c>
      <c r="DH175">
        <v>0</v>
      </c>
      <c r="DI175">
        <v>0</v>
      </c>
      <c r="DJ175">
        <v>9996.146666666667</v>
      </c>
      <c r="DK175">
        <v>0</v>
      </c>
      <c r="DL175">
        <v>131.8610333333333</v>
      </c>
      <c r="DM175">
        <v>-7.730992666666666</v>
      </c>
      <c r="DN175">
        <v>443.0121333333333</v>
      </c>
      <c r="DO175">
        <v>450.7854666666667</v>
      </c>
      <c r="DP175">
        <v>0.5182668333333333</v>
      </c>
      <c r="DQ175">
        <v>435.0157666666666</v>
      </c>
      <c r="DR175">
        <v>34.98274666666666</v>
      </c>
      <c r="DS175">
        <v>3.577218000000001</v>
      </c>
      <c r="DT175">
        <v>3.524996666666667</v>
      </c>
      <c r="DU175">
        <v>26.99075333333333</v>
      </c>
      <c r="DV175">
        <v>26.74062333333334</v>
      </c>
      <c r="DW175">
        <v>799.9931999999998</v>
      </c>
      <c r="DX175">
        <v>0.9499975999999999</v>
      </c>
      <c r="DY175">
        <v>0.05000211666666667</v>
      </c>
      <c r="DZ175">
        <v>0</v>
      </c>
      <c r="EA175">
        <v>766.2113000000001</v>
      </c>
      <c r="EB175">
        <v>4.99931</v>
      </c>
      <c r="EC175">
        <v>13737.25</v>
      </c>
      <c r="ED175">
        <v>6994.503333333335</v>
      </c>
      <c r="EE175">
        <v>40.32039999999999</v>
      </c>
      <c r="EF175">
        <v>42.42459999999999</v>
      </c>
      <c r="EG175">
        <v>41.22479999999998</v>
      </c>
      <c r="EH175">
        <v>42.04959999999999</v>
      </c>
      <c r="EI175">
        <v>42.18286666666665</v>
      </c>
      <c r="EJ175">
        <v>755.2420000000001</v>
      </c>
      <c r="EK175">
        <v>39.751</v>
      </c>
      <c r="EL175">
        <v>0</v>
      </c>
      <c r="EM175">
        <v>158</v>
      </c>
      <c r="EN175">
        <v>0</v>
      </c>
      <c r="EO175">
        <v>765.6897692307691</v>
      </c>
      <c r="EP175">
        <v>-112.4713846015465</v>
      </c>
      <c r="EQ175">
        <v>11971.08375191928</v>
      </c>
      <c r="ER175">
        <v>13757.34615384615</v>
      </c>
      <c r="ES175">
        <v>15</v>
      </c>
      <c r="ET175">
        <v>1687903243.1</v>
      </c>
      <c r="EU175" t="s">
        <v>1109</v>
      </c>
      <c r="EV175">
        <v>1687903242.1</v>
      </c>
      <c r="EW175">
        <v>1687903243.1</v>
      </c>
      <c r="EX175">
        <v>139</v>
      </c>
      <c r="EY175">
        <v>-0.007</v>
      </c>
      <c r="EZ175">
        <v>0.011</v>
      </c>
      <c r="FA175">
        <v>0.5</v>
      </c>
      <c r="FB175">
        <v>0.527</v>
      </c>
      <c r="FC175">
        <v>435</v>
      </c>
      <c r="FD175">
        <v>35</v>
      </c>
      <c r="FE175">
        <v>0.38</v>
      </c>
      <c r="FF175">
        <v>0.21</v>
      </c>
      <c r="FG175">
        <v>-7.703359268292682</v>
      </c>
      <c r="FH175">
        <v>-0.4519777003484384</v>
      </c>
      <c r="FI175">
        <v>0.0574518588457367</v>
      </c>
      <c r="FJ175">
        <v>1</v>
      </c>
      <c r="FK175">
        <v>427.286806451613</v>
      </c>
      <c r="FL175">
        <v>-0.1925322580664123</v>
      </c>
      <c r="FM175">
        <v>0.02176623510474065</v>
      </c>
      <c r="FN175">
        <v>1</v>
      </c>
      <c r="FO175">
        <v>0.4949453414634146</v>
      </c>
      <c r="FP175">
        <v>0.5374425365853662</v>
      </c>
      <c r="FQ175">
        <v>0.05349006125627896</v>
      </c>
      <c r="FR175">
        <v>0</v>
      </c>
      <c r="FS175">
        <v>35.49790645161291</v>
      </c>
      <c r="FT175">
        <v>0.6189822580643582</v>
      </c>
      <c r="FU175">
        <v>0.04651361185082246</v>
      </c>
      <c r="FV175">
        <v>1</v>
      </c>
      <c r="FW175">
        <v>3</v>
      </c>
      <c r="FX175">
        <v>4</v>
      </c>
      <c r="FY175" t="s">
        <v>519</v>
      </c>
      <c r="FZ175">
        <v>3.16903</v>
      </c>
      <c r="GA175">
        <v>2.79856</v>
      </c>
      <c r="GB175">
        <v>0.104338</v>
      </c>
      <c r="GC175">
        <v>0.106407</v>
      </c>
      <c r="GD175">
        <v>0.154204</v>
      </c>
      <c r="GE175">
        <v>0.15347</v>
      </c>
      <c r="GF175">
        <v>27653.5</v>
      </c>
      <c r="GG175">
        <v>21997.7</v>
      </c>
      <c r="GH175">
        <v>28891.3</v>
      </c>
      <c r="GI175">
        <v>24143.6</v>
      </c>
      <c r="GJ175">
        <v>31089.4</v>
      </c>
      <c r="GK175">
        <v>29831.6</v>
      </c>
      <c r="GL175">
        <v>39864.2</v>
      </c>
      <c r="GM175">
        <v>39398.2</v>
      </c>
      <c r="GN175">
        <v>2.0955</v>
      </c>
      <c r="GO175">
        <v>1.77492</v>
      </c>
      <c r="GP175">
        <v>0.0860356</v>
      </c>
      <c r="GQ175">
        <v>0</v>
      </c>
      <c r="GR175">
        <v>33.033</v>
      </c>
      <c r="GS175">
        <v>999.9</v>
      </c>
      <c r="GT175">
        <v>63</v>
      </c>
      <c r="GU175">
        <v>36.7</v>
      </c>
      <c r="GV175">
        <v>38.7807</v>
      </c>
      <c r="GW175">
        <v>61.2026</v>
      </c>
      <c r="GX175">
        <v>30.9696</v>
      </c>
      <c r="GY175">
        <v>1</v>
      </c>
      <c r="GZ175">
        <v>0.543918</v>
      </c>
      <c r="HA175">
        <v>0</v>
      </c>
      <c r="HB175">
        <v>20.2826</v>
      </c>
      <c r="HC175">
        <v>5.22343</v>
      </c>
      <c r="HD175">
        <v>11.9084</v>
      </c>
      <c r="HE175">
        <v>4.96335</v>
      </c>
      <c r="HF175">
        <v>3.292</v>
      </c>
      <c r="HG175">
        <v>9999</v>
      </c>
      <c r="HH175">
        <v>9999</v>
      </c>
      <c r="HI175">
        <v>9999</v>
      </c>
      <c r="HJ175">
        <v>999.9</v>
      </c>
      <c r="HK175">
        <v>4.97031</v>
      </c>
      <c r="HL175">
        <v>1.87534</v>
      </c>
      <c r="HM175">
        <v>1.87409</v>
      </c>
      <c r="HN175">
        <v>1.87333</v>
      </c>
      <c r="HO175">
        <v>1.87472</v>
      </c>
      <c r="HP175">
        <v>1.86972</v>
      </c>
      <c r="HQ175">
        <v>1.8739</v>
      </c>
      <c r="HR175">
        <v>1.87897</v>
      </c>
      <c r="HS175">
        <v>0</v>
      </c>
      <c r="HT175">
        <v>0</v>
      </c>
      <c r="HU175">
        <v>0</v>
      </c>
      <c r="HV175">
        <v>0</v>
      </c>
      <c r="HW175" t="s">
        <v>416</v>
      </c>
      <c r="HX175" t="s">
        <v>417</v>
      </c>
      <c r="HY175" t="s">
        <v>418</v>
      </c>
      <c r="HZ175" t="s">
        <v>418</v>
      </c>
      <c r="IA175" t="s">
        <v>418</v>
      </c>
      <c r="IB175" t="s">
        <v>418</v>
      </c>
      <c r="IC175">
        <v>0</v>
      </c>
      <c r="ID175">
        <v>100</v>
      </c>
      <c r="IE175">
        <v>100</v>
      </c>
      <c r="IF175">
        <v>0.5</v>
      </c>
      <c r="IG175">
        <v>0.527</v>
      </c>
      <c r="IH175">
        <v>0.5075</v>
      </c>
      <c r="II175">
        <v>0</v>
      </c>
      <c r="IJ175">
        <v>0</v>
      </c>
      <c r="IK175">
        <v>0</v>
      </c>
      <c r="IL175">
        <v>0.515890000000006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2.3</v>
      </c>
      <c r="IU175">
        <v>15.6</v>
      </c>
      <c r="IV175">
        <v>1.14502</v>
      </c>
      <c r="IW175">
        <v>2.44995</v>
      </c>
      <c r="IX175">
        <v>1.42578</v>
      </c>
      <c r="IY175">
        <v>2.26562</v>
      </c>
      <c r="IZ175">
        <v>1.54785</v>
      </c>
      <c r="JA175">
        <v>2.32666</v>
      </c>
      <c r="JB175">
        <v>39.7673</v>
      </c>
      <c r="JC175">
        <v>14.5698</v>
      </c>
      <c r="JD175">
        <v>18</v>
      </c>
      <c r="JE175">
        <v>641.526</v>
      </c>
      <c r="JF175">
        <v>413.355</v>
      </c>
      <c r="JG175">
        <v>33.9146</v>
      </c>
      <c r="JH175">
        <v>34.0436</v>
      </c>
      <c r="JI175">
        <v>29.9999</v>
      </c>
      <c r="JJ175">
        <v>33.8924</v>
      </c>
      <c r="JK175">
        <v>33.8071</v>
      </c>
      <c r="JL175">
        <v>22.9298</v>
      </c>
      <c r="JM175">
        <v>11.8418</v>
      </c>
      <c r="JN175">
        <v>100</v>
      </c>
      <c r="JO175">
        <v>-999.9</v>
      </c>
      <c r="JP175">
        <v>435</v>
      </c>
      <c r="JQ175">
        <v>35</v>
      </c>
      <c r="JR175">
        <v>94.15130000000001</v>
      </c>
      <c r="JS175">
        <v>100.229</v>
      </c>
    </row>
    <row r="176" spans="1:279">
      <c r="A176">
        <v>140</v>
      </c>
      <c r="B176">
        <v>1687903392.6</v>
      </c>
      <c r="C176">
        <v>30861</v>
      </c>
      <c r="D176" t="s">
        <v>1110</v>
      </c>
      <c r="E176" t="s">
        <v>1111</v>
      </c>
      <c r="F176">
        <v>15</v>
      </c>
      <c r="P176">
        <v>1687903384.849999</v>
      </c>
      <c r="Q176">
        <f>(R176)/1000</f>
        <v>0</v>
      </c>
      <c r="R176">
        <f>1000*DB176*AP176*(CX176-CY176)/(100*CQ176*(1000-AP176*CX176))</f>
        <v>0</v>
      </c>
      <c r="S176">
        <f>DB176*AP176*(CW176-CV176*(1000-AP176*CY176)/(1000-AP176*CX176))/(100*CQ176)</f>
        <v>0</v>
      </c>
      <c r="T176">
        <f>CV176 - IF(AP176&gt;1, S176*CQ176*100.0/(AR176*DJ176), 0)</f>
        <v>0</v>
      </c>
      <c r="U176">
        <f>((AA176-Q176/2)*T176-S176)/(AA176+Q176/2)</f>
        <v>0</v>
      </c>
      <c r="V176">
        <f>U176*(DC176+DD176)/1000.0</f>
        <v>0</v>
      </c>
      <c r="W176">
        <f>(CV176 - IF(AP176&gt;1, S176*CQ176*100.0/(AR176*DJ176), 0))*(DC176+DD176)/1000.0</f>
        <v>0</v>
      </c>
      <c r="X176">
        <f>2.0/((1/Z176-1/Y176)+SIGN(Z176)*SQRT((1/Z176-1/Y176)*(1/Z176-1/Y176) + 4*CR176/((CR176+1)*(CR176+1))*(2*1/Z176*1/Y176-1/Y176*1/Y176)))</f>
        <v>0</v>
      </c>
      <c r="Y176">
        <f>IF(LEFT(CS176,1)&lt;&gt;"0",IF(LEFT(CS176,1)="1",3.0,CT176),$D$5+$E$5*(DJ176*DC176/($K$5*1000))+$F$5*(DJ176*DC176/($K$5*1000))*MAX(MIN(CQ176,$J$5),$I$5)*MAX(MIN(CQ176,$J$5),$I$5)+$G$5*MAX(MIN(CQ176,$J$5),$I$5)*(DJ176*DC176/($K$5*1000))+$H$5*(DJ176*DC176/($K$5*1000))*(DJ176*DC176/($K$5*1000)))</f>
        <v>0</v>
      </c>
      <c r="Z176">
        <f>Q176*(1000-(1000*0.61365*exp(17.502*AD176/(240.97+AD176))/(DC176+DD176)+CX176)/2)/(1000*0.61365*exp(17.502*AD176/(240.97+AD176))/(DC176+DD176)-CX176)</f>
        <v>0</v>
      </c>
      <c r="AA176">
        <f>1/((CR176+1)/(X176/1.6)+1/(Y176/1.37)) + CR176/((CR176+1)/(X176/1.6) + CR176/(Y176/1.37))</f>
        <v>0</v>
      </c>
      <c r="AB176">
        <f>(CM176*CP176)</f>
        <v>0</v>
      </c>
      <c r="AC176">
        <f>(DE176+(AB176+2*0.95*5.67E-8*(((DE176+$B$7)+273)^4-(DE176+273)^4)-44100*Q176)/(1.84*29.3*Y176+8*0.95*5.67E-8*(DE176+273)^3))</f>
        <v>0</v>
      </c>
      <c r="AD176">
        <f>($B$119*DF176+$D$7*DG176+$C$119*AC176)</f>
        <v>0</v>
      </c>
      <c r="AE176">
        <f>0.61365*exp(17.502*AD176/(240.97+AD176))</f>
        <v>0</v>
      </c>
      <c r="AF176">
        <f>(AG176/AH176*100)</f>
        <v>0</v>
      </c>
      <c r="AG176">
        <f>CX176*(DC176+DD176)/1000</f>
        <v>0</v>
      </c>
      <c r="AH176">
        <f>0.61365*exp(17.502*DE176/(240.97+DE176))</f>
        <v>0</v>
      </c>
      <c r="AI176">
        <f>(AE176-CX176*(DC176+DD176)/1000)</f>
        <v>0</v>
      </c>
      <c r="AJ176">
        <f>(-Q176*44100)</f>
        <v>0</v>
      </c>
      <c r="AK176">
        <f>2*29.3*Y176*0.92*(DE176-AD176)</f>
        <v>0</v>
      </c>
      <c r="AL176">
        <f>2*0.95*5.67E-8*(((DE176+$B$7)+273)^4-(AD176+273)^4)</f>
        <v>0</v>
      </c>
      <c r="AM176">
        <f>AB176+AL176+AJ176+AK176</f>
        <v>0</v>
      </c>
      <c r="AN176">
        <v>0</v>
      </c>
      <c r="AO176">
        <v>0</v>
      </c>
      <c r="AP176">
        <f>IF(AN176*$H$13&gt;=AR176,1.0,(AR176/(AR176-AN176*$H$13)))</f>
        <v>0</v>
      </c>
      <c r="AQ176">
        <f>(AP176-1)*100</f>
        <v>0</v>
      </c>
      <c r="AR176">
        <f>MAX(0,($B$13+$C$13*DJ176)/(1+$D$13*DJ176)*DC176/(DE176+273)*$E$13)</f>
        <v>0</v>
      </c>
      <c r="AS176" t="s">
        <v>409</v>
      </c>
      <c r="AT176">
        <v>12501.9</v>
      </c>
      <c r="AU176">
        <v>646.7515384615385</v>
      </c>
      <c r="AV176">
        <v>2575.47</v>
      </c>
      <c r="AW176">
        <f>1-AU176/AV176</f>
        <v>0</v>
      </c>
      <c r="AX176">
        <v>-1.242991638256745</v>
      </c>
      <c r="AY176" t="s">
        <v>1112</v>
      </c>
      <c r="AZ176">
        <v>12568.3</v>
      </c>
      <c r="BA176">
        <v>661.57564</v>
      </c>
      <c r="BB176">
        <v>1019.1</v>
      </c>
      <c r="BC176">
        <f>1-BA176/BB176</f>
        <v>0</v>
      </c>
      <c r="BD176">
        <v>0.5</v>
      </c>
      <c r="BE176">
        <f>CN176</f>
        <v>0</v>
      </c>
      <c r="BF176">
        <f>S176</f>
        <v>0</v>
      </c>
      <c r="BG176">
        <f>BC176*BD176*BE176</f>
        <v>0</v>
      </c>
      <c r="BH176">
        <f>(BF176-AX176)/BE176</f>
        <v>0</v>
      </c>
      <c r="BI176">
        <f>(AV176-BB176)/BB176</f>
        <v>0</v>
      </c>
      <c r="BJ176">
        <f>AU176/(AW176+AU176/BB176)</f>
        <v>0</v>
      </c>
      <c r="BK176" t="s">
        <v>1113</v>
      </c>
      <c r="BL176">
        <v>-38.63</v>
      </c>
      <c r="BM176">
        <f>IF(BL176&lt;&gt;0, BL176, BJ176)</f>
        <v>0</v>
      </c>
      <c r="BN176">
        <f>1-BM176/BB176</f>
        <v>0</v>
      </c>
      <c r="BO176">
        <f>(BB176-BA176)/(BB176-BM176)</f>
        <v>0</v>
      </c>
      <c r="BP176">
        <f>(AV176-BB176)/(AV176-BM176)</f>
        <v>0</v>
      </c>
      <c r="BQ176">
        <f>(BB176-BA176)/(BB176-AU176)</f>
        <v>0</v>
      </c>
      <c r="BR176">
        <f>(AV176-BB176)/(AV176-AU176)</f>
        <v>0</v>
      </c>
      <c r="BS176">
        <f>(BO176*BM176/BA176)</f>
        <v>0</v>
      </c>
      <c r="BT176">
        <f>(1-BS176)</f>
        <v>0</v>
      </c>
      <c r="BU176">
        <v>2123</v>
      </c>
      <c r="BV176">
        <v>300</v>
      </c>
      <c r="BW176">
        <v>300</v>
      </c>
      <c r="BX176">
        <v>300</v>
      </c>
      <c r="BY176">
        <v>12568.3</v>
      </c>
      <c r="BZ176">
        <v>951.27</v>
      </c>
      <c r="CA176">
        <v>-0.009706269999999999</v>
      </c>
      <c r="CB176">
        <v>-15.04</v>
      </c>
      <c r="CC176" t="s">
        <v>412</v>
      </c>
      <c r="CD176" t="s">
        <v>412</v>
      </c>
      <c r="CE176" t="s">
        <v>412</v>
      </c>
      <c r="CF176" t="s">
        <v>412</v>
      </c>
      <c r="CG176" t="s">
        <v>412</v>
      </c>
      <c r="CH176" t="s">
        <v>412</v>
      </c>
      <c r="CI176" t="s">
        <v>412</v>
      </c>
      <c r="CJ176" t="s">
        <v>412</v>
      </c>
      <c r="CK176" t="s">
        <v>412</v>
      </c>
      <c r="CL176" t="s">
        <v>412</v>
      </c>
      <c r="CM176">
        <f>$B$11*DK176+$C$11*DL176+$F$11*DW176*(1-DZ176)</f>
        <v>0</v>
      </c>
      <c r="CN176">
        <f>CM176*CO176</f>
        <v>0</v>
      </c>
      <c r="CO176">
        <f>($B$11*$D$9+$C$11*$D$9+$F$11*((EJ176+EB176)/MAX(EJ176+EB176+EK176, 0.1)*$I$9+EK176/MAX(EJ176+EB176+EK176, 0.1)*$J$9))/($B$11+$C$11+$F$11)</f>
        <v>0</v>
      </c>
      <c r="CP176">
        <f>($B$11*$K$9+$C$11*$K$9+$F$11*((EJ176+EB176)/MAX(EJ176+EB176+EK176, 0.1)*$P$9+EK176/MAX(EJ176+EB176+EK176, 0.1)*$Q$9))/($B$11+$C$11+$F$11)</f>
        <v>0</v>
      </c>
      <c r="CQ176">
        <v>6</v>
      </c>
      <c r="CR176">
        <v>0.5</v>
      </c>
      <c r="CS176" t="s">
        <v>413</v>
      </c>
      <c r="CT176">
        <v>2</v>
      </c>
      <c r="CU176">
        <v>1687903384.849999</v>
      </c>
      <c r="CV176">
        <v>428.5084666666667</v>
      </c>
      <c r="CW176">
        <v>434.9878999999999</v>
      </c>
      <c r="CX176">
        <v>35.59710666666666</v>
      </c>
      <c r="CY176">
        <v>34.99404000000001</v>
      </c>
      <c r="CZ176">
        <v>427.9964666666667</v>
      </c>
      <c r="DA176">
        <v>35.06710666666666</v>
      </c>
      <c r="DB176">
        <v>600.1889666666666</v>
      </c>
      <c r="DC176">
        <v>100.7570666666666</v>
      </c>
      <c r="DD176">
        <v>0.10013311</v>
      </c>
      <c r="DE176">
        <v>34.01203333333333</v>
      </c>
      <c r="DF176">
        <v>34.27912666666667</v>
      </c>
      <c r="DG176">
        <v>999.9000000000002</v>
      </c>
      <c r="DH176">
        <v>0</v>
      </c>
      <c r="DI176">
        <v>0</v>
      </c>
      <c r="DJ176">
        <v>9998.955666666669</v>
      </c>
      <c r="DK176">
        <v>0</v>
      </c>
      <c r="DL176">
        <v>140.1215333333333</v>
      </c>
      <c r="DM176">
        <v>-6.491200333333333</v>
      </c>
      <c r="DN176">
        <v>444.3115333333333</v>
      </c>
      <c r="DO176">
        <v>450.7619333333333</v>
      </c>
      <c r="DP176">
        <v>0.5999406999999999</v>
      </c>
      <c r="DQ176">
        <v>434.9878999999999</v>
      </c>
      <c r="DR176">
        <v>34.99404000000001</v>
      </c>
      <c r="DS176">
        <v>3.586349333333333</v>
      </c>
      <c r="DT176">
        <v>3.525901</v>
      </c>
      <c r="DU176">
        <v>27.03416</v>
      </c>
      <c r="DV176">
        <v>26.74496666666666</v>
      </c>
      <c r="DW176">
        <v>799.9737</v>
      </c>
      <c r="DX176">
        <v>0.9500057000000002</v>
      </c>
      <c r="DY176">
        <v>0.04999409666666667</v>
      </c>
      <c r="DZ176">
        <v>0</v>
      </c>
      <c r="EA176">
        <v>662.2975</v>
      </c>
      <c r="EB176">
        <v>4.99931</v>
      </c>
      <c r="EC176">
        <v>16030.40333333333</v>
      </c>
      <c r="ED176">
        <v>6994.353666666666</v>
      </c>
      <c r="EE176">
        <v>39.99369999999999</v>
      </c>
      <c r="EF176">
        <v>42.01033333333333</v>
      </c>
      <c r="EG176">
        <v>40.87913333333334</v>
      </c>
      <c r="EH176">
        <v>41.63946666666666</v>
      </c>
      <c r="EI176">
        <v>41.90186666666667</v>
      </c>
      <c r="EJ176">
        <v>755.2310000000001</v>
      </c>
      <c r="EK176">
        <v>39.745</v>
      </c>
      <c r="EL176">
        <v>0</v>
      </c>
      <c r="EM176">
        <v>168.2999999523163</v>
      </c>
      <c r="EN176">
        <v>0</v>
      </c>
      <c r="EO176">
        <v>661.57564</v>
      </c>
      <c r="EP176">
        <v>-53.82769239500045</v>
      </c>
      <c r="EQ176">
        <v>-2426.569232740668</v>
      </c>
      <c r="ER176">
        <v>16008.9</v>
      </c>
      <c r="ES176">
        <v>15</v>
      </c>
      <c r="ET176">
        <v>1687903416.6</v>
      </c>
      <c r="EU176" t="s">
        <v>1114</v>
      </c>
      <c r="EV176">
        <v>1687903416.6</v>
      </c>
      <c r="EW176">
        <v>1687903411.6</v>
      </c>
      <c r="EX176">
        <v>140</v>
      </c>
      <c r="EY176">
        <v>0.012</v>
      </c>
      <c r="EZ176">
        <v>0.003</v>
      </c>
      <c r="FA176">
        <v>0.512</v>
      </c>
      <c r="FB176">
        <v>0.53</v>
      </c>
      <c r="FC176">
        <v>435</v>
      </c>
      <c r="FD176">
        <v>35</v>
      </c>
      <c r="FE176">
        <v>0.2</v>
      </c>
      <c r="FF176">
        <v>0.11</v>
      </c>
      <c r="FG176">
        <v>-6.499641250000001</v>
      </c>
      <c r="FH176">
        <v>0.0825042776735693</v>
      </c>
      <c r="FI176">
        <v>0.03056284993153459</v>
      </c>
      <c r="FJ176">
        <v>1</v>
      </c>
      <c r="FK176">
        <v>428.4954666666667</v>
      </c>
      <c r="FL176">
        <v>0.03652057841975557</v>
      </c>
      <c r="FM176">
        <v>0.0288198234245508</v>
      </c>
      <c r="FN176">
        <v>1</v>
      </c>
      <c r="FO176">
        <v>0.570883225</v>
      </c>
      <c r="FP176">
        <v>0.4778152232645388</v>
      </c>
      <c r="FQ176">
        <v>0.04744503424515968</v>
      </c>
      <c r="FR176">
        <v>1</v>
      </c>
      <c r="FS176">
        <v>35.58754666666666</v>
      </c>
      <c r="FT176">
        <v>0.3632996662959242</v>
      </c>
      <c r="FU176">
        <v>0.02626983990984549</v>
      </c>
      <c r="FV176">
        <v>1</v>
      </c>
      <c r="FW176">
        <v>4</v>
      </c>
      <c r="FX176">
        <v>4</v>
      </c>
      <c r="FY176" t="s">
        <v>415</v>
      </c>
      <c r="FZ176">
        <v>3.17057</v>
      </c>
      <c r="GA176">
        <v>2.7978</v>
      </c>
      <c r="GB176">
        <v>0.104582</v>
      </c>
      <c r="GC176">
        <v>0.106427</v>
      </c>
      <c r="GD176">
        <v>0.154423</v>
      </c>
      <c r="GE176">
        <v>0.15355</v>
      </c>
      <c r="GF176">
        <v>27649.6</v>
      </c>
      <c r="GG176">
        <v>22006.2</v>
      </c>
      <c r="GH176">
        <v>28894.3</v>
      </c>
      <c r="GI176">
        <v>24152.9</v>
      </c>
      <c r="GJ176">
        <v>31082.9</v>
      </c>
      <c r="GK176">
        <v>29839.9</v>
      </c>
      <c r="GL176">
        <v>39867.6</v>
      </c>
      <c r="GM176">
        <v>39414</v>
      </c>
      <c r="GN176">
        <v>2.09705</v>
      </c>
      <c r="GO176">
        <v>1.7789</v>
      </c>
      <c r="GP176">
        <v>0.08475779999999999</v>
      </c>
      <c r="GQ176">
        <v>0</v>
      </c>
      <c r="GR176">
        <v>32.8897</v>
      </c>
      <c r="GS176">
        <v>999.9</v>
      </c>
      <c r="GT176">
        <v>62.9</v>
      </c>
      <c r="GU176">
        <v>36.7</v>
      </c>
      <c r="GV176">
        <v>38.7222</v>
      </c>
      <c r="GW176">
        <v>61.7726</v>
      </c>
      <c r="GX176">
        <v>30.004</v>
      </c>
      <c r="GY176">
        <v>1</v>
      </c>
      <c r="GZ176">
        <v>0.52798</v>
      </c>
      <c r="HA176">
        <v>0</v>
      </c>
      <c r="HB176">
        <v>20.282</v>
      </c>
      <c r="HC176">
        <v>5.21894</v>
      </c>
      <c r="HD176">
        <v>11.9081</v>
      </c>
      <c r="HE176">
        <v>4.9631</v>
      </c>
      <c r="HF176">
        <v>3.29135</v>
      </c>
      <c r="HG176">
        <v>9999</v>
      </c>
      <c r="HH176">
        <v>9999</v>
      </c>
      <c r="HI176">
        <v>9999</v>
      </c>
      <c r="HJ176">
        <v>999.9</v>
      </c>
      <c r="HK176">
        <v>4.97031</v>
      </c>
      <c r="HL176">
        <v>1.87532</v>
      </c>
      <c r="HM176">
        <v>1.87408</v>
      </c>
      <c r="HN176">
        <v>1.87332</v>
      </c>
      <c r="HO176">
        <v>1.87469</v>
      </c>
      <c r="HP176">
        <v>1.86968</v>
      </c>
      <c r="HQ176">
        <v>1.87384</v>
      </c>
      <c r="HR176">
        <v>1.87893</v>
      </c>
      <c r="HS176">
        <v>0</v>
      </c>
      <c r="HT176">
        <v>0</v>
      </c>
      <c r="HU176">
        <v>0</v>
      </c>
      <c r="HV176">
        <v>0</v>
      </c>
      <c r="HW176" t="s">
        <v>416</v>
      </c>
      <c r="HX176" t="s">
        <v>417</v>
      </c>
      <c r="HY176" t="s">
        <v>418</v>
      </c>
      <c r="HZ176" t="s">
        <v>418</v>
      </c>
      <c r="IA176" t="s">
        <v>418</v>
      </c>
      <c r="IB176" t="s">
        <v>418</v>
      </c>
      <c r="IC176">
        <v>0</v>
      </c>
      <c r="ID176">
        <v>100</v>
      </c>
      <c r="IE176">
        <v>100</v>
      </c>
      <c r="IF176">
        <v>0.512</v>
      </c>
      <c r="IG176">
        <v>0.53</v>
      </c>
      <c r="IH176">
        <v>0.5002500000000509</v>
      </c>
      <c r="II176">
        <v>0</v>
      </c>
      <c r="IJ176">
        <v>0</v>
      </c>
      <c r="IK176">
        <v>0</v>
      </c>
      <c r="IL176">
        <v>0.5268650000000008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2.5</v>
      </c>
      <c r="IU176">
        <v>2.5</v>
      </c>
      <c r="IV176">
        <v>1.14502</v>
      </c>
      <c r="IW176">
        <v>2.44263</v>
      </c>
      <c r="IX176">
        <v>1.42578</v>
      </c>
      <c r="IY176">
        <v>2.26562</v>
      </c>
      <c r="IZ176">
        <v>1.54785</v>
      </c>
      <c r="JA176">
        <v>2.39868</v>
      </c>
      <c r="JB176">
        <v>39.6418</v>
      </c>
      <c r="JC176">
        <v>14.5523</v>
      </c>
      <c r="JD176">
        <v>18</v>
      </c>
      <c r="JE176">
        <v>641.379</v>
      </c>
      <c r="JF176">
        <v>414.77</v>
      </c>
      <c r="JG176">
        <v>33.7019</v>
      </c>
      <c r="JH176">
        <v>33.8957</v>
      </c>
      <c r="JI176">
        <v>29.9994</v>
      </c>
      <c r="JJ176">
        <v>33.7546</v>
      </c>
      <c r="JK176">
        <v>33.6701</v>
      </c>
      <c r="JL176">
        <v>22.9363</v>
      </c>
      <c r="JM176">
        <v>11.303</v>
      </c>
      <c r="JN176">
        <v>100</v>
      </c>
      <c r="JO176">
        <v>-999.9</v>
      </c>
      <c r="JP176">
        <v>435</v>
      </c>
      <c r="JQ176">
        <v>35</v>
      </c>
      <c r="JR176">
        <v>94.1601</v>
      </c>
      <c r="JS176">
        <v>100.269</v>
      </c>
    </row>
    <row r="177" spans="1:279">
      <c r="A177">
        <v>141</v>
      </c>
      <c r="B177">
        <v>1687903539.6</v>
      </c>
      <c r="C177">
        <v>31008</v>
      </c>
      <c r="D177" t="s">
        <v>1115</v>
      </c>
      <c r="E177" t="s">
        <v>1116</v>
      </c>
      <c r="F177">
        <v>15</v>
      </c>
      <c r="P177">
        <v>1687903531.599999</v>
      </c>
      <c r="Q177">
        <f>(R177)/1000</f>
        <v>0</v>
      </c>
      <c r="R177">
        <f>1000*DB177*AP177*(CX177-CY177)/(100*CQ177*(1000-AP177*CX177))</f>
        <v>0</v>
      </c>
      <c r="S177">
        <f>DB177*AP177*(CW177-CV177*(1000-AP177*CY177)/(1000-AP177*CX177))/(100*CQ177)</f>
        <v>0</v>
      </c>
      <c r="T177">
        <f>CV177 - IF(AP177&gt;1, S177*CQ177*100.0/(AR177*DJ177), 0)</f>
        <v>0</v>
      </c>
      <c r="U177">
        <f>((AA177-Q177/2)*T177-S177)/(AA177+Q177/2)</f>
        <v>0</v>
      </c>
      <c r="V177">
        <f>U177*(DC177+DD177)/1000.0</f>
        <v>0</v>
      </c>
      <c r="W177">
        <f>(CV177 - IF(AP177&gt;1, S177*CQ177*100.0/(AR177*DJ177), 0))*(DC177+DD177)/1000.0</f>
        <v>0</v>
      </c>
      <c r="X177">
        <f>2.0/((1/Z177-1/Y177)+SIGN(Z177)*SQRT((1/Z177-1/Y177)*(1/Z177-1/Y177) + 4*CR177/((CR177+1)*(CR177+1))*(2*1/Z177*1/Y177-1/Y177*1/Y177)))</f>
        <v>0</v>
      </c>
      <c r="Y177">
        <f>IF(LEFT(CS177,1)&lt;&gt;"0",IF(LEFT(CS177,1)="1",3.0,CT177),$D$5+$E$5*(DJ177*DC177/($K$5*1000))+$F$5*(DJ177*DC177/($K$5*1000))*MAX(MIN(CQ177,$J$5),$I$5)*MAX(MIN(CQ177,$J$5),$I$5)+$G$5*MAX(MIN(CQ177,$J$5),$I$5)*(DJ177*DC177/($K$5*1000))+$H$5*(DJ177*DC177/($K$5*1000))*(DJ177*DC177/($K$5*1000)))</f>
        <v>0</v>
      </c>
      <c r="Z177">
        <f>Q177*(1000-(1000*0.61365*exp(17.502*AD177/(240.97+AD177))/(DC177+DD177)+CX177)/2)/(1000*0.61365*exp(17.502*AD177/(240.97+AD177))/(DC177+DD177)-CX177)</f>
        <v>0</v>
      </c>
      <c r="AA177">
        <f>1/((CR177+1)/(X177/1.6)+1/(Y177/1.37)) + CR177/((CR177+1)/(X177/1.6) + CR177/(Y177/1.37))</f>
        <v>0</v>
      </c>
      <c r="AB177">
        <f>(CM177*CP177)</f>
        <v>0</v>
      </c>
      <c r="AC177">
        <f>(DE177+(AB177+2*0.95*5.67E-8*(((DE177+$B$7)+273)^4-(DE177+273)^4)-44100*Q177)/(1.84*29.3*Y177+8*0.95*5.67E-8*(DE177+273)^3))</f>
        <v>0</v>
      </c>
      <c r="AD177">
        <f>($B$119*DF177+$D$7*DG177+$C$119*AC177)</f>
        <v>0</v>
      </c>
      <c r="AE177">
        <f>0.61365*exp(17.502*AD177/(240.97+AD177))</f>
        <v>0</v>
      </c>
      <c r="AF177">
        <f>(AG177/AH177*100)</f>
        <v>0</v>
      </c>
      <c r="AG177">
        <f>CX177*(DC177+DD177)/1000</f>
        <v>0</v>
      </c>
      <c r="AH177">
        <f>0.61365*exp(17.502*DE177/(240.97+DE177))</f>
        <v>0</v>
      </c>
      <c r="AI177">
        <f>(AE177-CX177*(DC177+DD177)/1000)</f>
        <v>0</v>
      </c>
      <c r="AJ177">
        <f>(-Q177*44100)</f>
        <v>0</v>
      </c>
      <c r="AK177">
        <f>2*29.3*Y177*0.92*(DE177-AD177)</f>
        <v>0</v>
      </c>
      <c r="AL177">
        <f>2*0.95*5.67E-8*(((DE177+$B$7)+273)^4-(AD177+273)^4)</f>
        <v>0</v>
      </c>
      <c r="AM177">
        <f>AB177+AL177+AJ177+AK177</f>
        <v>0</v>
      </c>
      <c r="AN177">
        <v>0</v>
      </c>
      <c r="AO177">
        <v>0</v>
      </c>
      <c r="AP177">
        <f>IF(AN177*$H$13&gt;=AR177,1.0,(AR177/(AR177-AN177*$H$13)))</f>
        <v>0</v>
      </c>
      <c r="AQ177">
        <f>(AP177-1)*100</f>
        <v>0</v>
      </c>
      <c r="AR177">
        <f>MAX(0,($B$13+$C$13*DJ177)/(1+$D$13*DJ177)*DC177/(DE177+273)*$E$13)</f>
        <v>0</v>
      </c>
      <c r="AS177" t="s">
        <v>409</v>
      </c>
      <c r="AT177">
        <v>12501.9</v>
      </c>
      <c r="AU177">
        <v>646.7515384615385</v>
      </c>
      <c r="AV177">
        <v>2575.47</v>
      </c>
      <c r="AW177">
        <f>1-AU177/AV177</f>
        <v>0</v>
      </c>
      <c r="AX177">
        <v>-1.242991638256745</v>
      </c>
      <c r="AY177" t="s">
        <v>1117</v>
      </c>
      <c r="AZ177">
        <v>12519.5</v>
      </c>
      <c r="BA177">
        <v>601.35884</v>
      </c>
      <c r="BB177">
        <v>843.35</v>
      </c>
      <c r="BC177">
        <f>1-BA177/BB177</f>
        <v>0</v>
      </c>
      <c r="BD177">
        <v>0.5</v>
      </c>
      <c r="BE177">
        <f>CN177</f>
        <v>0</v>
      </c>
      <c r="BF177">
        <f>S177</f>
        <v>0</v>
      </c>
      <c r="BG177">
        <f>BC177*BD177*BE177</f>
        <v>0</v>
      </c>
      <c r="BH177">
        <f>(BF177-AX177)/BE177</f>
        <v>0</v>
      </c>
      <c r="BI177">
        <f>(AV177-BB177)/BB177</f>
        <v>0</v>
      </c>
      <c r="BJ177">
        <f>AU177/(AW177+AU177/BB177)</f>
        <v>0</v>
      </c>
      <c r="BK177" t="s">
        <v>1118</v>
      </c>
      <c r="BL177">
        <v>-3296.12</v>
      </c>
      <c r="BM177">
        <f>IF(BL177&lt;&gt;0, BL177, BJ177)</f>
        <v>0</v>
      </c>
      <c r="BN177">
        <f>1-BM177/BB177</f>
        <v>0</v>
      </c>
      <c r="BO177">
        <f>(BB177-BA177)/(BB177-BM177)</f>
        <v>0</v>
      </c>
      <c r="BP177">
        <f>(AV177-BB177)/(AV177-BM177)</f>
        <v>0</v>
      </c>
      <c r="BQ177">
        <f>(BB177-BA177)/(BB177-AU177)</f>
        <v>0</v>
      </c>
      <c r="BR177">
        <f>(AV177-BB177)/(AV177-AU177)</f>
        <v>0</v>
      </c>
      <c r="BS177">
        <f>(BO177*BM177/BA177)</f>
        <v>0</v>
      </c>
      <c r="BT177">
        <f>(1-BS177)</f>
        <v>0</v>
      </c>
      <c r="BU177">
        <v>2125</v>
      </c>
      <c r="BV177">
        <v>300</v>
      </c>
      <c r="BW177">
        <v>300</v>
      </c>
      <c r="BX177">
        <v>300</v>
      </c>
      <c r="BY177">
        <v>12519.5</v>
      </c>
      <c r="BZ177">
        <v>776.73</v>
      </c>
      <c r="CA177">
        <v>-0.00906713</v>
      </c>
      <c r="CB177">
        <v>-11.19</v>
      </c>
      <c r="CC177" t="s">
        <v>412</v>
      </c>
      <c r="CD177" t="s">
        <v>412</v>
      </c>
      <c r="CE177" t="s">
        <v>412</v>
      </c>
      <c r="CF177" t="s">
        <v>412</v>
      </c>
      <c r="CG177" t="s">
        <v>412</v>
      </c>
      <c r="CH177" t="s">
        <v>412</v>
      </c>
      <c r="CI177" t="s">
        <v>412</v>
      </c>
      <c r="CJ177" t="s">
        <v>412</v>
      </c>
      <c r="CK177" t="s">
        <v>412</v>
      </c>
      <c r="CL177" t="s">
        <v>412</v>
      </c>
      <c r="CM177">
        <f>$B$11*DK177+$C$11*DL177+$F$11*DW177*(1-DZ177)</f>
        <v>0</v>
      </c>
      <c r="CN177">
        <f>CM177*CO177</f>
        <v>0</v>
      </c>
      <c r="CO177">
        <f>($B$11*$D$9+$C$11*$D$9+$F$11*((EJ177+EB177)/MAX(EJ177+EB177+EK177, 0.1)*$I$9+EK177/MAX(EJ177+EB177+EK177, 0.1)*$J$9))/($B$11+$C$11+$F$11)</f>
        <v>0</v>
      </c>
      <c r="CP177">
        <f>($B$11*$K$9+$C$11*$K$9+$F$11*((EJ177+EB177)/MAX(EJ177+EB177+EK177, 0.1)*$P$9+EK177/MAX(EJ177+EB177+EK177, 0.1)*$Q$9))/($B$11+$C$11+$F$11)</f>
        <v>0</v>
      </c>
      <c r="CQ177">
        <v>6</v>
      </c>
      <c r="CR177">
        <v>0.5</v>
      </c>
      <c r="CS177" t="s">
        <v>413</v>
      </c>
      <c r="CT177">
        <v>2</v>
      </c>
      <c r="CU177">
        <v>1687903531.599999</v>
      </c>
      <c r="CV177">
        <v>427.3948387096775</v>
      </c>
      <c r="CW177">
        <v>434.9977419354839</v>
      </c>
      <c r="CX177">
        <v>35.49892258064516</v>
      </c>
      <c r="CY177">
        <v>34.98212258064516</v>
      </c>
      <c r="CZ177">
        <v>426.9228387096775</v>
      </c>
      <c r="DA177">
        <v>34.96192258064517</v>
      </c>
      <c r="DB177">
        <v>600.1929032258065</v>
      </c>
      <c r="DC177">
        <v>100.7496774193548</v>
      </c>
      <c r="DD177">
        <v>0.09973544193548387</v>
      </c>
      <c r="DE177">
        <v>33.51692580645161</v>
      </c>
      <c r="DF177">
        <v>33.53424516129032</v>
      </c>
      <c r="DG177">
        <v>999.9000000000003</v>
      </c>
      <c r="DH177">
        <v>0</v>
      </c>
      <c r="DI177">
        <v>0</v>
      </c>
      <c r="DJ177">
        <v>10001.6564516129</v>
      </c>
      <c r="DK177">
        <v>0</v>
      </c>
      <c r="DL177">
        <v>1351.890322580645</v>
      </c>
      <c r="DM177">
        <v>-7.562961290322581</v>
      </c>
      <c r="DN177">
        <v>443.1636774193549</v>
      </c>
      <c r="DO177">
        <v>450.7665483870967</v>
      </c>
      <c r="DP177">
        <v>0.5100372258064516</v>
      </c>
      <c r="DQ177">
        <v>434.9977419354839</v>
      </c>
      <c r="DR177">
        <v>34.98212258064516</v>
      </c>
      <c r="DS177">
        <v>3.575826451612903</v>
      </c>
      <c r="DT177">
        <v>3.524441290322581</v>
      </c>
      <c r="DU177">
        <v>26.98414193548387</v>
      </c>
      <c r="DV177">
        <v>26.73794193548387</v>
      </c>
      <c r="DW177">
        <v>1500.016451612903</v>
      </c>
      <c r="DX177">
        <v>0.973002612903226</v>
      </c>
      <c r="DY177">
        <v>0.02699705483870967</v>
      </c>
      <c r="DZ177">
        <v>0</v>
      </c>
      <c r="EA177">
        <v>601.3634516129033</v>
      </c>
      <c r="EB177">
        <v>4.999310000000001</v>
      </c>
      <c r="EC177">
        <v>13472.55806451613</v>
      </c>
      <c r="ED177">
        <v>13259.4064516129</v>
      </c>
      <c r="EE177">
        <v>40.18699999999998</v>
      </c>
      <c r="EF177">
        <v>41.81199999999998</v>
      </c>
      <c r="EG177">
        <v>40.65499999999999</v>
      </c>
      <c r="EH177">
        <v>40.88100000000001</v>
      </c>
      <c r="EI177">
        <v>41.83029032258062</v>
      </c>
      <c r="EJ177">
        <v>1454.656129032258</v>
      </c>
      <c r="EK177">
        <v>40.36032258064514</v>
      </c>
      <c r="EL177">
        <v>0</v>
      </c>
      <c r="EM177">
        <v>146.1999998092651</v>
      </c>
      <c r="EN177">
        <v>0</v>
      </c>
      <c r="EO177">
        <v>601.35884</v>
      </c>
      <c r="EP177">
        <v>-0.2795384601301453</v>
      </c>
      <c r="EQ177">
        <v>-392.4461387495391</v>
      </c>
      <c r="ER177">
        <v>13479.672</v>
      </c>
      <c r="ES177">
        <v>15</v>
      </c>
      <c r="ET177">
        <v>1687903560.6</v>
      </c>
      <c r="EU177" t="s">
        <v>1119</v>
      </c>
      <c r="EV177">
        <v>1687903560.6</v>
      </c>
      <c r="EW177">
        <v>1687903559.6</v>
      </c>
      <c r="EX177">
        <v>141</v>
      </c>
      <c r="EY177">
        <v>-0.04</v>
      </c>
      <c r="EZ177">
        <v>0.007</v>
      </c>
      <c r="FA177">
        <v>0.472</v>
      </c>
      <c r="FB177">
        <v>0.537</v>
      </c>
      <c r="FC177">
        <v>435</v>
      </c>
      <c r="FD177">
        <v>35</v>
      </c>
      <c r="FE177">
        <v>0.3</v>
      </c>
      <c r="FF177">
        <v>0.19</v>
      </c>
      <c r="FG177">
        <v>-7.582211951219513</v>
      </c>
      <c r="FH177">
        <v>0.493215470383278</v>
      </c>
      <c r="FI177">
        <v>0.0548548066782204</v>
      </c>
      <c r="FJ177">
        <v>1</v>
      </c>
      <c r="FK177">
        <v>427.431870967742</v>
      </c>
      <c r="FL177">
        <v>0.393870967741474</v>
      </c>
      <c r="FM177">
        <v>0.04309160679857285</v>
      </c>
      <c r="FN177">
        <v>1</v>
      </c>
      <c r="FO177">
        <v>0.486219756097561</v>
      </c>
      <c r="FP177">
        <v>0.4506605017421608</v>
      </c>
      <c r="FQ177">
        <v>0.045130495749808</v>
      </c>
      <c r="FR177">
        <v>1</v>
      </c>
      <c r="FS177">
        <v>35.48987419354838</v>
      </c>
      <c r="FT177">
        <v>0.2619241935483313</v>
      </c>
      <c r="FU177">
        <v>0.01971707901781563</v>
      </c>
      <c r="FV177">
        <v>1</v>
      </c>
      <c r="FW177">
        <v>4</v>
      </c>
      <c r="FX177">
        <v>4</v>
      </c>
      <c r="FY177" t="s">
        <v>415</v>
      </c>
      <c r="FZ177">
        <v>3.1707</v>
      </c>
      <c r="GA177">
        <v>2.79765</v>
      </c>
      <c r="GB177">
        <v>0.104442</v>
      </c>
      <c r="GC177">
        <v>0.106467</v>
      </c>
      <c r="GD177">
        <v>0.154098</v>
      </c>
      <c r="GE177">
        <v>0.153515</v>
      </c>
      <c r="GF177">
        <v>27673.3</v>
      </c>
      <c r="GG177">
        <v>22011.6</v>
      </c>
      <c r="GH177">
        <v>28913.5</v>
      </c>
      <c r="GI177">
        <v>24158.9</v>
      </c>
      <c r="GJ177">
        <v>31112.5</v>
      </c>
      <c r="GK177">
        <v>29847.7</v>
      </c>
      <c r="GL177">
        <v>39892.1</v>
      </c>
      <c r="GM177">
        <v>39424</v>
      </c>
      <c r="GN177">
        <v>2.10457</v>
      </c>
      <c r="GO177">
        <v>1.778</v>
      </c>
      <c r="GP177">
        <v>0.0932738</v>
      </c>
      <c r="GQ177">
        <v>0</v>
      </c>
      <c r="GR177">
        <v>31.9827</v>
      </c>
      <c r="GS177">
        <v>999.9</v>
      </c>
      <c r="GT177">
        <v>62.8</v>
      </c>
      <c r="GU177">
        <v>36.6</v>
      </c>
      <c r="GV177">
        <v>38.4506</v>
      </c>
      <c r="GW177">
        <v>62.0726</v>
      </c>
      <c r="GX177">
        <v>30.6811</v>
      </c>
      <c r="GY177">
        <v>1</v>
      </c>
      <c r="GZ177">
        <v>0.509499</v>
      </c>
      <c r="HA177">
        <v>0</v>
      </c>
      <c r="HB177">
        <v>20.2772</v>
      </c>
      <c r="HC177">
        <v>5.22253</v>
      </c>
      <c r="HD177">
        <v>11.9081</v>
      </c>
      <c r="HE177">
        <v>4.9633</v>
      </c>
      <c r="HF177">
        <v>3.292</v>
      </c>
      <c r="HG177">
        <v>9999</v>
      </c>
      <c r="HH177">
        <v>9999</v>
      </c>
      <c r="HI177">
        <v>9999</v>
      </c>
      <c r="HJ177">
        <v>999.9</v>
      </c>
      <c r="HK177">
        <v>4.97031</v>
      </c>
      <c r="HL177">
        <v>1.87531</v>
      </c>
      <c r="HM177">
        <v>1.87408</v>
      </c>
      <c r="HN177">
        <v>1.87332</v>
      </c>
      <c r="HO177">
        <v>1.87471</v>
      </c>
      <c r="HP177">
        <v>1.86968</v>
      </c>
      <c r="HQ177">
        <v>1.8738</v>
      </c>
      <c r="HR177">
        <v>1.8789</v>
      </c>
      <c r="HS177">
        <v>0</v>
      </c>
      <c r="HT177">
        <v>0</v>
      </c>
      <c r="HU177">
        <v>0</v>
      </c>
      <c r="HV177">
        <v>0</v>
      </c>
      <c r="HW177" t="s">
        <v>416</v>
      </c>
      <c r="HX177" t="s">
        <v>417</v>
      </c>
      <c r="HY177" t="s">
        <v>418</v>
      </c>
      <c r="HZ177" t="s">
        <v>418</v>
      </c>
      <c r="IA177" t="s">
        <v>418</v>
      </c>
      <c r="IB177" t="s">
        <v>418</v>
      </c>
      <c r="IC177">
        <v>0</v>
      </c>
      <c r="ID177">
        <v>100</v>
      </c>
      <c r="IE177">
        <v>100</v>
      </c>
      <c r="IF177">
        <v>0.472</v>
      </c>
      <c r="IG177">
        <v>0.537</v>
      </c>
      <c r="IH177">
        <v>0.5120500000000447</v>
      </c>
      <c r="II177">
        <v>0</v>
      </c>
      <c r="IJ177">
        <v>0</v>
      </c>
      <c r="IK177">
        <v>0</v>
      </c>
      <c r="IL177">
        <v>0.5302499999999881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2</v>
      </c>
      <c r="IU177">
        <v>2.1</v>
      </c>
      <c r="IV177">
        <v>1.14502</v>
      </c>
      <c r="IW177">
        <v>2.43896</v>
      </c>
      <c r="IX177">
        <v>1.42578</v>
      </c>
      <c r="IY177">
        <v>2.26562</v>
      </c>
      <c r="IZ177">
        <v>1.54785</v>
      </c>
      <c r="JA177">
        <v>2.46582</v>
      </c>
      <c r="JB177">
        <v>39.5416</v>
      </c>
      <c r="JC177">
        <v>14.5261</v>
      </c>
      <c r="JD177">
        <v>18</v>
      </c>
      <c r="JE177">
        <v>645.423</v>
      </c>
      <c r="JF177">
        <v>413.084</v>
      </c>
      <c r="JG177">
        <v>33.2393</v>
      </c>
      <c r="JH177">
        <v>33.6764</v>
      </c>
      <c r="JI177">
        <v>29.9994</v>
      </c>
      <c r="JJ177">
        <v>33.5719</v>
      </c>
      <c r="JK177">
        <v>33.4874</v>
      </c>
      <c r="JL177">
        <v>22.9375</v>
      </c>
      <c r="JM177">
        <v>10.7537</v>
      </c>
      <c r="JN177">
        <v>100</v>
      </c>
      <c r="JO177">
        <v>-999.9</v>
      </c>
      <c r="JP177">
        <v>435</v>
      </c>
      <c r="JQ177">
        <v>35</v>
      </c>
      <c r="JR177">
        <v>94.2199</v>
      </c>
      <c r="JS177">
        <v>100.294</v>
      </c>
    </row>
    <row r="178" spans="1:279">
      <c r="A178">
        <v>142</v>
      </c>
      <c r="B178">
        <v>1687903699.6</v>
      </c>
      <c r="C178">
        <v>31168</v>
      </c>
      <c r="D178" t="s">
        <v>1120</v>
      </c>
      <c r="E178" t="s">
        <v>1121</v>
      </c>
      <c r="F178">
        <v>15</v>
      </c>
      <c r="P178">
        <v>1687903691.599999</v>
      </c>
      <c r="Q178">
        <f>(R178)/1000</f>
        <v>0</v>
      </c>
      <c r="R178">
        <f>1000*DB178*AP178*(CX178-CY178)/(100*CQ178*(1000-AP178*CX178))</f>
        <v>0</v>
      </c>
      <c r="S178">
        <f>DB178*AP178*(CW178-CV178*(1000-AP178*CY178)/(1000-AP178*CX178))/(100*CQ178)</f>
        <v>0</v>
      </c>
      <c r="T178">
        <f>CV178 - IF(AP178&gt;1, S178*CQ178*100.0/(AR178*DJ178), 0)</f>
        <v>0</v>
      </c>
      <c r="U178">
        <f>((AA178-Q178/2)*T178-S178)/(AA178+Q178/2)</f>
        <v>0</v>
      </c>
      <c r="V178">
        <f>U178*(DC178+DD178)/1000.0</f>
        <v>0</v>
      </c>
      <c r="W178">
        <f>(CV178 - IF(AP178&gt;1, S178*CQ178*100.0/(AR178*DJ178), 0))*(DC178+DD178)/1000.0</f>
        <v>0</v>
      </c>
      <c r="X178">
        <f>2.0/((1/Z178-1/Y178)+SIGN(Z178)*SQRT((1/Z178-1/Y178)*(1/Z178-1/Y178) + 4*CR178/((CR178+1)*(CR178+1))*(2*1/Z178*1/Y178-1/Y178*1/Y178)))</f>
        <v>0</v>
      </c>
      <c r="Y178">
        <f>IF(LEFT(CS178,1)&lt;&gt;"0",IF(LEFT(CS178,1)="1",3.0,CT178),$D$5+$E$5*(DJ178*DC178/($K$5*1000))+$F$5*(DJ178*DC178/($K$5*1000))*MAX(MIN(CQ178,$J$5),$I$5)*MAX(MIN(CQ178,$J$5),$I$5)+$G$5*MAX(MIN(CQ178,$J$5),$I$5)*(DJ178*DC178/($K$5*1000))+$H$5*(DJ178*DC178/($K$5*1000))*(DJ178*DC178/($K$5*1000)))</f>
        <v>0</v>
      </c>
      <c r="Z178">
        <f>Q178*(1000-(1000*0.61365*exp(17.502*AD178/(240.97+AD178))/(DC178+DD178)+CX178)/2)/(1000*0.61365*exp(17.502*AD178/(240.97+AD178))/(DC178+DD178)-CX178)</f>
        <v>0</v>
      </c>
      <c r="AA178">
        <f>1/((CR178+1)/(X178/1.6)+1/(Y178/1.37)) + CR178/((CR178+1)/(X178/1.6) + CR178/(Y178/1.37))</f>
        <v>0</v>
      </c>
      <c r="AB178">
        <f>(CM178*CP178)</f>
        <v>0</v>
      </c>
      <c r="AC178">
        <f>(DE178+(AB178+2*0.95*5.67E-8*(((DE178+$B$7)+273)^4-(DE178+273)^4)-44100*Q178)/(1.84*29.3*Y178+8*0.95*5.67E-8*(DE178+273)^3))</f>
        <v>0</v>
      </c>
      <c r="AD178">
        <f>($B$119*DF178+$D$7*DG178+$C$119*AC178)</f>
        <v>0</v>
      </c>
      <c r="AE178">
        <f>0.61365*exp(17.502*AD178/(240.97+AD178))</f>
        <v>0</v>
      </c>
      <c r="AF178">
        <f>(AG178/AH178*100)</f>
        <v>0</v>
      </c>
      <c r="AG178">
        <f>CX178*(DC178+DD178)/1000</f>
        <v>0</v>
      </c>
      <c r="AH178">
        <f>0.61365*exp(17.502*DE178/(240.97+DE178))</f>
        <v>0</v>
      </c>
      <c r="AI178">
        <f>(AE178-CX178*(DC178+DD178)/1000)</f>
        <v>0</v>
      </c>
      <c r="AJ178">
        <f>(-Q178*44100)</f>
        <v>0</v>
      </c>
      <c r="AK178">
        <f>2*29.3*Y178*0.92*(DE178-AD178)</f>
        <v>0</v>
      </c>
      <c r="AL178">
        <f>2*0.95*5.67E-8*(((DE178+$B$7)+273)^4-(AD178+273)^4)</f>
        <v>0</v>
      </c>
      <c r="AM178">
        <f>AB178+AL178+AJ178+AK178</f>
        <v>0</v>
      </c>
      <c r="AN178">
        <v>0</v>
      </c>
      <c r="AO178">
        <v>0</v>
      </c>
      <c r="AP178">
        <f>IF(AN178*$H$13&gt;=AR178,1.0,(AR178/(AR178-AN178*$H$13)))</f>
        <v>0</v>
      </c>
      <c r="AQ178">
        <f>(AP178-1)*100</f>
        <v>0</v>
      </c>
      <c r="AR178">
        <f>MAX(0,($B$13+$C$13*DJ178)/(1+$D$13*DJ178)*DC178/(DE178+273)*$E$13)</f>
        <v>0</v>
      </c>
      <c r="AS178" t="s">
        <v>409</v>
      </c>
      <c r="AT178">
        <v>12501.9</v>
      </c>
      <c r="AU178">
        <v>646.7515384615385</v>
      </c>
      <c r="AV178">
        <v>2575.47</v>
      </c>
      <c r="AW178">
        <f>1-AU178/AV178</f>
        <v>0</v>
      </c>
      <c r="AX178">
        <v>-1.242991638256745</v>
      </c>
      <c r="AY178" t="s">
        <v>1122</v>
      </c>
      <c r="AZ178">
        <v>12538.8</v>
      </c>
      <c r="BA178">
        <v>614.82984</v>
      </c>
      <c r="BB178">
        <v>1020.5</v>
      </c>
      <c r="BC178">
        <f>1-BA178/BB178</f>
        <v>0</v>
      </c>
      <c r="BD178">
        <v>0.5</v>
      </c>
      <c r="BE178">
        <f>CN178</f>
        <v>0</v>
      </c>
      <c r="BF178">
        <f>S178</f>
        <v>0</v>
      </c>
      <c r="BG178">
        <f>BC178*BD178*BE178</f>
        <v>0</v>
      </c>
      <c r="BH178">
        <f>(BF178-AX178)/BE178</f>
        <v>0</v>
      </c>
      <c r="BI178">
        <f>(AV178-BB178)/BB178</f>
        <v>0</v>
      </c>
      <c r="BJ178">
        <f>AU178/(AW178+AU178/BB178)</f>
        <v>0</v>
      </c>
      <c r="BK178" t="s">
        <v>1123</v>
      </c>
      <c r="BL178">
        <v>-1049.41</v>
      </c>
      <c r="BM178">
        <f>IF(BL178&lt;&gt;0, BL178, BJ178)</f>
        <v>0</v>
      </c>
      <c r="BN178">
        <f>1-BM178/BB178</f>
        <v>0</v>
      </c>
      <c r="BO178">
        <f>(BB178-BA178)/(BB178-BM178)</f>
        <v>0</v>
      </c>
      <c r="BP178">
        <f>(AV178-BB178)/(AV178-BM178)</f>
        <v>0</v>
      </c>
      <c r="BQ178">
        <f>(BB178-BA178)/(BB178-AU178)</f>
        <v>0</v>
      </c>
      <c r="BR178">
        <f>(AV178-BB178)/(AV178-AU178)</f>
        <v>0</v>
      </c>
      <c r="BS178">
        <f>(BO178*BM178/BA178)</f>
        <v>0</v>
      </c>
      <c r="BT178">
        <f>(1-BS178)</f>
        <v>0</v>
      </c>
      <c r="BU178">
        <v>2127</v>
      </c>
      <c r="BV178">
        <v>300</v>
      </c>
      <c r="BW178">
        <v>300</v>
      </c>
      <c r="BX178">
        <v>300</v>
      </c>
      <c r="BY178">
        <v>12538.8</v>
      </c>
      <c r="BZ178">
        <v>930.9</v>
      </c>
      <c r="CA178">
        <v>-0.00968465</v>
      </c>
      <c r="CB178">
        <v>-19.11</v>
      </c>
      <c r="CC178" t="s">
        <v>412</v>
      </c>
      <c r="CD178" t="s">
        <v>412</v>
      </c>
      <c r="CE178" t="s">
        <v>412</v>
      </c>
      <c r="CF178" t="s">
        <v>412</v>
      </c>
      <c r="CG178" t="s">
        <v>412</v>
      </c>
      <c r="CH178" t="s">
        <v>412</v>
      </c>
      <c r="CI178" t="s">
        <v>412</v>
      </c>
      <c r="CJ178" t="s">
        <v>412</v>
      </c>
      <c r="CK178" t="s">
        <v>412</v>
      </c>
      <c r="CL178" t="s">
        <v>412</v>
      </c>
      <c r="CM178">
        <f>$B$11*DK178+$C$11*DL178+$F$11*DW178*(1-DZ178)</f>
        <v>0</v>
      </c>
      <c r="CN178">
        <f>CM178*CO178</f>
        <v>0</v>
      </c>
      <c r="CO178">
        <f>($B$11*$D$9+$C$11*$D$9+$F$11*((EJ178+EB178)/MAX(EJ178+EB178+EK178, 0.1)*$I$9+EK178/MAX(EJ178+EB178+EK178, 0.1)*$J$9))/($B$11+$C$11+$F$11)</f>
        <v>0</v>
      </c>
      <c r="CP178">
        <f>($B$11*$K$9+$C$11*$K$9+$F$11*((EJ178+EB178)/MAX(EJ178+EB178+EK178, 0.1)*$P$9+EK178/MAX(EJ178+EB178+EK178, 0.1)*$Q$9))/($B$11+$C$11+$F$11)</f>
        <v>0</v>
      </c>
      <c r="CQ178">
        <v>6</v>
      </c>
      <c r="CR178">
        <v>0.5</v>
      </c>
      <c r="CS178" t="s">
        <v>413</v>
      </c>
      <c r="CT178">
        <v>2</v>
      </c>
      <c r="CU178">
        <v>1687903691.599999</v>
      </c>
      <c r="CV178">
        <v>431.3489354838709</v>
      </c>
      <c r="CW178">
        <v>435.0269677419355</v>
      </c>
      <c r="CX178">
        <v>34.98053548387097</v>
      </c>
      <c r="CY178">
        <v>34.94504838709677</v>
      </c>
      <c r="CZ178">
        <v>430.835935483871</v>
      </c>
      <c r="DA178">
        <v>34.43653548387097</v>
      </c>
      <c r="DB178">
        <v>600.2256451612903</v>
      </c>
      <c r="DC178">
        <v>100.7455161290323</v>
      </c>
      <c r="DD178">
        <v>0.1002003483870968</v>
      </c>
      <c r="DE178">
        <v>33.21493225806451</v>
      </c>
      <c r="DF178">
        <v>33.09931612903226</v>
      </c>
      <c r="DG178">
        <v>999.9000000000003</v>
      </c>
      <c r="DH178">
        <v>0</v>
      </c>
      <c r="DI178">
        <v>0</v>
      </c>
      <c r="DJ178">
        <v>9994.558387096775</v>
      </c>
      <c r="DK178">
        <v>0</v>
      </c>
      <c r="DL178">
        <v>147.4409677419355</v>
      </c>
      <c r="DM178">
        <v>-3.719064193548387</v>
      </c>
      <c r="DN178">
        <v>446.9391612903226</v>
      </c>
      <c r="DO178">
        <v>450.7794838709678</v>
      </c>
      <c r="DP178">
        <v>0.02877980558064516</v>
      </c>
      <c r="DQ178">
        <v>435.0269677419355</v>
      </c>
      <c r="DR178">
        <v>34.94504838709677</v>
      </c>
      <c r="DS178">
        <v>3.523455806451613</v>
      </c>
      <c r="DT178">
        <v>3.520556451612904</v>
      </c>
      <c r="DU178">
        <v>26.73319032258064</v>
      </c>
      <c r="DV178">
        <v>26.71920967741936</v>
      </c>
      <c r="DW178">
        <v>800.0275806451614</v>
      </c>
      <c r="DX178">
        <v>0.9499876451612902</v>
      </c>
      <c r="DY178">
        <v>0.0500119322580645</v>
      </c>
      <c r="DZ178">
        <v>0</v>
      </c>
      <c r="EA178">
        <v>615.3294838709678</v>
      </c>
      <c r="EB178">
        <v>4.999310000000001</v>
      </c>
      <c r="EC178">
        <v>13372.78387096774</v>
      </c>
      <c r="ED178">
        <v>6994.783548387096</v>
      </c>
      <c r="EE178">
        <v>39.71545161290321</v>
      </c>
      <c r="EF178">
        <v>41.62093548387096</v>
      </c>
      <c r="EG178">
        <v>40.60264516129031</v>
      </c>
      <c r="EH178">
        <v>40.96138709677417</v>
      </c>
      <c r="EI178">
        <v>41.544</v>
      </c>
      <c r="EJ178">
        <v>755.2661290322579</v>
      </c>
      <c r="EK178">
        <v>39.76129032258064</v>
      </c>
      <c r="EL178">
        <v>0</v>
      </c>
      <c r="EM178">
        <v>159.3999998569489</v>
      </c>
      <c r="EN178">
        <v>0</v>
      </c>
      <c r="EO178">
        <v>614.82984</v>
      </c>
      <c r="EP178">
        <v>-37.25723083649604</v>
      </c>
      <c r="EQ178">
        <v>233.6769347382573</v>
      </c>
      <c r="ER178">
        <v>13448.044</v>
      </c>
      <c r="ES178">
        <v>15</v>
      </c>
      <c r="ET178">
        <v>1687903727.1</v>
      </c>
      <c r="EU178" t="s">
        <v>1124</v>
      </c>
      <c r="EV178">
        <v>1687903727.1</v>
      </c>
      <c r="EW178">
        <v>1687903715.6</v>
      </c>
      <c r="EX178">
        <v>142</v>
      </c>
      <c r="EY178">
        <v>0.041</v>
      </c>
      <c r="EZ178">
        <v>0.007</v>
      </c>
      <c r="FA178">
        <v>0.513</v>
      </c>
      <c r="FB178">
        <v>0.544</v>
      </c>
      <c r="FC178">
        <v>435</v>
      </c>
      <c r="FD178">
        <v>35</v>
      </c>
      <c r="FE178">
        <v>0.6899999999999999</v>
      </c>
      <c r="FF178">
        <v>0.19</v>
      </c>
      <c r="FG178">
        <v>-3.754098</v>
      </c>
      <c r="FH178">
        <v>0.7048221388367782</v>
      </c>
      <c r="FI178">
        <v>0.09041761405279397</v>
      </c>
      <c r="FJ178">
        <v>1</v>
      </c>
      <c r="FK178">
        <v>431.301</v>
      </c>
      <c r="FL178">
        <v>0.9124271412676143</v>
      </c>
      <c r="FM178">
        <v>0.07102065427277396</v>
      </c>
      <c r="FN178">
        <v>1</v>
      </c>
      <c r="FO178">
        <v>0.002004814325</v>
      </c>
      <c r="FP178">
        <v>0.472571519651032</v>
      </c>
      <c r="FQ178">
        <v>0.04671970203825765</v>
      </c>
      <c r="FR178">
        <v>1</v>
      </c>
      <c r="FS178">
        <v>34.97048333333333</v>
      </c>
      <c r="FT178">
        <v>0.3061775305896188</v>
      </c>
      <c r="FU178">
        <v>0.02309542643516671</v>
      </c>
      <c r="FV178">
        <v>1</v>
      </c>
      <c r="FW178">
        <v>4</v>
      </c>
      <c r="FX178">
        <v>4</v>
      </c>
      <c r="FY178" t="s">
        <v>415</v>
      </c>
      <c r="FZ178">
        <v>3.17117</v>
      </c>
      <c r="GA178">
        <v>2.79755</v>
      </c>
      <c r="GB178">
        <v>0.105208</v>
      </c>
      <c r="GC178">
        <v>0.10651</v>
      </c>
      <c r="GD178">
        <v>0.152576</v>
      </c>
      <c r="GE178">
        <v>0.153473</v>
      </c>
      <c r="GF178">
        <v>27657.9</v>
      </c>
      <c r="GG178">
        <v>22017.1</v>
      </c>
      <c r="GH178">
        <v>28921</v>
      </c>
      <c r="GI178">
        <v>24165.3</v>
      </c>
      <c r="GJ178">
        <v>31175.3</v>
      </c>
      <c r="GK178">
        <v>29855.7</v>
      </c>
      <c r="GL178">
        <v>39902.3</v>
      </c>
      <c r="GM178">
        <v>39434.1</v>
      </c>
      <c r="GN178">
        <v>2.10335</v>
      </c>
      <c r="GO178">
        <v>1.7822</v>
      </c>
      <c r="GP178">
        <v>0.0831187</v>
      </c>
      <c r="GQ178">
        <v>0</v>
      </c>
      <c r="GR178">
        <v>31.7453</v>
      </c>
      <c r="GS178">
        <v>999.9</v>
      </c>
      <c r="GT178">
        <v>62.9</v>
      </c>
      <c r="GU178">
        <v>36.5</v>
      </c>
      <c r="GV178">
        <v>38.3033</v>
      </c>
      <c r="GW178">
        <v>61.8526</v>
      </c>
      <c r="GX178">
        <v>31.2099</v>
      </c>
      <c r="GY178">
        <v>1</v>
      </c>
      <c r="GZ178">
        <v>0.491359</v>
      </c>
      <c r="HA178">
        <v>0</v>
      </c>
      <c r="HB178">
        <v>20.283</v>
      </c>
      <c r="HC178">
        <v>5.22313</v>
      </c>
      <c r="HD178">
        <v>11.9083</v>
      </c>
      <c r="HE178">
        <v>4.96365</v>
      </c>
      <c r="HF178">
        <v>3.292</v>
      </c>
      <c r="HG178">
        <v>9999</v>
      </c>
      <c r="HH178">
        <v>9999</v>
      </c>
      <c r="HI178">
        <v>9999</v>
      </c>
      <c r="HJ178">
        <v>999.9</v>
      </c>
      <c r="HK178">
        <v>4.97031</v>
      </c>
      <c r="HL178">
        <v>1.87531</v>
      </c>
      <c r="HM178">
        <v>1.87408</v>
      </c>
      <c r="HN178">
        <v>1.87331</v>
      </c>
      <c r="HO178">
        <v>1.87469</v>
      </c>
      <c r="HP178">
        <v>1.86967</v>
      </c>
      <c r="HQ178">
        <v>1.87381</v>
      </c>
      <c r="HR178">
        <v>1.87894</v>
      </c>
      <c r="HS178">
        <v>0</v>
      </c>
      <c r="HT178">
        <v>0</v>
      </c>
      <c r="HU178">
        <v>0</v>
      </c>
      <c r="HV178">
        <v>0</v>
      </c>
      <c r="HW178" t="s">
        <v>416</v>
      </c>
      <c r="HX178" t="s">
        <v>417</v>
      </c>
      <c r="HY178" t="s">
        <v>418</v>
      </c>
      <c r="HZ178" t="s">
        <v>418</v>
      </c>
      <c r="IA178" t="s">
        <v>418</v>
      </c>
      <c r="IB178" t="s">
        <v>418</v>
      </c>
      <c r="IC178">
        <v>0</v>
      </c>
      <c r="ID178">
        <v>100</v>
      </c>
      <c r="IE178">
        <v>100</v>
      </c>
      <c r="IF178">
        <v>0.513</v>
      </c>
      <c r="IG178">
        <v>0.544</v>
      </c>
      <c r="IH178">
        <v>0.4720000000000937</v>
      </c>
      <c r="II178">
        <v>0</v>
      </c>
      <c r="IJ178">
        <v>0</v>
      </c>
      <c r="IK178">
        <v>0</v>
      </c>
      <c r="IL178">
        <v>0.5373000000000019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2.3</v>
      </c>
      <c r="IU178">
        <v>2.3</v>
      </c>
      <c r="IV178">
        <v>1.14502</v>
      </c>
      <c r="IW178">
        <v>2.44507</v>
      </c>
      <c r="IX178">
        <v>1.42578</v>
      </c>
      <c r="IY178">
        <v>2.26685</v>
      </c>
      <c r="IZ178">
        <v>1.54785</v>
      </c>
      <c r="JA178">
        <v>2.47681</v>
      </c>
      <c r="JB178">
        <v>39.4416</v>
      </c>
      <c r="JC178">
        <v>14.5085</v>
      </c>
      <c r="JD178">
        <v>18</v>
      </c>
      <c r="JE178">
        <v>642.492</v>
      </c>
      <c r="JF178">
        <v>414.24</v>
      </c>
      <c r="JG178">
        <v>32.8251</v>
      </c>
      <c r="JH178">
        <v>33.4507</v>
      </c>
      <c r="JI178">
        <v>29.9998</v>
      </c>
      <c r="JJ178">
        <v>33.37</v>
      </c>
      <c r="JK178">
        <v>33.2913</v>
      </c>
      <c r="JL178">
        <v>22.9359</v>
      </c>
      <c r="JM178">
        <v>10.7566</v>
      </c>
      <c r="JN178">
        <v>100</v>
      </c>
      <c r="JO178">
        <v>-999.9</v>
      </c>
      <c r="JP178">
        <v>435</v>
      </c>
      <c r="JQ178">
        <v>35</v>
      </c>
      <c r="JR178">
        <v>94.24420000000001</v>
      </c>
      <c r="JS178">
        <v>100.32</v>
      </c>
    </row>
    <row r="179" spans="1:279">
      <c r="A179">
        <v>143</v>
      </c>
      <c r="B179">
        <v>1687903838.6</v>
      </c>
      <c r="C179">
        <v>31307</v>
      </c>
      <c r="D179" t="s">
        <v>1125</v>
      </c>
      <c r="E179" t="s">
        <v>1126</v>
      </c>
      <c r="F179">
        <v>15</v>
      </c>
      <c r="P179">
        <v>1687903830.849999</v>
      </c>
      <c r="Q179">
        <f>(R179)/1000</f>
        <v>0</v>
      </c>
      <c r="R179">
        <f>1000*DB179*AP179*(CX179-CY179)/(100*CQ179*(1000-AP179*CX179))</f>
        <v>0</v>
      </c>
      <c r="S179">
        <f>DB179*AP179*(CW179-CV179*(1000-AP179*CY179)/(1000-AP179*CX179))/(100*CQ179)</f>
        <v>0</v>
      </c>
      <c r="T179">
        <f>CV179 - IF(AP179&gt;1, S179*CQ179*100.0/(AR179*DJ179), 0)</f>
        <v>0</v>
      </c>
      <c r="U179">
        <f>((AA179-Q179/2)*T179-S179)/(AA179+Q179/2)</f>
        <v>0</v>
      </c>
      <c r="V179">
        <f>U179*(DC179+DD179)/1000.0</f>
        <v>0</v>
      </c>
      <c r="W179">
        <f>(CV179 - IF(AP179&gt;1, S179*CQ179*100.0/(AR179*DJ179), 0))*(DC179+DD179)/1000.0</f>
        <v>0</v>
      </c>
      <c r="X179">
        <f>2.0/((1/Z179-1/Y179)+SIGN(Z179)*SQRT((1/Z179-1/Y179)*(1/Z179-1/Y179) + 4*CR179/((CR179+1)*(CR179+1))*(2*1/Z179*1/Y179-1/Y179*1/Y179)))</f>
        <v>0</v>
      </c>
      <c r="Y179">
        <f>IF(LEFT(CS179,1)&lt;&gt;"0",IF(LEFT(CS179,1)="1",3.0,CT179),$D$5+$E$5*(DJ179*DC179/($K$5*1000))+$F$5*(DJ179*DC179/($K$5*1000))*MAX(MIN(CQ179,$J$5),$I$5)*MAX(MIN(CQ179,$J$5),$I$5)+$G$5*MAX(MIN(CQ179,$J$5),$I$5)*(DJ179*DC179/($K$5*1000))+$H$5*(DJ179*DC179/($K$5*1000))*(DJ179*DC179/($K$5*1000)))</f>
        <v>0</v>
      </c>
      <c r="Z179">
        <f>Q179*(1000-(1000*0.61365*exp(17.502*AD179/(240.97+AD179))/(DC179+DD179)+CX179)/2)/(1000*0.61365*exp(17.502*AD179/(240.97+AD179))/(DC179+DD179)-CX179)</f>
        <v>0</v>
      </c>
      <c r="AA179">
        <f>1/((CR179+1)/(X179/1.6)+1/(Y179/1.37)) + CR179/((CR179+1)/(X179/1.6) + CR179/(Y179/1.37))</f>
        <v>0</v>
      </c>
      <c r="AB179">
        <f>(CM179*CP179)</f>
        <v>0</v>
      </c>
      <c r="AC179">
        <f>(DE179+(AB179+2*0.95*5.67E-8*(((DE179+$B$7)+273)^4-(DE179+273)^4)-44100*Q179)/(1.84*29.3*Y179+8*0.95*5.67E-8*(DE179+273)^3))</f>
        <v>0</v>
      </c>
      <c r="AD179">
        <f>($B$119*DF179+$D$7*DG179+$C$119*AC179)</f>
        <v>0</v>
      </c>
      <c r="AE179">
        <f>0.61365*exp(17.502*AD179/(240.97+AD179))</f>
        <v>0</v>
      </c>
      <c r="AF179">
        <f>(AG179/AH179*100)</f>
        <v>0</v>
      </c>
      <c r="AG179">
        <f>CX179*(DC179+DD179)/1000</f>
        <v>0</v>
      </c>
      <c r="AH179">
        <f>0.61365*exp(17.502*DE179/(240.97+DE179))</f>
        <v>0</v>
      </c>
      <c r="AI179">
        <f>(AE179-CX179*(DC179+DD179)/1000)</f>
        <v>0</v>
      </c>
      <c r="AJ179">
        <f>(-Q179*44100)</f>
        <v>0</v>
      </c>
      <c r="AK179">
        <f>2*29.3*Y179*0.92*(DE179-AD179)</f>
        <v>0</v>
      </c>
      <c r="AL179">
        <f>2*0.95*5.67E-8*(((DE179+$B$7)+273)^4-(AD179+273)^4)</f>
        <v>0</v>
      </c>
      <c r="AM179">
        <f>AB179+AL179+AJ179+AK179</f>
        <v>0</v>
      </c>
      <c r="AN179">
        <v>0</v>
      </c>
      <c r="AO179">
        <v>0</v>
      </c>
      <c r="AP179">
        <f>IF(AN179*$H$13&gt;=AR179,1.0,(AR179/(AR179-AN179*$H$13)))</f>
        <v>0</v>
      </c>
      <c r="AQ179">
        <f>(AP179-1)*100</f>
        <v>0</v>
      </c>
      <c r="AR179">
        <f>MAX(0,($B$13+$C$13*DJ179)/(1+$D$13*DJ179)*DC179/(DE179+273)*$E$13)</f>
        <v>0</v>
      </c>
      <c r="AS179" t="s">
        <v>409</v>
      </c>
      <c r="AT179">
        <v>12501.9</v>
      </c>
      <c r="AU179">
        <v>646.7515384615385</v>
      </c>
      <c r="AV179">
        <v>2575.47</v>
      </c>
      <c r="AW179">
        <f>1-AU179/AV179</f>
        <v>0</v>
      </c>
      <c r="AX179">
        <v>-1.242991638256745</v>
      </c>
      <c r="AY179" t="s">
        <v>1127</v>
      </c>
      <c r="AZ179">
        <v>12581.1</v>
      </c>
      <c r="BA179">
        <v>528.12</v>
      </c>
      <c r="BB179">
        <v>716.414</v>
      </c>
      <c r="BC179">
        <f>1-BA179/BB179</f>
        <v>0</v>
      </c>
      <c r="BD179">
        <v>0.5</v>
      </c>
      <c r="BE179">
        <f>CN179</f>
        <v>0</v>
      </c>
      <c r="BF179">
        <f>S179</f>
        <v>0</v>
      </c>
      <c r="BG179">
        <f>BC179*BD179*BE179</f>
        <v>0</v>
      </c>
      <c r="BH179">
        <f>(BF179-AX179)/BE179</f>
        <v>0</v>
      </c>
      <c r="BI179">
        <f>(AV179-BB179)/BB179</f>
        <v>0</v>
      </c>
      <c r="BJ179">
        <f>AU179/(AW179+AU179/BB179)</f>
        <v>0</v>
      </c>
      <c r="BK179" t="s">
        <v>1128</v>
      </c>
      <c r="BL179">
        <v>-16.29</v>
      </c>
      <c r="BM179">
        <f>IF(BL179&lt;&gt;0, BL179, BJ179)</f>
        <v>0</v>
      </c>
      <c r="BN179">
        <f>1-BM179/BB179</f>
        <v>0</v>
      </c>
      <c r="BO179">
        <f>(BB179-BA179)/(BB179-BM179)</f>
        <v>0</v>
      </c>
      <c r="BP179">
        <f>(AV179-BB179)/(AV179-BM179)</f>
        <v>0</v>
      </c>
      <c r="BQ179">
        <f>(BB179-BA179)/(BB179-AU179)</f>
        <v>0</v>
      </c>
      <c r="BR179">
        <f>(AV179-BB179)/(AV179-AU179)</f>
        <v>0</v>
      </c>
      <c r="BS179">
        <f>(BO179*BM179/BA179)</f>
        <v>0</v>
      </c>
      <c r="BT179">
        <f>(1-BS179)</f>
        <v>0</v>
      </c>
      <c r="BU179">
        <v>2129</v>
      </c>
      <c r="BV179">
        <v>300</v>
      </c>
      <c r="BW179">
        <v>300</v>
      </c>
      <c r="BX179">
        <v>300</v>
      </c>
      <c r="BY179">
        <v>12581.1</v>
      </c>
      <c r="BZ179">
        <v>686.4</v>
      </c>
      <c r="CA179">
        <v>-0.009717109999999999</v>
      </c>
      <c r="CB179">
        <v>-5.61</v>
      </c>
      <c r="CC179" t="s">
        <v>412</v>
      </c>
      <c r="CD179" t="s">
        <v>412</v>
      </c>
      <c r="CE179" t="s">
        <v>412</v>
      </c>
      <c r="CF179" t="s">
        <v>412</v>
      </c>
      <c r="CG179" t="s">
        <v>412</v>
      </c>
      <c r="CH179" t="s">
        <v>412</v>
      </c>
      <c r="CI179" t="s">
        <v>412</v>
      </c>
      <c r="CJ179" t="s">
        <v>412</v>
      </c>
      <c r="CK179" t="s">
        <v>412</v>
      </c>
      <c r="CL179" t="s">
        <v>412</v>
      </c>
      <c r="CM179">
        <f>$B$11*DK179+$C$11*DL179+$F$11*DW179*(1-DZ179)</f>
        <v>0</v>
      </c>
      <c r="CN179">
        <f>CM179*CO179</f>
        <v>0</v>
      </c>
      <c r="CO179">
        <f>($B$11*$D$9+$C$11*$D$9+$F$11*((EJ179+EB179)/MAX(EJ179+EB179+EK179, 0.1)*$I$9+EK179/MAX(EJ179+EB179+EK179, 0.1)*$J$9))/($B$11+$C$11+$F$11)</f>
        <v>0</v>
      </c>
      <c r="CP179">
        <f>($B$11*$K$9+$C$11*$K$9+$F$11*((EJ179+EB179)/MAX(EJ179+EB179+EK179, 0.1)*$P$9+EK179/MAX(EJ179+EB179+EK179, 0.1)*$Q$9))/($B$11+$C$11+$F$11)</f>
        <v>0</v>
      </c>
      <c r="CQ179">
        <v>6</v>
      </c>
      <c r="CR179">
        <v>0.5</v>
      </c>
      <c r="CS179" t="s">
        <v>413</v>
      </c>
      <c r="CT179">
        <v>2</v>
      </c>
      <c r="CU179">
        <v>1687903830.849999</v>
      </c>
      <c r="CV179">
        <v>431.2121666666666</v>
      </c>
      <c r="CW179">
        <v>435.0007333333333</v>
      </c>
      <c r="CX179">
        <v>34.99799666666666</v>
      </c>
      <c r="CY179">
        <v>34.93653333333334</v>
      </c>
      <c r="CZ179">
        <v>430.7211666666666</v>
      </c>
      <c r="DA179">
        <v>34.45199666666666</v>
      </c>
      <c r="DB179">
        <v>600.2453333333334</v>
      </c>
      <c r="DC179">
        <v>100.7405666666666</v>
      </c>
      <c r="DD179">
        <v>0.1003904066666667</v>
      </c>
      <c r="DE179">
        <v>32.90058000000001</v>
      </c>
      <c r="DF179">
        <v>32.93390333333333</v>
      </c>
      <c r="DG179">
        <v>999.9000000000002</v>
      </c>
      <c r="DH179">
        <v>0</v>
      </c>
      <c r="DI179">
        <v>0</v>
      </c>
      <c r="DJ179">
        <v>9999.750999999998</v>
      </c>
      <c r="DK179">
        <v>0</v>
      </c>
      <c r="DL179">
        <v>140.7416333333333</v>
      </c>
      <c r="DM179">
        <v>-3.766231</v>
      </c>
      <c r="DN179">
        <v>446.8733</v>
      </c>
      <c r="DO179">
        <v>450.7483333333333</v>
      </c>
      <c r="DP179">
        <v>0.05950584333333333</v>
      </c>
      <c r="DQ179">
        <v>435.0007333333333</v>
      </c>
      <c r="DR179">
        <v>34.93653333333334</v>
      </c>
      <c r="DS179">
        <v>3.525521333333334</v>
      </c>
      <c r="DT179">
        <v>3.519528333333334</v>
      </c>
      <c r="DU179">
        <v>26.74315333333333</v>
      </c>
      <c r="DV179">
        <v>26.71423333333333</v>
      </c>
      <c r="DW179">
        <v>800.0048333333335</v>
      </c>
      <c r="DX179">
        <v>0.9499958666666667</v>
      </c>
      <c r="DY179">
        <v>0.05000402333333332</v>
      </c>
      <c r="DZ179">
        <v>0</v>
      </c>
      <c r="EA179">
        <v>528.3666666666667</v>
      </c>
      <c r="EB179">
        <v>4.99931</v>
      </c>
      <c r="EC179">
        <v>12791.56</v>
      </c>
      <c r="ED179">
        <v>6994.601333333334</v>
      </c>
      <c r="EE179">
        <v>39.40186666666667</v>
      </c>
      <c r="EF179">
        <v>41.37289999999999</v>
      </c>
      <c r="EG179">
        <v>40.33303333333332</v>
      </c>
      <c r="EH179">
        <v>40.93699999999998</v>
      </c>
      <c r="EI179">
        <v>41.12076666666665</v>
      </c>
      <c r="EJ179">
        <v>755.2516666666667</v>
      </c>
      <c r="EK179">
        <v>39.754</v>
      </c>
      <c r="EL179">
        <v>0</v>
      </c>
      <c r="EM179">
        <v>138.7999999523163</v>
      </c>
      <c r="EN179">
        <v>0</v>
      </c>
      <c r="EO179">
        <v>528.12</v>
      </c>
      <c r="EP179">
        <v>-30.26215383940082</v>
      </c>
      <c r="EQ179">
        <v>-7001.941879528521</v>
      </c>
      <c r="ER179">
        <v>12769.29230769231</v>
      </c>
      <c r="ES179">
        <v>15</v>
      </c>
      <c r="ET179">
        <v>1687903860.1</v>
      </c>
      <c r="EU179" t="s">
        <v>1129</v>
      </c>
      <c r="EV179">
        <v>1687903860.1</v>
      </c>
      <c r="EW179">
        <v>1687903855.6</v>
      </c>
      <c r="EX179">
        <v>143</v>
      </c>
      <c r="EY179">
        <v>-0.023</v>
      </c>
      <c r="EZ179">
        <v>0.002</v>
      </c>
      <c r="FA179">
        <v>0.491</v>
      </c>
      <c r="FB179">
        <v>0.546</v>
      </c>
      <c r="FC179">
        <v>435</v>
      </c>
      <c r="FD179">
        <v>35</v>
      </c>
      <c r="FE179">
        <v>0.42</v>
      </c>
      <c r="FF179">
        <v>0.17</v>
      </c>
      <c r="FG179">
        <v>-3.773421951219512</v>
      </c>
      <c r="FH179">
        <v>0.0872747038327456</v>
      </c>
      <c r="FI179">
        <v>0.02406218865818345</v>
      </c>
      <c r="FJ179">
        <v>1</v>
      </c>
      <c r="FK179">
        <v>431.235064516129</v>
      </c>
      <c r="FL179">
        <v>-0.1611774193564385</v>
      </c>
      <c r="FM179">
        <v>0.02430443406229355</v>
      </c>
      <c r="FN179">
        <v>1</v>
      </c>
      <c r="FO179">
        <v>0.03741557292682927</v>
      </c>
      <c r="FP179">
        <v>0.3800497781184668</v>
      </c>
      <c r="FQ179">
        <v>0.03877083565986884</v>
      </c>
      <c r="FR179">
        <v>1</v>
      </c>
      <c r="FS179">
        <v>34.99365806451613</v>
      </c>
      <c r="FT179">
        <v>0.1836532258062726</v>
      </c>
      <c r="FU179">
        <v>0.01372844408150654</v>
      </c>
      <c r="FV179">
        <v>1</v>
      </c>
      <c r="FW179">
        <v>4</v>
      </c>
      <c r="FX179">
        <v>4</v>
      </c>
      <c r="FY179" t="s">
        <v>415</v>
      </c>
      <c r="FZ179">
        <v>3.17052</v>
      </c>
      <c r="GA179">
        <v>2.79571</v>
      </c>
      <c r="GB179">
        <v>0.105187</v>
      </c>
      <c r="GC179">
        <v>0.106537</v>
      </c>
      <c r="GD179">
        <v>0.152633</v>
      </c>
      <c r="GE179">
        <v>0.15346</v>
      </c>
      <c r="GF179">
        <v>27653.1</v>
      </c>
      <c r="GG179">
        <v>22020.9</v>
      </c>
      <c r="GH179">
        <v>28914.8</v>
      </c>
      <c r="GI179">
        <v>24169.8</v>
      </c>
      <c r="GJ179">
        <v>31166.7</v>
      </c>
      <c r="GK179">
        <v>29860.8</v>
      </c>
      <c r="GL179">
        <v>39894.8</v>
      </c>
      <c r="GM179">
        <v>39440.8</v>
      </c>
      <c r="GN179">
        <v>2.10275</v>
      </c>
      <c r="GO179">
        <v>1.78715</v>
      </c>
      <c r="GP179">
        <v>0.0578314</v>
      </c>
      <c r="GQ179">
        <v>0</v>
      </c>
      <c r="GR179">
        <v>31.9076</v>
      </c>
      <c r="GS179">
        <v>999.9</v>
      </c>
      <c r="GT179">
        <v>63</v>
      </c>
      <c r="GU179">
        <v>36.5</v>
      </c>
      <c r="GV179">
        <v>38.3663</v>
      </c>
      <c r="GW179">
        <v>61.9325</v>
      </c>
      <c r="GX179">
        <v>30.5769</v>
      </c>
      <c r="GY179">
        <v>1</v>
      </c>
      <c r="GZ179">
        <v>0.484977</v>
      </c>
      <c r="HA179">
        <v>0</v>
      </c>
      <c r="HB179">
        <v>20.283</v>
      </c>
      <c r="HC179">
        <v>5.22463</v>
      </c>
      <c r="HD179">
        <v>11.9081</v>
      </c>
      <c r="HE179">
        <v>4.96375</v>
      </c>
      <c r="HF179">
        <v>3.292</v>
      </c>
      <c r="HG179">
        <v>9999</v>
      </c>
      <c r="HH179">
        <v>9999</v>
      </c>
      <c r="HI179">
        <v>9999</v>
      </c>
      <c r="HJ179">
        <v>999.9</v>
      </c>
      <c r="HK179">
        <v>4.97029</v>
      </c>
      <c r="HL179">
        <v>1.87531</v>
      </c>
      <c r="HM179">
        <v>1.87408</v>
      </c>
      <c r="HN179">
        <v>1.87332</v>
      </c>
      <c r="HO179">
        <v>1.87469</v>
      </c>
      <c r="HP179">
        <v>1.86967</v>
      </c>
      <c r="HQ179">
        <v>1.87379</v>
      </c>
      <c r="HR179">
        <v>1.87893</v>
      </c>
      <c r="HS179">
        <v>0</v>
      </c>
      <c r="HT179">
        <v>0</v>
      </c>
      <c r="HU179">
        <v>0</v>
      </c>
      <c r="HV179">
        <v>0</v>
      </c>
      <c r="HW179" t="s">
        <v>416</v>
      </c>
      <c r="HX179" t="s">
        <v>417</v>
      </c>
      <c r="HY179" t="s">
        <v>418</v>
      </c>
      <c r="HZ179" t="s">
        <v>418</v>
      </c>
      <c r="IA179" t="s">
        <v>418</v>
      </c>
      <c r="IB179" t="s">
        <v>418</v>
      </c>
      <c r="IC179">
        <v>0</v>
      </c>
      <c r="ID179">
        <v>100</v>
      </c>
      <c r="IE179">
        <v>100</v>
      </c>
      <c r="IF179">
        <v>0.491</v>
      </c>
      <c r="IG179">
        <v>0.546</v>
      </c>
      <c r="IH179">
        <v>0.5132857142857574</v>
      </c>
      <c r="II179">
        <v>0</v>
      </c>
      <c r="IJ179">
        <v>0</v>
      </c>
      <c r="IK179">
        <v>0</v>
      </c>
      <c r="IL179">
        <v>0.5440399999999954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1.9</v>
      </c>
      <c r="IU179">
        <v>2</v>
      </c>
      <c r="IV179">
        <v>1.14502</v>
      </c>
      <c r="IW179">
        <v>2.43774</v>
      </c>
      <c r="IX179">
        <v>1.42578</v>
      </c>
      <c r="IY179">
        <v>2.26685</v>
      </c>
      <c r="IZ179">
        <v>1.54785</v>
      </c>
      <c r="JA179">
        <v>2.49634</v>
      </c>
      <c r="JB179">
        <v>39.3917</v>
      </c>
      <c r="JC179">
        <v>14.491</v>
      </c>
      <c r="JD179">
        <v>18</v>
      </c>
      <c r="JE179">
        <v>641.1079999999999</v>
      </c>
      <c r="JF179">
        <v>416.527</v>
      </c>
      <c r="JG179">
        <v>32.6667</v>
      </c>
      <c r="JH179">
        <v>33.3662</v>
      </c>
      <c r="JI179">
        <v>30.0001</v>
      </c>
      <c r="JJ179">
        <v>33.2759</v>
      </c>
      <c r="JK179">
        <v>33.2036</v>
      </c>
      <c r="JL179">
        <v>22.9305</v>
      </c>
      <c r="JM179">
        <v>10.4862</v>
      </c>
      <c r="JN179">
        <v>100</v>
      </c>
      <c r="JO179">
        <v>-999.9</v>
      </c>
      <c r="JP179">
        <v>435</v>
      </c>
      <c r="JQ179">
        <v>35</v>
      </c>
      <c r="JR179">
        <v>94.2253</v>
      </c>
      <c r="JS179">
        <v>100.338</v>
      </c>
    </row>
    <row r="180" spans="1:279">
      <c r="A180">
        <v>144</v>
      </c>
      <c r="B180">
        <v>1687903971.1</v>
      </c>
      <c r="C180">
        <v>31439.5</v>
      </c>
      <c r="D180" t="s">
        <v>1130</v>
      </c>
      <c r="E180" t="s">
        <v>1131</v>
      </c>
      <c r="F180">
        <v>15</v>
      </c>
      <c r="P180">
        <v>1687903963.099999</v>
      </c>
      <c r="Q180">
        <f>(R180)/1000</f>
        <v>0</v>
      </c>
      <c r="R180">
        <f>1000*DB180*AP180*(CX180-CY180)/(100*CQ180*(1000-AP180*CX180))</f>
        <v>0</v>
      </c>
      <c r="S180">
        <f>DB180*AP180*(CW180-CV180*(1000-AP180*CY180)/(1000-AP180*CX180))/(100*CQ180)</f>
        <v>0</v>
      </c>
      <c r="T180">
        <f>CV180 - IF(AP180&gt;1, S180*CQ180*100.0/(AR180*DJ180), 0)</f>
        <v>0</v>
      </c>
      <c r="U180">
        <f>((AA180-Q180/2)*T180-S180)/(AA180+Q180/2)</f>
        <v>0</v>
      </c>
      <c r="V180">
        <f>U180*(DC180+DD180)/1000.0</f>
        <v>0</v>
      </c>
      <c r="W180">
        <f>(CV180 - IF(AP180&gt;1, S180*CQ180*100.0/(AR180*DJ180), 0))*(DC180+DD180)/1000.0</f>
        <v>0</v>
      </c>
      <c r="X180">
        <f>2.0/((1/Z180-1/Y180)+SIGN(Z180)*SQRT((1/Z180-1/Y180)*(1/Z180-1/Y180) + 4*CR180/((CR180+1)*(CR180+1))*(2*1/Z180*1/Y180-1/Y180*1/Y180)))</f>
        <v>0</v>
      </c>
      <c r="Y180">
        <f>IF(LEFT(CS180,1)&lt;&gt;"0",IF(LEFT(CS180,1)="1",3.0,CT180),$D$5+$E$5*(DJ180*DC180/($K$5*1000))+$F$5*(DJ180*DC180/($K$5*1000))*MAX(MIN(CQ180,$J$5),$I$5)*MAX(MIN(CQ180,$J$5),$I$5)+$G$5*MAX(MIN(CQ180,$J$5),$I$5)*(DJ180*DC180/($K$5*1000))+$H$5*(DJ180*DC180/($K$5*1000))*(DJ180*DC180/($K$5*1000)))</f>
        <v>0</v>
      </c>
      <c r="Z180">
        <f>Q180*(1000-(1000*0.61365*exp(17.502*AD180/(240.97+AD180))/(DC180+DD180)+CX180)/2)/(1000*0.61365*exp(17.502*AD180/(240.97+AD180))/(DC180+DD180)-CX180)</f>
        <v>0</v>
      </c>
      <c r="AA180">
        <f>1/((CR180+1)/(X180/1.6)+1/(Y180/1.37)) + CR180/((CR180+1)/(X180/1.6) + CR180/(Y180/1.37))</f>
        <v>0</v>
      </c>
      <c r="AB180">
        <f>(CM180*CP180)</f>
        <v>0</v>
      </c>
      <c r="AC180">
        <f>(DE180+(AB180+2*0.95*5.67E-8*(((DE180+$B$7)+273)^4-(DE180+273)^4)-44100*Q180)/(1.84*29.3*Y180+8*0.95*5.67E-8*(DE180+273)^3))</f>
        <v>0</v>
      </c>
      <c r="AD180">
        <f>($B$119*DF180+$D$7*DG180+$C$119*AC180)</f>
        <v>0</v>
      </c>
      <c r="AE180">
        <f>0.61365*exp(17.502*AD180/(240.97+AD180))</f>
        <v>0</v>
      </c>
      <c r="AF180">
        <f>(AG180/AH180*100)</f>
        <v>0</v>
      </c>
      <c r="AG180">
        <f>CX180*(DC180+DD180)/1000</f>
        <v>0</v>
      </c>
      <c r="AH180">
        <f>0.61365*exp(17.502*DE180/(240.97+DE180))</f>
        <v>0</v>
      </c>
      <c r="AI180">
        <f>(AE180-CX180*(DC180+DD180)/1000)</f>
        <v>0</v>
      </c>
      <c r="AJ180">
        <f>(-Q180*44100)</f>
        <v>0</v>
      </c>
      <c r="AK180">
        <f>2*29.3*Y180*0.92*(DE180-AD180)</f>
        <v>0</v>
      </c>
      <c r="AL180">
        <f>2*0.95*5.67E-8*(((DE180+$B$7)+273)^4-(AD180+273)^4)</f>
        <v>0</v>
      </c>
      <c r="AM180">
        <f>AB180+AL180+AJ180+AK180</f>
        <v>0</v>
      </c>
      <c r="AN180">
        <v>0</v>
      </c>
      <c r="AO180">
        <v>0</v>
      </c>
      <c r="AP180">
        <f>IF(AN180*$H$13&gt;=AR180,1.0,(AR180/(AR180-AN180*$H$13)))</f>
        <v>0</v>
      </c>
      <c r="AQ180">
        <f>(AP180-1)*100</f>
        <v>0</v>
      </c>
      <c r="AR180">
        <f>MAX(0,($B$13+$C$13*DJ180)/(1+$D$13*DJ180)*DC180/(DE180+273)*$E$13)</f>
        <v>0</v>
      </c>
      <c r="AS180" t="s">
        <v>409</v>
      </c>
      <c r="AT180">
        <v>12501.9</v>
      </c>
      <c r="AU180">
        <v>646.7515384615385</v>
      </c>
      <c r="AV180">
        <v>2575.47</v>
      </c>
      <c r="AW180">
        <f>1-AU180/AV180</f>
        <v>0</v>
      </c>
      <c r="AX180">
        <v>-1.242991638256745</v>
      </c>
      <c r="AY180" t="s">
        <v>1132</v>
      </c>
      <c r="AZ180">
        <v>12552.8</v>
      </c>
      <c r="BA180">
        <v>895.4876</v>
      </c>
      <c r="BB180">
        <v>1769.54</v>
      </c>
      <c r="BC180">
        <f>1-BA180/BB180</f>
        <v>0</v>
      </c>
      <c r="BD180">
        <v>0.5</v>
      </c>
      <c r="BE180">
        <f>CN180</f>
        <v>0</v>
      </c>
      <c r="BF180">
        <f>S180</f>
        <v>0</v>
      </c>
      <c r="BG180">
        <f>BC180*BD180*BE180</f>
        <v>0</v>
      </c>
      <c r="BH180">
        <f>(BF180-AX180)/BE180</f>
        <v>0</v>
      </c>
      <c r="BI180">
        <f>(AV180-BB180)/BB180</f>
        <v>0</v>
      </c>
      <c r="BJ180">
        <f>AU180/(AW180+AU180/BB180)</f>
        <v>0</v>
      </c>
      <c r="BK180" t="s">
        <v>1133</v>
      </c>
      <c r="BL180">
        <v>-838.25</v>
      </c>
      <c r="BM180">
        <f>IF(BL180&lt;&gt;0, BL180, BJ180)</f>
        <v>0</v>
      </c>
      <c r="BN180">
        <f>1-BM180/BB180</f>
        <v>0</v>
      </c>
      <c r="BO180">
        <f>(BB180-BA180)/(BB180-BM180)</f>
        <v>0</v>
      </c>
      <c r="BP180">
        <f>(AV180-BB180)/(AV180-BM180)</f>
        <v>0</v>
      </c>
      <c r="BQ180">
        <f>(BB180-BA180)/(BB180-AU180)</f>
        <v>0</v>
      </c>
      <c r="BR180">
        <f>(AV180-BB180)/(AV180-AU180)</f>
        <v>0</v>
      </c>
      <c r="BS180">
        <f>(BO180*BM180/BA180)</f>
        <v>0</v>
      </c>
      <c r="BT180">
        <f>(1-BS180)</f>
        <v>0</v>
      </c>
      <c r="BU180">
        <v>2131</v>
      </c>
      <c r="BV180">
        <v>300</v>
      </c>
      <c r="BW180">
        <v>300</v>
      </c>
      <c r="BX180">
        <v>300</v>
      </c>
      <c r="BY180">
        <v>12552.8</v>
      </c>
      <c r="BZ180">
        <v>1574.27</v>
      </c>
      <c r="CA180">
        <v>-0.00969882</v>
      </c>
      <c r="CB180">
        <v>-47.58</v>
      </c>
      <c r="CC180" t="s">
        <v>412</v>
      </c>
      <c r="CD180" t="s">
        <v>412</v>
      </c>
      <c r="CE180" t="s">
        <v>412</v>
      </c>
      <c r="CF180" t="s">
        <v>412</v>
      </c>
      <c r="CG180" t="s">
        <v>412</v>
      </c>
      <c r="CH180" t="s">
        <v>412</v>
      </c>
      <c r="CI180" t="s">
        <v>412</v>
      </c>
      <c r="CJ180" t="s">
        <v>412</v>
      </c>
      <c r="CK180" t="s">
        <v>412</v>
      </c>
      <c r="CL180" t="s">
        <v>412</v>
      </c>
      <c r="CM180">
        <f>$B$11*DK180+$C$11*DL180+$F$11*DW180*(1-DZ180)</f>
        <v>0</v>
      </c>
      <c r="CN180">
        <f>CM180*CO180</f>
        <v>0</v>
      </c>
      <c r="CO180">
        <f>($B$11*$D$9+$C$11*$D$9+$F$11*((EJ180+EB180)/MAX(EJ180+EB180+EK180, 0.1)*$I$9+EK180/MAX(EJ180+EB180+EK180, 0.1)*$J$9))/($B$11+$C$11+$F$11)</f>
        <v>0</v>
      </c>
      <c r="CP180">
        <f>($B$11*$K$9+$C$11*$K$9+$F$11*((EJ180+EB180)/MAX(EJ180+EB180+EK180, 0.1)*$P$9+EK180/MAX(EJ180+EB180+EK180, 0.1)*$Q$9))/($B$11+$C$11+$F$11)</f>
        <v>0</v>
      </c>
      <c r="CQ180">
        <v>6</v>
      </c>
      <c r="CR180">
        <v>0.5</v>
      </c>
      <c r="CS180" t="s">
        <v>413</v>
      </c>
      <c r="CT180">
        <v>2</v>
      </c>
      <c r="CU180">
        <v>1687903963.099999</v>
      </c>
      <c r="CV180">
        <v>419.8691612903226</v>
      </c>
      <c r="CW180">
        <v>434.9884838709677</v>
      </c>
      <c r="CX180">
        <v>36.22464516129032</v>
      </c>
      <c r="CY180">
        <v>34.99284193548388</v>
      </c>
      <c r="CZ180">
        <v>419.3931612903226</v>
      </c>
      <c r="DA180">
        <v>35.67876774193549</v>
      </c>
      <c r="DB180">
        <v>600.2617419354838</v>
      </c>
      <c r="DC180">
        <v>100.7339032258065</v>
      </c>
      <c r="DD180">
        <v>0.09989521290322581</v>
      </c>
      <c r="DE180">
        <v>32.77440967741936</v>
      </c>
      <c r="DF180">
        <v>32.66280322580646</v>
      </c>
      <c r="DG180">
        <v>999.9000000000003</v>
      </c>
      <c r="DH180">
        <v>0</v>
      </c>
      <c r="DI180">
        <v>0</v>
      </c>
      <c r="DJ180">
        <v>9996.774838709678</v>
      </c>
      <c r="DK180">
        <v>0</v>
      </c>
      <c r="DL180">
        <v>125.9651612903226</v>
      </c>
      <c r="DM180">
        <v>-15.10447741935484</v>
      </c>
      <c r="DN180">
        <v>435.6658387096775</v>
      </c>
      <c r="DO180">
        <v>450.761935483871</v>
      </c>
      <c r="DP180">
        <v>1.23181935483871</v>
      </c>
      <c r="DQ180">
        <v>434.9884838709677</v>
      </c>
      <c r="DR180">
        <v>34.99284193548388</v>
      </c>
      <c r="DS180">
        <v>3.649049032258064</v>
      </c>
      <c r="DT180">
        <v>3.524963225806451</v>
      </c>
      <c r="DU180">
        <v>27.32962903225807</v>
      </c>
      <c r="DV180">
        <v>26.74046451612903</v>
      </c>
      <c r="DW180">
        <v>799.9948064516129</v>
      </c>
      <c r="DX180">
        <v>0.9499903870967741</v>
      </c>
      <c r="DY180">
        <v>0.05001000645161289</v>
      </c>
      <c r="DZ180">
        <v>0</v>
      </c>
      <c r="EA180">
        <v>897.4235161290322</v>
      </c>
      <c r="EB180">
        <v>4.999310000000001</v>
      </c>
      <c r="EC180">
        <v>15442.52903225806</v>
      </c>
      <c r="ED180">
        <v>6994.50064516129</v>
      </c>
      <c r="EE180">
        <v>39.157</v>
      </c>
      <c r="EF180">
        <v>41.11890322580644</v>
      </c>
      <c r="EG180">
        <v>40.10670967741934</v>
      </c>
      <c r="EH180">
        <v>40.75</v>
      </c>
      <c r="EI180">
        <v>40.93906451612902</v>
      </c>
      <c r="EJ180">
        <v>755.2370967741933</v>
      </c>
      <c r="EK180">
        <v>39.75903225806452</v>
      </c>
      <c r="EL180">
        <v>0</v>
      </c>
      <c r="EM180">
        <v>131.7999999523163</v>
      </c>
      <c r="EN180">
        <v>0</v>
      </c>
      <c r="EO180">
        <v>895.4876</v>
      </c>
      <c r="EP180">
        <v>-184.7327692375135</v>
      </c>
      <c r="EQ180">
        <v>-1690.838454234289</v>
      </c>
      <c r="ER180">
        <v>15465.696</v>
      </c>
      <c r="ES180">
        <v>15</v>
      </c>
      <c r="ET180">
        <v>1687903991.1</v>
      </c>
      <c r="EU180" t="s">
        <v>1134</v>
      </c>
      <c r="EV180">
        <v>1687903991.1</v>
      </c>
      <c r="EW180">
        <v>1687903855.6</v>
      </c>
      <c r="EX180">
        <v>144</v>
      </c>
      <c r="EY180">
        <v>-0.015</v>
      </c>
      <c r="EZ180">
        <v>0.002</v>
      </c>
      <c r="FA180">
        <v>0.476</v>
      </c>
      <c r="FB180">
        <v>0.546</v>
      </c>
      <c r="FC180">
        <v>435</v>
      </c>
      <c r="FD180">
        <v>35</v>
      </c>
      <c r="FE180">
        <v>0.11</v>
      </c>
      <c r="FF180">
        <v>0.17</v>
      </c>
      <c r="FG180">
        <v>-15.1005175</v>
      </c>
      <c r="FH180">
        <v>-0.2890435272044867</v>
      </c>
      <c r="FI180">
        <v>0.0537234720001416</v>
      </c>
      <c r="FJ180">
        <v>1</v>
      </c>
      <c r="FK180">
        <v>419.8827666666666</v>
      </c>
      <c r="FL180">
        <v>-0.5393459399338305</v>
      </c>
      <c r="FM180">
        <v>0.05807103887098336</v>
      </c>
      <c r="FN180">
        <v>1</v>
      </c>
      <c r="FO180">
        <v>1.173900425</v>
      </c>
      <c r="FP180">
        <v>1.207389377110692</v>
      </c>
      <c r="FQ180">
        <v>0.1170029305754534</v>
      </c>
      <c r="FR180">
        <v>0</v>
      </c>
      <c r="FS180">
        <v>36.2212</v>
      </c>
      <c r="FT180">
        <v>1.200459176863212</v>
      </c>
      <c r="FU180">
        <v>0.08810182366633101</v>
      </c>
      <c r="FV180">
        <v>0</v>
      </c>
      <c r="FW180">
        <v>2</v>
      </c>
      <c r="FX180">
        <v>4</v>
      </c>
      <c r="FY180" t="s">
        <v>1135</v>
      </c>
      <c r="FZ180">
        <v>3.17061</v>
      </c>
      <c r="GA180">
        <v>2.79915</v>
      </c>
      <c r="GB180">
        <v>0.103115</v>
      </c>
      <c r="GC180">
        <v>0.106542</v>
      </c>
      <c r="GD180">
        <v>0.156545</v>
      </c>
      <c r="GE180">
        <v>0.153617</v>
      </c>
      <c r="GF180">
        <v>27727.6</v>
      </c>
      <c r="GG180">
        <v>22022.8</v>
      </c>
      <c r="GH180">
        <v>28925.1</v>
      </c>
      <c r="GI180">
        <v>24171.6</v>
      </c>
      <c r="GJ180">
        <v>31030.3</v>
      </c>
      <c r="GK180">
        <v>29857.4</v>
      </c>
      <c r="GL180">
        <v>39907</v>
      </c>
      <c r="GM180">
        <v>39444.3</v>
      </c>
      <c r="GN180">
        <v>2.10483</v>
      </c>
      <c r="GO180">
        <v>1.78607</v>
      </c>
      <c r="GP180">
        <v>0.0534356</v>
      </c>
      <c r="GQ180">
        <v>0</v>
      </c>
      <c r="GR180">
        <v>31.8022</v>
      </c>
      <c r="GS180">
        <v>999.9</v>
      </c>
      <c r="GT180">
        <v>63</v>
      </c>
      <c r="GU180">
        <v>36.4</v>
      </c>
      <c r="GV180">
        <v>38.1581</v>
      </c>
      <c r="GW180">
        <v>62.1626</v>
      </c>
      <c r="GX180">
        <v>30.0881</v>
      </c>
      <c r="GY180">
        <v>1</v>
      </c>
      <c r="GZ180">
        <v>0.475808</v>
      </c>
      <c r="HA180">
        <v>0</v>
      </c>
      <c r="HB180">
        <v>20.2834</v>
      </c>
      <c r="HC180">
        <v>5.22298</v>
      </c>
      <c r="HD180">
        <v>11.9081</v>
      </c>
      <c r="HE180">
        <v>4.96355</v>
      </c>
      <c r="HF180">
        <v>3.292</v>
      </c>
      <c r="HG180">
        <v>9999</v>
      </c>
      <c r="HH180">
        <v>9999</v>
      </c>
      <c r="HI180">
        <v>9999</v>
      </c>
      <c r="HJ180">
        <v>999.9</v>
      </c>
      <c r="HK180">
        <v>4.9703</v>
      </c>
      <c r="HL180">
        <v>1.87531</v>
      </c>
      <c r="HM180">
        <v>1.87408</v>
      </c>
      <c r="HN180">
        <v>1.87331</v>
      </c>
      <c r="HO180">
        <v>1.87469</v>
      </c>
      <c r="HP180">
        <v>1.86966</v>
      </c>
      <c r="HQ180">
        <v>1.87379</v>
      </c>
      <c r="HR180">
        <v>1.87889</v>
      </c>
      <c r="HS180">
        <v>0</v>
      </c>
      <c r="HT180">
        <v>0</v>
      </c>
      <c r="HU180">
        <v>0</v>
      </c>
      <c r="HV180">
        <v>0</v>
      </c>
      <c r="HW180" t="s">
        <v>416</v>
      </c>
      <c r="HX180" t="s">
        <v>417</v>
      </c>
      <c r="HY180" t="s">
        <v>418</v>
      </c>
      <c r="HZ180" t="s">
        <v>418</v>
      </c>
      <c r="IA180" t="s">
        <v>418</v>
      </c>
      <c r="IB180" t="s">
        <v>418</v>
      </c>
      <c r="IC180">
        <v>0</v>
      </c>
      <c r="ID180">
        <v>100</v>
      </c>
      <c r="IE180">
        <v>100</v>
      </c>
      <c r="IF180">
        <v>0.476</v>
      </c>
      <c r="IG180">
        <v>0.5459000000000001</v>
      </c>
      <c r="IH180">
        <v>0.4907142857143754</v>
      </c>
      <c r="II180">
        <v>0</v>
      </c>
      <c r="IJ180">
        <v>0</v>
      </c>
      <c r="IK180">
        <v>0</v>
      </c>
      <c r="IL180">
        <v>0.5458799999999968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1.9</v>
      </c>
      <c r="IU180">
        <v>1.9</v>
      </c>
      <c r="IV180">
        <v>1.14502</v>
      </c>
      <c r="IW180">
        <v>2.44141</v>
      </c>
      <c r="IX180">
        <v>1.42578</v>
      </c>
      <c r="IY180">
        <v>2.26562</v>
      </c>
      <c r="IZ180">
        <v>1.54785</v>
      </c>
      <c r="JA180">
        <v>2.3938</v>
      </c>
      <c r="JB180">
        <v>39.2671</v>
      </c>
      <c r="JC180">
        <v>14.4735</v>
      </c>
      <c r="JD180">
        <v>18</v>
      </c>
      <c r="JE180">
        <v>641.884</v>
      </c>
      <c r="JF180">
        <v>415.323</v>
      </c>
      <c r="JG180">
        <v>32.5057</v>
      </c>
      <c r="JH180">
        <v>33.2689</v>
      </c>
      <c r="JI180">
        <v>29.9997</v>
      </c>
      <c r="JJ180">
        <v>33.1904</v>
      </c>
      <c r="JK180">
        <v>33.112</v>
      </c>
      <c r="JL180">
        <v>22.935</v>
      </c>
      <c r="JM180">
        <v>9.93868</v>
      </c>
      <c r="JN180">
        <v>100</v>
      </c>
      <c r="JO180">
        <v>-999.9</v>
      </c>
      <c r="JP180">
        <v>435</v>
      </c>
      <c r="JQ180">
        <v>35</v>
      </c>
      <c r="JR180">
        <v>94.2563</v>
      </c>
      <c r="JS180">
        <v>100.346</v>
      </c>
    </row>
    <row r="181" spans="1:279">
      <c r="A181">
        <v>145</v>
      </c>
      <c r="B181">
        <v>1687904136.6</v>
      </c>
      <c r="C181">
        <v>31605</v>
      </c>
      <c r="D181" t="s">
        <v>1136</v>
      </c>
      <c r="E181" t="s">
        <v>1137</v>
      </c>
      <c r="F181">
        <v>15</v>
      </c>
      <c r="P181">
        <v>1687904128.849999</v>
      </c>
      <c r="Q181">
        <f>(R181)/1000</f>
        <v>0</v>
      </c>
      <c r="R181">
        <f>1000*DB181*AP181*(CX181-CY181)/(100*CQ181*(1000-AP181*CX181))</f>
        <v>0</v>
      </c>
      <c r="S181">
        <f>DB181*AP181*(CW181-CV181*(1000-AP181*CY181)/(1000-AP181*CX181))/(100*CQ181)</f>
        <v>0</v>
      </c>
      <c r="T181">
        <f>CV181 - IF(AP181&gt;1, S181*CQ181*100.0/(AR181*DJ181), 0)</f>
        <v>0</v>
      </c>
      <c r="U181">
        <f>((AA181-Q181/2)*T181-S181)/(AA181+Q181/2)</f>
        <v>0</v>
      </c>
      <c r="V181">
        <f>U181*(DC181+DD181)/1000.0</f>
        <v>0</v>
      </c>
      <c r="W181">
        <f>(CV181 - IF(AP181&gt;1, S181*CQ181*100.0/(AR181*DJ181), 0))*(DC181+DD181)/1000.0</f>
        <v>0</v>
      </c>
      <c r="X181">
        <f>2.0/((1/Z181-1/Y181)+SIGN(Z181)*SQRT((1/Z181-1/Y181)*(1/Z181-1/Y181) + 4*CR181/((CR181+1)*(CR181+1))*(2*1/Z181*1/Y181-1/Y181*1/Y181)))</f>
        <v>0</v>
      </c>
      <c r="Y181">
        <f>IF(LEFT(CS181,1)&lt;&gt;"0",IF(LEFT(CS181,1)="1",3.0,CT181),$D$5+$E$5*(DJ181*DC181/($K$5*1000))+$F$5*(DJ181*DC181/($K$5*1000))*MAX(MIN(CQ181,$J$5),$I$5)*MAX(MIN(CQ181,$J$5),$I$5)+$G$5*MAX(MIN(CQ181,$J$5),$I$5)*(DJ181*DC181/($K$5*1000))+$H$5*(DJ181*DC181/($K$5*1000))*(DJ181*DC181/($K$5*1000)))</f>
        <v>0</v>
      </c>
      <c r="Z181">
        <f>Q181*(1000-(1000*0.61365*exp(17.502*AD181/(240.97+AD181))/(DC181+DD181)+CX181)/2)/(1000*0.61365*exp(17.502*AD181/(240.97+AD181))/(DC181+DD181)-CX181)</f>
        <v>0</v>
      </c>
      <c r="AA181">
        <f>1/((CR181+1)/(X181/1.6)+1/(Y181/1.37)) + CR181/((CR181+1)/(X181/1.6) + CR181/(Y181/1.37))</f>
        <v>0</v>
      </c>
      <c r="AB181">
        <f>(CM181*CP181)</f>
        <v>0</v>
      </c>
      <c r="AC181">
        <f>(DE181+(AB181+2*0.95*5.67E-8*(((DE181+$B$7)+273)^4-(DE181+273)^4)-44100*Q181)/(1.84*29.3*Y181+8*0.95*5.67E-8*(DE181+273)^3))</f>
        <v>0</v>
      </c>
      <c r="AD181">
        <f>($B$119*DF181+$D$7*DG181+$C$119*AC181)</f>
        <v>0</v>
      </c>
      <c r="AE181">
        <f>0.61365*exp(17.502*AD181/(240.97+AD181))</f>
        <v>0</v>
      </c>
      <c r="AF181">
        <f>(AG181/AH181*100)</f>
        <v>0</v>
      </c>
      <c r="AG181">
        <f>CX181*(DC181+DD181)/1000</f>
        <v>0</v>
      </c>
      <c r="AH181">
        <f>0.61365*exp(17.502*DE181/(240.97+DE181))</f>
        <v>0</v>
      </c>
      <c r="AI181">
        <f>(AE181-CX181*(DC181+DD181)/1000)</f>
        <v>0</v>
      </c>
      <c r="AJ181">
        <f>(-Q181*44100)</f>
        <v>0</v>
      </c>
      <c r="AK181">
        <f>2*29.3*Y181*0.92*(DE181-AD181)</f>
        <v>0</v>
      </c>
      <c r="AL181">
        <f>2*0.95*5.67E-8*(((DE181+$B$7)+273)^4-(AD181+273)^4)</f>
        <v>0</v>
      </c>
      <c r="AM181">
        <f>AB181+AL181+AJ181+AK181</f>
        <v>0</v>
      </c>
      <c r="AN181">
        <v>0</v>
      </c>
      <c r="AO181">
        <v>0</v>
      </c>
      <c r="AP181">
        <f>IF(AN181*$H$13&gt;=AR181,1.0,(AR181/(AR181-AN181*$H$13)))</f>
        <v>0</v>
      </c>
      <c r="AQ181">
        <f>(AP181-1)*100</f>
        <v>0</v>
      </c>
      <c r="AR181">
        <f>MAX(0,($B$13+$C$13*DJ181)/(1+$D$13*DJ181)*DC181/(DE181+273)*$E$13)</f>
        <v>0</v>
      </c>
      <c r="AS181" t="s">
        <v>409</v>
      </c>
      <c r="AT181">
        <v>12501.9</v>
      </c>
      <c r="AU181">
        <v>646.7515384615385</v>
      </c>
      <c r="AV181">
        <v>2575.47</v>
      </c>
      <c r="AW181">
        <f>1-AU181/AV181</f>
        <v>0</v>
      </c>
      <c r="AX181">
        <v>-1.242991638256745</v>
      </c>
      <c r="AY181" t="s">
        <v>1138</v>
      </c>
      <c r="AZ181">
        <v>12557.3</v>
      </c>
      <c r="BA181">
        <v>819.8078846153845</v>
      </c>
      <c r="BB181">
        <v>1454.03</v>
      </c>
      <c r="BC181">
        <f>1-BA181/BB181</f>
        <v>0</v>
      </c>
      <c r="BD181">
        <v>0.5</v>
      </c>
      <c r="BE181">
        <f>CN181</f>
        <v>0</v>
      </c>
      <c r="BF181">
        <f>S181</f>
        <v>0</v>
      </c>
      <c r="BG181">
        <f>BC181*BD181*BE181</f>
        <v>0</v>
      </c>
      <c r="BH181">
        <f>(BF181-AX181)/BE181</f>
        <v>0</v>
      </c>
      <c r="BI181">
        <f>(AV181-BB181)/BB181</f>
        <v>0</v>
      </c>
      <c r="BJ181">
        <f>AU181/(AW181+AU181/BB181)</f>
        <v>0</v>
      </c>
      <c r="BK181" t="s">
        <v>1139</v>
      </c>
      <c r="BL181">
        <v>-2102.51</v>
      </c>
      <c r="BM181">
        <f>IF(BL181&lt;&gt;0, BL181, BJ181)</f>
        <v>0</v>
      </c>
      <c r="BN181">
        <f>1-BM181/BB181</f>
        <v>0</v>
      </c>
      <c r="BO181">
        <f>(BB181-BA181)/(BB181-BM181)</f>
        <v>0</v>
      </c>
      <c r="BP181">
        <f>(AV181-BB181)/(AV181-BM181)</f>
        <v>0</v>
      </c>
      <c r="BQ181">
        <f>(BB181-BA181)/(BB181-AU181)</f>
        <v>0</v>
      </c>
      <c r="BR181">
        <f>(AV181-BB181)/(AV181-AU181)</f>
        <v>0</v>
      </c>
      <c r="BS181">
        <f>(BO181*BM181/BA181)</f>
        <v>0</v>
      </c>
      <c r="BT181">
        <f>(1-BS181)</f>
        <v>0</v>
      </c>
      <c r="BU181">
        <v>2133</v>
      </c>
      <c r="BV181">
        <v>300</v>
      </c>
      <c r="BW181">
        <v>300</v>
      </c>
      <c r="BX181">
        <v>300</v>
      </c>
      <c r="BY181">
        <v>12557.3</v>
      </c>
      <c r="BZ181">
        <v>1327.24</v>
      </c>
      <c r="CA181">
        <v>-0.0097009</v>
      </c>
      <c r="CB181">
        <v>-26.84</v>
      </c>
      <c r="CC181" t="s">
        <v>412</v>
      </c>
      <c r="CD181" t="s">
        <v>412</v>
      </c>
      <c r="CE181" t="s">
        <v>412</v>
      </c>
      <c r="CF181" t="s">
        <v>412</v>
      </c>
      <c r="CG181" t="s">
        <v>412</v>
      </c>
      <c r="CH181" t="s">
        <v>412</v>
      </c>
      <c r="CI181" t="s">
        <v>412</v>
      </c>
      <c r="CJ181" t="s">
        <v>412</v>
      </c>
      <c r="CK181" t="s">
        <v>412</v>
      </c>
      <c r="CL181" t="s">
        <v>412</v>
      </c>
      <c r="CM181">
        <f>$B$11*DK181+$C$11*DL181+$F$11*DW181*(1-DZ181)</f>
        <v>0</v>
      </c>
      <c r="CN181">
        <f>CM181*CO181</f>
        <v>0</v>
      </c>
      <c r="CO181">
        <f>($B$11*$D$9+$C$11*$D$9+$F$11*((EJ181+EB181)/MAX(EJ181+EB181+EK181, 0.1)*$I$9+EK181/MAX(EJ181+EB181+EK181, 0.1)*$J$9))/($B$11+$C$11+$F$11)</f>
        <v>0</v>
      </c>
      <c r="CP181">
        <f>($B$11*$K$9+$C$11*$K$9+$F$11*((EJ181+EB181)/MAX(EJ181+EB181+EK181, 0.1)*$P$9+EK181/MAX(EJ181+EB181+EK181, 0.1)*$Q$9))/($B$11+$C$11+$F$11)</f>
        <v>0</v>
      </c>
      <c r="CQ181">
        <v>6</v>
      </c>
      <c r="CR181">
        <v>0.5</v>
      </c>
      <c r="CS181" t="s">
        <v>413</v>
      </c>
      <c r="CT181">
        <v>2</v>
      </c>
      <c r="CU181">
        <v>1687904128.849999</v>
      </c>
      <c r="CV181">
        <v>425.2192000000001</v>
      </c>
      <c r="CW181">
        <v>434.9980333333334</v>
      </c>
      <c r="CX181">
        <v>35.51808333333334</v>
      </c>
      <c r="CY181">
        <v>34.98560666666666</v>
      </c>
      <c r="CZ181">
        <v>424.6642000000001</v>
      </c>
      <c r="DA181">
        <v>34.96508333333334</v>
      </c>
      <c r="DB181">
        <v>600.2376</v>
      </c>
      <c r="DC181">
        <v>100.7323666666666</v>
      </c>
      <c r="DD181">
        <v>0.1001688533333333</v>
      </c>
      <c r="DE181">
        <v>32.75267666666666</v>
      </c>
      <c r="DF181">
        <v>32.82587666666667</v>
      </c>
      <c r="DG181">
        <v>999.9000000000002</v>
      </c>
      <c r="DH181">
        <v>0</v>
      </c>
      <c r="DI181">
        <v>0</v>
      </c>
      <c r="DJ181">
        <v>9996.787666666667</v>
      </c>
      <c r="DK181">
        <v>0</v>
      </c>
      <c r="DL181">
        <v>141.2063666666667</v>
      </c>
      <c r="DM181">
        <v>-9.857725333333333</v>
      </c>
      <c r="DN181">
        <v>440.7932333333333</v>
      </c>
      <c r="DO181">
        <v>450.7683666666666</v>
      </c>
      <c r="DP181">
        <v>0.5253491666666666</v>
      </c>
      <c r="DQ181">
        <v>434.9980333333334</v>
      </c>
      <c r="DR181">
        <v>34.98560666666666</v>
      </c>
      <c r="DS181">
        <v>3.577109</v>
      </c>
      <c r="DT181">
        <v>3.524189333333333</v>
      </c>
      <c r="DU181">
        <v>26.99021666666667</v>
      </c>
      <c r="DV181">
        <v>26.73671666666667</v>
      </c>
      <c r="DW181">
        <v>800.0012333333332</v>
      </c>
      <c r="DX181">
        <v>0.9499996000000002</v>
      </c>
      <c r="DY181">
        <v>0.05000013999999998</v>
      </c>
      <c r="DZ181">
        <v>0</v>
      </c>
      <c r="EA181">
        <v>820.0346999999999</v>
      </c>
      <c r="EB181">
        <v>4.99931</v>
      </c>
      <c r="EC181">
        <v>15395.99666666666</v>
      </c>
      <c r="ED181">
        <v>6994.581333333334</v>
      </c>
      <c r="EE181">
        <v>39</v>
      </c>
      <c r="EF181">
        <v>41</v>
      </c>
      <c r="EG181">
        <v>39.875</v>
      </c>
      <c r="EH181">
        <v>40.62913333333334</v>
      </c>
      <c r="EI181">
        <v>40.83299999999998</v>
      </c>
      <c r="EJ181">
        <v>755.2513333333334</v>
      </c>
      <c r="EK181">
        <v>39.751</v>
      </c>
      <c r="EL181">
        <v>0</v>
      </c>
      <c r="EM181">
        <v>164.9000000953674</v>
      </c>
      <c r="EN181">
        <v>0</v>
      </c>
      <c r="EO181">
        <v>819.8078846153845</v>
      </c>
      <c r="EP181">
        <v>-172.426495821698</v>
      </c>
      <c r="EQ181">
        <v>-11829.98975309049</v>
      </c>
      <c r="ER181">
        <v>15411.87692307692</v>
      </c>
      <c r="ES181">
        <v>15</v>
      </c>
      <c r="ET181">
        <v>1687904157.6</v>
      </c>
      <c r="EU181" t="s">
        <v>1140</v>
      </c>
      <c r="EV181">
        <v>1687904157.6</v>
      </c>
      <c r="EW181">
        <v>1687904155.6</v>
      </c>
      <c r="EX181">
        <v>145</v>
      </c>
      <c r="EY181">
        <v>0.079</v>
      </c>
      <c r="EZ181">
        <v>0.007</v>
      </c>
      <c r="FA181">
        <v>0.555</v>
      </c>
      <c r="FB181">
        <v>0.553</v>
      </c>
      <c r="FC181">
        <v>435</v>
      </c>
      <c r="FD181">
        <v>35</v>
      </c>
      <c r="FE181">
        <v>0.18</v>
      </c>
      <c r="FF181">
        <v>0.19</v>
      </c>
      <c r="FG181">
        <v>-9.847999268292682</v>
      </c>
      <c r="FH181">
        <v>-0.1865130313588932</v>
      </c>
      <c r="FI181">
        <v>0.04161847047682614</v>
      </c>
      <c r="FJ181">
        <v>1</v>
      </c>
      <c r="FK181">
        <v>425.1380967741935</v>
      </c>
      <c r="FL181">
        <v>0.1696935483869757</v>
      </c>
      <c r="FM181">
        <v>0.0222367827196993</v>
      </c>
      <c r="FN181">
        <v>1</v>
      </c>
      <c r="FO181">
        <v>0.4925692926829268</v>
      </c>
      <c r="FP181">
        <v>0.6258125226480844</v>
      </c>
      <c r="FQ181">
        <v>0.06252723678574545</v>
      </c>
      <c r="FR181">
        <v>0</v>
      </c>
      <c r="FS181">
        <v>35.50228709677419</v>
      </c>
      <c r="FT181">
        <v>0.685427419354676</v>
      </c>
      <c r="FU181">
        <v>0.0519388085491646</v>
      </c>
      <c r="FV181">
        <v>1</v>
      </c>
      <c r="FW181">
        <v>3</v>
      </c>
      <c r="FX181">
        <v>4</v>
      </c>
      <c r="FY181" t="s">
        <v>519</v>
      </c>
      <c r="FZ181">
        <v>3.17159</v>
      </c>
      <c r="GA181">
        <v>2.79796</v>
      </c>
      <c r="GB181">
        <v>0.104142</v>
      </c>
      <c r="GC181">
        <v>0.106591</v>
      </c>
      <c r="GD181">
        <v>0.154358</v>
      </c>
      <c r="GE181">
        <v>0.153685</v>
      </c>
      <c r="GF181">
        <v>27700.5</v>
      </c>
      <c r="GG181">
        <v>22030.2</v>
      </c>
      <c r="GH181">
        <v>28929.1</v>
      </c>
      <c r="GI181">
        <v>24180.3</v>
      </c>
      <c r="GJ181">
        <v>31114.8</v>
      </c>
      <c r="GK181">
        <v>29863.3</v>
      </c>
      <c r="GL181">
        <v>39912.9</v>
      </c>
      <c r="GM181">
        <v>39456.5</v>
      </c>
      <c r="GN181">
        <v>2.10523</v>
      </c>
      <c r="GO181">
        <v>1.79245</v>
      </c>
      <c r="GP181">
        <v>0.0821725</v>
      </c>
      <c r="GQ181">
        <v>0</v>
      </c>
      <c r="GR181">
        <v>31.5117</v>
      </c>
      <c r="GS181">
        <v>999.9</v>
      </c>
      <c r="GT181">
        <v>63</v>
      </c>
      <c r="GU181">
        <v>36.4</v>
      </c>
      <c r="GV181">
        <v>38.1571</v>
      </c>
      <c r="GW181">
        <v>61.9226</v>
      </c>
      <c r="GX181">
        <v>31.0256</v>
      </c>
      <c r="GY181">
        <v>1</v>
      </c>
      <c r="GZ181">
        <v>0.459832</v>
      </c>
      <c r="HA181">
        <v>0</v>
      </c>
      <c r="HB181">
        <v>20.2835</v>
      </c>
      <c r="HC181">
        <v>5.22448</v>
      </c>
      <c r="HD181">
        <v>11.9081</v>
      </c>
      <c r="HE181">
        <v>4.9637</v>
      </c>
      <c r="HF181">
        <v>3.292</v>
      </c>
      <c r="HG181">
        <v>9999</v>
      </c>
      <c r="HH181">
        <v>9999</v>
      </c>
      <c r="HI181">
        <v>9999</v>
      </c>
      <c r="HJ181">
        <v>999.9</v>
      </c>
      <c r="HK181">
        <v>4.9703</v>
      </c>
      <c r="HL181">
        <v>1.87531</v>
      </c>
      <c r="HM181">
        <v>1.87408</v>
      </c>
      <c r="HN181">
        <v>1.8733</v>
      </c>
      <c r="HO181">
        <v>1.87469</v>
      </c>
      <c r="HP181">
        <v>1.86966</v>
      </c>
      <c r="HQ181">
        <v>1.87379</v>
      </c>
      <c r="HR181">
        <v>1.87887</v>
      </c>
      <c r="HS181">
        <v>0</v>
      </c>
      <c r="HT181">
        <v>0</v>
      </c>
      <c r="HU181">
        <v>0</v>
      </c>
      <c r="HV181">
        <v>0</v>
      </c>
      <c r="HW181" t="s">
        <v>416</v>
      </c>
      <c r="HX181" t="s">
        <v>417</v>
      </c>
      <c r="HY181" t="s">
        <v>418</v>
      </c>
      <c r="HZ181" t="s">
        <v>418</v>
      </c>
      <c r="IA181" t="s">
        <v>418</v>
      </c>
      <c r="IB181" t="s">
        <v>418</v>
      </c>
      <c r="IC181">
        <v>0</v>
      </c>
      <c r="ID181">
        <v>100</v>
      </c>
      <c r="IE181">
        <v>100</v>
      </c>
      <c r="IF181">
        <v>0.555</v>
      </c>
      <c r="IG181">
        <v>0.553</v>
      </c>
      <c r="IH181">
        <v>0.4760499999999865</v>
      </c>
      <c r="II181">
        <v>0</v>
      </c>
      <c r="IJ181">
        <v>0</v>
      </c>
      <c r="IK181">
        <v>0</v>
      </c>
      <c r="IL181">
        <v>0.5458799999999968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2.4</v>
      </c>
      <c r="IU181">
        <v>4.7</v>
      </c>
      <c r="IV181">
        <v>1.14502</v>
      </c>
      <c r="IW181">
        <v>2.43286</v>
      </c>
      <c r="IX181">
        <v>1.42578</v>
      </c>
      <c r="IY181">
        <v>2.26685</v>
      </c>
      <c r="IZ181">
        <v>1.54785</v>
      </c>
      <c r="JA181">
        <v>2.48901</v>
      </c>
      <c r="JB181">
        <v>39.118</v>
      </c>
      <c r="JC181">
        <v>14.456</v>
      </c>
      <c r="JD181">
        <v>18</v>
      </c>
      <c r="JE181">
        <v>640.456</v>
      </c>
      <c r="JF181">
        <v>417.881</v>
      </c>
      <c r="JG181">
        <v>32.3542</v>
      </c>
      <c r="JH181">
        <v>33.0861</v>
      </c>
      <c r="JI181">
        <v>30</v>
      </c>
      <c r="JJ181">
        <v>33.0155</v>
      </c>
      <c r="JK181">
        <v>32.9412</v>
      </c>
      <c r="JL181">
        <v>22.9339</v>
      </c>
      <c r="JM181">
        <v>9.390980000000001</v>
      </c>
      <c r="JN181">
        <v>100</v>
      </c>
      <c r="JO181">
        <v>-999.9</v>
      </c>
      <c r="JP181">
        <v>435</v>
      </c>
      <c r="JQ181">
        <v>35</v>
      </c>
      <c r="JR181">
        <v>94.2697</v>
      </c>
      <c r="JS181">
        <v>100.379</v>
      </c>
    </row>
    <row r="182" spans="1:279">
      <c r="A182">
        <v>146</v>
      </c>
      <c r="B182">
        <v>1687904297.1</v>
      </c>
      <c r="C182">
        <v>31765.5</v>
      </c>
      <c r="D182" t="s">
        <v>1141</v>
      </c>
      <c r="E182" t="s">
        <v>1142</v>
      </c>
      <c r="F182">
        <v>15</v>
      </c>
      <c r="P182">
        <v>1687904289.349999</v>
      </c>
      <c r="Q182">
        <f>(R182)/1000</f>
        <v>0</v>
      </c>
      <c r="R182">
        <f>1000*DB182*AP182*(CX182-CY182)/(100*CQ182*(1000-AP182*CX182))</f>
        <v>0</v>
      </c>
      <c r="S182">
        <f>DB182*AP182*(CW182-CV182*(1000-AP182*CY182)/(1000-AP182*CX182))/(100*CQ182)</f>
        <v>0</v>
      </c>
      <c r="T182">
        <f>CV182 - IF(AP182&gt;1, S182*CQ182*100.0/(AR182*DJ182), 0)</f>
        <v>0</v>
      </c>
      <c r="U182">
        <f>((AA182-Q182/2)*T182-S182)/(AA182+Q182/2)</f>
        <v>0</v>
      </c>
      <c r="V182">
        <f>U182*(DC182+DD182)/1000.0</f>
        <v>0</v>
      </c>
      <c r="W182">
        <f>(CV182 - IF(AP182&gt;1, S182*CQ182*100.0/(AR182*DJ182), 0))*(DC182+DD182)/1000.0</f>
        <v>0</v>
      </c>
      <c r="X182">
        <f>2.0/((1/Z182-1/Y182)+SIGN(Z182)*SQRT((1/Z182-1/Y182)*(1/Z182-1/Y182) + 4*CR182/((CR182+1)*(CR182+1))*(2*1/Z182*1/Y182-1/Y182*1/Y182)))</f>
        <v>0</v>
      </c>
      <c r="Y182">
        <f>IF(LEFT(CS182,1)&lt;&gt;"0",IF(LEFT(CS182,1)="1",3.0,CT182),$D$5+$E$5*(DJ182*DC182/($K$5*1000))+$F$5*(DJ182*DC182/($K$5*1000))*MAX(MIN(CQ182,$J$5),$I$5)*MAX(MIN(CQ182,$J$5),$I$5)+$G$5*MAX(MIN(CQ182,$J$5),$I$5)*(DJ182*DC182/($K$5*1000))+$H$5*(DJ182*DC182/($K$5*1000))*(DJ182*DC182/($K$5*1000)))</f>
        <v>0</v>
      </c>
      <c r="Z182">
        <f>Q182*(1000-(1000*0.61365*exp(17.502*AD182/(240.97+AD182))/(DC182+DD182)+CX182)/2)/(1000*0.61365*exp(17.502*AD182/(240.97+AD182))/(DC182+DD182)-CX182)</f>
        <v>0</v>
      </c>
      <c r="AA182">
        <f>1/((CR182+1)/(X182/1.6)+1/(Y182/1.37)) + CR182/((CR182+1)/(X182/1.6) + CR182/(Y182/1.37))</f>
        <v>0</v>
      </c>
      <c r="AB182">
        <f>(CM182*CP182)</f>
        <v>0</v>
      </c>
      <c r="AC182">
        <f>(DE182+(AB182+2*0.95*5.67E-8*(((DE182+$B$7)+273)^4-(DE182+273)^4)-44100*Q182)/(1.84*29.3*Y182+8*0.95*5.67E-8*(DE182+273)^3))</f>
        <v>0</v>
      </c>
      <c r="AD182">
        <f>($B$119*DF182+$D$7*DG182+$C$119*AC182)</f>
        <v>0</v>
      </c>
      <c r="AE182">
        <f>0.61365*exp(17.502*AD182/(240.97+AD182))</f>
        <v>0</v>
      </c>
      <c r="AF182">
        <f>(AG182/AH182*100)</f>
        <v>0</v>
      </c>
      <c r="AG182">
        <f>CX182*(DC182+DD182)/1000</f>
        <v>0</v>
      </c>
      <c r="AH182">
        <f>0.61365*exp(17.502*DE182/(240.97+DE182))</f>
        <v>0</v>
      </c>
      <c r="AI182">
        <f>(AE182-CX182*(DC182+DD182)/1000)</f>
        <v>0</v>
      </c>
      <c r="AJ182">
        <f>(-Q182*44100)</f>
        <v>0</v>
      </c>
      <c r="AK182">
        <f>2*29.3*Y182*0.92*(DE182-AD182)</f>
        <v>0</v>
      </c>
      <c r="AL182">
        <f>2*0.95*5.67E-8*(((DE182+$B$7)+273)^4-(AD182+273)^4)</f>
        <v>0</v>
      </c>
      <c r="AM182">
        <f>AB182+AL182+AJ182+AK182</f>
        <v>0</v>
      </c>
      <c r="AN182">
        <v>0</v>
      </c>
      <c r="AO182">
        <v>0</v>
      </c>
      <c r="AP182">
        <f>IF(AN182*$H$13&gt;=AR182,1.0,(AR182/(AR182-AN182*$H$13)))</f>
        <v>0</v>
      </c>
      <c r="AQ182">
        <f>(AP182-1)*100</f>
        <v>0</v>
      </c>
      <c r="AR182">
        <f>MAX(0,($B$13+$C$13*DJ182)/(1+$D$13*DJ182)*DC182/(DE182+273)*$E$13)</f>
        <v>0</v>
      </c>
      <c r="AS182" t="s">
        <v>409</v>
      </c>
      <c r="AT182">
        <v>12501.9</v>
      </c>
      <c r="AU182">
        <v>646.7515384615385</v>
      </c>
      <c r="AV182">
        <v>2575.47</v>
      </c>
      <c r="AW182">
        <f>1-AU182/AV182</f>
        <v>0</v>
      </c>
      <c r="AX182">
        <v>-1.242991638256745</v>
      </c>
      <c r="AY182" t="s">
        <v>1143</v>
      </c>
      <c r="AZ182">
        <v>12599.2</v>
      </c>
      <c r="BA182">
        <v>508.1926923076923</v>
      </c>
      <c r="BB182">
        <v>697.692</v>
      </c>
      <c r="BC182">
        <f>1-BA182/BB182</f>
        <v>0</v>
      </c>
      <c r="BD182">
        <v>0.5</v>
      </c>
      <c r="BE182">
        <f>CN182</f>
        <v>0</v>
      </c>
      <c r="BF182">
        <f>S182</f>
        <v>0</v>
      </c>
      <c r="BG182">
        <f>BC182*BD182*BE182</f>
        <v>0</v>
      </c>
      <c r="BH182">
        <f>(BF182-AX182)/BE182</f>
        <v>0</v>
      </c>
      <c r="BI182">
        <f>(AV182-BB182)/BB182</f>
        <v>0</v>
      </c>
      <c r="BJ182">
        <f>AU182/(AW182+AU182/BB182)</f>
        <v>0</v>
      </c>
      <c r="BK182" t="s">
        <v>1144</v>
      </c>
      <c r="BL182">
        <v>-670.1</v>
      </c>
      <c r="BM182">
        <f>IF(BL182&lt;&gt;0, BL182, BJ182)</f>
        <v>0</v>
      </c>
      <c r="BN182">
        <f>1-BM182/BB182</f>
        <v>0</v>
      </c>
      <c r="BO182">
        <f>(BB182-BA182)/(BB182-BM182)</f>
        <v>0</v>
      </c>
      <c r="BP182">
        <f>(AV182-BB182)/(AV182-BM182)</f>
        <v>0</v>
      </c>
      <c r="BQ182">
        <f>(BB182-BA182)/(BB182-AU182)</f>
        <v>0</v>
      </c>
      <c r="BR182">
        <f>(AV182-BB182)/(AV182-AU182)</f>
        <v>0</v>
      </c>
      <c r="BS182">
        <f>(BO182*BM182/BA182)</f>
        <v>0</v>
      </c>
      <c r="BT182">
        <f>(1-BS182)</f>
        <v>0</v>
      </c>
      <c r="BU182">
        <v>2135</v>
      </c>
      <c r="BV182">
        <v>300</v>
      </c>
      <c r="BW182">
        <v>300</v>
      </c>
      <c r="BX182">
        <v>300</v>
      </c>
      <c r="BY182">
        <v>12599.2</v>
      </c>
      <c r="BZ182">
        <v>648.91</v>
      </c>
      <c r="CA182">
        <v>-0.00973013</v>
      </c>
      <c r="CB182">
        <v>-13.26</v>
      </c>
      <c r="CC182" t="s">
        <v>412</v>
      </c>
      <c r="CD182" t="s">
        <v>412</v>
      </c>
      <c r="CE182" t="s">
        <v>412</v>
      </c>
      <c r="CF182" t="s">
        <v>412</v>
      </c>
      <c r="CG182" t="s">
        <v>412</v>
      </c>
      <c r="CH182" t="s">
        <v>412</v>
      </c>
      <c r="CI182" t="s">
        <v>412</v>
      </c>
      <c r="CJ182" t="s">
        <v>412</v>
      </c>
      <c r="CK182" t="s">
        <v>412</v>
      </c>
      <c r="CL182" t="s">
        <v>412</v>
      </c>
      <c r="CM182">
        <f>$B$11*DK182+$C$11*DL182+$F$11*DW182*(1-DZ182)</f>
        <v>0</v>
      </c>
      <c r="CN182">
        <f>CM182*CO182</f>
        <v>0</v>
      </c>
      <c r="CO182">
        <f>($B$11*$D$9+$C$11*$D$9+$F$11*((EJ182+EB182)/MAX(EJ182+EB182+EK182, 0.1)*$I$9+EK182/MAX(EJ182+EB182+EK182, 0.1)*$J$9))/($B$11+$C$11+$F$11)</f>
        <v>0</v>
      </c>
      <c r="CP182">
        <f>($B$11*$K$9+$C$11*$K$9+$F$11*((EJ182+EB182)/MAX(EJ182+EB182+EK182, 0.1)*$P$9+EK182/MAX(EJ182+EB182+EK182, 0.1)*$Q$9))/($B$11+$C$11+$F$11)</f>
        <v>0</v>
      </c>
      <c r="CQ182">
        <v>6</v>
      </c>
      <c r="CR182">
        <v>0.5</v>
      </c>
      <c r="CS182" t="s">
        <v>413</v>
      </c>
      <c r="CT182">
        <v>2</v>
      </c>
      <c r="CU182">
        <v>1687904289.349999</v>
      </c>
      <c r="CV182">
        <v>431.2740666666666</v>
      </c>
      <c r="CW182">
        <v>434.9848333333334</v>
      </c>
      <c r="CX182">
        <v>35.09157</v>
      </c>
      <c r="CY182">
        <v>34.97508333333334</v>
      </c>
      <c r="CZ182">
        <v>430.7400666666666</v>
      </c>
      <c r="DA182">
        <v>34.53957</v>
      </c>
      <c r="DB182">
        <v>600.2405666666668</v>
      </c>
      <c r="DC182">
        <v>100.7275</v>
      </c>
      <c r="DD182">
        <v>0.09935146999999998</v>
      </c>
      <c r="DE182">
        <v>32.75758333333333</v>
      </c>
      <c r="DF182">
        <v>32.83614333333333</v>
      </c>
      <c r="DG182">
        <v>999.9000000000002</v>
      </c>
      <c r="DH182">
        <v>0</v>
      </c>
      <c r="DI182">
        <v>0</v>
      </c>
      <c r="DJ182">
        <v>9987.451333333333</v>
      </c>
      <c r="DK182">
        <v>0</v>
      </c>
      <c r="DL182">
        <v>156.5609333333333</v>
      </c>
      <c r="DM182">
        <v>-3.689207999999999</v>
      </c>
      <c r="DN182">
        <v>446.9813333333333</v>
      </c>
      <c r="DO182">
        <v>450.7497666666667</v>
      </c>
      <c r="DP182">
        <v>0.1176575</v>
      </c>
      <c r="DQ182">
        <v>434.9848333333334</v>
      </c>
      <c r="DR182">
        <v>34.97508333333334</v>
      </c>
      <c r="DS182">
        <v>3.534801333333334</v>
      </c>
      <c r="DT182">
        <v>3.522949666666667</v>
      </c>
      <c r="DU182">
        <v>26.78783</v>
      </c>
      <c r="DV182">
        <v>26.73075</v>
      </c>
      <c r="DW182">
        <v>800.0724333333333</v>
      </c>
      <c r="DX182">
        <v>0.9499960999999997</v>
      </c>
      <c r="DY182">
        <v>0.05000354333333334</v>
      </c>
      <c r="DZ182">
        <v>0</v>
      </c>
      <c r="EA182">
        <v>508.3308666666667</v>
      </c>
      <c r="EB182">
        <v>4.99931</v>
      </c>
      <c r="EC182">
        <v>8860.330666666669</v>
      </c>
      <c r="ED182">
        <v>6995.196666666667</v>
      </c>
      <c r="EE182">
        <v>38.81199999999999</v>
      </c>
      <c r="EF182">
        <v>40.79546666666667</v>
      </c>
      <c r="EG182">
        <v>39.69539999999999</v>
      </c>
      <c r="EH182">
        <v>40.43286666666665</v>
      </c>
      <c r="EI182">
        <v>40.75</v>
      </c>
      <c r="EJ182">
        <v>755.3169999999998</v>
      </c>
      <c r="EK182">
        <v>39.75666666666667</v>
      </c>
      <c r="EL182">
        <v>0</v>
      </c>
      <c r="EM182">
        <v>160</v>
      </c>
      <c r="EN182">
        <v>0</v>
      </c>
      <c r="EO182">
        <v>508.1926923076923</v>
      </c>
      <c r="EP182">
        <v>-30.1798290646942</v>
      </c>
      <c r="EQ182">
        <v>8389.87312234861</v>
      </c>
      <c r="ER182">
        <v>8878.128846153846</v>
      </c>
      <c r="ES182">
        <v>15</v>
      </c>
      <c r="ET182">
        <v>1687904317.1</v>
      </c>
      <c r="EU182" t="s">
        <v>1145</v>
      </c>
      <c r="EV182">
        <v>1687904317.1</v>
      </c>
      <c r="EW182">
        <v>1687904314.1</v>
      </c>
      <c r="EX182">
        <v>146</v>
      </c>
      <c r="EY182">
        <v>-0.021</v>
      </c>
      <c r="EZ182">
        <v>-0.001</v>
      </c>
      <c r="FA182">
        <v>0.534</v>
      </c>
      <c r="FB182">
        <v>0.552</v>
      </c>
      <c r="FC182">
        <v>435</v>
      </c>
      <c r="FD182">
        <v>35</v>
      </c>
      <c r="FE182">
        <v>0.37</v>
      </c>
      <c r="FF182">
        <v>0.24</v>
      </c>
      <c r="FG182">
        <v>-3.67409875</v>
      </c>
      <c r="FH182">
        <v>-0.2057830018761632</v>
      </c>
      <c r="FI182">
        <v>0.04286808790857719</v>
      </c>
      <c r="FJ182">
        <v>1</v>
      </c>
      <c r="FK182">
        <v>431.2993666666666</v>
      </c>
      <c r="FL182">
        <v>-0.3618153503890092</v>
      </c>
      <c r="FM182">
        <v>0.03410716770546755</v>
      </c>
      <c r="FN182">
        <v>1</v>
      </c>
      <c r="FO182">
        <v>0.08618625049999999</v>
      </c>
      <c r="FP182">
        <v>0.6182820326454035</v>
      </c>
      <c r="FQ182">
        <v>0.05963148100865599</v>
      </c>
      <c r="FR182">
        <v>0</v>
      </c>
      <c r="FS182">
        <v>35.08872999999999</v>
      </c>
      <c r="FT182">
        <v>0.4840872080089391</v>
      </c>
      <c r="FU182">
        <v>0.03523595843263921</v>
      </c>
      <c r="FV182">
        <v>1</v>
      </c>
      <c r="FW182">
        <v>3</v>
      </c>
      <c r="FX182">
        <v>4</v>
      </c>
      <c r="FY182" t="s">
        <v>519</v>
      </c>
      <c r="FZ182">
        <v>3.1719</v>
      </c>
      <c r="GA182">
        <v>2.79587</v>
      </c>
      <c r="GB182">
        <v>0.10527</v>
      </c>
      <c r="GC182">
        <v>0.10661</v>
      </c>
      <c r="GD182">
        <v>0.153085</v>
      </c>
      <c r="GE182">
        <v>0.153641</v>
      </c>
      <c r="GF182">
        <v>27665.9</v>
      </c>
      <c r="GG182">
        <v>22030.6</v>
      </c>
      <c r="GH182">
        <v>28929.1</v>
      </c>
      <c r="GI182">
        <v>24181</v>
      </c>
      <c r="GJ182">
        <v>31161.5</v>
      </c>
      <c r="GK182">
        <v>29865.5</v>
      </c>
      <c r="GL182">
        <v>39912.7</v>
      </c>
      <c r="GM182">
        <v>39457.6</v>
      </c>
      <c r="GN182">
        <v>2.105</v>
      </c>
      <c r="GO182">
        <v>1.79552</v>
      </c>
      <c r="GP182">
        <v>0.082776</v>
      </c>
      <c r="GQ182">
        <v>0</v>
      </c>
      <c r="GR182">
        <v>31.5182</v>
      </c>
      <c r="GS182">
        <v>999.9</v>
      </c>
      <c r="GT182">
        <v>62.9</v>
      </c>
      <c r="GU182">
        <v>36.3</v>
      </c>
      <c r="GV182">
        <v>37.8883</v>
      </c>
      <c r="GW182">
        <v>61.2426</v>
      </c>
      <c r="GX182">
        <v>31.4423</v>
      </c>
      <c r="GY182">
        <v>1</v>
      </c>
      <c r="GZ182">
        <v>0.45671</v>
      </c>
      <c r="HA182">
        <v>0</v>
      </c>
      <c r="HB182">
        <v>20.2832</v>
      </c>
      <c r="HC182">
        <v>5.22448</v>
      </c>
      <c r="HD182">
        <v>11.9081</v>
      </c>
      <c r="HE182">
        <v>4.9637</v>
      </c>
      <c r="HF182">
        <v>3.292</v>
      </c>
      <c r="HG182">
        <v>9999</v>
      </c>
      <c r="HH182">
        <v>9999</v>
      </c>
      <c r="HI182">
        <v>9999</v>
      </c>
      <c r="HJ182">
        <v>999.9</v>
      </c>
      <c r="HK182">
        <v>4.97029</v>
      </c>
      <c r="HL182">
        <v>1.87531</v>
      </c>
      <c r="HM182">
        <v>1.87407</v>
      </c>
      <c r="HN182">
        <v>1.87329</v>
      </c>
      <c r="HO182">
        <v>1.87469</v>
      </c>
      <c r="HP182">
        <v>1.86966</v>
      </c>
      <c r="HQ182">
        <v>1.87378</v>
      </c>
      <c r="HR182">
        <v>1.87882</v>
      </c>
      <c r="HS182">
        <v>0</v>
      </c>
      <c r="HT182">
        <v>0</v>
      </c>
      <c r="HU182">
        <v>0</v>
      </c>
      <c r="HV182">
        <v>0</v>
      </c>
      <c r="HW182" t="s">
        <v>416</v>
      </c>
      <c r="HX182" t="s">
        <v>417</v>
      </c>
      <c r="HY182" t="s">
        <v>418</v>
      </c>
      <c r="HZ182" t="s">
        <v>418</v>
      </c>
      <c r="IA182" t="s">
        <v>418</v>
      </c>
      <c r="IB182" t="s">
        <v>418</v>
      </c>
      <c r="IC182">
        <v>0</v>
      </c>
      <c r="ID182">
        <v>100</v>
      </c>
      <c r="IE182">
        <v>100</v>
      </c>
      <c r="IF182">
        <v>0.534</v>
      </c>
      <c r="IG182">
        <v>0.552</v>
      </c>
      <c r="IH182">
        <v>0.5554999999999382</v>
      </c>
      <c r="II182">
        <v>0</v>
      </c>
      <c r="IJ182">
        <v>0</v>
      </c>
      <c r="IK182">
        <v>0</v>
      </c>
      <c r="IL182">
        <v>0.5531749999999889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2.3</v>
      </c>
      <c r="IU182">
        <v>2.4</v>
      </c>
      <c r="IV182">
        <v>1.14502</v>
      </c>
      <c r="IW182">
        <v>2.43286</v>
      </c>
      <c r="IX182">
        <v>1.42578</v>
      </c>
      <c r="IY182">
        <v>2.26685</v>
      </c>
      <c r="IZ182">
        <v>1.54785</v>
      </c>
      <c r="JA182">
        <v>2.49023</v>
      </c>
      <c r="JB182">
        <v>39.0188</v>
      </c>
      <c r="JC182">
        <v>14.4297</v>
      </c>
      <c r="JD182">
        <v>18</v>
      </c>
      <c r="JE182">
        <v>639.5359999999999</v>
      </c>
      <c r="JF182">
        <v>419.154</v>
      </c>
      <c r="JG182">
        <v>32.366</v>
      </c>
      <c r="JH182">
        <v>33.0255</v>
      </c>
      <c r="JI182">
        <v>29.9999</v>
      </c>
      <c r="JJ182">
        <v>32.939</v>
      </c>
      <c r="JK182">
        <v>32.8637</v>
      </c>
      <c r="JL182">
        <v>22.9382</v>
      </c>
      <c r="JM182">
        <v>8.57755</v>
      </c>
      <c r="JN182">
        <v>100</v>
      </c>
      <c r="JO182">
        <v>-999.9</v>
      </c>
      <c r="JP182">
        <v>435</v>
      </c>
      <c r="JQ182">
        <v>35</v>
      </c>
      <c r="JR182">
        <v>94.26949999999999</v>
      </c>
      <c r="JS182">
        <v>100.382</v>
      </c>
    </row>
    <row r="183" spans="1:279">
      <c r="A183">
        <v>147</v>
      </c>
      <c r="B183">
        <v>1687904425.6</v>
      </c>
      <c r="C183">
        <v>31894</v>
      </c>
      <c r="D183" t="s">
        <v>1146</v>
      </c>
      <c r="E183" t="s">
        <v>1147</v>
      </c>
      <c r="F183">
        <v>15</v>
      </c>
      <c r="P183">
        <v>1687904417.849999</v>
      </c>
      <c r="Q183">
        <f>(R183)/1000</f>
        <v>0</v>
      </c>
      <c r="R183">
        <f>1000*DB183*AP183*(CX183-CY183)/(100*CQ183*(1000-AP183*CX183))</f>
        <v>0</v>
      </c>
      <c r="S183">
        <f>DB183*AP183*(CW183-CV183*(1000-AP183*CY183)/(1000-AP183*CX183))/(100*CQ183)</f>
        <v>0</v>
      </c>
      <c r="T183">
        <f>CV183 - IF(AP183&gt;1, S183*CQ183*100.0/(AR183*DJ183), 0)</f>
        <v>0</v>
      </c>
      <c r="U183">
        <f>((AA183-Q183/2)*T183-S183)/(AA183+Q183/2)</f>
        <v>0</v>
      </c>
      <c r="V183">
        <f>U183*(DC183+DD183)/1000.0</f>
        <v>0</v>
      </c>
      <c r="W183">
        <f>(CV183 - IF(AP183&gt;1, S183*CQ183*100.0/(AR183*DJ183), 0))*(DC183+DD183)/1000.0</f>
        <v>0</v>
      </c>
      <c r="X183">
        <f>2.0/((1/Z183-1/Y183)+SIGN(Z183)*SQRT((1/Z183-1/Y183)*(1/Z183-1/Y183) + 4*CR183/((CR183+1)*(CR183+1))*(2*1/Z183*1/Y183-1/Y183*1/Y183)))</f>
        <v>0</v>
      </c>
      <c r="Y183">
        <f>IF(LEFT(CS183,1)&lt;&gt;"0",IF(LEFT(CS183,1)="1",3.0,CT183),$D$5+$E$5*(DJ183*DC183/($K$5*1000))+$F$5*(DJ183*DC183/($K$5*1000))*MAX(MIN(CQ183,$J$5),$I$5)*MAX(MIN(CQ183,$J$5),$I$5)+$G$5*MAX(MIN(CQ183,$J$5),$I$5)*(DJ183*DC183/($K$5*1000))+$H$5*(DJ183*DC183/($K$5*1000))*(DJ183*DC183/($K$5*1000)))</f>
        <v>0</v>
      </c>
      <c r="Z183">
        <f>Q183*(1000-(1000*0.61365*exp(17.502*AD183/(240.97+AD183))/(DC183+DD183)+CX183)/2)/(1000*0.61365*exp(17.502*AD183/(240.97+AD183))/(DC183+DD183)-CX183)</f>
        <v>0</v>
      </c>
      <c r="AA183">
        <f>1/((CR183+1)/(X183/1.6)+1/(Y183/1.37)) + CR183/((CR183+1)/(X183/1.6) + CR183/(Y183/1.37))</f>
        <v>0</v>
      </c>
      <c r="AB183">
        <f>(CM183*CP183)</f>
        <v>0</v>
      </c>
      <c r="AC183">
        <f>(DE183+(AB183+2*0.95*5.67E-8*(((DE183+$B$7)+273)^4-(DE183+273)^4)-44100*Q183)/(1.84*29.3*Y183+8*0.95*5.67E-8*(DE183+273)^3))</f>
        <v>0</v>
      </c>
      <c r="AD183">
        <f>($B$119*DF183+$D$7*DG183+$C$119*AC183)</f>
        <v>0</v>
      </c>
      <c r="AE183">
        <f>0.61365*exp(17.502*AD183/(240.97+AD183))</f>
        <v>0</v>
      </c>
      <c r="AF183">
        <f>(AG183/AH183*100)</f>
        <v>0</v>
      </c>
      <c r="AG183">
        <f>CX183*(DC183+DD183)/1000</f>
        <v>0</v>
      </c>
      <c r="AH183">
        <f>0.61365*exp(17.502*DE183/(240.97+DE183))</f>
        <v>0</v>
      </c>
      <c r="AI183">
        <f>(AE183-CX183*(DC183+DD183)/1000)</f>
        <v>0</v>
      </c>
      <c r="AJ183">
        <f>(-Q183*44100)</f>
        <v>0</v>
      </c>
      <c r="AK183">
        <f>2*29.3*Y183*0.92*(DE183-AD183)</f>
        <v>0</v>
      </c>
      <c r="AL183">
        <f>2*0.95*5.67E-8*(((DE183+$B$7)+273)^4-(AD183+273)^4)</f>
        <v>0</v>
      </c>
      <c r="AM183">
        <f>AB183+AL183+AJ183+AK183</f>
        <v>0</v>
      </c>
      <c r="AN183">
        <v>0</v>
      </c>
      <c r="AO183">
        <v>0</v>
      </c>
      <c r="AP183">
        <f>IF(AN183*$H$13&gt;=AR183,1.0,(AR183/(AR183-AN183*$H$13)))</f>
        <v>0</v>
      </c>
      <c r="AQ183">
        <f>(AP183-1)*100</f>
        <v>0</v>
      </c>
      <c r="AR183">
        <f>MAX(0,($B$13+$C$13*DJ183)/(1+$D$13*DJ183)*DC183/(DE183+273)*$E$13)</f>
        <v>0</v>
      </c>
      <c r="AS183" t="s">
        <v>409</v>
      </c>
      <c r="AT183">
        <v>12501.9</v>
      </c>
      <c r="AU183">
        <v>646.7515384615385</v>
      </c>
      <c r="AV183">
        <v>2575.47</v>
      </c>
      <c r="AW183">
        <f>1-AU183/AV183</f>
        <v>0</v>
      </c>
      <c r="AX183">
        <v>-1.242991638256745</v>
      </c>
      <c r="AY183" t="s">
        <v>1148</v>
      </c>
      <c r="AZ183">
        <v>12544.2</v>
      </c>
      <c r="BA183">
        <v>737.0806923076924</v>
      </c>
      <c r="BB183">
        <v>1446.57</v>
      </c>
      <c r="BC183">
        <f>1-BA183/BB183</f>
        <v>0</v>
      </c>
      <c r="BD183">
        <v>0.5</v>
      </c>
      <c r="BE183">
        <f>CN183</f>
        <v>0</v>
      </c>
      <c r="BF183">
        <f>S183</f>
        <v>0</v>
      </c>
      <c r="BG183">
        <f>BC183*BD183*BE183</f>
        <v>0</v>
      </c>
      <c r="BH183">
        <f>(BF183-AX183)/BE183</f>
        <v>0</v>
      </c>
      <c r="BI183">
        <f>(AV183-BB183)/BB183</f>
        <v>0</v>
      </c>
      <c r="BJ183">
        <f>AU183/(AW183+AU183/BB183)</f>
        <v>0</v>
      </c>
      <c r="BK183" t="s">
        <v>1149</v>
      </c>
      <c r="BL183">
        <v>-1201.09</v>
      </c>
      <c r="BM183">
        <f>IF(BL183&lt;&gt;0, BL183, BJ183)</f>
        <v>0</v>
      </c>
      <c r="BN183">
        <f>1-BM183/BB183</f>
        <v>0</v>
      </c>
      <c r="BO183">
        <f>(BB183-BA183)/(BB183-BM183)</f>
        <v>0</v>
      </c>
      <c r="BP183">
        <f>(AV183-BB183)/(AV183-BM183)</f>
        <v>0</v>
      </c>
      <c r="BQ183">
        <f>(BB183-BA183)/(BB183-AU183)</f>
        <v>0</v>
      </c>
      <c r="BR183">
        <f>(AV183-BB183)/(AV183-AU183)</f>
        <v>0</v>
      </c>
      <c r="BS183">
        <f>(BO183*BM183/BA183)</f>
        <v>0</v>
      </c>
      <c r="BT183">
        <f>(1-BS183)</f>
        <v>0</v>
      </c>
      <c r="BU183">
        <v>2137</v>
      </c>
      <c r="BV183">
        <v>300</v>
      </c>
      <c r="BW183">
        <v>300</v>
      </c>
      <c r="BX183">
        <v>300</v>
      </c>
      <c r="BY183">
        <v>12544.2</v>
      </c>
      <c r="BZ183">
        <v>1257.74</v>
      </c>
      <c r="CA183">
        <v>-0.009691740000000001</v>
      </c>
      <c r="CB183">
        <v>-47.22</v>
      </c>
      <c r="CC183" t="s">
        <v>412</v>
      </c>
      <c r="CD183" t="s">
        <v>412</v>
      </c>
      <c r="CE183" t="s">
        <v>412</v>
      </c>
      <c r="CF183" t="s">
        <v>412</v>
      </c>
      <c r="CG183" t="s">
        <v>412</v>
      </c>
      <c r="CH183" t="s">
        <v>412</v>
      </c>
      <c r="CI183" t="s">
        <v>412</v>
      </c>
      <c r="CJ183" t="s">
        <v>412</v>
      </c>
      <c r="CK183" t="s">
        <v>412</v>
      </c>
      <c r="CL183" t="s">
        <v>412</v>
      </c>
      <c r="CM183">
        <f>$B$11*DK183+$C$11*DL183+$F$11*DW183*(1-DZ183)</f>
        <v>0</v>
      </c>
      <c r="CN183">
        <f>CM183*CO183</f>
        <v>0</v>
      </c>
      <c r="CO183">
        <f>($B$11*$D$9+$C$11*$D$9+$F$11*((EJ183+EB183)/MAX(EJ183+EB183+EK183, 0.1)*$I$9+EK183/MAX(EJ183+EB183+EK183, 0.1)*$J$9))/($B$11+$C$11+$F$11)</f>
        <v>0</v>
      </c>
      <c r="CP183">
        <f>($B$11*$K$9+$C$11*$K$9+$F$11*((EJ183+EB183)/MAX(EJ183+EB183+EK183, 0.1)*$P$9+EK183/MAX(EJ183+EB183+EK183, 0.1)*$Q$9))/($B$11+$C$11+$F$11)</f>
        <v>0</v>
      </c>
      <c r="CQ183">
        <v>6</v>
      </c>
      <c r="CR183">
        <v>0.5</v>
      </c>
      <c r="CS183" t="s">
        <v>413</v>
      </c>
      <c r="CT183">
        <v>2</v>
      </c>
      <c r="CU183">
        <v>1687904417.849999</v>
      </c>
      <c r="CV183">
        <v>423.5885</v>
      </c>
      <c r="CW183">
        <v>435.0108000000001</v>
      </c>
      <c r="CX183">
        <v>35.56065333333333</v>
      </c>
      <c r="CY183">
        <v>34.92373333333333</v>
      </c>
      <c r="CZ183">
        <v>423.0815</v>
      </c>
      <c r="DA183">
        <v>35.00165333333334</v>
      </c>
      <c r="DB183">
        <v>600.1801666666667</v>
      </c>
      <c r="DC183">
        <v>100.7196666666667</v>
      </c>
      <c r="DD183">
        <v>0.1003516766666667</v>
      </c>
      <c r="DE183">
        <v>32.44646000000001</v>
      </c>
      <c r="DF183">
        <v>32.15333666666667</v>
      </c>
      <c r="DG183">
        <v>999.9000000000002</v>
      </c>
      <c r="DH183">
        <v>0</v>
      </c>
      <c r="DI183">
        <v>0</v>
      </c>
      <c r="DJ183">
        <v>9999.356</v>
      </c>
      <c r="DK183">
        <v>0</v>
      </c>
      <c r="DL183">
        <v>141.0378</v>
      </c>
      <c r="DM183">
        <v>-11.39494333333333</v>
      </c>
      <c r="DN183">
        <v>439.2324</v>
      </c>
      <c r="DO183">
        <v>450.7528333333334</v>
      </c>
      <c r="DP183">
        <v>0.6304178</v>
      </c>
      <c r="DQ183">
        <v>435.0108000000001</v>
      </c>
      <c r="DR183">
        <v>34.92373333333333</v>
      </c>
      <c r="DS183">
        <v>3.581002333333333</v>
      </c>
      <c r="DT183">
        <v>3.517506666666668</v>
      </c>
      <c r="DU183">
        <v>27.00876</v>
      </c>
      <c r="DV183">
        <v>26.70447666666666</v>
      </c>
      <c r="DW183">
        <v>800.0098666666668</v>
      </c>
      <c r="DX183">
        <v>0.9500010000000001</v>
      </c>
      <c r="DY183">
        <v>0.0499988</v>
      </c>
      <c r="DZ183">
        <v>0</v>
      </c>
      <c r="EA183">
        <v>737.5978333333335</v>
      </c>
      <c r="EB183">
        <v>4.99931</v>
      </c>
      <c r="EC183">
        <v>12109.86666666667</v>
      </c>
      <c r="ED183">
        <v>6994.658666666666</v>
      </c>
      <c r="EE183">
        <v>38.63946666666666</v>
      </c>
      <c r="EF183">
        <v>40.53099999999999</v>
      </c>
      <c r="EG183">
        <v>39.52273333333333</v>
      </c>
      <c r="EH183">
        <v>40.14773333333333</v>
      </c>
      <c r="EI183">
        <v>40.49153333333332</v>
      </c>
      <c r="EJ183">
        <v>755.2606666666667</v>
      </c>
      <c r="EK183">
        <v>39.75033333333333</v>
      </c>
      <c r="EL183">
        <v>0</v>
      </c>
      <c r="EM183">
        <v>128.1000001430511</v>
      </c>
      <c r="EN183">
        <v>0</v>
      </c>
      <c r="EO183">
        <v>737.0806923076924</v>
      </c>
      <c r="EP183">
        <v>-100.0637264975017</v>
      </c>
      <c r="EQ183">
        <v>1839.169211593705</v>
      </c>
      <c r="ER183">
        <v>12015.78846153846</v>
      </c>
      <c r="ES183">
        <v>15</v>
      </c>
      <c r="ET183">
        <v>1687904445.6</v>
      </c>
      <c r="EU183" t="s">
        <v>1150</v>
      </c>
      <c r="EV183">
        <v>1687904444.6</v>
      </c>
      <c r="EW183">
        <v>1687904445.6</v>
      </c>
      <c r="EX183">
        <v>147</v>
      </c>
      <c r="EY183">
        <v>-0.028</v>
      </c>
      <c r="EZ183">
        <v>0.007</v>
      </c>
      <c r="FA183">
        <v>0.507</v>
      </c>
      <c r="FB183">
        <v>0.5590000000000001</v>
      </c>
      <c r="FC183">
        <v>435</v>
      </c>
      <c r="FD183">
        <v>35</v>
      </c>
      <c r="FE183">
        <v>0.14</v>
      </c>
      <c r="FF183">
        <v>0.19</v>
      </c>
      <c r="FG183">
        <v>-11.39212682926829</v>
      </c>
      <c r="FH183">
        <v>0.03802160278744941</v>
      </c>
      <c r="FI183">
        <v>0.03809198766266726</v>
      </c>
      <c r="FJ183">
        <v>1</v>
      </c>
      <c r="FK183">
        <v>423.6186451612903</v>
      </c>
      <c r="FL183">
        <v>-0.2415967741949938</v>
      </c>
      <c r="FM183">
        <v>0.02253534626815246</v>
      </c>
      <c r="FN183">
        <v>1</v>
      </c>
      <c r="FO183">
        <v>0.6083616097560977</v>
      </c>
      <c r="FP183">
        <v>0.343061163763066</v>
      </c>
      <c r="FQ183">
        <v>0.03728427911291381</v>
      </c>
      <c r="FR183">
        <v>1</v>
      </c>
      <c r="FS183">
        <v>35.54918387096773</v>
      </c>
      <c r="FT183">
        <v>0.3621435483871051</v>
      </c>
      <c r="FU183">
        <v>0.02711890302251612</v>
      </c>
      <c r="FV183">
        <v>1</v>
      </c>
      <c r="FW183">
        <v>4</v>
      </c>
      <c r="FX183">
        <v>4</v>
      </c>
      <c r="FY183" t="s">
        <v>415</v>
      </c>
      <c r="FZ183">
        <v>3.17165</v>
      </c>
      <c r="GA183">
        <v>2.79683</v>
      </c>
      <c r="GB183">
        <v>0.103873</v>
      </c>
      <c r="GC183">
        <v>0.106638</v>
      </c>
      <c r="GD183">
        <v>0.154491</v>
      </c>
      <c r="GE183">
        <v>0.153689</v>
      </c>
      <c r="GF183">
        <v>27716.8</v>
      </c>
      <c r="GG183">
        <v>22033.6</v>
      </c>
      <c r="GH183">
        <v>28936.4</v>
      </c>
      <c r="GI183">
        <v>24184.6</v>
      </c>
      <c r="GJ183">
        <v>31115.6</v>
      </c>
      <c r="GK183">
        <v>29868.8</v>
      </c>
      <c r="GL183">
        <v>39922</v>
      </c>
      <c r="GM183">
        <v>39465.2</v>
      </c>
      <c r="GN183">
        <v>2.10702</v>
      </c>
      <c r="GO183">
        <v>1.79517</v>
      </c>
      <c r="GP183">
        <v>0.0615232</v>
      </c>
      <c r="GQ183">
        <v>0</v>
      </c>
      <c r="GR183">
        <v>31.1288</v>
      </c>
      <c r="GS183">
        <v>999.9</v>
      </c>
      <c r="GT183">
        <v>62.8</v>
      </c>
      <c r="GU183">
        <v>36.2</v>
      </c>
      <c r="GV183">
        <v>37.6266</v>
      </c>
      <c r="GW183">
        <v>62.0026</v>
      </c>
      <c r="GX183">
        <v>30.3405</v>
      </c>
      <c r="GY183">
        <v>1</v>
      </c>
      <c r="GZ183">
        <v>0.445722</v>
      </c>
      <c r="HA183">
        <v>0</v>
      </c>
      <c r="HB183">
        <v>20.2833</v>
      </c>
      <c r="HC183">
        <v>5.22403</v>
      </c>
      <c r="HD183">
        <v>11.9081</v>
      </c>
      <c r="HE183">
        <v>4.96365</v>
      </c>
      <c r="HF183">
        <v>3.292</v>
      </c>
      <c r="HG183">
        <v>9999</v>
      </c>
      <c r="HH183">
        <v>9999</v>
      </c>
      <c r="HI183">
        <v>9999</v>
      </c>
      <c r="HJ183">
        <v>999.9</v>
      </c>
      <c r="HK183">
        <v>4.97031</v>
      </c>
      <c r="HL183">
        <v>1.87531</v>
      </c>
      <c r="HM183">
        <v>1.87407</v>
      </c>
      <c r="HN183">
        <v>1.87328</v>
      </c>
      <c r="HO183">
        <v>1.87469</v>
      </c>
      <c r="HP183">
        <v>1.86966</v>
      </c>
      <c r="HQ183">
        <v>1.87381</v>
      </c>
      <c r="HR183">
        <v>1.87887</v>
      </c>
      <c r="HS183">
        <v>0</v>
      </c>
      <c r="HT183">
        <v>0</v>
      </c>
      <c r="HU183">
        <v>0</v>
      </c>
      <c r="HV183">
        <v>0</v>
      </c>
      <c r="HW183" t="s">
        <v>416</v>
      </c>
      <c r="HX183" t="s">
        <v>417</v>
      </c>
      <c r="HY183" t="s">
        <v>418</v>
      </c>
      <c r="HZ183" t="s">
        <v>418</v>
      </c>
      <c r="IA183" t="s">
        <v>418</v>
      </c>
      <c r="IB183" t="s">
        <v>418</v>
      </c>
      <c r="IC183">
        <v>0</v>
      </c>
      <c r="ID183">
        <v>100</v>
      </c>
      <c r="IE183">
        <v>100</v>
      </c>
      <c r="IF183">
        <v>0.507</v>
      </c>
      <c r="IG183">
        <v>0.5590000000000001</v>
      </c>
      <c r="IH183">
        <v>0.5344000000000051</v>
      </c>
      <c r="II183">
        <v>0</v>
      </c>
      <c r="IJ183">
        <v>0</v>
      </c>
      <c r="IK183">
        <v>0</v>
      </c>
      <c r="IL183">
        <v>0.5524950000000004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1.8</v>
      </c>
      <c r="IU183">
        <v>1.9</v>
      </c>
      <c r="IV183">
        <v>1.14502</v>
      </c>
      <c r="IW183">
        <v>2.4353</v>
      </c>
      <c r="IX183">
        <v>1.42578</v>
      </c>
      <c r="IY183">
        <v>2.26562</v>
      </c>
      <c r="IZ183">
        <v>1.54785</v>
      </c>
      <c r="JA183">
        <v>2.49268</v>
      </c>
      <c r="JB183">
        <v>38.8951</v>
      </c>
      <c r="JC183">
        <v>14.4122</v>
      </c>
      <c r="JD183">
        <v>18</v>
      </c>
      <c r="JE183">
        <v>639.895</v>
      </c>
      <c r="JF183">
        <v>418.149</v>
      </c>
      <c r="JG183">
        <v>32.2225</v>
      </c>
      <c r="JH183">
        <v>32.9018</v>
      </c>
      <c r="JI183">
        <v>29.9995</v>
      </c>
      <c r="JJ183">
        <v>32.8176</v>
      </c>
      <c r="JK183">
        <v>32.7416</v>
      </c>
      <c r="JL183">
        <v>22.9379</v>
      </c>
      <c r="JM183">
        <v>6.29444</v>
      </c>
      <c r="JN183">
        <v>100</v>
      </c>
      <c r="JO183">
        <v>-999.9</v>
      </c>
      <c r="JP183">
        <v>435</v>
      </c>
      <c r="JQ183">
        <v>35</v>
      </c>
      <c r="JR183">
        <v>94.2923</v>
      </c>
      <c r="JS183">
        <v>100.4</v>
      </c>
    </row>
    <row r="184" spans="1:279">
      <c r="A184">
        <v>148</v>
      </c>
      <c r="B184">
        <v>1687904594.1</v>
      </c>
      <c r="C184">
        <v>32062.5</v>
      </c>
      <c r="D184" t="s">
        <v>1151</v>
      </c>
      <c r="E184" t="s">
        <v>1152</v>
      </c>
      <c r="F184">
        <v>15</v>
      </c>
      <c r="P184">
        <v>1687904586.349999</v>
      </c>
      <c r="Q184">
        <f>(R184)/1000</f>
        <v>0</v>
      </c>
      <c r="R184">
        <f>1000*DB184*AP184*(CX184-CY184)/(100*CQ184*(1000-AP184*CX184))</f>
        <v>0</v>
      </c>
      <c r="S184">
        <f>DB184*AP184*(CW184-CV184*(1000-AP184*CY184)/(1000-AP184*CX184))/(100*CQ184)</f>
        <v>0</v>
      </c>
      <c r="T184">
        <f>CV184 - IF(AP184&gt;1, S184*CQ184*100.0/(AR184*DJ184), 0)</f>
        <v>0</v>
      </c>
      <c r="U184">
        <f>((AA184-Q184/2)*T184-S184)/(AA184+Q184/2)</f>
        <v>0</v>
      </c>
      <c r="V184">
        <f>U184*(DC184+DD184)/1000.0</f>
        <v>0</v>
      </c>
      <c r="W184">
        <f>(CV184 - IF(AP184&gt;1, S184*CQ184*100.0/(AR184*DJ184), 0))*(DC184+DD184)/1000.0</f>
        <v>0</v>
      </c>
      <c r="X184">
        <f>2.0/((1/Z184-1/Y184)+SIGN(Z184)*SQRT((1/Z184-1/Y184)*(1/Z184-1/Y184) + 4*CR184/((CR184+1)*(CR184+1))*(2*1/Z184*1/Y184-1/Y184*1/Y184)))</f>
        <v>0</v>
      </c>
      <c r="Y184">
        <f>IF(LEFT(CS184,1)&lt;&gt;"0",IF(LEFT(CS184,1)="1",3.0,CT184),$D$5+$E$5*(DJ184*DC184/($K$5*1000))+$F$5*(DJ184*DC184/($K$5*1000))*MAX(MIN(CQ184,$J$5),$I$5)*MAX(MIN(CQ184,$J$5),$I$5)+$G$5*MAX(MIN(CQ184,$J$5),$I$5)*(DJ184*DC184/($K$5*1000))+$H$5*(DJ184*DC184/($K$5*1000))*(DJ184*DC184/($K$5*1000)))</f>
        <v>0</v>
      </c>
      <c r="Z184">
        <f>Q184*(1000-(1000*0.61365*exp(17.502*AD184/(240.97+AD184))/(DC184+DD184)+CX184)/2)/(1000*0.61365*exp(17.502*AD184/(240.97+AD184))/(DC184+DD184)-CX184)</f>
        <v>0</v>
      </c>
      <c r="AA184">
        <f>1/((CR184+1)/(X184/1.6)+1/(Y184/1.37)) + CR184/((CR184+1)/(X184/1.6) + CR184/(Y184/1.37))</f>
        <v>0</v>
      </c>
      <c r="AB184">
        <f>(CM184*CP184)</f>
        <v>0</v>
      </c>
      <c r="AC184">
        <f>(DE184+(AB184+2*0.95*5.67E-8*(((DE184+$B$7)+273)^4-(DE184+273)^4)-44100*Q184)/(1.84*29.3*Y184+8*0.95*5.67E-8*(DE184+273)^3))</f>
        <v>0</v>
      </c>
      <c r="AD184">
        <f>($B$119*DF184+$D$7*DG184+$C$119*AC184)</f>
        <v>0</v>
      </c>
      <c r="AE184">
        <f>0.61365*exp(17.502*AD184/(240.97+AD184))</f>
        <v>0</v>
      </c>
      <c r="AF184">
        <f>(AG184/AH184*100)</f>
        <v>0</v>
      </c>
      <c r="AG184">
        <f>CX184*(DC184+DD184)/1000</f>
        <v>0</v>
      </c>
      <c r="AH184">
        <f>0.61365*exp(17.502*DE184/(240.97+DE184))</f>
        <v>0</v>
      </c>
      <c r="AI184">
        <f>(AE184-CX184*(DC184+DD184)/1000)</f>
        <v>0</v>
      </c>
      <c r="AJ184">
        <f>(-Q184*44100)</f>
        <v>0</v>
      </c>
      <c r="AK184">
        <f>2*29.3*Y184*0.92*(DE184-AD184)</f>
        <v>0</v>
      </c>
      <c r="AL184">
        <f>2*0.95*5.67E-8*(((DE184+$B$7)+273)^4-(AD184+273)^4)</f>
        <v>0</v>
      </c>
      <c r="AM184">
        <f>AB184+AL184+AJ184+AK184</f>
        <v>0</v>
      </c>
      <c r="AN184">
        <v>0</v>
      </c>
      <c r="AO184">
        <v>0</v>
      </c>
      <c r="AP184">
        <f>IF(AN184*$H$13&gt;=AR184,1.0,(AR184/(AR184-AN184*$H$13)))</f>
        <v>0</v>
      </c>
      <c r="AQ184">
        <f>(AP184-1)*100</f>
        <v>0</v>
      </c>
      <c r="AR184">
        <f>MAX(0,($B$13+$C$13*DJ184)/(1+$D$13*DJ184)*DC184/(DE184+273)*$E$13)</f>
        <v>0</v>
      </c>
      <c r="AS184" t="s">
        <v>409</v>
      </c>
      <c r="AT184">
        <v>12501.9</v>
      </c>
      <c r="AU184">
        <v>646.7515384615385</v>
      </c>
      <c r="AV184">
        <v>2575.47</v>
      </c>
      <c r="AW184">
        <f>1-AU184/AV184</f>
        <v>0</v>
      </c>
      <c r="AX184">
        <v>-1.242991638256745</v>
      </c>
      <c r="AY184" t="s">
        <v>1153</v>
      </c>
      <c r="AZ184">
        <v>12548.1</v>
      </c>
      <c r="BA184">
        <v>636.06992</v>
      </c>
      <c r="BB184">
        <v>703.027</v>
      </c>
      <c r="BC184">
        <f>1-BA184/BB184</f>
        <v>0</v>
      </c>
      <c r="BD184">
        <v>0.5</v>
      </c>
      <c r="BE184">
        <f>CN184</f>
        <v>0</v>
      </c>
      <c r="BF184">
        <f>S184</f>
        <v>0</v>
      </c>
      <c r="BG184">
        <f>BC184*BD184*BE184</f>
        <v>0</v>
      </c>
      <c r="BH184">
        <f>(BF184-AX184)/BE184</f>
        <v>0</v>
      </c>
      <c r="BI184">
        <f>(AV184-BB184)/BB184</f>
        <v>0</v>
      </c>
      <c r="BJ184">
        <f>AU184/(AW184+AU184/BB184)</f>
        <v>0</v>
      </c>
      <c r="BK184" t="s">
        <v>1154</v>
      </c>
      <c r="BL184">
        <v>-117.21</v>
      </c>
      <c r="BM184">
        <f>IF(BL184&lt;&gt;0, BL184, BJ184)</f>
        <v>0</v>
      </c>
      <c r="BN184">
        <f>1-BM184/BB184</f>
        <v>0</v>
      </c>
      <c r="BO184">
        <f>(BB184-BA184)/(BB184-BM184)</f>
        <v>0</v>
      </c>
      <c r="BP184">
        <f>(AV184-BB184)/(AV184-BM184)</f>
        <v>0</v>
      </c>
      <c r="BQ184">
        <f>(BB184-BA184)/(BB184-AU184)</f>
        <v>0</v>
      </c>
      <c r="BR184">
        <f>(AV184-BB184)/(AV184-AU184)</f>
        <v>0</v>
      </c>
      <c r="BS184">
        <f>(BO184*BM184/BA184)</f>
        <v>0</v>
      </c>
      <c r="BT184">
        <f>(1-BS184)</f>
        <v>0</v>
      </c>
      <c r="BU184">
        <v>2139</v>
      </c>
      <c r="BV184">
        <v>300</v>
      </c>
      <c r="BW184">
        <v>300</v>
      </c>
      <c r="BX184">
        <v>300</v>
      </c>
      <c r="BY184">
        <v>12548.1</v>
      </c>
      <c r="BZ184">
        <v>693.37</v>
      </c>
      <c r="CA184">
        <v>-0.00908988</v>
      </c>
      <c r="CB184">
        <v>-0.44</v>
      </c>
      <c r="CC184" t="s">
        <v>412</v>
      </c>
      <c r="CD184" t="s">
        <v>412</v>
      </c>
      <c r="CE184" t="s">
        <v>412</v>
      </c>
      <c r="CF184" t="s">
        <v>412</v>
      </c>
      <c r="CG184" t="s">
        <v>412</v>
      </c>
      <c r="CH184" t="s">
        <v>412</v>
      </c>
      <c r="CI184" t="s">
        <v>412</v>
      </c>
      <c r="CJ184" t="s">
        <v>412</v>
      </c>
      <c r="CK184" t="s">
        <v>412</v>
      </c>
      <c r="CL184" t="s">
        <v>412</v>
      </c>
      <c r="CM184">
        <f>$B$11*DK184+$C$11*DL184+$F$11*DW184*(1-DZ184)</f>
        <v>0</v>
      </c>
      <c r="CN184">
        <f>CM184*CO184</f>
        <v>0</v>
      </c>
      <c r="CO184">
        <f>($B$11*$D$9+$C$11*$D$9+$F$11*((EJ184+EB184)/MAX(EJ184+EB184+EK184, 0.1)*$I$9+EK184/MAX(EJ184+EB184+EK184, 0.1)*$J$9))/($B$11+$C$11+$F$11)</f>
        <v>0</v>
      </c>
      <c r="CP184">
        <f>($B$11*$K$9+$C$11*$K$9+$F$11*((EJ184+EB184)/MAX(EJ184+EB184+EK184, 0.1)*$P$9+EK184/MAX(EJ184+EB184+EK184, 0.1)*$Q$9))/($B$11+$C$11+$F$11)</f>
        <v>0</v>
      </c>
      <c r="CQ184">
        <v>6</v>
      </c>
      <c r="CR184">
        <v>0.5</v>
      </c>
      <c r="CS184" t="s">
        <v>413</v>
      </c>
      <c r="CT184">
        <v>2</v>
      </c>
      <c r="CU184">
        <v>1687904586.349999</v>
      </c>
      <c r="CV184">
        <v>434.2720333333333</v>
      </c>
      <c r="CW184">
        <v>434.9947666666667</v>
      </c>
      <c r="CX184">
        <v>34.79821333333334</v>
      </c>
      <c r="CY184">
        <v>34.93528000000001</v>
      </c>
      <c r="CZ184">
        <v>433.8090333333333</v>
      </c>
      <c r="DA184">
        <v>34.23321333333334</v>
      </c>
      <c r="DB184">
        <v>600.1771000000001</v>
      </c>
      <c r="DC184">
        <v>100.7332</v>
      </c>
      <c r="DD184">
        <v>0.09997063999999997</v>
      </c>
      <c r="DE184">
        <v>32.6211</v>
      </c>
      <c r="DF184">
        <v>33.02790333333333</v>
      </c>
      <c r="DG184">
        <v>999.9000000000002</v>
      </c>
      <c r="DH184">
        <v>0</v>
      </c>
      <c r="DI184">
        <v>0</v>
      </c>
      <c r="DJ184">
        <v>9998.333666666667</v>
      </c>
      <c r="DK184">
        <v>0</v>
      </c>
      <c r="DL184">
        <v>1426.146866666667</v>
      </c>
      <c r="DM184">
        <v>-0.6793834000000001</v>
      </c>
      <c r="DN184">
        <v>449.9709333333333</v>
      </c>
      <c r="DO184">
        <v>450.7416666666667</v>
      </c>
      <c r="DP184">
        <v>-0.1430427666666667</v>
      </c>
      <c r="DQ184">
        <v>434.9947666666667</v>
      </c>
      <c r="DR184">
        <v>34.93528000000001</v>
      </c>
      <c r="DS184">
        <v>3.504734</v>
      </c>
      <c r="DT184">
        <v>3.519142666666667</v>
      </c>
      <c r="DU184">
        <v>26.64269666666666</v>
      </c>
      <c r="DV184">
        <v>26.71238666666667</v>
      </c>
      <c r="DW184">
        <v>1500.002</v>
      </c>
      <c r="DX184">
        <v>0.9730076666666664</v>
      </c>
      <c r="DY184">
        <v>0.02699282</v>
      </c>
      <c r="DZ184">
        <v>0</v>
      </c>
      <c r="EA184">
        <v>636.0667333333333</v>
      </c>
      <c r="EB184">
        <v>4.99931</v>
      </c>
      <c r="EC184">
        <v>13514.19</v>
      </c>
      <c r="ED184">
        <v>13259.29333333333</v>
      </c>
      <c r="EE184">
        <v>39.11239999999999</v>
      </c>
      <c r="EF184">
        <v>40.7143</v>
      </c>
      <c r="EG184">
        <v>39.53513333333332</v>
      </c>
      <c r="EH184">
        <v>40.05786666666665</v>
      </c>
      <c r="EI184">
        <v>40.68493333333332</v>
      </c>
      <c r="EJ184">
        <v>1454.651333333333</v>
      </c>
      <c r="EK184">
        <v>40.35099999999999</v>
      </c>
      <c r="EL184">
        <v>0</v>
      </c>
      <c r="EM184">
        <v>168.2999999523163</v>
      </c>
      <c r="EN184">
        <v>0</v>
      </c>
      <c r="EO184">
        <v>636.06992</v>
      </c>
      <c r="EP184">
        <v>-0.4673846121801098</v>
      </c>
      <c r="EQ184">
        <v>647.7384665310049</v>
      </c>
      <c r="ER184">
        <v>13513.62</v>
      </c>
      <c r="ES184">
        <v>15</v>
      </c>
      <c r="ET184">
        <v>1687904611.1</v>
      </c>
      <c r="EU184" t="s">
        <v>1155</v>
      </c>
      <c r="EV184">
        <v>1687904610.1</v>
      </c>
      <c r="EW184">
        <v>1687904611.1</v>
      </c>
      <c r="EX184">
        <v>148</v>
      </c>
      <c r="EY184">
        <v>-0.044</v>
      </c>
      <c r="EZ184">
        <v>0.006</v>
      </c>
      <c r="FA184">
        <v>0.463</v>
      </c>
      <c r="FB184">
        <v>0.5649999999999999</v>
      </c>
      <c r="FC184">
        <v>435</v>
      </c>
      <c r="FD184">
        <v>35</v>
      </c>
      <c r="FE184">
        <v>0.5</v>
      </c>
      <c r="FF184">
        <v>0.13</v>
      </c>
      <c r="FG184">
        <v>-0.6571209024390243</v>
      </c>
      <c r="FH184">
        <v>-0.428484313588849</v>
      </c>
      <c r="FI184">
        <v>0.0465598897627796</v>
      </c>
      <c r="FJ184">
        <v>1</v>
      </c>
      <c r="FK184">
        <v>434.3202903225807</v>
      </c>
      <c r="FL184">
        <v>-0.3712741935484741</v>
      </c>
      <c r="FM184">
        <v>0.03367893334874303</v>
      </c>
      <c r="FN184">
        <v>1</v>
      </c>
      <c r="FO184">
        <v>-0.1693614146341463</v>
      </c>
      <c r="FP184">
        <v>0.3722136376306617</v>
      </c>
      <c r="FQ184">
        <v>0.04022912576969492</v>
      </c>
      <c r="FR184">
        <v>1</v>
      </c>
      <c r="FS184">
        <v>34.78444193548388</v>
      </c>
      <c r="FT184">
        <v>0.3697645161291028</v>
      </c>
      <c r="FU184">
        <v>0.02776917267569595</v>
      </c>
      <c r="FV184">
        <v>1</v>
      </c>
      <c r="FW184">
        <v>4</v>
      </c>
      <c r="FX184">
        <v>4</v>
      </c>
      <c r="FY184" t="s">
        <v>415</v>
      </c>
      <c r="FZ184">
        <v>3.17196</v>
      </c>
      <c r="GA184">
        <v>2.79662</v>
      </c>
      <c r="GB184">
        <v>0.105907</v>
      </c>
      <c r="GC184">
        <v>0.10668</v>
      </c>
      <c r="GD184">
        <v>0.152252</v>
      </c>
      <c r="GE184">
        <v>0.153741</v>
      </c>
      <c r="GF184">
        <v>27665.3</v>
      </c>
      <c r="GG184">
        <v>22034.7</v>
      </c>
      <c r="GH184">
        <v>28947.8</v>
      </c>
      <c r="GI184">
        <v>24186.4</v>
      </c>
      <c r="GJ184">
        <v>31209.5</v>
      </c>
      <c r="GK184">
        <v>29868.2</v>
      </c>
      <c r="GL184">
        <v>39936.8</v>
      </c>
      <c r="GM184">
        <v>39467.8</v>
      </c>
      <c r="GN184">
        <v>2.1112</v>
      </c>
      <c r="GO184">
        <v>1.7925</v>
      </c>
      <c r="GP184">
        <v>0.107527</v>
      </c>
      <c r="GQ184">
        <v>0</v>
      </c>
      <c r="GR184">
        <v>31.2951</v>
      </c>
      <c r="GS184">
        <v>999.9</v>
      </c>
      <c r="GT184">
        <v>62.7</v>
      </c>
      <c r="GU184">
        <v>36.1</v>
      </c>
      <c r="GV184">
        <v>37.3579</v>
      </c>
      <c r="GW184">
        <v>61.3326</v>
      </c>
      <c r="GX184">
        <v>29.7877</v>
      </c>
      <c r="GY184">
        <v>1</v>
      </c>
      <c r="GZ184">
        <v>0.436578</v>
      </c>
      <c r="HA184">
        <v>0</v>
      </c>
      <c r="HB184">
        <v>20.2779</v>
      </c>
      <c r="HC184">
        <v>5.22298</v>
      </c>
      <c r="HD184">
        <v>11.9081</v>
      </c>
      <c r="HE184">
        <v>4.96375</v>
      </c>
      <c r="HF184">
        <v>3.292</v>
      </c>
      <c r="HG184">
        <v>9999</v>
      </c>
      <c r="HH184">
        <v>9999</v>
      </c>
      <c r="HI184">
        <v>9999</v>
      </c>
      <c r="HJ184">
        <v>999.9</v>
      </c>
      <c r="HK184">
        <v>4.97028</v>
      </c>
      <c r="HL184">
        <v>1.87531</v>
      </c>
      <c r="HM184">
        <v>1.87401</v>
      </c>
      <c r="HN184">
        <v>1.8732</v>
      </c>
      <c r="HO184">
        <v>1.87469</v>
      </c>
      <c r="HP184">
        <v>1.86966</v>
      </c>
      <c r="HQ184">
        <v>1.87378</v>
      </c>
      <c r="HR184">
        <v>1.87881</v>
      </c>
      <c r="HS184">
        <v>0</v>
      </c>
      <c r="HT184">
        <v>0</v>
      </c>
      <c r="HU184">
        <v>0</v>
      </c>
      <c r="HV184">
        <v>0</v>
      </c>
      <c r="HW184" t="s">
        <v>416</v>
      </c>
      <c r="HX184" t="s">
        <v>417</v>
      </c>
      <c r="HY184" t="s">
        <v>418</v>
      </c>
      <c r="HZ184" t="s">
        <v>418</v>
      </c>
      <c r="IA184" t="s">
        <v>418</v>
      </c>
      <c r="IB184" t="s">
        <v>418</v>
      </c>
      <c r="IC184">
        <v>0</v>
      </c>
      <c r="ID184">
        <v>100</v>
      </c>
      <c r="IE184">
        <v>100</v>
      </c>
      <c r="IF184">
        <v>0.463</v>
      </c>
      <c r="IG184">
        <v>0.5649999999999999</v>
      </c>
      <c r="IH184">
        <v>0.5065</v>
      </c>
      <c r="II184">
        <v>0</v>
      </c>
      <c r="IJ184">
        <v>0</v>
      </c>
      <c r="IK184">
        <v>0</v>
      </c>
      <c r="IL184">
        <v>0.5590199999999967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2.5</v>
      </c>
      <c r="IU184">
        <v>2.5</v>
      </c>
      <c r="IV184">
        <v>1.14502</v>
      </c>
      <c r="IW184">
        <v>2.43896</v>
      </c>
      <c r="IX184">
        <v>1.42578</v>
      </c>
      <c r="IY184">
        <v>2.26562</v>
      </c>
      <c r="IZ184">
        <v>1.54785</v>
      </c>
      <c r="JA184">
        <v>2.47437</v>
      </c>
      <c r="JB184">
        <v>38.7717</v>
      </c>
      <c r="JC184">
        <v>14.3772</v>
      </c>
      <c r="JD184">
        <v>18</v>
      </c>
      <c r="JE184">
        <v>641.91</v>
      </c>
      <c r="JF184">
        <v>415.854</v>
      </c>
      <c r="JG184">
        <v>32.064</v>
      </c>
      <c r="JH184">
        <v>32.7628</v>
      </c>
      <c r="JI184">
        <v>29.9999</v>
      </c>
      <c r="JJ184">
        <v>32.6968</v>
      </c>
      <c r="JK184">
        <v>32.6266</v>
      </c>
      <c r="JL184">
        <v>22.9393</v>
      </c>
      <c r="JM184">
        <v>5.18663</v>
      </c>
      <c r="JN184">
        <v>100</v>
      </c>
      <c r="JO184">
        <v>-999.9</v>
      </c>
      <c r="JP184">
        <v>435</v>
      </c>
      <c r="JQ184">
        <v>35</v>
      </c>
      <c r="JR184">
        <v>94.328</v>
      </c>
      <c r="JS184">
        <v>100.407</v>
      </c>
    </row>
    <row r="185" spans="1:279">
      <c r="A185">
        <v>149</v>
      </c>
      <c r="B185">
        <v>1687904741.1</v>
      </c>
      <c r="C185">
        <v>32209.5</v>
      </c>
      <c r="D185" t="s">
        <v>1156</v>
      </c>
      <c r="E185" t="s">
        <v>1157</v>
      </c>
      <c r="F185">
        <v>15</v>
      </c>
      <c r="P185">
        <v>1687904733.099999</v>
      </c>
      <c r="Q185">
        <f>(R185)/1000</f>
        <v>0</v>
      </c>
      <c r="R185">
        <f>1000*DB185*AP185*(CX185-CY185)/(100*CQ185*(1000-AP185*CX185))</f>
        <v>0</v>
      </c>
      <c r="S185">
        <f>DB185*AP185*(CW185-CV185*(1000-AP185*CY185)/(1000-AP185*CX185))/(100*CQ185)</f>
        <v>0</v>
      </c>
      <c r="T185">
        <f>CV185 - IF(AP185&gt;1, S185*CQ185*100.0/(AR185*DJ185), 0)</f>
        <v>0</v>
      </c>
      <c r="U185">
        <f>((AA185-Q185/2)*T185-S185)/(AA185+Q185/2)</f>
        <v>0</v>
      </c>
      <c r="V185">
        <f>U185*(DC185+DD185)/1000.0</f>
        <v>0</v>
      </c>
      <c r="W185">
        <f>(CV185 - IF(AP185&gt;1, S185*CQ185*100.0/(AR185*DJ185), 0))*(DC185+DD185)/1000.0</f>
        <v>0</v>
      </c>
      <c r="X185">
        <f>2.0/((1/Z185-1/Y185)+SIGN(Z185)*SQRT((1/Z185-1/Y185)*(1/Z185-1/Y185) + 4*CR185/((CR185+1)*(CR185+1))*(2*1/Z185*1/Y185-1/Y185*1/Y185)))</f>
        <v>0</v>
      </c>
      <c r="Y185">
        <f>IF(LEFT(CS185,1)&lt;&gt;"0",IF(LEFT(CS185,1)="1",3.0,CT185),$D$5+$E$5*(DJ185*DC185/($K$5*1000))+$F$5*(DJ185*DC185/($K$5*1000))*MAX(MIN(CQ185,$J$5),$I$5)*MAX(MIN(CQ185,$J$5),$I$5)+$G$5*MAX(MIN(CQ185,$J$5),$I$5)*(DJ185*DC185/($K$5*1000))+$H$5*(DJ185*DC185/($K$5*1000))*(DJ185*DC185/($K$5*1000)))</f>
        <v>0</v>
      </c>
      <c r="Z185">
        <f>Q185*(1000-(1000*0.61365*exp(17.502*AD185/(240.97+AD185))/(DC185+DD185)+CX185)/2)/(1000*0.61365*exp(17.502*AD185/(240.97+AD185))/(DC185+DD185)-CX185)</f>
        <v>0</v>
      </c>
      <c r="AA185">
        <f>1/((CR185+1)/(X185/1.6)+1/(Y185/1.37)) + CR185/((CR185+1)/(X185/1.6) + CR185/(Y185/1.37))</f>
        <v>0</v>
      </c>
      <c r="AB185">
        <f>(CM185*CP185)</f>
        <v>0</v>
      </c>
      <c r="AC185">
        <f>(DE185+(AB185+2*0.95*5.67E-8*(((DE185+$B$7)+273)^4-(DE185+273)^4)-44100*Q185)/(1.84*29.3*Y185+8*0.95*5.67E-8*(DE185+273)^3))</f>
        <v>0</v>
      </c>
      <c r="AD185">
        <f>($B$119*DF185+$D$7*DG185+$C$119*AC185)</f>
        <v>0</v>
      </c>
      <c r="AE185">
        <f>0.61365*exp(17.502*AD185/(240.97+AD185))</f>
        <v>0</v>
      </c>
      <c r="AF185">
        <f>(AG185/AH185*100)</f>
        <v>0</v>
      </c>
      <c r="AG185">
        <f>CX185*(DC185+DD185)/1000</f>
        <v>0</v>
      </c>
      <c r="AH185">
        <f>0.61365*exp(17.502*DE185/(240.97+DE185))</f>
        <v>0</v>
      </c>
      <c r="AI185">
        <f>(AE185-CX185*(DC185+DD185)/1000)</f>
        <v>0</v>
      </c>
      <c r="AJ185">
        <f>(-Q185*44100)</f>
        <v>0</v>
      </c>
      <c r="AK185">
        <f>2*29.3*Y185*0.92*(DE185-AD185)</f>
        <v>0</v>
      </c>
      <c r="AL185">
        <f>2*0.95*5.67E-8*(((DE185+$B$7)+273)^4-(AD185+273)^4)</f>
        <v>0</v>
      </c>
      <c r="AM185">
        <f>AB185+AL185+AJ185+AK185</f>
        <v>0</v>
      </c>
      <c r="AN185">
        <v>0</v>
      </c>
      <c r="AO185">
        <v>0</v>
      </c>
      <c r="AP185">
        <f>IF(AN185*$H$13&gt;=AR185,1.0,(AR185/(AR185-AN185*$H$13)))</f>
        <v>0</v>
      </c>
      <c r="AQ185">
        <f>(AP185-1)*100</f>
        <v>0</v>
      </c>
      <c r="AR185">
        <f>MAX(0,($B$13+$C$13*DJ185)/(1+$D$13*DJ185)*DC185/(DE185+273)*$E$13)</f>
        <v>0</v>
      </c>
      <c r="AS185" t="s">
        <v>409</v>
      </c>
      <c r="AT185">
        <v>12501.9</v>
      </c>
      <c r="AU185">
        <v>646.7515384615385</v>
      </c>
      <c r="AV185">
        <v>2575.47</v>
      </c>
      <c r="AW185">
        <f>1-AU185/AV185</f>
        <v>0</v>
      </c>
      <c r="AX185">
        <v>-1.242991638256745</v>
      </c>
      <c r="AY185" t="s">
        <v>1158</v>
      </c>
      <c r="AZ185">
        <v>12553.2</v>
      </c>
      <c r="BA185">
        <v>727.8782400000001</v>
      </c>
      <c r="BB185">
        <v>994.162</v>
      </c>
      <c r="BC185">
        <f>1-BA185/BB185</f>
        <v>0</v>
      </c>
      <c r="BD185">
        <v>0.5</v>
      </c>
      <c r="BE185">
        <f>CN185</f>
        <v>0</v>
      </c>
      <c r="BF185">
        <f>S185</f>
        <v>0</v>
      </c>
      <c r="BG185">
        <f>BC185*BD185*BE185</f>
        <v>0</v>
      </c>
      <c r="BH185">
        <f>(BF185-AX185)/BE185</f>
        <v>0</v>
      </c>
      <c r="BI185">
        <f>(AV185-BB185)/BB185</f>
        <v>0</v>
      </c>
      <c r="BJ185">
        <f>AU185/(AW185+AU185/BB185)</f>
        <v>0</v>
      </c>
      <c r="BK185" t="s">
        <v>1159</v>
      </c>
      <c r="BL185">
        <v>-1117.34</v>
      </c>
      <c r="BM185">
        <f>IF(BL185&lt;&gt;0, BL185, BJ185)</f>
        <v>0</v>
      </c>
      <c r="BN185">
        <f>1-BM185/BB185</f>
        <v>0</v>
      </c>
      <c r="BO185">
        <f>(BB185-BA185)/(BB185-BM185)</f>
        <v>0</v>
      </c>
      <c r="BP185">
        <f>(AV185-BB185)/(AV185-BM185)</f>
        <v>0</v>
      </c>
      <c r="BQ185">
        <f>(BB185-BA185)/(BB185-AU185)</f>
        <v>0</v>
      </c>
      <c r="BR185">
        <f>(AV185-BB185)/(AV185-AU185)</f>
        <v>0</v>
      </c>
      <c r="BS185">
        <f>(BO185*BM185/BA185)</f>
        <v>0</v>
      </c>
      <c r="BT185">
        <f>(1-BS185)</f>
        <v>0</v>
      </c>
      <c r="BU185">
        <v>2141</v>
      </c>
      <c r="BV185">
        <v>300</v>
      </c>
      <c r="BW185">
        <v>300</v>
      </c>
      <c r="BX185">
        <v>300</v>
      </c>
      <c r="BY185">
        <v>12553.2</v>
      </c>
      <c r="BZ185">
        <v>967.74</v>
      </c>
      <c r="CA185">
        <v>-0.00969683</v>
      </c>
      <c r="CB185">
        <v>-1.42</v>
      </c>
      <c r="CC185" t="s">
        <v>412</v>
      </c>
      <c r="CD185" t="s">
        <v>412</v>
      </c>
      <c r="CE185" t="s">
        <v>412</v>
      </c>
      <c r="CF185" t="s">
        <v>412</v>
      </c>
      <c r="CG185" t="s">
        <v>412</v>
      </c>
      <c r="CH185" t="s">
        <v>412</v>
      </c>
      <c r="CI185" t="s">
        <v>412</v>
      </c>
      <c r="CJ185" t="s">
        <v>412</v>
      </c>
      <c r="CK185" t="s">
        <v>412</v>
      </c>
      <c r="CL185" t="s">
        <v>412</v>
      </c>
      <c r="CM185">
        <f>$B$11*DK185+$C$11*DL185+$F$11*DW185*(1-DZ185)</f>
        <v>0</v>
      </c>
      <c r="CN185">
        <f>CM185*CO185</f>
        <v>0</v>
      </c>
      <c r="CO185">
        <f>($B$11*$D$9+$C$11*$D$9+$F$11*((EJ185+EB185)/MAX(EJ185+EB185+EK185, 0.1)*$I$9+EK185/MAX(EJ185+EB185+EK185, 0.1)*$J$9))/($B$11+$C$11+$F$11)</f>
        <v>0</v>
      </c>
      <c r="CP185">
        <f>($B$11*$K$9+$C$11*$K$9+$F$11*((EJ185+EB185)/MAX(EJ185+EB185+EK185, 0.1)*$P$9+EK185/MAX(EJ185+EB185+EK185, 0.1)*$Q$9))/($B$11+$C$11+$F$11)</f>
        <v>0</v>
      </c>
      <c r="CQ185">
        <v>6</v>
      </c>
      <c r="CR185">
        <v>0.5</v>
      </c>
      <c r="CS185" t="s">
        <v>413</v>
      </c>
      <c r="CT185">
        <v>2</v>
      </c>
      <c r="CU185">
        <v>1687904733.099999</v>
      </c>
      <c r="CV185">
        <v>430.155</v>
      </c>
      <c r="CW185">
        <v>434.9890322580645</v>
      </c>
      <c r="CX185">
        <v>35.09804838709677</v>
      </c>
      <c r="CY185">
        <v>34.94007419354838</v>
      </c>
      <c r="CZ185">
        <v>429.6420000000001</v>
      </c>
      <c r="DA185">
        <v>34.53104838709677</v>
      </c>
      <c r="DB185">
        <v>600.1932258064516</v>
      </c>
      <c r="DC185">
        <v>100.7317741935484</v>
      </c>
      <c r="DD185">
        <v>0.09997163870967744</v>
      </c>
      <c r="DE185">
        <v>32.41481612903227</v>
      </c>
      <c r="DF185">
        <v>32.63555483870968</v>
      </c>
      <c r="DG185">
        <v>999.9000000000003</v>
      </c>
      <c r="DH185">
        <v>0</v>
      </c>
      <c r="DI185">
        <v>0</v>
      </c>
      <c r="DJ185">
        <v>10003.40967741935</v>
      </c>
      <c r="DK185">
        <v>0</v>
      </c>
      <c r="DL185">
        <v>195.258</v>
      </c>
      <c r="DM185">
        <v>-4.88410064516129</v>
      </c>
      <c r="DN185">
        <v>445.7487741935484</v>
      </c>
      <c r="DO185">
        <v>450.7379354838709</v>
      </c>
      <c r="DP185">
        <v>0.155634935483871</v>
      </c>
      <c r="DQ185">
        <v>434.9890322580645</v>
      </c>
      <c r="DR185">
        <v>34.94007419354838</v>
      </c>
      <c r="DS185">
        <v>3.535250322580646</v>
      </c>
      <c r="DT185">
        <v>3.519572903225807</v>
      </c>
      <c r="DU185">
        <v>26.78999354838709</v>
      </c>
      <c r="DV185">
        <v>26.71445806451613</v>
      </c>
      <c r="DW185">
        <v>800.0052903225804</v>
      </c>
      <c r="DX185">
        <v>0.9499960645161288</v>
      </c>
      <c r="DY185">
        <v>0.05000413548387096</v>
      </c>
      <c r="DZ185">
        <v>0</v>
      </c>
      <c r="EA185">
        <v>728.4225161290323</v>
      </c>
      <c r="EB185">
        <v>4.999310000000001</v>
      </c>
      <c r="EC185">
        <v>11503.61741935484</v>
      </c>
      <c r="ED185">
        <v>6994.607096774194</v>
      </c>
      <c r="EE185">
        <v>38.97561290322579</v>
      </c>
      <c r="EF185">
        <v>40.80399999999999</v>
      </c>
      <c r="EG185">
        <v>39.75</v>
      </c>
      <c r="EH185">
        <v>40.30399999999999</v>
      </c>
      <c r="EI185">
        <v>40.75600000000001</v>
      </c>
      <c r="EJ185">
        <v>755.2529032258067</v>
      </c>
      <c r="EK185">
        <v>39.75290322580646</v>
      </c>
      <c r="EL185">
        <v>0</v>
      </c>
      <c r="EM185">
        <v>146.1999998092651</v>
      </c>
      <c r="EN185">
        <v>0</v>
      </c>
      <c r="EO185">
        <v>727.8782400000001</v>
      </c>
      <c r="EP185">
        <v>-65.60384625538865</v>
      </c>
      <c r="EQ185">
        <v>-14094.30846598826</v>
      </c>
      <c r="ER185">
        <v>11354.322</v>
      </c>
      <c r="ES185">
        <v>15</v>
      </c>
      <c r="ET185">
        <v>1687904768.6</v>
      </c>
      <c r="EU185" t="s">
        <v>1160</v>
      </c>
      <c r="EV185">
        <v>1687904768.6</v>
      </c>
      <c r="EW185">
        <v>1687904759.1</v>
      </c>
      <c r="EX185">
        <v>149</v>
      </c>
      <c r="EY185">
        <v>0.05</v>
      </c>
      <c r="EZ185">
        <v>0.002</v>
      </c>
      <c r="FA185">
        <v>0.513</v>
      </c>
      <c r="FB185">
        <v>0.5669999999999999</v>
      </c>
      <c r="FC185">
        <v>435</v>
      </c>
      <c r="FD185">
        <v>35</v>
      </c>
      <c r="FE185">
        <v>0.61</v>
      </c>
      <c r="FF185">
        <v>0.19</v>
      </c>
      <c r="FG185">
        <v>-4.890658780487805</v>
      </c>
      <c r="FH185">
        <v>0.01701867595818358</v>
      </c>
      <c r="FI185">
        <v>0.03144357464280527</v>
      </c>
      <c r="FJ185">
        <v>1</v>
      </c>
      <c r="FK185">
        <v>430.1074193548387</v>
      </c>
      <c r="FL185">
        <v>-0.1565322580656771</v>
      </c>
      <c r="FM185">
        <v>0.01863706711238045</v>
      </c>
      <c r="FN185">
        <v>1</v>
      </c>
      <c r="FO185">
        <v>0.1267396634146342</v>
      </c>
      <c r="FP185">
        <v>0.461807987456446</v>
      </c>
      <c r="FQ185">
        <v>0.04766412148922794</v>
      </c>
      <c r="FR185">
        <v>1</v>
      </c>
      <c r="FS185">
        <v>35.08962258064516</v>
      </c>
      <c r="FT185">
        <v>0.331180645161248</v>
      </c>
      <c r="FU185">
        <v>0.02499500220595684</v>
      </c>
      <c r="FV185">
        <v>1</v>
      </c>
      <c r="FW185">
        <v>4</v>
      </c>
      <c r="FX185">
        <v>4</v>
      </c>
      <c r="FY185" t="s">
        <v>415</v>
      </c>
      <c r="FZ185">
        <v>3.17182</v>
      </c>
      <c r="GA185">
        <v>2.79636</v>
      </c>
      <c r="GB185">
        <v>0.105146</v>
      </c>
      <c r="GC185">
        <v>0.106691</v>
      </c>
      <c r="GD185">
        <v>0.153154</v>
      </c>
      <c r="GE185">
        <v>0.15372</v>
      </c>
      <c r="GF185">
        <v>27684.4</v>
      </c>
      <c r="GG185">
        <v>22036.4</v>
      </c>
      <c r="GH185">
        <v>28942.8</v>
      </c>
      <c r="GI185">
        <v>24188.2</v>
      </c>
      <c r="GJ185">
        <v>31170.4</v>
      </c>
      <c r="GK185">
        <v>29870.1</v>
      </c>
      <c r="GL185">
        <v>39930.2</v>
      </c>
      <c r="GM185">
        <v>39469.6</v>
      </c>
      <c r="GN185">
        <v>2.10963</v>
      </c>
      <c r="GO185">
        <v>1.79947</v>
      </c>
      <c r="GP185">
        <v>0.0817478</v>
      </c>
      <c r="GQ185">
        <v>0</v>
      </c>
      <c r="GR185">
        <v>31.2923</v>
      </c>
      <c r="GS185">
        <v>999.9</v>
      </c>
      <c r="GT185">
        <v>63</v>
      </c>
      <c r="GU185">
        <v>36</v>
      </c>
      <c r="GV185">
        <v>37.3309</v>
      </c>
      <c r="GW185">
        <v>61.9026</v>
      </c>
      <c r="GX185">
        <v>31.4103</v>
      </c>
      <c r="GY185">
        <v>1</v>
      </c>
      <c r="GZ185">
        <v>0.43312</v>
      </c>
      <c r="HA185">
        <v>0</v>
      </c>
      <c r="HB185">
        <v>20.2835</v>
      </c>
      <c r="HC185">
        <v>5.22343</v>
      </c>
      <c r="HD185">
        <v>11.9081</v>
      </c>
      <c r="HE185">
        <v>4.96375</v>
      </c>
      <c r="HF185">
        <v>3.292</v>
      </c>
      <c r="HG185">
        <v>9999</v>
      </c>
      <c r="HH185">
        <v>9999</v>
      </c>
      <c r="HI185">
        <v>9999</v>
      </c>
      <c r="HJ185">
        <v>999.9</v>
      </c>
      <c r="HK185">
        <v>4.9703</v>
      </c>
      <c r="HL185">
        <v>1.87531</v>
      </c>
      <c r="HM185">
        <v>1.87407</v>
      </c>
      <c r="HN185">
        <v>1.87326</v>
      </c>
      <c r="HO185">
        <v>1.87469</v>
      </c>
      <c r="HP185">
        <v>1.86966</v>
      </c>
      <c r="HQ185">
        <v>1.87379</v>
      </c>
      <c r="HR185">
        <v>1.87881</v>
      </c>
      <c r="HS185">
        <v>0</v>
      </c>
      <c r="HT185">
        <v>0</v>
      </c>
      <c r="HU185">
        <v>0</v>
      </c>
      <c r="HV185">
        <v>0</v>
      </c>
      <c r="HW185" t="s">
        <v>416</v>
      </c>
      <c r="HX185" t="s">
        <v>417</v>
      </c>
      <c r="HY185" t="s">
        <v>418</v>
      </c>
      <c r="HZ185" t="s">
        <v>418</v>
      </c>
      <c r="IA185" t="s">
        <v>418</v>
      </c>
      <c r="IB185" t="s">
        <v>418</v>
      </c>
      <c r="IC185">
        <v>0</v>
      </c>
      <c r="ID185">
        <v>100</v>
      </c>
      <c r="IE185">
        <v>100</v>
      </c>
      <c r="IF185">
        <v>0.513</v>
      </c>
      <c r="IG185">
        <v>0.5669999999999999</v>
      </c>
      <c r="IH185">
        <v>0.4629000000000474</v>
      </c>
      <c r="II185">
        <v>0</v>
      </c>
      <c r="IJ185">
        <v>0</v>
      </c>
      <c r="IK185">
        <v>0</v>
      </c>
      <c r="IL185">
        <v>0.5646500000000003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2.2</v>
      </c>
      <c r="IU185">
        <v>2.2</v>
      </c>
      <c r="IV185">
        <v>1.14502</v>
      </c>
      <c r="IW185">
        <v>2.43408</v>
      </c>
      <c r="IX185">
        <v>1.42578</v>
      </c>
      <c r="IY185">
        <v>2.26562</v>
      </c>
      <c r="IZ185">
        <v>1.54785</v>
      </c>
      <c r="JA185">
        <v>2.49023</v>
      </c>
      <c r="JB185">
        <v>38.7717</v>
      </c>
      <c r="JC185">
        <v>14.3772</v>
      </c>
      <c r="JD185">
        <v>18</v>
      </c>
      <c r="JE185">
        <v>640.039</v>
      </c>
      <c r="JF185">
        <v>419.435</v>
      </c>
      <c r="JG185">
        <v>32.019</v>
      </c>
      <c r="JH185">
        <v>32.7085</v>
      </c>
      <c r="JI185">
        <v>30.0001</v>
      </c>
      <c r="JJ185">
        <v>32.6302</v>
      </c>
      <c r="JK185">
        <v>32.5596</v>
      </c>
      <c r="JL185">
        <v>22.9349</v>
      </c>
      <c r="JM185">
        <v>5.99673</v>
      </c>
      <c r="JN185">
        <v>100</v>
      </c>
      <c r="JO185">
        <v>-999.9</v>
      </c>
      <c r="JP185">
        <v>435</v>
      </c>
      <c r="JQ185">
        <v>35</v>
      </c>
      <c r="JR185">
        <v>94.3122</v>
      </c>
      <c r="JS185">
        <v>100.412</v>
      </c>
    </row>
    <row r="186" spans="1:279">
      <c r="A186">
        <v>150</v>
      </c>
      <c r="B186">
        <v>1687904859</v>
      </c>
      <c r="C186">
        <v>32327.40000009537</v>
      </c>
      <c r="D186" t="s">
        <v>1161</v>
      </c>
      <c r="E186" t="s">
        <v>1162</v>
      </c>
      <c r="F186">
        <v>15</v>
      </c>
      <c r="P186">
        <v>1687904851</v>
      </c>
      <c r="Q186">
        <f>(R186)/1000</f>
        <v>0</v>
      </c>
      <c r="R186">
        <f>1000*DB186*AP186*(CX186-CY186)/(100*CQ186*(1000-AP186*CX186))</f>
        <v>0</v>
      </c>
      <c r="S186">
        <f>DB186*AP186*(CW186-CV186*(1000-AP186*CY186)/(1000-AP186*CX186))/(100*CQ186)</f>
        <v>0</v>
      </c>
      <c r="T186">
        <f>CV186 - IF(AP186&gt;1, S186*CQ186*100.0/(AR186*DJ186), 0)</f>
        <v>0</v>
      </c>
      <c r="U186">
        <f>((AA186-Q186/2)*T186-S186)/(AA186+Q186/2)</f>
        <v>0</v>
      </c>
      <c r="V186">
        <f>U186*(DC186+DD186)/1000.0</f>
        <v>0</v>
      </c>
      <c r="W186">
        <f>(CV186 - IF(AP186&gt;1, S186*CQ186*100.0/(AR186*DJ186), 0))*(DC186+DD186)/1000.0</f>
        <v>0</v>
      </c>
      <c r="X186">
        <f>2.0/((1/Z186-1/Y186)+SIGN(Z186)*SQRT((1/Z186-1/Y186)*(1/Z186-1/Y186) + 4*CR186/((CR186+1)*(CR186+1))*(2*1/Z186*1/Y186-1/Y186*1/Y186)))</f>
        <v>0</v>
      </c>
      <c r="Y186">
        <f>IF(LEFT(CS186,1)&lt;&gt;"0",IF(LEFT(CS186,1)="1",3.0,CT186),$D$5+$E$5*(DJ186*DC186/($K$5*1000))+$F$5*(DJ186*DC186/($K$5*1000))*MAX(MIN(CQ186,$J$5),$I$5)*MAX(MIN(CQ186,$J$5),$I$5)+$G$5*MAX(MIN(CQ186,$J$5),$I$5)*(DJ186*DC186/($K$5*1000))+$H$5*(DJ186*DC186/($K$5*1000))*(DJ186*DC186/($K$5*1000)))</f>
        <v>0</v>
      </c>
      <c r="Z186">
        <f>Q186*(1000-(1000*0.61365*exp(17.502*AD186/(240.97+AD186))/(DC186+DD186)+CX186)/2)/(1000*0.61365*exp(17.502*AD186/(240.97+AD186))/(DC186+DD186)-CX186)</f>
        <v>0</v>
      </c>
      <c r="AA186">
        <f>1/((CR186+1)/(X186/1.6)+1/(Y186/1.37)) + CR186/((CR186+1)/(X186/1.6) + CR186/(Y186/1.37))</f>
        <v>0</v>
      </c>
      <c r="AB186">
        <f>(CM186*CP186)</f>
        <v>0</v>
      </c>
      <c r="AC186">
        <f>(DE186+(AB186+2*0.95*5.67E-8*(((DE186+$B$7)+273)^4-(DE186+273)^4)-44100*Q186)/(1.84*29.3*Y186+8*0.95*5.67E-8*(DE186+273)^3))</f>
        <v>0</v>
      </c>
      <c r="AD186">
        <f>($B$119*DF186+$D$7*DG186+$C$119*AC186)</f>
        <v>0</v>
      </c>
      <c r="AE186">
        <f>0.61365*exp(17.502*AD186/(240.97+AD186))</f>
        <v>0</v>
      </c>
      <c r="AF186">
        <f>(AG186/AH186*100)</f>
        <v>0</v>
      </c>
      <c r="AG186">
        <f>CX186*(DC186+DD186)/1000</f>
        <v>0</v>
      </c>
      <c r="AH186">
        <f>0.61365*exp(17.502*DE186/(240.97+DE186))</f>
        <v>0</v>
      </c>
      <c r="AI186">
        <f>(AE186-CX186*(DC186+DD186)/1000)</f>
        <v>0</v>
      </c>
      <c r="AJ186">
        <f>(-Q186*44100)</f>
        <v>0</v>
      </c>
      <c r="AK186">
        <f>2*29.3*Y186*0.92*(DE186-AD186)</f>
        <v>0</v>
      </c>
      <c r="AL186">
        <f>2*0.95*5.67E-8*(((DE186+$B$7)+273)^4-(AD186+273)^4)</f>
        <v>0</v>
      </c>
      <c r="AM186">
        <f>AB186+AL186+AJ186+AK186</f>
        <v>0</v>
      </c>
      <c r="AN186">
        <v>0</v>
      </c>
      <c r="AO186">
        <v>0</v>
      </c>
      <c r="AP186">
        <f>IF(AN186*$H$13&gt;=AR186,1.0,(AR186/(AR186-AN186*$H$13)))</f>
        <v>0</v>
      </c>
      <c r="AQ186">
        <f>(AP186-1)*100</f>
        <v>0</v>
      </c>
      <c r="AR186">
        <f>MAX(0,($B$13+$C$13*DJ186)/(1+$D$13*DJ186)*DC186/(DE186+273)*$E$13)</f>
        <v>0</v>
      </c>
      <c r="AS186" t="s">
        <v>409</v>
      </c>
      <c r="AT186">
        <v>12501.9</v>
      </c>
      <c r="AU186">
        <v>646.7515384615385</v>
      </c>
      <c r="AV186">
        <v>2575.47</v>
      </c>
      <c r="AW186">
        <f>1-AU186/AV186</f>
        <v>0</v>
      </c>
      <c r="AX186">
        <v>-1.242991638256745</v>
      </c>
      <c r="AY186" t="s">
        <v>1163</v>
      </c>
      <c r="AZ186">
        <v>12539.6</v>
      </c>
      <c r="BA186">
        <v>793.1419599999999</v>
      </c>
      <c r="BB186">
        <v>1085.72</v>
      </c>
      <c r="BC186">
        <f>1-BA186/BB186</f>
        <v>0</v>
      </c>
      <c r="BD186">
        <v>0.5</v>
      </c>
      <c r="BE186">
        <f>CN186</f>
        <v>0</v>
      </c>
      <c r="BF186">
        <f>S186</f>
        <v>0</v>
      </c>
      <c r="BG186">
        <f>BC186*BD186*BE186</f>
        <v>0</v>
      </c>
      <c r="BH186">
        <f>(BF186-AX186)/BE186</f>
        <v>0</v>
      </c>
      <c r="BI186">
        <f>(AV186-BB186)/BB186</f>
        <v>0</v>
      </c>
      <c r="BJ186">
        <f>AU186/(AW186+AU186/BB186)</f>
        <v>0</v>
      </c>
      <c r="BK186" t="s">
        <v>1164</v>
      </c>
      <c r="BL186">
        <v>-879.48</v>
      </c>
      <c r="BM186">
        <f>IF(BL186&lt;&gt;0, BL186, BJ186)</f>
        <v>0</v>
      </c>
      <c r="BN186">
        <f>1-BM186/BB186</f>
        <v>0</v>
      </c>
      <c r="BO186">
        <f>(BB186-BA186)/(BB186-BM186)</f>
        <v>0</v>
      </c>
      <c r="BP186">
        <f>(AV186-BB186)/(AV186-BM186)</f>
        <v>0</v>
      </c>
      <c r="BQ186">
        <f>(BB186-BA186)/(BB186-AU186)</f>
        <v>0</v>
      </c>
      <c r="BR186">
        <f>(AV186-BB186)/(AV186-AU186)</f>
        <v>0</v>
      </c>
      <c r="BS186">
        <f>(BO186*BM186/BA186)</f>
        <v>0</v>
      </c>
      <c r="BT186">
        <f>(1-BS186)</f>
        <v>0</v>
      </c>
      <c r="BU186">
        <v>2143</v>
      </c>
      <c r="BV186">
        <v>300</v>
      </c>
      <c r="BW186">
        <v>300</v>
      </c>
      <c r="BX186">
        <v>300</v>
      </c>
      <c r="BY186">
        <v>12539.6</v>
      </c>
      <c r="BZ186">
        <v>1042.78</v>
      </c>
      <c r="CA186">
        <v>-0.00968599</v>
      </c>
      <c r="CB186">
        <v>-6.06</v>
      </c>
      <c r="CC186" t="s">
        <v>412</v>
      </c>
      <c r="CD186" t="s">
        <v>412</v>
      </c>
      <c r="CE186" t="s">
        <v>412</v>
      </c>
      <c r="CF186" t="s">
        <v>412</v>
      </c>
      <c r="CG186" t="s">
        <v>412</v>
      </c>
      <c r="CH186" t="s">
        <v>412</v>
      </c>
      <c r="CI186" t="s">
        <v>412</v>
      </c>
      <c r="CJ186" t="s">
        <v>412</v>
      </c>
      <c r="CK186" t="s">
        <v>412</v>
      </c>
      <c r="CL186" t="s">
        <v>412</v>
      </c>
      <c r="CM186">
        <f>$B$11*DK186+$C$11*DL186+$F$11*DW186*(1-DZ186)</f>
        <v>0</v>
      </c>
      <c r="CN186">
        <f>CM186*CO186</f>
        <v>0</v>
      </c>
      <c r="CO186">
        <f>($B$11*$D$9+$C$11*$D$9+$F$11*((EJ186+EB186)/MAX(EJ186+EB186+EK186, 0.1)*$I$9+EK186/MAX(EJ186+EB186+EK186, 0.1)*$J$9))/($B$11+$C$11+$F$11)</f>
        <v>0</v>
      </c>
      <c r="CP186">
        <f>($B$11*$K$9+$C$11*$K$9+$F$11*((EJ186+EB186)/MAX(EJ186+EB186+EK186, 0.1)*$P$9+EK186/MAX(EJ186+EB186+EK186, 0.1)*$Q$9))/($B$11+$C$11+$F$11)</f>
        <v>0</v>
      </c>
      <c r="CQ186">
        <v>6</v>
      </c>
      <c r="CR186">
        <v>0.5</v>
      </c>
      <c r="CS186" t="s">
        <v>413</v>
      </c>
      <c r="CT186">
        <v>2</v>
      </c>
      <c r="CU186">
        <v>1687904851</v>
      </c>
      <c r="CV186">
        <v>430.3594838709677</v>
      </c>
      <c r="CW186">
        <v>435.0008709677419</v>
      </c>
      <c r="CX186">
        <v>34.8106</v>
      </c>
      <c r="CY186">
        <v>34.89550322580644</v>
      </c>
      <c r="CZ186">
        <v>429.8424838709677</v>
      </c>
      <c r="DA186">
        <v>34.2466</v>
      </c>
      <c r="DB186">
        <v>600.1657741935484</v>
      </c>
      <c r="DC186">
        <v>100.7242580645161</v>
      </c>
      <c r="DD186">
        <v>0.09947917419354839</v>
      </c>
      <c r="DE186">
        <v>32.42898387096774</v>
      </c>
      <c r="DF186">
        <v>32.8148064516129</v>
      </c>
      <c r="DG186">
        <v>999.9000000000003</v>
      </c>
      <c r="DH186">
        <v>0</v>
      </c>
      <c r="DI186">
        <v>0</v>
      </c>
      <c r="DJ186">
        <v>9996.088064516131</v>
      </c>
      <c r="DK186">
        <v>0</v>
      </c>
      <c r="DL186">
        <v>147.9453870967742</v>
      </c>
      <c r="DM186">
        <v>-4.645115161290323</v>
      </c>
      <c r="DN186">
        <v>445.8782903225807</v>
      </c>
      <c r="DO186">
        <v>450.7292903225806</v>
      </c>
      <c r="DP186">
        <v>-0.08220240322580645</v>
      </c>
      <c r="DQ186">
        <v>435.0008709677419</v>
      </c>
      <c r="DR186">
        <v>34.89550322580644</v>
      </c>
      <c r="DS186">
        <v>3.506548064516129</v>
      </c>
      <c r="DT186">
        <v>3.514828064516129</v>
      </c>
      <c r="DU186">
        <v>26.65147096774194</v>
      </c>
      <c r="DV186">
        <v>26.69153548387097</v>
      </c>
      <c r="DW186">
        <v>800.0234193548389</v>
      </c>
      <c r="DX186">
        <v>0.949995741935484</v>
      </c>
      <c r="DY186">
        <v>0.05000395161290323</v>
      </c>
      <c r="DZ186">
        <v>0</v>
      </c>
      <c r="EA186">
        <v>793.8823548387097</v>
      </c>
      <c r="EB186">
        <v>4.999310000000001</v>
      </c>
      <c r="EC186">
        <v>11727.33225806451</v>
      </c>
      <c r="ED186">
        <v>6994.766774193548</v>
      </c>
      <c r="EE186">
        <v>38.778</v>
      </c>
      <c r="EF186">
        <v>40.70732258064514</v>
      </c>
      <c r="EG186">
        <v>39.67299999999999</v>
      </c>
      <c r="EH186">
        <v>40.375</v>
      </c>
      <c r="EI186">
        <v>40.56199999999998</v>
      </c>
      <c r="EJ186">
        <v>755.2709677419356</v>
      </c>
      <c r="EK186">
        <v>39.7541935483871</v>
      </c>
      <c r="EL186">
        <v>0</v>
      </c>
      <c r="EM186">
        <v>117.3999998569489</v>
      </c>
      <c r="EN186">
        <v>0</v>
      </c>
      <c r="EO186">
        <v>793.1419599999999</v>
      </c>
      <c r="EP186">
        <v>-59.43023085969116</v>
      </c>
      <c r="EQ186">
        <v>5556.276919900077</v>
      </c>
      <c r="ER186">
        <v>11762.972</v>
      </c>
      <c r="ES186">
        <v>15</v>
      </c>
      <c r="ET186">
        <v>1687904878</v>
      </c>
      <c r="EU186" t="s">
        <v>1165</v>
      </c>
      <c r="EV186">
        <v>1687904878</v>
      </c>
      <c r="EW186">
        <v>1687904876</v>
      </c>
      <c r="EX186">
        <v>150</v>
      </c>
      <c r="EY186">
        <v>0.003</v>
      </c>
      <c r="EZ186">
        <v>-0.003</v>
      </c>
      <c r="FA186">
        <v>0.517</v>
      </c>
      <c r="FB186">
        <v>0.5639999999999999</v>
      </c>
      <c r="FC186">
        <v>435</v>
      </c>
      <c r="FD186">
        <v>35</v>
      </c>
      <c r="FE186">
        <v>0.33</v>
      </c>
      <c r="FF186">
        <v>0.23</v>
      </c>
      <c r="FG186">
        <v>-4.629517</v>
      </c>
      <c r="FH186">
        <v>-0.1676744465290792</v>
      </c>
      <c r="FI186">
        <v>0.03747550381249061</v>
      </c>
      <c r="FJ186">
        <v>1</v>
      </c>
      <c r="FK186">
        <v>430.3564666666668</v>
      </c>
      <c r="FL186">
        <v>-0.002402669632296434</v>
      </c>
      <c r="FM186">
        <v>0.0183389082432839</v>
      </c>
      <c r="FN186">
        <v>1</v>
      </c>
      <c r="FO186">
        <v>-0.097442425</v>
      </c>
      <c r="FP186">
        <v>0.2743266686679176</v>
      </c>
      <c r="FQ186">
        <v>0.02963637699375339</v>
      </c>
      <c r="FR186">
        <v>1</v>
      </c>
      <c r="FS186">
        <v>34.81096666666667</v>
      </c>
      <c r="FT186">
        <v>0.5479635150166758</v>
      </c>
      <c r="FU186">
        <v>0.0397948349524017</v>
      </c>
      <c r="FV186">
        <v>1</v>
      </c>
      <c r="FW186">
        <v>4</v>
      </c>
      <c r="FX186">
        <v>4</v>
      </c>
      <c r="FY186" t="s">
        <v>415</v>
      </c>
      <c r="FZ186">
        <v>3.17148</v>
      </c>
      <c r="GA186">
        <v>2.79628</v>
      </c>
      <c r="GB186">
        <v>0.105172</v>
      </c>
      <c r="GC186">
        <v>0.106677</v>
      </c>
      <c r="GD186">
        <v>0.152369</v>
      </c>
      <c r="GE186">
        <v>0.153648</v>
      </c>
      <c r="GF186">
        <v>27678.6</v>
      </c>
      <c r="GG186">
        <v>22035.2</v>
      </c>
      <c r="GH186">
        <v>28937.9</v>
      </c>
      <c r="GI186">
        <v>24186.8</v>
      </c>
      <c r="GJ186">
        <v>31194.9</v>
      </c>
      <c r="GK186">
        <v>29872.2</v>
      </c>
      <c r="GL186">
        <v>39923.6</v>
      </c>
      <c r="GM186">
        <v>39468.6</v>
      </c>
      <c r="GN186">
        <v>2.1076</v>
      </c>
      <c r="GO186">
        <v>1.79972</v>
      </c>
      <c r="GP186">
        <v>0.0830516</v>
      </c>
      <c r="GQ186">
        <v>0</v>
      </c>
      <c r="GR186">
        <v>31.3472</v>
      </c>
      <c r="GS186">
        <v>999.9</v>
      </c>
      <c r="GT186">
        <v>63.2</v>
      </c>
      <c r="GU186">
        <v>36</v>
      </c>
      <c r="GV186">
        <v>37.4511</v>
      </c>
      <c r="GW186">
        <v>62.2826</v>
      </c>
      <c r="GX186">
        <v>30.9655</v>
      </c>
      <c r="GY186">
        <v>1</v>
      </c>
      <c r="GZ186">
        <v>0.437536</v>
      </c>
      <c r="HA186">
        <v>0</v>
      </c>
      <c r="HB186">
        <v>20.2834</v>
      </c>
      <c r="HC186">
        <v>5.22283</v>
      </c>
      <c r="HD186">
        <v>11.9081</v>
      </c>
      <c r="HE186">
        <v>4.9637</v>
      </c>
      <c r="HF186">
        <v>3.292</v>
      </c>
      <c r="HG186">
        <v>9999</v>
      </c>
      <c r="HH186">
        <v>9999</v>
      </c>
      <c r="HI186">
        <v>9999</v>
      </c>
      <c r="HJ186">
        <v>999.9</v>
      </c>
      <c r="HK186">
        <v>4.97031</v>
      </c>
      <c r="HL186">
        <v>1.87531</v>
      </c>
      <c r="HM186">
        <v>1.87407</v>
      </c>
      <c r="HN186">
        <v>1.87322</v>
      </c>
      <c r="HO186">
        <v>1.87469</v>
      </c>
      <c r="HP186">
        <v>1.86966</v>
      </c>
      <c r="HQ186">
        <v>1.87379</v>
      </c>
      <c r="HR186">
        <v>1.87885</v>
      </c>
      <c r="HS186">
        <v>0</v>
      </c>
      <c r="HT186">
        <v>0</v>
      </c>
      <c r="HU186">
        <v>0</v>
      </c>
      <c r="HV186">
        <v>0</v>
      </c>
      <c r="HW186" t="s">
        <v>416</v>
      </c>
      <c r="HX186" t="s">
        <v>417</v>
      </c>
      <c r="HY186" t="s">
        <v>418</v>
      </c>
      <c r="HZ186" t="s">
        <v>418</v>
      </c>
      <c r="IA186" t="s">
        <v>418</v>
      </c>
      <c r="IB186" t="s">
        <v>418</v>
      </c>
      <c r="IC186">
        <v>0</v>
      </c>
      <c r="ID186">
        <v>100</v>
      </c>
      <c r="IE186">
        <v>100</v>
      </c>
      <c r="IF186">
        <v>0.517</v>
      </c>
      <c r="IG186">
        <v>0.5639999999999999</v>
      </c>
      <c r="IH186">
        <v>0.5132857142856437</v>
      </c>
      <c r="II186">
        <v>0</v>
      </c>
      <c r="IJ186">
        <v>0</v>
      </c>
      <c r="IK186">
        <v>0</v>
      </c>
      <c r="IL186">
        <v>0.5667049999999989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1.5</v>
      </c>
      <c r="IU186">
        <v>1.7</v>
      </c>
      <c r="IV186">
        <v>1.14502</v>
      </c>
      <c r="IW186">
        <v>2.44751</v>
      </c>
      <c r="IX186">
        <v>1.42578</v>
      </c>
      <c r="IY186">
        <v>2.26685</v>
      </c>
      <c r="IZ186">
        <v>1.54785</v>
      </c>
      <c r="JA186">
        <v>2.36694</v>
      </c>
      <c r="JB186">
        <v>38.8211</v>
      </c>
      <c r="JC186">
        <v>14.3509</v>
      </c>
      <c r="JD186">
        <v>18</v>
      </c>
      <c r="JE186">
        <v>638.686</v>
      </c>
      <c r="JF186">
        <v>419.694</v>
      </c>
      <c r="JG186">
        <v>32.0343</v>
      </c>
      <c r="JH186">
        <v>32.7753</v>
      </c>
      <c r="JI186">
        <v>30.0002</v>
      </c>
      <c r="JJ186">
        <v>32.6504</v>
      </c>
      <c r="JK186">
        <v>32.5768</v>
      </c>
      <c r="JL186">
        <v>22.9281</v>
      </c>
      <c r="JM186">
        <v>6.03631</v>
      </c>
      <c r="JN186">
        <v>100</v>
      </c>
      <c r="JO186">
        <v>-999.9</v>
      </c>
      <c r="JP186">
        <v>435</v>
      </c>
      <c r="JQ186">
        <v>35</v>
      </c>
      <c r="JR186">
        <v>94.29640000000001</v>
      </c>
      <c r="JS186">
        <v>100.408</v>
      </c>
    </row>
    <row r="187" spans="1:279">
      <c r="A187">
        <v>151</v>
      </c>
      <c r="B187">
        <v>1687905056.5</v>
      </c>
      <c r="C187">
        <v>32524.90000009537</v>
      </c>
      <c r="D187" t="s">
        <v>1166</v>
      </c>
      <c r="E187" t="s">
        <v>1167</v>
      </c>
      <c r="F187">
        <v>15</v>
      </c>
      <c r="P187">
        <v>1687905048.75</v>
      </c>
      <c r="Q187">
        <f>(R187)/1000</f>
        <v>0</v>
      </c>
      <c r="R187">
        <f>1000*DB187*AP187*(CX187-CY187)/(100*CQ187*(1000-AP187*CX187))</f>
        <v>0</v>
      </c>
      <c r="S187">
        <f>DB187*AP187*(CW187-CV187*(1000-AP187*CY187)/(1000-AP187*CX187))/(100*CQ187)</f>
        <v>0</v>
      </c>
      <c r="T187">
        <f>CV187 - IF(AP187&gt;1, S187*CQ187*100.0/(AR187*DJ187), 0)</f>
        <v>0</v>
      </c>
      <c r="U187">
        <f>((AA187-Q187/2)*T187-S187)/(AA187+Q187/2)</f>
        <v>0</v>
      </c>
      <c r="V187">
        <f>U187*(DC187+DD187)/1000.0</f>
        <v>0</v>
      </c>
      <c r="W187">
        <f>(CV187 - IF(AP187&gt;1, S187*CQ187*100.0/(AR187*DJ187), 0))*(DC187+DD187)/1000.0</f>
        <v>0</v>
      </c>
      <c r="X187">
        <f>2.0/((1/Z187-1/Y187)+SIGN(Z187)*SQRT((1/Z187-1/Y187)*(1/Z187-1/Y187) + 4*CR187/((CR187+1)*(CR187+1))*(2*1/Z187*1/Y187-1/Y187*1/Y187)))</f>
        <v>0</v>
      </c>
      <c r="Y187">
        <f>IF(LEFT(CS187,1)&lt;&gt;"0",IF(LEFT(CS187,1)="1",3.0,CT187),$D$5+$E$5*(DJ187*DC187/($K$5*1000))+$F$5*(DJ187*DC187/($K$5*1000))*MAX(MIN(CQ187,$J$5),$I$5)*MAX(MIN(CQ187,$J$5),$I$5)+$G$5*MAX(MIN(CQ187,$J$5),$I$5)*(DJ187*DC187/($K$5*1000))+$H$5*(DJ187*DC187/($K$5*1000))*(DJ187*DC187/($K$5*1000)))</f>
        <v>0</v>
      </c>
      <c r="Z187">
        <f>Q187*(1000-(1000*0.61365*exp(17.502*AD187/(240.97+AD187))/(DC187+DD187)+CX187)/2)/(1000*0.61365*exp(17.502*AD187/(240.97+AD187))/(DC187+DD187)-CX187)</f>
        <v>0</v>
      </c>
      <c r="AA187">
        <f>1/((CR187+1)/(X187/1.6)+1/(Y187/1.37)) + CR187/((CR187+1)/(X187/1.6) + CR187/(Y187/1.37))</f>
        <v>0</v>
      </c>
      <c r="AB187">
        <f>(CM187*CP187)</f>
        <v>0</v>
      </c>
      <c r="AC187">
        <f>(DE187+(AB187+2*0.95*5.67E-8*(((DE187+$B$7)+273)^4-(DE187+273)^4)-44100*Q187)/(1.84*29.3*Y187+8*0.95*5.67E-8*(DE187+273)^3))</f>
        <v>0</v>
      </c>
      <c r="AD187">
        <f>($B$119*DF187+$D$7*DG187+$C$119*AC187)</f>
        <v>0</v>
      </c>
      <c r="AE187">
        <f>0.61365*exp(17.502*AD187/(240.97+AD187))</f>
        <v>0</v>
      </c>
      <c r="AF187">
        <f>(AG187/AH187*100)</f>
        <v>0</v>
      </c>
      <c r="AG187">
        <f>CX187*(DC187+DD187)/1000</f>
        <v>0</v>
      </c>
      <c r="AH187">
        <f>0.61365*exp(17.502*DE187/(240.97+DE187))</f>
        <v>0</v>
      </c>
      <c r="AI187">
        <f>(AE187-CX187*(DC187+DD187)/1000)</f>
        <v>0</v>
      </c>
      <c r="AJ187">
        <f>(-Q187*44100)</f>
        <v>0</v>
      </c>
      <c r="AK187">
        <f>2*29.3*Y187*0.92*(DE187-AD187)</f>
        <v>0</v>
      </c>
      <c r="AL187">
        <f>2*0.95*5.67E-8*(((DE187+$B$7)+273)^4-(AD187+273)^4)</f>
        <v>0</v>
      </c>
      <c r="AM187">
        <f>AB187+AL187+AJ187+AK187</f>
        <v>0</v>
      </c>
      <c r="AN187">
        <v>0</v>
      </c>
      <c r="AO187">
        <v>0</v>
      </c>
      <c r="AP187">
        <f>IF(AN187*$H$13&gt;=AR187,1.0,(AR187/(AR187-AN187*$H$13)))</f>
        <v>0</v>
      </c>
      <c r="AQ187">
        <f>(AP187-1)*100</f>
        <v>0</v>
      </c>
      <c r="AR187">
        <f>MAX(0,($B$13+$C$13*DJ187)/(1+$D$13*DJ187)*DC187/(DE187+273)*$E$13)</f>
        <v>0</v>
      </c>
      <c r="AS187" t="s">
        <v>409</v>
      </c>
      <c r="AT187">
        <v>12501.9</v>
      </c>
      <c r="AU187">
        <v>646.7515384615385</v>
      </c>
      <c r="AV187">
        <v>2575.47</v>
      </c>
      <c r="AW187">
        <f>1-AU187/AV187</f>
        <v>0</v>
      </c>
      <c r="AX187">
        <v>-1.242991638256745</v>
      </c>
      <c r="AY187" t="s">
        <v>1168</v>
      </c>
      <c r="AZ187">
        <v>12550.9</v>
      </c>
      <c r="BA187">
        <v>667.67704</v>
      </c>
      <c r="BB187">
        <v>1257.4</v>
      </c>
      <c r="BC187">
        <f>1-BA187/BB187</f>
        <v>0</v>
      </c>
      <c r="BD187">
        <v>0.5</v>
      </c>
      <c r="BE187">
        <f>CN187</f>
        <v>0</v>
      </c>
      <c r="BF187">
        <f>S187</f>
        <v>0</v>
      </c>
      <c r="BG187">
        <f>BC187*BD187*BE187</f>
        <v>0</v>
      </c>
      <c r="BH187">
        <f>(BF187-AX187)/BE187</f>
        <v>0</v>
      </c>
      <c r="BI187">
        <f>(AV187-BB187)/BB187</f>
        <v>0</v>
      </c>
      <c r="BJ187">
        <f>AU187/(AW187+AU187/BB187)</f>
        <v>0</v>
      </c>
      <c r="BK187" t="s">
        <v>1169</v>
      </c>
      <c r="BL187">
        <v>496.85</v>
      </c>
      <c r="BM187">
        <f>IF(BL187&lt;&gt;0, BL187, BJ187)</f>
        <v>0</v>
      </c>
      <c r="BN187">
        <f>1-BM187/BB187</f>
        <v>0</v>
      </c>
      <c r="BO187">
        <f>(BB187-BA187)/(BB187-BM187)</f>
        <v>0</v>
      </c>
      <c r="BP187">
        <f>(AV187-BB187)/(AV187-BM187)</f>
        <v>0</v>
      </c>
      <c r="BQ187">
        <f>(BB187-BA187)/(BB187-AU187)</f>
        <v>0</v>
      </c>
      <c r="BR187">
        <f>(AV187-BB187)/(AV187-AU187)</f>
        <v>0</v>
      </c>
      <c r="BS187">
        <f>(BO187*BM187/BA187)</f>
        <v>0</v>
      </c>
      <c r="BT187">
        <f>(1-BS187)</f>
        <v>0</v>
      </c>
      <c r="BU187">
        <v>2145</v>
      </c>
      <c r="BV187">
        <v>300</v>
      </c>
      <c r="BW187">
        <v>300</v>
      </c>
      <c r="BX187">
        <v>300</v>
      </c>
      <c r="BY187">
        <v>12550.9</v>
      </c>
      <c r="BZ187">
        <v>1103.15</v>
      </c>
      <c r="CA187">
        <v>-0.00969661</v>
      </c>
      <c r="CB187">
        <v>-37.87</v>
      </c>
      <c r="CC187" t="s">
        <v>412</v>
      </c>
      <c r="CD187" t="s">
        <v>412</v>
      </c>
      <c r="CE187" t="s">
        <v>412</v>
      </c>
      <c r="CF187" t="s">
        <v>412</v>
      </c>
      <c r="CG187" t="s">
        <v>412</v>
      </c>
      <c r="CH187" t="s">
        <v>412</v>
      </c>
      <c r="CI187" t="s">
        <v>412</v>
      </c>
      <c r="CJ187" t="s">
        <v>412</v>
      </c>
      <c r="CK187" t="s">
        <v>412</v>
      </c>
      <c r="CL187" t="s">
        <v>412</v>
      </c>
      <c r="CM187">
        <f>$B$11*DK187+$C$11*DL187+$F$11*DW187*(1-DZ187)</f>
        <v>0</v>
      </c>
      <c r="CN187">
        <f>CM187*CO187</f>
        <v>0</v>
      </c>
      <c r="CO187">
        <f>($B$11*$D$9+$C$11*$D$9+$F$11*((EJ187+EB187)/MAX(EJ187+EB187+EK187, 0.1)*$I$9+EK187/MAX(EJ187+EB187+EK187, 0.1)*$J$9))/($B$11+$C$11+$F$11)</f>
        <v>0</v>
      </c>
      <c r="CP187">
        <f>($B$11*$K$9+$C$11*$K$9+$F$11*((EJ187+EB187)/MAX(EJ187+EB187+EK187, 0.1)*$P$9+EK187/MAX(EJ187+EB187+EK187, 0.1)*$Q$9))/($B$11+$C$11+$F$11)</f>
        <v>0</v>
      </c>
      <c r="CQ187">
        <v>6</v>
      </c>
      <c r="CR187">
        <v>0.5</v>
      </c>
      <c r="CS187" t="s">
        <v>413</v>
      </c>
      <c r="CT187">
        <v>2</v>
      </c>
      <c r="CU187">
        <v>1687905048.75</v>
      </c>
      <c r="CV187">
        <v>424.2079</v>
      </c>
      <c r="CW187">
        <v>434.9959666666666</v>
      </c>
      <c r="CX187">
        <v>35.74597333333333</v>
      </c>
      <c r="CY187">
        <v>34.99106333333334</v>
      </c>
      <c r="CZ187">
        <v>423.6569</v>
      </c>
      <c r="DA187">
        <v>35.18297333333333</v>
      </c>
      <c r="DB187">
        <v>600.1933</v>
      </c>
      <c r="DC187">
        <v>100.7222000000001</v>
      </c>
      <c r="DD187">
        <v>0.09990546333333332</v>
      </c>
      <c r="DE187">
        <v>32.41318666666667</v>
      </c>
      <c r="DF187">
        <v>32.40289666666667</v>
      </c>
      <c r="DG187">
        <v>999.9000000000002</v>
      </c>
      <c r="DH187">
        <v>0</v>
      </c>
      <c r="DI187">
        <v>0</v>
      </c>
      <c r="DJ187">
        <v>9995.938666666667</v>
      </c>
      <c r="DK187">
        <v>0</v>
      </c>
      <c r="DL187">
        <v>138.1645666666667</v>
      </c>
      <c r="DM187">
        <v>-10.82222</v>
      </c>
      <c r="DN187">
        <v>439.8986666666667</v>
      </c>
      <c r="DO187">
        <v>450.7688333333332</v>
      </c>
      <c r="DP187">
        <v>0.75563</v>
      </c>
      <c r="DQ187">
        <v>434.9959666666666</v>
      </c>
      <c r="DR187">
        <v>34.99106333333334</v>
      </c>
      <c r="DS187">
        <v>3.600485666666667</v>
      </c>
      <c r="DT187">
        <v>3.524376666666667</v>
      </c>
      <c r="DU187">
        <v>27.10117666666666</v>
      </c>
      <c r="DV187">
        <v>26.73764</v>
      </c>
      <c r="DW187">
        <v>800.0110333333334</v>
      </c>
      <c r="DX187">
        <v>0.9500019666666666</v>
      </c>
      <c r="DY187">
        <v>0.04999798666666665</v>
      </c>
      <c r="DZ187">
        <v>0</v>
      </c>
      <c r="EA187">
        <v>668.1516</v>
      </c>
      <c r="EB187">
        <v>4.99931</v>
      </c>
      <c r="EC187">
        <v>12950.52333333333</v>
      </c>
      <c r="ED187">
        <v>6994.670000000001</v>
      </c>
      <c r="EE187">
        <v>38.625</v>
      </c>
      <c r="EF187">
        <v>40.6208</v>
      </c>
      <c r="EG187">
        <v>39.5</v>
      </c>
      <c r="EH187">
        <v>40.31199999999998</v>
      </c>
      <c r="EI187">
        <v>40.47059999999999</v>
      </c>
      <c r="EJ187">
        <v>755.2636666666668</v>
      </c>
      <c r="EK187">
        <v>39.74766666666667</v>
      </c>
      <c r="EL187">
        <v>0</v>
      </c>
      <c r="EM187">
        <v>197</v>
      </c>
      <c r="EN187">
        <v>0</v>
      </c>
      <c r="EO187">
        <v>667.67704</v>
      </c>
      <c r="EP187">
        <v>-51.81992300469896</v>
      </c>
      <c r="EQ187">
        <v>7032.469269054191</v>
      </c>
      <c r="ER187">
        <v>12981.3</v>
      </c>
      <c r="ES187">
        <v>15</v>
      </c>
      <c r="ET187">
        <v>1687905077.5</v>
      </c>
      <c r="EU187" t="s">
        <v>1170</v>
      </c>
      <c r="EV187">
        <v>1687905077.5</v>
      </c>
      <c r="EW187">
        <v>1687905074.5</v>
      </c>
      <c r="EX187">
        <v>151</v>
      </c>
      <c r="EY187">
        <v>0.034</v>
      </c>
      <c r="EZ187">
        <v>-0</v>
      </c>
      <c r="FA187">
        <v>0.551</v>
      </c>
      <c r="FB187">
        <v>0.5629999999999999</v>
      </c>
      <c r="FC187">
        <v>435</v>
      </c>
      <c r="FD187">
        <v>35</v>
      </c>
      <c r="FE187">
        <v>0.18</v>
      </c>
      <c r="FF187">
        <v>0.1</v>
      </c>
      <c r="FG187">
        <v>-10.83112</v>
      </c>
      <c r="FH187">
        <v>0.2748585365853934</v>
      </c>
      <c r="FI187">
        <v>0.04095080707385388</v>
      </c>
      <c r="FJ187">
        <v>1</v>
      </c>
      <c r="FK187">
        <v>424.1731</v>
      </c>
      <c r="FL187">
        <v>0.2163737486097694</v>
      </c>
      <c r="FM187">
        <v>0.02535001643654681</v>
      </c>
      <c r="FN187">
        <v>1</v>
      </c>
      <c r="FO187">
        <v>0.7292737</v>
      </c>
      <c r="FP187">
        <v>0.4061787917448391</v>
      </c>
      <c r="FQ187">
        <v>0.04108136771469519</v>
      </c>
      <c r="FR187">
        <v>1</v>
      </c>
      <c r="FS187">
        <v>35.74239999999999</v>
      </c>
      <c r="FT187">
        <v>0.1702691879866485</v>
      </c>
      <c r="FU187">
        <v>0.01407913349606382</v>
      </c>
      <c r="FV187">
        <v>1</v>
      </c>
      <c r="FW187">
        <v>4</v>
      </c>
      <c r="FX187">
        <v>4</v>
      </c>
      <c r="FY187" t="s">
        <v>415</v>
      </c>
      <c r="FZ187">
        <v>3.17143</v>
      </c>
      <c r="GA187">
        <v>2.79677</v>
      </c>
      <c r="GB187">
        <v>0.104034</v>
      </c>
      <c r="GC187">
        <v>0.106677</v>
      </c>
      <c r="GD187">
        <v>0.15503</v>
      </c>
      <c r="GE187">
        <v>0.153778</v>
      </c>
      <c r="GF187">
        <v>27718.3</v>
      </c>
      <c r="GG187">
        <v>22033.9</v>
      </c>
      <c r="GH187">
        <v>28942.5</v>
      </c>
      <c r="GI187">
        <v>24185.4</v>
      </c>
      <c r="GJ187">
        <v>31100</v>
      </c>
      <c r="GK187">
        <v>29866.1</v>
      </c>
      <c r="GL187">
        <v>39928.9</v>
      </c>
      <c r="GM187">
        <v>39466.6</v>
      </c>
      <c r="GN187">
        <v>2.11072</v>
      </c>
      <c r="GO187">
        <v>1.79622</v>
      </c>
      <c r="GP187">
        <v>0.06670130000000001</v>
      </c>
      <c r="GQ187">
        <v>0</v>
      </c>
      <c r="GR187">
        <v>31.3198</v>
      </c>
      <c r="GS187">
        <v>999.9</v>
      </c>
      <c r="GT187">
        <v>63.2</v>
      </c>
      <c r="GU187">
        <v>36</v>
      </c>
      <c r="GV187">
        <v>37.4528</v>
      </c>
      <c r="GW187">
        <v>62.0826</v>
      </c>
      <c r="GX187">
        <v>30.601</v>
      </c>
      <c r="GY187">
        <v>1</v>
      </c>
      <c r="GZ187">
        <v>0.437185</v>
      </c>
      <c r="HA187">
        <v>0</v>
      </c>
      <c r="HB187">
        <v>20.2834</v>
      </c>
      <c r="HC187">
        <v>5.22238</v>
      </c>
      <c r="HD187">
        <v>11.9081</v>
      </c>
      <c r="HE187">
        <v>4.96375</v>
      </c>
      <c r="HF187">
        <v>3.292</v>
      </c>
      <c r="HG187">
        <v>9999</v>
      </c>
      <c r="HH187">
        <v>9999</v>
      </c>
      <c r="HI187">
        <v>9999</v>
      </c>
      <c r="HJ187">
        <v>999.9</v>
      </c>
      <c r="HK187">
        <v>4.9703</v>
      </c>
      <c r="HL187">
        <v>1.87529</v>
      </c>
      <c r="HM187">
        <v>1.87408</v>
      </c>
      <c r="HN187">
        <v>1.87326</v>
      </c>
      <c r="HO187">
        <v>1.87469</v>
      </c>
      <c r="HP187">
        <v>1.86966</v>
      </c>
      <c r="HQ187">
        <v>1.87378</v>
      </c>
      <c r="HR187">
        <v>1.87884</v>
      </c>
      <c r="HS187">
        <v>0</v>
      </c>
      <c r="HT187">
        <v>0</v>
      </c>
      <c r="HU187">
        <v>0</v>
      </c>
      <c r="HV187">
        <v>0</v>
      </c>
      <c r="HW187" t="s">
        <v>416</v>
      </c>
      <c r="HX187" t="s">
        <v>417</v>
      </c>
      <c r="HY187" t="s">
        <v>418</v>
      </c>
      <c r="HZ187" t="s">
        <v>418</v>
      </c>
      <c r="IA187" t="s">
        <v>418</v>
      </c>
      <c r="IB187" t="s">
        <v>418</v>
      </c>
      <c r="IC187">
        <v>0</v>
      </c>
      <c r="ID187">
        <v>100</v>
      </c>
      <c r="IE187">
        <v>100</v>
      </c>
      <c r="IF187">
        <v>0.551</v>
      </c>
      <c r="IG187">
        <v>0.5629999999999999</v>
      </c>
      <c r="IH187">
        <v>0.5168000000000461</v>
      </c>
      <c r="II187">
        <v>0</v>
      </c>
      <c r="IJ187">
        <v>0</v>
      </c>
      <c r="IK187">
        <v>0</v>
      </c>
      <c r="IL187">
        <v>0.5637300000000067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3</v>
      </c>
      <c r="IU187">
        <v>3</v>
      </c>
      <c r="IV187">
        <v>1.14502</v>
      </c>
      <c r="IW187">
        <v>2.45239</v>
      </c>
      <c r="IX187">
        <v>1.42578</v>
      </c>
      <c r="IY187">
        <v>2.26685</v>
      </c>
      <c r="IZ187">
        <v>1.54785</v>
      </c>
      <c r="JA187">
        <v>2.323</v>
      </c>
      <c r="JB187">
        <v>38.7717</v>
      </c>
      <c r="JC187">
        <v>14.3247</v>
      </c>
      <c r="JD187">
        <v>18</v>
      </c>
      <c r="JE187">
        <v>641.1420000000001</v>
      </c>
      <c r="JF187">
        <v>417.709</v>
      </c>
      <c r="JG187">
        <v>31.998</v>
      </c>
      <c r="JH187">
        <v>32.7636</v>
      </c>
      <c r="JI187">
        <v>30.0002</v>
      </c>
      <c r="JJ187">
        <v>32.6561</v>
      </c>
      <c r="JK187">
        <v>32.5825</v>
      </c>
      <c r="JL187">
        <v>22.9282</v>
      </c>
      <c r="JM187">
        <v>5.48673</v>
      </c>
      <c r="JN187">
        <v>100</v>
      </c>
      <c r="JO187">
        <v>-999.9</v>
      </c>
      <c r="JP187">
        <v>435</v>
      </c>
      <c r="JQ187">
        <v>35</v>
      </c>
      <c r="JR187">
        <v>94.31010000000001</v>
      </c>
      <c r="JS187">
        <v>100.403</v>
      </c>
    </row>
    <row r="188" spans="1:279">
      <c r="A188">
        <v>152</v>
      </c>
      <c r="B188">
        <v>1687905174</v>
      </c>
      <c r="C188">
        <v>32642.40000009537</v>
      </c>
      <c r="D188" t="s">
        <v>1171</v>
      </c>
      <c r="E188" t="s">
        <v>1172</v>
      </c>
      <c r="F188">
        <v>15</v>
      </c>
      <c r="P188">
        <v>1687905166.25</v>
      </c>
      <c r="Q188">
        <f>(R188)/1000</f>
        <v>0</v>
      </c>
      <c r="R188">
        <f>1000*DB188*AP188*(CX188-CY188)/(100*CQ188*(1000-AP188*CX188))</f>
        <v>0</v>
      </c>
      <c r="S188">
        <f>DB188*AP188*(CW188-CV188*(1000-AP188*CY188)/(1000-AP188*CX188))/(100*CQ188)</f>
        <v>0</v>
      </c>
      <c r="T188">
        <f>CV188 - IF(AP188&gt;1, S188*CQ188*100.0/(AR188*DJ188), 0)</f>
        <v>0</v>
      </c>
      <c r="U188">
        <f>((AA188-Q188/2)*T188-S188)/(AA188+Q188/2)</f>
        <v>0</v>
      </c>
      <c r="V188">
        <f>U188*(DC188+DD188)/1000.0</f>
        <v>0</v>
      </c>
      <c r="W188">
        <f>(CV188 - IF(AP188&gt;1, S188*CQ188*100.0/(AR188*DJ188), 0))*(DC188+DD188)/1000.0</f>
        <v>0</v>
      </c>
      <c r="X188">
        <f>2.0/((1/Z188-1/Y188)+SIGN(Z188)*SQRT((1/Z188-1/Y188)*(1/Z188-1/Y188) + 4*CR188/((CR188+1)*(CR188+1))*(2*1/Z188*1/Y188-1/Y188*1/Y188)))</f>
        <v>0</v>
      </c>
      <c r="Y188">
        <f>IF(LEFT(CS188,1)&lt;&gt;"0",IF(LEFT(CS188,1)="1",3.0,CT188),$D$5+$E$5*(DJ188*DC188/($K$5*1000))+$F$5*(DJ188*DC188/($K$5*1000))*MAX(MIN(CQ188,$J$5),$I$5)*MAX(MIN(CQ188,$J$5),$I$5)+$G$5*MAX(MIN(CQ188,$J$5),$I$5)*(DJ188*DC188/($K$5*1000))+$H$5*(DJ188*DC188/($K$5*1000))*(DJ188*DC188/($K$5*1000)))</f>
        <v>0</v>
      </c>
      <c r="Z188">
        <f>Q188*(1000-(1000*0.61365*exp(17.502*AD188/(240.97+AD188))/(DC188+DD188)+CX188)/2)/(1000*0.61365*exp(17.502*AD188/(240.97+AD188))/(DC188+DD188)-CX188)</f>
        <v>0</v>
      </c>
      <c r="AA188">
        <f>1/((CR188+1)/(X188/1.6)+1/(Y188/1.37)) + CR188/((CR188+1)/(X188/1.6) + CR188/(Y188/1.37))</f>
        <v>0</v>
      </c>
      <c r="AB188">
        <f>(CM188*CP188)</f>
        <v>0</v>
      </c>
      <c r="AC188">
        <f>(DE188+(AB188+2*0.95*5.67E-8*(((DE188+$B$7)+273)^4-(DE188+273)^4)-44100*Q188)/(1.84*29.3*Y188+8*0.95*5.67E-8*(DE188+273)^3))</f>
        <v>0</v>
      </c>
      <c r="AD188">
        <f>($B$119*DF188+$D$7*DG188+$C$119*AC188)</f>
        <v>0</v>
      </c>
      <c r="AE188">
        <f>0.61365*exp(17.502*AD188/(240.97+AD188))</f>
        <v>0</v>
      </c>
      <c r="AF188">
        <f>(AG188/AH188*100)</f>
        <v>0</v>
      </c>
      <c r="AG188">
        <f>CX188*(DC188+DD188)/1000</f>
        <v>0</v>
      </c>
      <c r="AH188">
        <f>0.61365*exp(17.502*DE188/(240.97+DE188))</f>
        <v>0</v>
      </c>
      <c r="AI188">
        <f>(AE188-CX188*(DC188+DD188)/1000)</f>
        <v>0</v>
      </c>
      <c r="AJ188">
        <f>(-Q188*44100)</f>
        <v>0</v>
      </c>
      <c r="AK188">
        <f>2*29.3*Y188*0.92*(DE188-AD188)</f>
        <v>0</v>
      </c>
      <c r="AL188">
        <f>2*0.95*5.67E-8*(((DE188+$B$7)+273)^4-(AD188+273)^4)</f>
        <v>0</v>
      </c>
      <c r="AM188">
        <f>AB188+AL188+AJ188+AK188</f>
        <v>0</v>
      </c>
      <c r="AN188">
        <v>0</v>
      </c>
      <c r="AO188">
        <v>0</v>
      </c>
      <c r="AP188">
        <f>IF(AN188*$H$13&gt;=AR188,1.0,(AR188/(AR188-AN188*$H$13)))</f>
        <v>0</v>
      </c>
      <c r="AQ188">
        <f>(AP188-1)*100</f>
        <v>0</v>
      </c>
      <c r="AR188">
        <f>MAX(0,($B$13+$C$13*DJ188)/(1+$D$13*DJ188)*DC188/(DE188+273)*$E$13)</f>
        <v>0</v>
      </c>
      <c r="AS188" t="s">
        <v>409</v>
      </c>
      <c r="AT188">
        <v>12501.9</v>
      </c>
      <c r="AU188">
        <v>646.7515384615385</v>
      </c>
      <c r="AV188">
        <v>2575.47</v>
      </c>
      <c r="AW188">
        <f>1-AU188/AV188</f>
        <v>0</v>
      </c>
      <c r="AX188">
        <v>-1.242991638256745</v>
      </c>
      <c r="AY188" t="s">
        <v>1173</v>
      </c>
      <c r="AZ188">
        <v>12570.1</v>
      </c>
      <c r="BA188">
        <v>568.5108076923077</v>
      </c>
      <c r="BB188">
        <v>888.938</v>
      </c>
      <c r="BC188">
        <f>1-BA188/BB188</f>
        <v>0</v>
      </c>
      <c r="BD188">
        <v>0.5</v>
      </c>
      <c r="BE188">
        <f>CN188</f>
        <v>0</v>
      </c>
      <c r="BF188">
        <f>S188</f>
        <v>0</v>
      </c>
      <c r="BG188">
        <f>BC188*BD188*BE188</f>
        <v>0</v>
      </c>
      <c r="BH188">
        <f>(BF188-AX188)/BE188</f>
        <v>0</v>
      </c>
      <c r="BI188">
        <f>(AV188-BB188)/BB188</f>
        <v>0</v>
      </c>
      <c r="BJ188">
        <f>AU188/(AW188+AU188/BB188)</f>
        <v>0</v>
      </c>
      <c r="BK188" t="s">
        <v>1174</v>
      </c>
      <c r="BL188">
        <v>-2718.46</v>
      </c>
      <c r="BM188">
        <f>IF(BL188&lt;&gt;0, BL188, BJ188)</f>
        <v>0</v>
      </c>
      <c r="BN188">
        <f>1-BM188/BB188</f>
        <v>0</v>
      </c>
      <c r="BO188">
        <f>(BB188-BA188)/(BB188-BM188)</f>
        <v>0</v>
      </c>
      <c r="BP188">
        <f>(AV188-BB188)/(AV188-BM188)</f>
        <v>0</v>
      </c>
      <c r="BQ188">
        <f>(BB188-BA188)/(BB188-AU188)</f>
        <v>0</v>
      </c>
      <c r="BR188">
        <f>(AV188-BB188)/(AV188-AU188)</f>
        <v>0</v>
      </c>
      <c r="BS188">
        <f>(BO188*BM188/BA188)</f>
        <v>0</v>
      </c>
      <c r="BT188">
        <f>(1-BS188)</f>
        <v>0</v>
      </c>
      <c r="BU188">
        <v>2147</v>
      </c>
      <c r="BV188">
        <v>300</v>
      </c>
      <c r="BW188">
        <v>300</v>
      </c>
      <c r="BX188">
        <v>300</v>
      </c>
      <c r="BY188">
        <v>12570.1</v>
      </c>
      <c r="BZ188">
        <v>791.87</v>
      </c>
      <c r="CA188">
        <v>-0.009709290000000001</v>
      </c>
      <c r="CB188">
        <v>-27.29</v>
      </c>
      <c r="CC188" t="s">
        <v>412</v>
      </c>
      <c r="CD188" t="s">
        <v>412</v>
      </c>
      <c r="CE188" t="s">
        <v>412</v>
      </c>
      <c r="CF188" t="s">
        <v>412</v>
      </c>
      <c r="CG188" t="s">
        <v>412</v>
      </c>
      <c r="CH188" t="s">
        <v>412</v>
      </c>
      <c r="CI188" t="s">
        <v>412</v>
      </c>
      <c r="CJ188" t="s">
        <v>412</v>
      </c>
      <c r="CK188" t="s">
        <v>412</v>
      </c>
      <c r="CL188" t="s">
        <v>412</v>
      </c>
      <c r="CM188">
        <f>$B$11*DK188+$C$11*DL188+$F$11*DW188*(1-DZ188)</f>
        <v>0</v>
      </c>
      <c r="CN188">
        <f>CM188*CO188</f>
        <v>0</v>
      </c>
      <c r="CO188">
        <f>($B$11*$D$9+$C$11*$D$9+$F$11*((EJ188+EB188)/MAX(EJ188+EB188+EK188, 0.1)*$I$9+EK188/MAX(EJ188+EB188+EK188, 0.1)*$J$9))/($B$11+$C$11+$F$11)</f>
        <v>0</v>
      </c>
      <c r="CP188">
        <f>($B$11*$K$9+$C$11*$K$9+$F$11*((EJ188+EB188)/MAX(EJ188+EB188+EK188, 0.1)*$P$9+EK188/MAX(EJ188+EB188+EK188, 0.1)*$Q$9))/($B$11+$C$11+$F$11)</f>
        <v>0</v>
      </c>
      <c r="CQ188">
        <v>6</v>
      </c>
      <c r="CR188">
        <v>0.5</v>
      </c>
      <c r="CS188" t="s">
        <v>413</v>
      </c>
      <c r="CT188">
        <v>2</v>
      </c>
      <c r="CU188">
        <v>1687905166.25</v>
      </c>
      <c r="CV188">
        <v>428.0927333333332</v>
      </c>
      <c r="CW188">
        <v>434.9910333333333</v>
      </c>
      <c r="CX188">
        <v>35.31401666666667</v>
      </c>
      <c r="CY188">
        <v>34.90441999999999</v>
      </c>
      <c r="CZ188">
        <v>427.5267333333333</v>
      </c>
      <c r="DA188">
        <v>34.75001666666667</v>
      </c>
      <c r="DB188">
        <v>600.2108000000001</v>
      </c>
      <c r="DC188">
        <v>100.7162666666667</v>
      </c>
      <c r="DD188">
        <v>0.10090123</v>
      </c>
      <c r="DE188">
        <v>32.71965333333334</v>
      </c>
      <c r="DF188">
        <v>33.01509</v>
      </c>
      <c r="DG188">
        <v>999.9000000000002</v>
      </c>
      <c r="DH188">
        <v>0</v>
      </c>
      <c r="DI188">
        <v>0</v>
      </c>
      <c r="DJ188">
        <v>9997.627666666667</v>
      </c>
      <c r="DK188">
        <v>0</v>
      </c>
      <c r="DL188">
        <v>140.5145333333333</v>
      </c>
      <c r="DM188">
        <v>-6.913725333333334</v>
      </c>
      <c r="DN188">
        <v>443.7475000000001</v>
      </c>
      <c r="DO188">
        <v>450.7232333333333</v>
      </c>
      <c r="DP188">
        <v>0.4090542333333334</v>
      </c>
      <c r="DQ188">
        <v>434.9910333333333</v>
      </c>
      <c r="DR188">
        <v>34.90441999999999</v>
      </c>
      <c r="DS188">
        <v>3.556639666666667</v>
      </c>
      <c r="DT188">
        <v>3.515440666666666</v>
      </c>
      <c r="DU188">
        <v>26.89257333333334</v>
      </c>
      <c r="DV188">
        <v>26.69450000000001</v>
      </c>
      <c r="DW188">
        <v>799.9930333333334</v>
      </c>
      <c r="DX188">
        <v>0.9499913999999997</v>
      </c>
      <c r="DY188">
        <v>0.05000822666666667</v>
      </c>
      <c r="DZ188">
        <v>0</v>
      </c>
      <c r="EA188">
        <v>568.5888666666667</v>
      </c>
      <c r="EB188">
        <v>4.99931</v>
      </c>
      <c r="EC188">
        <v>12680.06666666667</v>
      </c>
      <c r="ED188">
        <v>6994.487666666668</v>
      </c>
      <c r="EE188">
        <v>38.57879999999999</v>
      </c>
      <c r="EF188">
        <v>40.5248</v>
      </c>
      <c r="EG188">
        <v>39.44119999999999</v>
      </c>
      <c r="EH188">
        <v>40.22879999999999</v>
      </c>
      <c r="EI188">
        <v>40.4622</v>
      </c>
      <c r="EJ188">
        <v>755.2366666666668</v>
      </c>
      <c r="EK188">
        <v>39.758</v>
      </c>
      <c r="EL188">
        <v>0</v>
      </c>
      <c r="EM188">
        <v>117.2000000476837</v>
      </c>
      <c r="EN188">
        <v>0</v>
      </c>
      <c r="EO188">
        <v>568.5108076923077</v>
      </c>
      <c r="EP188">
        <v>-13.09411963776814</v>
      </c>
      <c r="EQ188">
        <v>34.56752053679016</v>
      </c>
      <c r="ER188">
        <v>12673.69615384615</v>
      </c>
      <c r="ES188">
        <v>15</v>
      </c>
      <c r="ET188">
        <v>1687905191</v>
      </c>
      <c r="EU188" t="s">
        <v>1175</v>
      </c>
      <c r="EV188">
        <v>1687905191</v>
      </c>
      <c r="EW188">
        <v>1687905191</v>
      </c>
      <c r="EX188">
        <v>152</v>
      </c>
      <c r="EY188">
        <v>0.015</v>
      </c>
      <c r="EZ188">
        <v>0</v>
      </c>
      <c r="FA188">
        <v>0.5659999999999999</v>
      </c>
      <c r="FB188">
        <v>0.5639999999999999</v>
      </c>
      <c r="FC188">
        <v>435</v>
      </c>
      <c r="FD188">
        <v>35</v>
      </c>
      <c r="FE188">
        <v>0.39</v>
      </c>
      <c r="FF188">
        <v>0.19</v>
      </c>
      <c r="FG188">
        <v>-6.910367000000001</v>
      </c>
      <c r="FH188">
        <v>-0.01166341463413137</v>
      </c>
      <c r="FI188">
        <v>0.03695946152205146</v>
      </c>
      <c r="FJ188">
        <v>1</v>
      </c>
      <c r="FK188">
        <v>428.0788</v>
      </c>
      <c r="FL188">
        <v>-0.1961112347057704</v>
      </c>
      <c r="FM188">
        <v>0.0371442234180931</v>
      </c>
      <c r="FN188">
        <v>1</v>
      </c>
      <c r="FO188">
        <v>0.382430575</v>
      </c>
      <c r="FP188">
        <v>0.4584113808630392</v>
      </c>
      <c r="FQ188">
        <v>0.04648722949955585</v>
      </c>
      <c r="FR188">
        <v>1</v>
      </c>
      <c r="FS188">
        <v>35.31119</v>
      </c>
      <c r="FT188">
        <v>0.2024142380422811</v>
      </c>
      <c r="FU188">
        <v>0.01541199424690621</v>
      </c>
      <c r="FV188">
        <v>1</v>
      </c>
      <c r="FW188">
        <v>4</v>
      </c>
      <c r="FX188">
        <v>4</v>
      </c>
      <c r="FY188" t="s">
        <v>415</v>
      </c>
      <c r="FZ188">
        <v>3.17137</v>
      </c>
      <c r="GA188">
        <v>2.79542</v>
      </c>
      <c r="GB188">
        <v>0.104741</v>
      </c>
      <c r="GC188">
        <v>0.106664</v>
      </c>
      <c r="GD188">
        <v>0.153729</v>
      </c>
      <c r="GE188">
        <v>0.153513</v>
      </c>
      <c r="GF188">
        <v>27696.5</v>
      </c>
      <c r="GG188">
        <v>22034.3</v>
      </c>
      <c r="GH188">
        <v>28942.8</v>
      </c>
      <c r="GI188">
        <v>24185.6</v>
      </c>
      <c r="GJ188">
        <v>31149.2</v>
      </c>
      <c r="GK188">
        <v>29876.1</v>
      </c>
      <c r="GL188">
        <v>39929.6</v>
      </c>
      <c r="GM188">
        <v>39467.2</v>
      </c>
      <c r="GN188">
        <v>2.10998</v>
      </c>
      <c r="GO188">
        <v>1.796</v>
      </c>
      <c r="GP188">
        <v>0.0512563</v>
      </c>
      <c r="GQ188">
        <v>0</v>
      </c>
      <c r="GR188">
        <v>32.1208</v>
      </c>
      <c r="GS188">
        <v>999.9</v>
      </c>
      <c r="GT188">
        <v>63.2</v>
      </c>
      <c r="GU188">
        <v>36</v>
      </c>
      <c r="GV188">
        <v>37.453</v>
      </c>
      <c r="GW188">
        <v>62.4326</v>
      </c>
      <c r="GX188">
        <v>30.2644</v>
      </c>
      <c r="GY188">
        <v>1</v>
      </c>
      <c r="GZ188">
        <v>0.437868</v>
      </c>
      <c r="HA188">
        <v>0</v>
      </c>
      <c r="HB188">
        <v>20.2835</v>
      </c>
      <c r="HC188">
        <v>5.22448</v>
      </c>
      <c r="HD188">
        <v>11.9081</v>
      </c>
      <c r="HE188">
        <v>4.9637</v>
      </c>
      <c r="HF188">
        <v>3.292</v>
      </c>
      <c r="HG188">
        <v>9999</v>
      </c>
      <c r="HH188">
        <v>9999</v>
      </c>
      <c r="HI188">
        <v>9999</v>
      </c>
      <c r="HJ188">
        <v>999.9</v>
      </c>
      <c r="HK188">
        <v>4.97028</v>
      </c>
      <c r="HL188">
        <v>1.87528</v>
      </c>
      <c r="HM188">
        <v>1.87405</v>
      </c>
      <c r="HN188">
        <v>1.87327</v>
      </c>
      <c r="HO188">
        <v>1.87469</v>
      </c>
      <c r="HP188">
        <v>1.86966</v>
      </c>
      <c r="HQ188">
        <v>1.87378</v>
      </c>
      <c r="HR188">
        <v>1.87882</v>
      </c>
      <c r="HS188">
        <v>0</v>
      </c>
      <c r="HT188">
        <v>0</v>
      </c>
      <c r="HU188">
        <v>0</v>
      </c>
      <c r="HV188">
        <v>0</v>
      </c>
      <c r="HW188" t="s">
        <v>416</v>
      </c>
      <c r="HX188" t="s">
        <v>417</v>
      </c>
      <c r="HY188" t="s">
        <v>418</v>
      </c>
      <c r="HZ188" t="s">
        <v>418</v>
      </c>
      <c r="IA188" t="s">
        <v>418</v>
      </c>
      <c r="IB188" t="s">
        <v>418</v>
      </c>
      <c r="IC188">
        <v>0</v>
      </c>
      <c r="ID188">
        <v>100</v>
      </c>
      <c r="IE188">
        <v>100</v>
      </c>
      <c r="IF188">
        <v>0.5659999999999999</v>
      </c>
      <c r="IG188">
        <v>0.5639999999999999</v>
      </c>
      <c r="IH188">
        <v>0.5505500000000438</v>
      </c>
      <c r="II188">
        <v>0</v>
      </c>
      <c r="IJ188">
        <v>0</v>
      </c>
      <c r="IK188">
        <v>0</v>
      </c>
      <c r="IL188">
        <v>0.5634650000000008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1.6</v>
      </c>
      <c r="IU188">
        <v>1.7</v>
      </c>
      <c r="IV188">
        <v>1.14502</v>
      </c>
      <c r="IW188">
        <v>2.44385</v>
      </c>
      <c r="IX188">
        <v>1.42578</v>
      </c>
      <c r="IY188">
        <v>2.26685</v>
      </c>
      <c r="IZ188">
        <v>1.54785</v>
      </c>
      <c r="JA188">
        <v>2.39258</v>
      </c>
      <c r="JB188">
        <v>38.7717</v>
      </c>
      <c r="JC188">
        <v>14.3159</v>
      </c>
      <c r="JD188">
        <v>18</v>
      </c>
      <c r="JE188">
        <v>640.623</v>
      </c>
      <c r="JF188">
        <v>417.618</v>
      </c>
      <c r="JG188">
        <v>32.0591</v>
      </c>
      <c r="JH188">
        <v>32.7957</v>
      </c>
      <c r="JI188">
        <v>30.0002</v>
      </c>
      <c r="JJ188">
        <v>32.662</v>
      </c>
      <c r="JK188">
        <v>32.5883</v>
      </c>
      <c r="JL188">
        <v>22.9273</v>
      </c>
      <c r="JM188">
        <v>4.65538</v>
      </c>
      <c r="JN188">
        <v>100</v>
      </c>
      <c r="JO188">
        <v>-999.9</v>
      </c>
      <c r="JP188">
        <v>435</v>
      </c>
      <c r="JQ188">
        <v>35</v>
      </c>
      <c r="JR188">
        <v>94.31140000000001</v>
      </c>
      <c r="JS188">
        <v>100.404</v>
      </c>
    </row>
    <row r="189" spans="1:279">
      <c r="A189">
        <v>153</v>
      </c>
      <c r="B189">
        <v>1687907051.6</v>
      </c>
      <c r="C189">
        <v>34520</v>
      </c>
      <c r="D189" t="s">
        <v>1176</v>
      </c>
      <c r="E189" t="s">
        <v>1177</v>
      </c>
      <c r="F189">
        <v>15</v>
      </c>
      <c r="P189">
        <v>1687907043.849999</v>
      </c>
      <c r="Q189">
        <f>(R189)/1000</f>
        <v>0</v>
      </c>
      <c r="R189">
        <f>1000*DB189*AP189*(CX189-CY189)/(100*CQ189*(1000-AP189*CX189))</f>
        <v>0</v>
      </c>
      <c r="S189">
        <f>DB189*AP189*(CW189-CV189*(1000-AP189*CY189)/(1000-AP189*CX189))/(100*CQ189)</f>
        <v>0</v>
      </c>
      <c r="T189">
        <f>CV189 - IF(AP189&gt;1, S189*CQ189*100.0/(AR189*DJ189), 0)</f>
        <v>0</v>
      </c>
      <c r="U189">
        <f>((AA189-Q189/2)*T189-S189)/(AA189+Q189/2)</f>
        <v>0</v>
      </c>
      <c r="V189">
        <f>U189*(DC189+DD189)/1000.0</f>
        <v>0</v>
      </c>
      <c r="W189">
        <f>(CV189 - IF(AP189&gt;1, S189*CQ189*100.0/(AR189*DJ189), 0))*(DC189+DD189)/1000.0</f>
        <v>0</v>
      </c>
      <c r="X189">
        <f>2.0/((1/Z189-1/Y189)+SIGN(Z189)*SQRT((1/Z189-1/Y189)*(1/Z189-1/Y189) + 4*CR189/((CR189+1)*(CR189+1))*(2*1/Z189*1/Y189-1/Y189*1/Y189)))</f>
        <v>0</v>
      </c>
      <c r="Y189">
        <f>IF(LEFT(CS189,1)&lt;&gt;"0",IF(LEFT(CS189,1)="1",3.0,CT189),$D$5+$E$5*(DJ189*DC189/($K$5*1000))+$F$5*(DJ189*DC189/($K$5*1000))*MAX(MIN(CQ189,$J$5),$I$5)*MAX(MIN(CQ189,$J$5),$I$5)+$G$5*MAX(MIN(CQ189,$J$5),$I$5)*(DJ189*DC189/($K$5*1000))+$H$5*(DJ189*DC189/($K$5*1000))*(DJ189*DC189/($K$5*1000)))</f>
        <v>0</v>
      </c>
      <c r="Z189">
        <f>Q189*(1000-(1000*0.61365*exp(17.502*AD189/(240.97+AD189))/(DC189+DD189)+CX189)/2)/(1000*0.61365*exp(17.502*AD189/(240.97+AD189))/(DC189+DD189)-CX189)</f>
        <v>0</v>
      </c>
      <c r="AA189">
        <f>1/((CR189+1)/(X189/1.6)+1/(Y189/1.37)) + CR189/((CR189+1)/(X189/1.6) + CR189/(Y189/1.37))</f>
        <v>0</v>
      </c>
      <c r="AB189">
        <f>(CM189*CP189)</f>
        <v>0</v>
      </c>
      <c r="AC189">
        <f>(DE189+(AB189+2*0.95*5.67E-8*(((DE189+$B$7)+273)^4-(DE189+273)^4)-44100*Q189)/(1.84*29.3*Y189+8*0.95*5.67E-8*(DE189+273)^3))</f>
        <v>0</v>
      </c>
      <c r="AD189">
        <f>($B$119*DF189+$D$7*DG189+$C$119*AC189)</f>
        <v>0</v>
      </c>
      <c r="AE189">
        <f>0.61365*exp(17.502*AD189/(240.97+AD189))</f>
        <v>0</v>
      </c>
      <c r="AF189">
        <f>(AG189/AH189*100)</f>
        <v>0</v>
      </c>
      <c r="AG189">
        <f>CX189*(DC189+DD189)/1000</f>
        <v>0</v>
      </c>
      <c r="AH189">
        <f>0.61365*exp(17.502*DE189/(240.97+DE189))</f>
        <v>0</v>
      </c>
      <c r="AI189">
        <f>(AE189-CX189*(DC189+DD189)/1000)</f>
        <v>0</v>
      </c>
      <c r="AJ189">
        <f>(-Q189*44100)</f>
        <v>0</v>
      </c>
      <c r="AK189">
        <f>2*29.3*Y189*0.92*(DE189-AD189)</f>
        <v>0</v>
      </c>
      <c r="AL189">
        <f>2*0.95*5.67E-8*(((DE189+$B$7)+273)^4-(AD189+273)^4)</f>
        <v>0</v>
      </c>
      <c r="AM189">
        <f>AB189+AL189+AJ189+AK189</f>
        <v>0</v>
      </c>
      <c r="AN189">
        <v>0</v>
      </c>
      <c r="AO189">
        <v>0</v>
      </c>
      <c r="AP189">
        <f>IF(AN189*$H$13&gt;=AR189,1.0,(AR189/(AR189-AN189*$H$13)))</f>
        <v>0</v>
      </c>
      <c r="AQ189">
        <f>(AP189-1)*100</f>
        <v>0</v>
      </c>
      <c r="AR189">
        <f>MAX(0,($B$13+$C$13*DJ189)/(1+$D$13*DJ189)*DC189/(DE189+273)*$E$13)</f>
        <v>0</v>
      </c>
      <c r="AS189" t="s">
        <v>409</v>
      </c>
      <c r="AT189">
        <v>12501.9</v>
      </c>
      <c r="AU189">
        <v>646.7515384615385</v>
      </c>
      <c r="AV189">
        <v>2575.47</v>
      </c>
      <c r="AW189">
        <f>1-AU189/AV189</f>
        <v>0</v>
      </c>
      <c r="AX189">
        <v>-1.242991638256745</v>
      </c>
      <c r="AY189" t="s">
        <v>1178</v>
      </c>
      <c r="AZ189">
        <v>12517.7</v>
      </c>
      <c r="BA189">
        <v>893.4027692307693</v>
      </c>
      <c r="BB189">
        <v>2126.04</v>
      </c>
      <c r="BC189">
        <f>1-BA189/BB189</f>
        <v>0</v>
      </c>
      <c r="BD189">
        <v>0.5</v>
      </c>
      <c r="BE189">
        <f>CN189</f>
        <v>0</v>
      </c>
      <c r="BF189">
        <f>S189</f>
        <v>0</v>
      </c>
      <c r="BG189">
        <f>BC189*BD189*BE189</f>
        <v>0</v>
      </c>
      <c r="BH189">
        <f>(BF189-AX189)/BE189</f>
        <v>0</v>
      </c>
      <c r="BI189">
        <f>(AV189-BB189)/BB189</f>
        <v>0</v>
      </c>
      <c r="BJ189">
        <f>AU189/(AW189+AU189/BB189)</f>
        <v>0</v>
      </c>
      <c r="BK189" t="s">
        <v>1179</v>
      </c>
      <c r="BL189">
        <v>-1498.54</v>
      </c>
      <c r="BM189">
        <f>IF(BL189&lt;&gt;0, BL189, BJ189)</f>
        <v>0</v>
      </c>
      <c r="BN189">
        <f>1-BM189/BB189</f>
        <v>0</v>
      </c>
      <c r="BO189">
        <f>(BB189-BA189)/(BB189-BM189)</f>
        <v>0</v>
      </c>
      <c r="BP189">
        <f>(AV189-BB189)/(AV189-BM189)</f>
        <v>0</v>
      </c>
      <c r="BQ189">
        <f>(BB189-BA189)/(BB189-AU189)</f>
        <v>0</v>
      </c>
      <c r="BR189">
        <f>(AV189-BB189)/(AV189-AU189)</f>
        <v>0</v>
      </c>
      <c r="BS189">
        <f>(BO189*BM189/BA189)</f>
        <v>0</v>
      </c>
      <c r="BT189">
        <f>(1-BS189)</f>
        <v>0</v>
      </c>
      <c r="BU189">
        <v>2149</v>
      </c>
      <c r="BV189">
        <v>300</v>
      </c>
      <c r="BW189">
        <v>300</v>
      </c>
      <c r="BX189">
        <v>300</v>
      </c>
      <c r="BY189">
        <v>12517.7</v>
      </c>
      <c r="BZ189">
        <v>1803.73</v>
      </c>
      <c r="CA189">
        <v>-0.009675019999999999</v>
      </c>
      <c r="CB189">
        <v>-74.29000000000001</v>
      </c>
      <c r="CC189" t="s">
        <v>412</v>
      </c>
      <c r="CD189" t="s">
        <v>412</v>
      </c>
      <c r="CE189" t="s">
        <v>412</v>
      </c>
      <c r="CF189" t="s">
        <v>412</v>
      </c>
      <c r="CG189" t="s">
        <v>412</v>
      </c>
      <c r="CH189" t="s">
        <v>412</v>
      </c>
      <c r="CI189" t="s">
        <v>412</v>
      </c>
      <c r="CJ189" t="s">
        <v>412</v>
      </c>
      <c r="CK189" t="s">
        <v>412</v>
      </c>
      <c r="CL189" t="s">
        <v>412</v>
      </c>
      <c r="CM189">
        <f>$B$11*DK189+$C$11*DL189+$F$11*DW189*(1-DZ189)</f>
        <v>0</v>
      </c>
      <c r="CN189">
        <f>CM189*CO189</f>
        <v>0</v>
      </c>
      <c r="CO189">
        <f>($B$11*$D$9+$C$11*$D$9+$F$11*((EJ189+EB189)/MAX(EJ189+EB189+EK189, 0.1)*$I$9+EK189/MAX(EJ189+EB189+EK189, 0.1)*$J$9))/($B$11+$C$11+$F$11)</f>
        <v>0</v>
      </c>
      <c r="CP189">
        <f>($B$11*$K$9+$C$11*$K$9+$F$11*((EJ189+EB189)/MAX(EJ189+EB189+EK189, 0.1)*$P$9+EK189/MAX(EJ189+EB189+EK189, 0.1)*$Q$9))/($B$11+$C$11+$F$11)</f>
        <v>0</v>
      </c>
      <c r="CQ189">
        <v>6</v>
      </c>
      <c r="CR189">
        <v>0.5</v>
      </c>
      <c r="CS189" t="s">
        <v>413</v>
      </c>
      <c r="CT189">
        <v>2</v>
      </c>
      <c r="CU189">
        <v>1687907043.849999</v>
      </c>
      <c r="CV189">
        <v>416.9264666666667</v>
      </c>
      <c r="CW189">
        <v>435.013</v>
      </c>
      <c r="CX189">
        <v>32.83416666666667</v>
      </c>
      <c r="CY189">
        <v>30.95926666666666</v>
      </c>
      <c r="CZ189">
        <v>416.3374666666667</v>
      </c>
      <c r="DA189">
        <v>32.27046</v>
      </c>
      <c r="DB189">
        <v>600.2197666666666</v>
      </c>
      <c r="DC189">
        <v>100.7311333333333</v>
      </c>
      <c r="DD189">
        <v>0.1000975266666666</v>
      </c>
      <c r="DE189">
        <v>31.69386666666666</v>
      </c>
      <c r="DF189">
        <v>31.63822</v>
      </c>
      <c r="DG189">
        <v>999.9000000000002</v>
      </c>
      <c r="DH189">
        <v>0</v>
      </c>
      <c r="DI189">
        <v>0</v>
      </c>
      <c r="DJ189">
        <v>9997.607333333332</v>
      </c>
      <c r="DK189">
        <v>0</v>
      </c>
      <c r="DL189">
        <v>201.1093</v>
      </c>
      <c r="DM189">
        <v>-18.10956333333333</v>
      </c>
      <c r="DN189">
        <v>431.0568000000001</v>
      </c>
      <c r="DO189">
        <v>448.9108666666668</v>
      </c>
      <c r="DP189">
        <v>1.874896666666667</v>
      </c>
      <c r="DQ189">
        <v>435.013</v>
      </c>
      <c r="DR189">
        <v>30.95926666666666</v>
      </c>
      <c r="DS189">
        <v>3.307423333333333</v>
      </c>
      <c r="DT189">
        <v>3.118563333333333</v>
      </c>
      <c r="DU189">
        <v>25.66230666666666</v>
      </c>
      <c r="DV189">
        <v>24.67486666666667</v>
      </c>
      <c r="DW189">
        <v>800.0123000000001</v>
      </c>
      <c r="DX189">
        <v>0.9499857666666668</v>
      </c>
      <c r="DY189">
        <v>0.05001457333333333</v>
      </c>
      <c r="DZ189">
        <v>0</v>
      </c>
      <c r="EA189">
        <v>893.7517333333336</v>
      </c>
      <c r="EB189">
        <v>4.99931</v>
      </c>
      <c r="EC189">
        <v>16054.48666666667</v>
      </c>
      <c r="ED189">
        <v>6994.642000000002</v>
      </c>
      <c r="EE189">
        <v>37.2416</v>
      </c>
      <c r="EF189">
        <v>39.3708</v>
      </c>
      <c r="EG189">
        <v>38.18699999999999</v>
      </c>
      <c r="EH189">
        <v>38.93699999999999</v>
      </c>
      <c r="EI189">
        <v>39.18286666666665</v>
      </c>
      <c r="EJ189">
        <v>755.2513333333333</v>
      </c>
      <c r="EK189">
        <v>39.76366666666667</v>
      </c>
      <c r="EL189">
        <v>0</v>
      </c>
      <c r="EM189">
        <v>1877.400000095367</v>
      </c>
      <c r="EN189">
        <v>0</v>
      </c>
      <c r="EO189">
        <v>893.4027692307693</v>
      </c>
      <c r="EP189">
        <v>-43.69100857323645</v>
      </c>
      <c r="EQ189">
        <v>-68.89571778763727</v>
      </c>
      <c r="ER189">
        <v>16101.46153846154</v>
      </c>
      <c r="ES189">
        <v>15</v>
      </c>
      <c r="ET189">
        <v>1687907069.6</v>
      </c>
      <c r="EU189" t="s">
        <v>1180</v>
      </c>
      <c r="EV189">
        <v>1687907069.6</v>
      </c>
      <c r="EW189">
        <v>1687905191</v>
      </c>
      <c r="EX189">
        <v>153</v>
      </c>
      <c r="EY189">
        <v>0.023</v>
      </c>
      <c r="EZ189">
        <v>0</v>
      </c>
      <c r="FA189">
        <v>0.589</v>
      </c>
      <c r="FB189">
        <v>0.5639999999999999</v>
      </c>
      <c r="FC189">
        <v>435</v>
      </c>
      <c r="FD189">
        <v>35</v>
      </c>
      <c r="FE189">
        <v>0.13</v>
      </c>
      <c r="FF189">
        <v>0.19</v>
      </c>
      <c r="FG189">
        <v>-18.115925</v>
      </c>
      <c r="FH189">
        <v>0.1688690431520062</v>
      </c>
      <c r="FI189">
        <v>0.02830074866500892</v>
      </c>
      <c r="FJ189">
        <v>1</v>
      </c>
      <c r="FK189">
        <v>416.9034</v>
      </c>
      <c r="FL189">
        <v>0.4235639599559896</v>
      </c>
      <c r="FM189">
        <v>0.03960437686249775</v>
      </c>
      <c r="FN189">
        <v>1</v>
      </c>
      <c r="FO189">
        <v>1.84439</v>
      </c>
      <c r="FP189">
        <v>0.6776922326454003</v>
      </c>
      <c r="FQ189">
        <v>0.06572048280406953</v>
      </c>
      <c r="FR189">
        <v>0</v>
      </c>
      <c r="FS189">
        <v>32.83416666666667</v>
      </c>
      <c r="FT189">
        <v>0.6007208008898575</v>
      </c>
      <c r="FU189">
        <v>0.04346967014163131</v>
      </c>
      <c r="FV189">
        <v>1</v>
      </c>
      <c r="FW189">
        <v>3</v>
      </c>
      <c r="FX189">
        <v>4</v>
      </c>
      <c r="FY189" t="s">
        <v>519</v>
      </c>
      <c r="FZ189">
        <v>3.17228</v>
      </c>
      <c r="GA189">
        <v>2.79683</v>
      </c>
      <c r="GB189">
        <v>0.102812</v>
      </c>
      <c r="GC189">
        <v>0.106817</v>
      </c>
      <c r="GD189">
        <v>0.146576</v>
      </c>
      <c r="GE189">
        <v>0.141945</v>
      </c>
      <c r="GF189">
        <v>27788.9</v>
      </c>
      <c r="GG189">
        <v>22054.3</v>
      </c>
      <c r="GH189">
        <v>28973.4</v>
      </c>
      <c r="GI189">
        <v>24208.9</v>
      </c>
      <c r="GJ189">
        <v>31443.1</v>
      </c>
      <c r="GK189">
        <v>30313.9</v>
      </c>
      <c r="GL189">
        <v>39970.2</v>
      </c>
      <c r="GM189">
        <v>39504.9</v>
      </c>
      <c r="GN189">
        <v>2.11818</v>
      </c>
      <c r="GO189">
        <v>1.79918</v>
      </c>
      <c r="GP189">
        <v>0.0735745</v>
      </c>
      <c r="GQ189">
        <v>0</v>
      </c>
      <c r="GR189">
        <v>30.4753</v>
      </c>
      <c r="GS189">
        <v>999.9</v>
      </c>
      <c r="GT189">
        <v>63.2</v>
      </c>
      <c r="GU189">
        <v>35.4</v>
      </c>
      <c r="GV189">
        <v>36.2317</v>
      </c>
      <c r="GW189">
        <v>61.93</v>
      </c>
      <c r="GX189">
        <v>31.9511</v>
      </c>
      <c r="GY189">
        <v>1</v>
      </c>
      <c r="GZ189">
        <v>0.386209</v>
      </c>
      <c r="HA189">
        <v>0</v>
      </c>
      <c r="HB189">
        <v>20.2834</v>
      </c>
      <c r="HC189">
        <v>5.22328</v>
      </c>
      <c r="HD189">
        <v>11.9081</v>
      </c>
      <c r="HE189">
        <v>4.9638</v>
      </c>
      <c r="HF189">
        <v>3.292</v>
      </c>
      <c r="HG189">
        <v>9999</v>
      </c>
      <c r="HH189">
        <v>9999</v>
      </c>
      <c r="HI189">
        <v>9999</v>
      </c>
      <c r="HJ189">
        <v>999.9</v>
      </c>
      <c r="HK189">
        <v>4.97031</v>
      </c>
      <c r="HL189">
        <v>1.87531</v>
      </c>
      <c r="HM189">
        <v>1.87407</v>
      </c>
      <c r="HN189">
        <v>1.87323</v>
      </c>
      <c r="HO189">
        <v>1.87469</v>
      </c>
      <c r="HP189">
        <v>1.86966</v>
      </c>
      <c r="HQ189">
        <v>1.87378</v>
      </c>
      <c r="HR189">
        <v>1.87885</v>
      </c>
      <c r="HS189">
        <v>0</v>
      </c>
      <c r="HT189">
        <v>0</v>
      </c>
      <c r="HU189">
        <v>0</v>
      </c>
      <c r="HV189">
        <v>0</v>
      </c>
      <c r="HW189" t="s">
        <v>416</v>
      </c>
      <c r="HX189" t="s">
        <v>417</v>
      </c>
      <c r="HY189" t="s">
        <v>418</v>
      </c>
      <c r="HZ189" t="s">
        <v>418</v>
      </c>
      <c r="IA189" t="s">
        <v>418</v>
      </c>
      <c r="IB189" t="s">
        <v>418</v>
      </c>
      <c r="IC189">
        <v>0</v>
      </c>
      <c r="ID189">
        <v>100</v>
      </c>
      <c r="IE189">
        <v>100</v>
      </c>
      <c r="IF189">
        <v>0.589</v>
      </c>
      <c r="IG189">
        <v>0.5637</v>
      </c>
      <c r="IH189">
        <v>0.5658999999999423</v>
      </c>
      <c r="II189">
        <v>0</v>
      </c>
      <c r="IJ189">
        <v>0</v>
      </c>
      <c r="IK189">
        <v>0</v>
      </c>
      <c r="IL189">
        <v>0.5637050000000059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31</v>
      </c>
      <c r="IU189">
        <v>31</v>
      </c>
      <c r="IV189">
        <v>1.13892</v>
      </c>
      <c r="IW189">
        <v>2.42798</v>
      </c>
      <c r="IX189">
        <v>1.42578</v>
      </c>
      <c r="IY189">
        <v>2.26318</v>
      </c>
      <c r="IZ189">
        <v>1.54785</v>
      </c>
      <c r="JA189">
        <v>2.46948</v>
      </c>
      <c r="JB189">
        <v>38.7225</v>
      </c>
      <c r="JC189">
        <v>14.5436</v>
      </c>
      <c r="JD189">
        <v>18</v>
      </c>
      <c r="JE189">
        <v>640.592</v>
      </c>
      <c r="JF189">
        <v>415.259</v>
      </c>
      <c r="JG189">
        <v>31.3699</v>
      </c>
      <c r="JH189">
        <v>32.1514</v>
      </c>
      <c r="JI189">
        <v>30.0002</v>
      </c>
      <c r="JJ189">
        <v>32.0258</v>
      </c>
      <c r="JK189">
        <v>31.9533</v>
      </c>
      <c r="JL189">
        <v>22.8147</v>
      </c>
      <c r="JM189">
        <v>18.6277</v>
      </c>
      <c r="JN189">
        <v>100</v>
      </c>
      <c r="JO189">
        <v>-999.9</v>
      </c>
      <c r="JP189">
        <v>435</v>
      </c>
      <c r="JQ189">
        <v>31</v>
      </c>
      <c r="JR189">
        <v>94.4089</v>
      </c>
      <c r="JS189">
        <v>100.501</v>
      </c>
    </row>
    <row r="190" spans="1:279">
      <c r="A190">
        <v>154</v>
      </c>
      <c r="B190">
        <v>1687907181.6</v>
      </c>
      <c r="C190">
        <v>34650</v>
      </c>
      <c r="D190" t="s">
        <v>1181</v>
      </c>
      <c r="E190" t="s">
        <v>1182</v>
      </c>
      <c r="F190">
        <v>15</v>
      </c>
      <c r="P190">
        <v>1687907173.599999</v>
      </c>
      <c r="Q190">
        <f>(R190)/1000</f>
        <v>0</v>
      </c>
      <c r="R190">
        <f>1000*DB190*AP190*(CX190-CY190)/(100*CQ190*(1000-AP190*CX190))</f>
        <v>0</v>
      </c>
      <c r="S190">
        <f>DB190*AP190*(CW190-CV190*(1000-AP190*CY190)/(1000-AP190*CX190))/(100*CQ190)</f>
        <v>0</v>
      </c>
      <c r="T190">
        <f>CV190 - IF(AP190&gt;1, S190*CQ190*100.0/(AR190*DJ190), 0)</f>
        <v>0</v>
      </c>
      <c r="U190">
        <f>((AA190-Q190/2)*T190-S190)/(AA190+Q190/2)</f>
        <v>0</v>
      </c>
      <c r="V190">
        <f>U190*(DC190+DD190)/1000.0</f>
        <v>0</v>
      </c>
      <c r="W190">
        <f>(CV190 - IF(AP190&gt;1, S190*CQ190*100.0/(AR190*DJ190), 0))*(DC190+DD190)/1000.0</f>
        <v>0</v>
      </c>
      <c r="X190">
        <f>2.0/((1/Z190-1/Y190)+SIGN(Z190)*SQRT((1/Z190-1/Y190)*(1/Z190-1/Y190) + 4*CR190/((CR190+1)*(CR190+1))*(2*1/Z190*1/Y190-1/Y190*1/Y190)))</f>
        <v>0</v>
      </c>
      <c r="Y190">
        <f>IF(LEFT(CS190,1)&lt;&gt;"0",IF(LEFT(CS190,1)="1",3.0,CT190),$D$5+$E$5*(DJ190*DC190/($K$5*1000))+$F$5*(DJ190*DC190/($K$5*1000))*MAX(MIN(CQ190,$J$5),$I$5)*MAX(MIN(CQ190,$J$5),$I$5)+$G$5*MAX(MIN(CQ190,$J$5),$I$5)*(DJ190*DC190/($K$5*1000))+$H$5*(DJ190*DC190/($K$5*1000))*(DJ190*DC190/($K$5*1000)))</f>
        <v>0</v>
      </c>
      <c r="Z190">
        <f>Q190*(1000-(1000*0.61365*exp(17.502*AD190/(240.97+AD190))/(DC190+DD190)+CX190)/2)/(1000*0.61365*exp(17.502*AD190/(240.97+AD190))/(DC190+DD190)-CX190)</f>
        <v>0</v>
      </c>
      <c r="AA190">
        <f>1/((CR190+1)/(X190/1.6)+1/(Y190/1.37)) + CR190/((CR190+1)/(X190/1.6) + CR190/(Y190/1.37))</f>
        <v>0</v>
      </c>
      <c r="AB190">
        <f>(CM190*CP190)</f>
        <v>0</v>
      </c>
      <c r="AC190">
        <f>(DE190+(AB190+2*0.95*5.67E-8*(((DE190+$B$7)+273)^4-(DE190+273)^4)-44100*Q190)/(1.84*29.3*Y190+8*0.95*5.67E-8*(DE190+273)^3))</f>
        <v>0</v>
      </c>
      <c r="AD190">
        <f>($B$119*DF190+$D$7*DG190+$C$119*AC190)</f>
        <v>0</v>
      </c>
      <c r="AE190">
        <f>0.61365*exp(17.502*AD190/(240.97+AD190))</f>
        <v>0</v>
      </c>
      <c r="AF190">
        <f>(AG190/AH190*100)</f>
        <v>0</v>
      </c>
      <c r="AG190">
        <f>CX190*(DC190+DD190)/1000</f>
        <v>0</v>
      </c>
      <c r="AH190">
        <f>0.61365*exp(17.502*DE190/(240.97+DE190))</f>
        <v>0</v>
      </c>
      <c r="AI190">
        <f>(AE190-CX190*(DC190+DD190)/1000)</f>
        <v>0</v>
      </c>
      <c r="AJ190">
        <f>(-Q190*44100)</f>
        <v>0</v>
      </c>
      <c r="AK190">
        <f>2*29.3*Y190*0.92*(DE190-AD190)</f>
        <v>0</v>
      </c>
      <c r="AL190">
        <f>2*0.95*5.67E-8*(((DE190+$B$7)+273)^4-(AD190+273)^4)</f>
        <v>0</v>
      </c>
      <c r="AM190">
        <f>AB190+AL190+AJ190+AK190</f>
        <v>0</v>
      </c>
      <c r="AN190">
        <v>0</v>
      </c>
      <c r="AO190">
        <v>0</v>
      </c>
      <c r="AP190">
        <f>IF(AN190*$H$13&gt;=AR190,1.0,(AR190/(AR190-AN190*$H$13)))</f>
        <v>0</v>
      </c>
      <c r="AQ190">
        <f>(AP190-1)*100</f>
        <v>0</v>
      </c>
      <c r="AR190">
        <f>MAX(0,($B$13+$C$13*DJ190)/(1+$D$13*DJ190)*DC190/(DE190+273)*$E$13)</f>
        <v>0</v>
      </c>
      <c r="AS190" t="s">
        <v>409</v>
      </c>
      <c r="AT190">
        <v>12501.9</v>
      </c>
      <c r="AU190">
        <v>646.7515384615385</v>
      </c>
      <c r="AV190">
        <v>2575.47</v>
      </c>
      <c r="AW190">
        <f>1-AU190/AV190</f>
        <v>0</v>
      </c>
      <c r="AX190">
        <v>-1.242991638256745</v>
      </c>
      <c r="AY190" t="s">
        <v>1183</v>
      </c>
      <c r="AZ190">
        <v>12546.4</v>
      </c>
      <c r="BA190">
        <v>771.4530399999999</v>
      </c>
      <c r="BB190">
        <v>1047.25</v>
      </c>
      <c r="BC190">
        <f>1-BA190/BB190</f>
        <v>0</v>
      </c>
      <c r="BD190">
        <v>0.5</v>
      </c>
      <c r="BE190">
        <f>CN190</f>
        <v>0</v>
      </c>
      <c r="BF190">
        <f>S190</f>
        <v>0</v>
      </c>
      <c r="BG190">
        <f>BC190*BD190*BE190</f>
        <v>0</v>
      </c>
      <c r="BH190">
        <f>(BF190-AX190)/BE190</f>
        <v>0</v>
      </c>
      <c r="BI190">
        <f>(AV190-BB190)/BB190</f>
        <v>0</v>
      </c>
      <c r="BJ190">
        <f>AU190/(AW190+AU190/BB190)</f>
        <v>0</v>
      </c>
      <c r="BK190" t="s">
        <v>1184</v>
      </c>
      <c r="BL190">
        <v>2198.51</v>
      </c>
      <c r="BM190">
        <f>IF(BL190&lt;&gt;0, BL190, BJ190)</f>
        <v>0</v>
      </c>
      <c r="BN190">
        <f>1-BM190/BB190</f>
        <v>0</v>
      </c>
      <c r="BO190">
        <f>(BB190-BA190)/(BB190-BM190)</f>
        <v>0</v>
      </c>
      <c r="BP190">
        <f>(AV190-BB190)/(AV190-BM190)</f>
        <v>0</v>
      </c>
      <c r="BQ190">
        <f>(BB190-BA190)/(BB190-AU190)</f>
        <v>0</v>
      </c>
      <c r="BR190">
        <f>(AV190-BB190)/(AV190-AU190)</f>
        <v>0</v>
      </c>
      <c r="BS190">
        <f>(BO190*BM190/BA190)</f>
        <v>0</v>
      </c>
      <c r="BT190">
        <f>(1-BS190)</f>
        <v>0</v>
      </c>
      <c r="BU190">
        <v>2151</v>
      </c>
      <c r="BV190">
        <v>300</v>
      </c>
      <c r="BW190">
        <v>300</v>
      </c>
      <c r="BX190">
        <v>300</v>
      </c>
      <c r="BY190">
        <v>12546.4</v>
      </c>
      <c r="BZ190">
        <v>1021.45</v>
      </c>
      <c r="CA190">
        <v>-0.009692640000000001</v>
      </c>
      <c r="CB190">
        <v>-1.05</v>
      </c>
      <c r="CC190" t="s">
        <v>412</v>
      </c>
      <c r="CD190" t="s">
        <v>412</v>
      </c>
      <c r="CE190" t="s">
        <v>412</v>
      </c>
      <c r="CF190" t="s">
        <v>412</v>
      </c>
      <c r="CG190" t="s">
        <v>412</v>
      </c>
      <c r="CH190" t="s">
        <v>412</v>
      </c>
      <c r="CI190" t="s">
        <v>412</v>
      </c>
      <c r="CJ190" t="s">
        <v>412</v>
      </c>
      <c r="CK190" t="s">
        <v>412</v>
      </c>
      <c r="CL190" t="s">
        <v>412</v>
      </c>
      <c r="CM190">
        <f>$B$11*DK190+$C$11*DL190+$F$11*DW190*(1-DZ190)</f>
        <v>0</v>
      </c>
      <c r="CN190">
        <f>CM190*CO190</f>
        <v>0</v>
      </c>
      <c r="CO190">
        <f>($B$11*$D$9+$C$11*$D$9+$F$11*((EJ190+EB190)/MAX(EJ190+EB190+EK190, 0.1)*$I$9+EK190/MAX(EJ190+EB190+EK190, 0.1)*$J$9))/($B$11+$C$11+$F$11)</f>
        <v>0</v>
      </c>
      <c r="CP190">
        <f>($B$11*$K$9+$C$11*$K$9+$F$11*((EJ190+EB190)/MAX(EJ190+EB190+EK190, 0.1)*$P$9+EK190/MAX(EJ190+EB190+EK190, 0.1)*$Q$9))/($B$11+$C$11+$F$11)</f>
        <v>0</v>
      </c>
      <c r="CQ190">
        <v>6</v>
      </c>
      <c r="CR190">
        <v>0.5</v>
      </c>
      <c r="CS190" t="s">
        <v>413</v>
      </c>
      <c r="CT190">
        <v>2</v>
      </c>
      <c r="CU190">
        <v>1687907173.599999</v>
      </c>
      <c r="CV190">
        <v>430.8352258064517</v>
      </c>
      <c r="CW190">
        <v>434.9960322580645</v>
      </c>
      <c r="CX190">
        <v>31.21075483870968</v>
      </c>
      <c r="CY190">
        <v>30.9912064516129</v>
      </c>
      <c r="CZ190">
        <v>430.3102258064517</v>
      </c>
      <c r="DA190">
        <v>30.74875483870968</v>
      </c>
      <c r="DB190">
        <v>600.2542903225806</v>
      </c>
      <c r="DC190">
        <v>100.7319032258065</v>
      </c>
      <c r="DD190">
        <v>0.1002887870967742</v>
      </c>
      <c r="DE190">
        <v>31.67813548387097</v>
      </c>
      <c r="DF190">
        <v>32.38695483870967</v>
      </c>
      <c r="DG190">
        <v>999.9000000000003</v>
      </c>
      <c r="DH190">
        <v>0</v>
      </c>
      <c r="DI190">
        <v>0</v>
      </c>
      <c r="DJ190">
        <v>9998.932258064517</v>
      </c>
      <c r="DK190">
        <v>0</v>
      </c>
      <c r="DL190">
        <v>127.7637096774194</v>
      </c>
      <c r="DM190">
        <v>-4.09712870967742</v>
      </c>
      <c r="DN190">
        <v>444.8276129032257</v>
      </c>
      <c r="DO190">
        <v>448.9084193548388</v>
      </c>
      <c r="DP190">
        <v>0.3212639677419355</v>
      </c>
      <c r="DQ190">
        <v>434.9960322580645</v>
      </c>
      <c r="DR190">
        <v>30.9912064516129</v>
      </c>
      <c r="DS190">
        <v>3.154162580645162</v>
      </c>
      <c r="DT190">
        <v>3.12180129032258</v>
      </c>
      <c r="DU190">
        <v>24.86493225806452</v>
      </c>
      <c r="DV190">
        <v>24.69223548387097</v>
      </c>
      <c r="DW190">
        <v>800.0147741935483</v>
      </c>
      <c r="DX190">
        <v>0.9500097096774195</v>
      </c>
      <c r="DY190">
        <v>0.04999018709677421</v>
      </c>
      <c r="DZ190">
        <v>0</v>
      </c>
      <c r="EA190">
        <v>773.5343548387095</v>
      </c>
      <c r="EB190">
        <v>4.999310000000001</v>
      </c>
      <c r="EC190">
        <v>10031.96548387097</v>
      </c>
      <c r="ED190">
        <v>6994.724193548385</v>
      </c>
      <c r="EE190">
        <v>37.45529032258063</v>
      </c>
      <c r="EF190">
        <v>39.46748387096773</v>
      </c>
      <c r="EG190">
        <v>38.304</v>
      </c>
      <c r="EH190">
        <v>39.18699999999998</v>
      </c>
      <c r="EI190">
        <v>39.36687096774192</v>
      </c>
      <c r="EJ190">
        <v>755.2729032258065</v>
      </c>
      <c r="EK190">
        <v>39.74290322580645</v>
      </c>
      <c r="EL190">
        <v>0</v>
      </c>
      <c r="EM190">
        <v>129.3999998569489</v>
      </c>
      <c r="EN190">
        <v>0</v>
      </c>
      <c r="EO190">
        <v>771.4530399999999</v>
      </c>
      <c r="EP190">
        <v>-161.8925386873173</v>
      </c>
      <c r="EQ190">
        <v>-3947.484714503064</v>
      </c>
      <c r="ER190">
        <v>9924.488799999999</v>
      </c>
      <c r="ES190">
        <v>15</v>
      </c>
      <c r="ET190">
        <v>1687907200.1</v>
      </c>
      <c r="EU190" t="s">
        <v>1185</v>
      </c>
      <c r="EV190">
        <v>1687907200.1</v>
      </c>
      <c r="EW190">
        <v>1687907199.6</v>
      </c>
      <c r="EX190">
        <v>154</v>
      </c>
      <c r="EY190">
        <v>-0.064</v>
      </c>
      <c r="EZ190">
        <v>-0.102</v>
      </c>
      <c r="FA190">
        <v>0.525</v>
      </c>
      <c r="FB190">
        <v>0.462</v>
      </c>
      <c r="FC190">
        <v>435</v>
      </c>
      <c r="FD190">
        <v>31</v>
      </c>
      <c r="FE190">
        <v>0.2</v>
      </c>
      <c r="FF190">
        <v>0.29</v>
      </c>
      <c r="FG190">
        <v>-4.084269</v>
      </c>
      <c r="FH190">
        <v>-0.2559142964352641</v>
      </c>
      <c r="FI190">
        <v>0.03350658075662157</v>
      </c>
      <c r="FJ190">
        <v>1</v>
      </c>
      <c r="FK190">
        <v>430.9056333333334</v>
      </c>
      <c r="FL190">
        <v>-0.4585628476083783</v>
      </c>
      <c r="FM190">
        <v>0.03956470087787686</v>
      </c>
      <c r="FN190">
        <v>1</v>
      </c>
      <c r="FO190">
        <v>0.29327445</v>
      </c>
      <c r="FP190">
        <v>0.4971462889305811</v>
      </c>
      <c r="FQ190">
        <v>0.04927980375414963</v>
      </c>
      <c r="FR190">
        <v>1</v>
      </c>
      <c r="FS190">
        <v>31.30889666666667</v>
      </c>
      <c r="FT190">
        <v>0.3447537263626405</v>
      </c>
      <c r="FU190">
        <v>0.0251685052308547</v>
      </c>
      <c r="FV190">
        <v>1</v>
      </c>
      <c r="FW190">
        <v>4</v>
      </c>
      <c r="FX190">
        <v>4</v>
      </c>
      <c r="FY190" t="s">
        <v>415</v>
      </c>
      <c r="FZ190">
        <v>3.17248</v>
      </c>
      <c r="GA190">
        <v>2.79715</v>
      </c>
      <c r="GB190">
        <v>0.105383</v>
      </c>
      <c r="GC190">
        <v>0.106798</v>
      </c>
      <c r="GD190">
        <v>0.141696</v>
      </c>
      <c r="GE190">
        <v>0.142018</v>
      </c>
      <c r="GF190">
        <v>27708.4</v>
      </c>
      <c r="GG190">
        <v>22053.2</v>
      </c>
      <c r="GH190">
        <v>28972.6</v>
      </c>
      <c r="GI190">
        <v>24207.2</v>
      </c>
      <c r="GJ190">
        <v>31626.1</v>
      </c>
      <c r="GK190">
        <v>30309.4</v>
      </c>
      <c r="GL190">
        <v>39971.2</v>
      </c>
      <c r="GM190">
        <v>39502.4</v>
      </c>
      <c r="GN190">
        <v>2.11637</v>
      </c>
      <c r="GO190">
        <v>1.79708</v>
      </c>
      <c r="GP190">
        <v>0.112429</v>
      </c>
      <c r="GQ190">
        <v>0</v>
      </c>
      <c r="GR190">
        <v>30.5206</v>
      </c>
      <c r="GS190">
        <v>999.9</v>
      </c>
      <c r="GT190">
        <v>63.4</v>
      </c>
      <c r="GU190">
        <v>35.4</v>
      </c>
      <c r="GV190">
        <v>36.3464</v>
      </c>
      <c r="GW190">
        <v>62.25</v>
      </c>
      <c r="GX190">
        <v>29.6394</v>
      </c>
      <c r="GY190">
        <v>1</v>
      </c>
      <c r="GZ190">
        <v>0.387238</v>
      </c>
      <c r="HA190">
        <v>0</v>
      </c>
      <c r="HB190">
        <v>20.2834</v>
      </c>
      <c r="HC190">
        <v>5.22358</v>
      </c>
      <c r="HD190">
        <v>11.9081</v>
      </c>
      <c r="HE190">
        <v>4.96365</v>
      </c>
      <c r="HF190">
        <v>3.292</v>
      </c>
      <c r="HG190">
        <v>9999</v>
      </c>
      <c r="HH190">
        <v>9999</v>
      </c>
      <c r="HI190">
        <v>9999</v>
      </c>
      <c r="HJ190">
        <v>999.9</v>
      </c>
      <c r="HK190">
        <v>4.97031</v>
      </c>
      <c r="HL190">
        <v>1.87531</v>
      </c>
      <c r="HM190">
        <v>1.87405</v>
      </c>
      <c r="HN190">
        <v>1.87327</v>
      </c>
      <c r="HO190">
        <v>1.87469</v>
      </c>
      <c r="HP190">
        <v>1.86966</v>
      </c>
      <c r="HQ190">
        <v>1.87378</v>
      </c>
      <c r="HR190">
        <v>1.87887</v>
      </c>
      <c r="HS190">
        <v>0</v>
      </c>
      <c r="HT190">
        <v>0</v>
      </c>
      <c r="HU190">
        <v>0</v>
      </c>
      <c r="HV190">
        <v>0</v>
      </c>
      <c r="HW190" t="s">
        <v>416</v>
      </c>
      <c r="HX190" t="s">
        <v>417</v>
      </c>
      <c r="HY190" t="s">
        <v>418</v>
      </c>
      <c r="HZ190" t="s">
        <v>418</v>
      </c>
      <c r="IA190" t="s">
        <v>418</v>
      </c>
      <c r="IB190" t="s">
        <v>418</v>
      </c>
      <c r="IC190">
        <v>0</v>
      </c>
      <c r="ID190">
        <v>100</v>
      </c>
      <c r="IE190">
        <v>100</v>
      </c>
      <c r="IF190">
        <v>0.525</v>
      </c>
      <c r="IG190">
        <v>0.462</v>
      </c>
      <c r="IH190">
        <v>0.5887500000000045</v>
      </c>
      <c r="II190">
        <v>0</v>
      </c>
      <c r="IJ190">
        <v>0</v>
      </c>
      <c r="IK190">
        <v>0</v>
      </c>
      <c r="IL190">
        <v>0.5637050000000059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1.9</v>
      </c>
      <c r="IU190">
        <v>33.2</v>
      </c>
      <c r="IV190">
        <v>1.13892</v>
      </c>
      <c r="IW190">
        <v>2.44263</v>
      </c>
      <c r="IX190">
        <v>1.42578</v>
      </c>
      <c r="IY190">
        <v>2.26318</v>
      </c>
      <c r="IZ190">
        <v>1.54785</v>
      </c>
      <c r="JA190">
        <v>2.3291</v>
      </c>
      <c r="JB190">
        <v>38.6733</v>
      </c>
      <c r="JC190">
        <v>14.5173</v>
      </c>
      <c r="JD190">
        <v>18</v>
      </c>
      <c r="JE190">
        <v>639.408</v>
      </c>
      <c r="JF190">
        <v>414.224</v>
      </c>
      <c r="JG190">
        <v>31.431</v>
      </c>
      <c r="JH190">
        <v>32.161</v>
      </c>
      <c r="JI190">
        <v>29.9999</v>
      </c>
      <c r="JJ190">
        <v>32.0455</v>
      </c>
      <c r="JK190">
        <v>31.9785</v>
      </c>
      <c r="JL190">
        <v>22.8088</v>
      </c>
      <c r="JM190">
        <v>18.8988</v>
      </c>
      <c r="JN190">
        <v>100</v>
      </c>
      <c r="JO190">
        <v>-999.9</v>
      </c>
      <c r="JP190">
        <v>435</v>
      </c>
      <c r="JQ190">
        <v>31</v>
      </c>
      <c r="JR190">
        <v>94.4092</v>
      </c>
      <c r="JS190">
        <v>100.494</v>
      </c>
    </row>
    <row r="191" spans="1:279">
      <c r="A191">
        <v>155</v>
      </c>
      <c r="B191">
        <v>1687907321.1</v>
      </c>
      <c r="C191">
        <v>34789.5</v>
      </c>
      <c r="D191" t="s">
        <v>1186</v>
      </c>
      <c r="E191" t="s">
        <v>1187</v>
      </c>
      <c r="F191">
        <v>15</v>
      </c>
      <c r="P191">
        <v>1687907313.099999</v>
      </c>
      <c r="Q191">
        <f>(R191)/1000</f>
        <v>0</v>
      </c>
      <c r="R191">
        <f>1000*DB191*AP191*(CX191-CY191)/(100*CQ191*(1000-AP191*CX191))</f>
        <v>0</v>
      </c>
      <c r="S191">
        <f>DB191*AP191*(CW191-CV191*(1000-AP191*CY191)/(1000-AP191*CX191))/(100*CQ191)</f>
        <v>0</v>
      </c>
      <c r="T191">
        <f>CV191 - IF(AP191&gt;1, S191*CQ191*100.0/(AR191*DJ191), 0)</f>
        <v>0</v>
      </c>
      <c r="U191">
        <f>((AA191-Q191/2)*T191-S191)/(AA191+Q191/2)</f>
        <v>0</v>
      </c>
      <c r="V191">
        <f>U191*(DC191+DD191)/1000.0</f>
        <v>0</v>
      </c>
      <c r="W191">
        <f>(CV191 - IF(AP191&gt;1, S191*CQ191*100.0/(AR191*DJ191), 0))*(DC191+DD191)/1000.0</f>
        <v>0</v>
      </c>
      <c r="X191">
        <f>2.0/((1/Z191-1/Y191)+SIGN(Z191)*SQRT((1/Z191-1/Y191)*(1/Z191-1/Y191) + 4*CR191/((CR191+1)*(CR191+1))*(2*1/Z191*1/Y191-1/Y191*1/Y191)))</f>
        <v>0</v>
      </c>
      <c r="Y191">
        <f>IF(LEFT(CS191,1)&lt;&gt;"0",IF(LEFT(CS191,1)="1",3.0,CT191),$D$5+$E$5*(DJ191*DC191/($K$5*1000))+$F$5*(DJ191*DC191/($K$5*1000))*MAX(MIN(CQ191,$J$5),$I$5)*MAX(MIN(CQ191,$J$5),$I$5)+$G$5*MAX(MIN(CQ191,$J$5),$I$5)*(DJ191*DC191/($K$5*1000))+$H$5*(DJ191*DC191/($K$5*1000))*(DJ191*DC191/($K$5*1000)))</f>
        <v>0</v>
      </c>
      <c r="Z191">
        <f>Q191*(1000-(1000*0.61365*exp(17.502*AD191/(240.97+AD191))/(DC191+DD191)+CX191)/2)/(1000*0.61365*exp(17.502*AD191/(240.97+AD191))/(DC191+DD191)-CX191)</f>
        <v>0</v>
      </c>
      <c r="AA191">
        <f>1/((CR191+1)/(X191/1.6)+1/(Y191/1.37)) + CR191/((CR191+1)/(X191/1.6) + CR191/(Y191/1.37))</f>
        <v>0</v>
      </c>
      <c r="AB191">
        <f>(CM191*CP191)</f>
        <v>0</v>
      </c>
      <c r="AC191">
        <f>(DE191+(AB191+2*0.95*5.67E-8*(((DE191+$B$7)+273)^4-(DE191+273)^4)-44100*Q191)/(1.84*29.3*Y191+8*0.95*5.67E-8*(DE191+273)^3))</f>
        <v>0</v>
      </c>
      <c r="AD191">
        <f>($B$119*DF191+$D$7*DG191+$C$119*AC191)</f>
        <v>0</v>
      </c>
      <c r="AE191">
        <f>0.61365*exp(17.502*AD191/(240.97+AD191))</f>
        <v>0</v>
      </c>
      <c r="AF191">
        <f>(AG191/AH191*100)</f>
        <v>0</v>
      </c>
      <c r="AG191">
        <f>CX191*(DC191+DD191)/1000</f>
        <v>0</v>
      </c>
      <c r="AH191">
        <f>0.61365*exp(17.502*DE191/(240.97+DE191))</f>
        <v>0</v>
      </c>
      <c r="AI191">
        <f>(AE191-CX191*(DC191+DD191)/1000)</f>
        <v>0</v>
      </c>
      <c r="AJ191">
        <f>(-Q191*44100)</f>
        <v>0</v>
      </c>
      <c r="AK191">
        <f>2*29.3*Y191*0.92*(DE191-AD191)</f>
        <v>0</v>
      </c>
      <c r="AL191">
        <f>2*0.95*5.67E-8*(((DE191+$B$7)+273)^4-(AD191+273)^4)</f>
        <v>0</v>
      </c>
      <c r="AM191">
        <f>AB191+AL191+AJ191+AK191</f>
        <v>0</v>
      </c>
      <c r="AN191">
        <v>0</v>
      </c>
      <c r="AO191">
        <v>0</v>
      </c>
      <c r="AP191">
        <f>IF(AN191*$H$13&gt;=AR191,1.0,(AR191/(AR191-AN191*$H$13)))</f>
        <v>0</v>
      </c>
      <c r="AQ191">
        <f>(AP191-1)*100</f>
        <v>0</v>
      </c>
      <c r="AR191">
        <f>MAX(0,($B$13+$C$13*DJ191)/(1+$D$13*DJ191)*DC191/(DE191+273)*$E$13)</f>
        <v>0</v>
      </c>
      <c r="AS191" t="s">
        <v>409</v>
      </c>
      <c r="AT191">
        <v>12501.9</v>
      </c>
      <c r="AU191">
        <v>646.7515384615385</v>
      </c>
      <c r="AV191">
        <v>2575.47</v>
      </c>
      <c r="AW191">
        <f>1-AU191/AV191</f>
        <v>0</v>
      </c>
      <c r="AX191">
        <v>-1.242991638256745</v>
      </c>
      <c r="AY191" t="s">
        <v>1188</v>
      </c>
      <c r="AZ191">
        <v>12559.8</v>
      </c>
      <c r="BA191">
        <v>805.669076923077</v>
      </c>
      <c r="BB191">
        <v>1156.28</v>
      </c>
      <c r="BC191">
        <f>1-BA191/BB191</f>
        <v>0</v>
      </c>
      <c r="BD191">
        <v>0.5</v>
      </c>
      <c r="BE191">
        <f>CN191</f>
        <v>0</v>
      </c>
      <c r="BF191">
        <f>S191</f>
        <v>0</v>
      </c>
      <c r="BG191">
        <f>BC191*BD191*BE191</f>
        <v>0</v>
      </c>
      <c r="BH191">
        <f>(BF191-AX191)/BE191</f>
        <v>0</v>
      </c>
      <c r="BI191">
        <f>(AV191-BB191)/BB191</f>
        <v>0</v>
      </c>
      <c r="BJ191">
        <f>AU191/(AW191+AU191/BB191)</f>
        <v>0</v>
      </c>
      <c r="BK191" t="s">
        <v>1189</v>
      </c>
      <c r="BL191">
        <v>2.6</v>
      </c>
      <c r="BM191">
        <f>IF(BL191&lt;&gt;0, BL191, BJ191)</f>
        <v>0</v>
      </c>
      <c r="BN191">
        <f>1-BM191/BB191</f>
        <v>0</v>
      </c>
      <c r="BO191">
        <f>(BB191-BA191)/(BB191-BM191)</f>
        <v>0</v>
      </c>
      <c r="BP191">
        <f>(AV191-BB191)/(AV191-BM191)</f>
        <v>0</v>
      </c>
      <c r="BQ191">
        <f>(BB191-BA191)/(BB191-AU191)</f>
        <v>0</v>
      </c>
      <c r="BR191">
        <f>(AV191-BB191)/(AV191-AU191)</f>
        <v>0</v>
      </c>
      <c r="BS191">
        <f>(BO191*BM191/BA191)</f>
        <v>0</v>
      </c>
      <c r="BT191">
        <f>(1-BS191)</f>
        <v>0</v>
      </c>
      <c r="BU191">
        <v>2153</v>
      </c>
      <c r="BV191">
        <v>300</v>
      </c>
      <c r="BW191">
        <v>300</v>
      </c>
      <c r="BX191">
        <v>300</v>
      </c>
      <c r="BY191">
        <v>12559.8</v>
      </c>
      <c r="BZ191">
        <v>1101.64</v>
      </c>
      <c r="CA191">
        <v>-0.009703659999999999</v>
      </c>
      <c r="CB191">
        <v>-8.220000000000001</v>
      </c>
      <c r="CC191" t="s">
        <v>412</v>
      </c>
      <c r="CD191" t="s">
        <v>412</v>
      </c>
      <c r="CE191" t="s">
        <v>412</v>
      </c>
      <c r="CF191" t="s">
        <v>412</v>
      </c>
      <c r="CG191" t="s">
        <v>412</v>
      </c>
      <c r="CH191" t="s">
        <v>412</v>
      </c>
      <c r="CI191" t="s">
        <v>412</v>
      </c>
      <c r="CJ191" t="s">
        <v>412</v>
      </c>
      <c r="CK191" t="s">
        <v>412</v>
      </c>
      <c r="CL191" t="s">
        <v>412</v>
      </c>
      <c r="CM191">
        <f>$B$11*DK191+$C$11*DL191+$F$11*DW191*(1-DZ191)</f>
        <v>0</v>
      </c>
      <c r="CN191">
        <f>CM191*CO191</f>
        <v>0</v>
      </c>
      <c r="CO191">
        <f>($B$11*$D$9+$C$11*$D$9+$F$11*((EJ191+EB191)/MAX(EJ191+EB191+EK191, 0.1)*$I$9+EK191/MAX(EJ191+EB191+EK191, 0.1)*$J$9))/($B$11+$C$11+$F$11)</f>
        <v>0</v>
      </c>
      <c r="CP191">
        <f>($B$11*$K$9+$C$11*$K$9+$F$11*((EJ191+EB191)/MAX(EJ191+EB191+EK191, 0.1)*$P$9+EK191/MAX(EJ191+EB191+EK191, 0.1)*$Q$9))/($B$11+$C$11+$F$11)</f>
        <v>0</v>
      </c>
      <c r="CQ191">
        <v>6</v>
      </c>
      <c r="CR191">
        <v>0.5</v>
      </c>
      <c r="CS191" t="s">
        <v>413</v>
      </c>
      <c r="CT191">
        <v>2</v>
      </c>
      <c r="CU191">
        <v>1687907313.099999</v>
      </c>
      <c r="CV191">
        <v>426.7028387096775</v>
      </c>
      <c r="CW191">
        <v>434.9970645161291</v>
      </c>
      <c r="CX191">
        <v>31.57449677419355</v>
      </c>
      <c r="CY191">
        <v>30.93417741935484</v>
      </c>
      <c r="CZ191">
        <v>426.1978387096775</v>
      </c>
      <c r="DA191">
        <v>31.11449677419355</v>
      </c>
      <c r="DB191">
        <v>600.2131612903224</v>
      </c>
      <c r="DC191">
        <v>100.733</v>
      </c>
      <c r="DD191">
        <v>0.100591035483871</v>
      </c>
      <c r="DE191">
        <v>31.71693870967742</v>
      </c>
      <c r="DF191">
        <v>32.52972258064516</v>
      </c>
      <c r="DG191">
        <v>999.9000000000003</v>
      </c>
      <c r="DH191">
        <v>0</v>
      </c>
      <c r="DI191">
        <v>0</v>
      </c>
      <c r="DJ191">
        <v>10002.15225806452</v>
      </c>
      <c r="DK191">
        <v>0</v>
      </c>
      <c r="DL191">
        <v>139.4105483870968</v>
      </c>
      <c r="DM191">
        <v>-8.274113870967742</v>
      </c>
      <c r="DN191">
        <v>440.6367096774193</v>
      </c>
      <c r="DO191">
        <v>448.882870967742</v>
      </c>
      <c r="DP191">
        <v>0.6423086129032258</v>
      </c>
      <c r="DQ191">
        <v>434.9970645161291</v>
      </c>
      <c r="DR191">
        <v>30.93417741935484</v>
      </c>
      <c r="DS191">
        <v>3.180795161290323</v>
      </c>
      <c r="DT191">
        <v>3.116093548387097</v>
      </c>
      <c r="DU191">
        <v>25.0058870967742</v>
      </c>
      <c r="DV191">
        <v>24.66162258064516</v>
      </c>
      <c r="DW191">
        <v>799.9981290322578</v>
      </c>
      <c r="DX191">
        <v>0.9499914838709675</v>
      </c>
      <c r="DY191">
        <v>0.05000885806451612</v>
      </c>
      <c r="DZ191">
        <v>0</v>
      </c>
      <c r="EA191">
        <v>806.6242258064517</v>
      </c>
      <c r="EB191">
        <v>4.999310000000001</v>
      </c>
      <c r="EC191">
        <v>11615.47741935484</v>
      </c>
      <c r="ED191">
        <v>6994.53129032258</v>
      </c>
      <c r="EE191">
        <v>37.56199999999998</v>
      </c>
      <c r="EF191">
        <v>39.51</v>
      </c>
      <c r="EG191">
        <v>38.40499999999999</v>
      </c>
      <c r="EH191">
        <v>39.294</v>
      </c>
      <c r="EI191">
        <v>39.43699999999998</v>
      </c>
      <c r="EJ191">
        <v>755.2429032258065</v>
      </c>
      <c r="EK191">
        <v>39.75709677419355</v>
      </c>
      <c r="EL191">
        <v>0</v>
      </c>
      <c r="EM191">
        <v>138.7999999523163</v>
      </c>
      <c r="EN191">
        <v>0</v>
      </c>
      <c r="EO191">
        <v>805.669076923077</v>
      </c>
      <c r="EP191">
        <v>-227.4425300603774</v>
      </c>
      <c r="EQ191">
        <v>-7058.321369488323</v>
      </c>
      <c r="ER191">
        <v>11565.48846153846</v>
      </c>
      <c r="ES191">
        <v>15</v>
      </c>
      <c r="ET191">
        <v>1687907342.1</v>
      </c>
      <c r="EU191" t="s">
        <v>1190</v>
      </c>
      <c r="EV191">
        <v>1687907342.1</v>
      </c>
      <c r="EW191">
        <v>1687907339.1</v>
      </c>
      <c r="EX191">
        <v>155</v>
      </c>
      <c r="EY191">
        <v>-0.02</v>
      </c>
      <c r="EZ191">
        <v>-0.002</v>
      </c>
      <c r="FA191">
        <v>0.505</v>
      </c>
      <c r="FB191">
        <v>0.46</v>
      </c>
      <c r="FC191">
        <v>435</v>
      </c>
      <c r="FD191">
        <v>31</v>
      </c>
      <c r="FE191">
        <v>0.22</v>
      </c>
      <c r="FF191">
        <v>0.14</v>
      </c>
      <c r="FG191">
        <v>-8.242763170731708</v>
      </c>
      <c r="FH191">
        <v>-0.5535832055749103</v>
      </c>
      <c r="FI191">
        <v>0.06302653140287953</v>
      </c>
      <c r="FJ191">
        <v>1</v>
      </c>
      <c r="FK191">
        <v>426.7229032258065</v>
      </c>
      <c r="FL191">
        <v>-0.4582258064520749</v>
      </c>
      <c r="FM191">
        <v>0.03704082737763711</v>
      </c>
      <c r="FN191">
        <v>1</v>
      </c>
      <c r="FO191">
        <v>0.6239374878048781</v>
      </c>
      <c r="FP191">
        <v>0.3369157839721252</v>
      </c>
      <c r="FQ191">
        <v>0.03735442553539165</v>
      </c>
      <c r="FR191">
        <v>1</v>
      </c>
      <c r="FS191">
        <v>31.57649677419354</v>
      </c>
      <c r="FT191">
        <v>0.1216500000000034</v>
      </c>
      <c r="FU191">
        <v>0.01595805962557886</v>
      </c>
      <c r="FV191">
        <v>1</v>
      </c>
      <c r="FW191">
        <v>4</v>
      </c>
      <c r="FX191">
        <v>4</v>
      </c>
      <c r="FY191" t="s">
        <v>415</v>
      </c>
      <c r="FZ191">
        <v>3.17235</v>
      </c>
      <c r="GA191">
        <v>2.79712</v>
      </c>
      <c r="GB191">
        <v>0.104625</v>
      </c>
      <c r="GC191">
        <v>0.106809</v>
      </c>
      <c r="GD191">
        <v>0.14274</v>
      </c>
      <c r="GE191">
        <v>0.141846</v>
      </c>
      <c r="GF191">
        <v>27733.1</v>
      </c>
      <c r="GG191">
        <v>22055.7</v>
      </c>
      <c r="GH191">
        <v>28973.9</v>
      </c>
      <c r="GI191">
        <v>24210.2</v>
      </c>
      <c r="GJ191">
        <v>31588.2</v>
      </c>
      <c r="GK191">
        <v>30319.4</v>
      </c>
      <c r="GL191">
        <v>39972.6</v>
      </c>
      <c r="GM191">
        <v>39507.5</v>
      </c>
      <c r="GN191">
        <v>2.11678</v>
      </c>
      <c r="GO191">
        <v>1.79722</v>
      </c>
      <c r="GP191">
        <v>0.138342</v>
      </c>
      <c r="GQ191">
        <v>0</v>
      </c>
      <c r="GR191">
        <v>30.4148</v>
      </c>
      <c r="GS191">
        <v>999.9</v>
      </c>
      <c r="GT191">
        <v>63.4</v>
      </c>
      <c r="GU191">
        <v>35.4</v>
      </c>
      <c r="GV191">
        <v>36.3459</v>
      </c>
      <c r="GW191">
        <v>62.3499</v>
      </c>
      <c r="GX191">
        <v>30.597</v>
      </c>
      <c r="GY191">
        <v>1</v>
      </c>
      <c r="GZ191">
        <v>0.384555</v>
      </c>
      <c r="HA191">
        <v>0</v>
      </c>
      <c r="HB191">
        <v>20.2835</v>
      </c>
      <c r="HC191">
        <v>5.22478</v>
      </c>
      <c r="HD191">
        <v>11.9081</v>
      </c>
      <c r="HE191">
        <v>4.96375</v>
      </c>
      <c r="HF191">
        <v>3.292</v>
      </c>
      <c r="HG191">
        <v>9999</v>
      </c>
      <c r="HH191">
        <v>9999</v>
      </c>
      <c r="HI191">
        <v>9999</v>
      </c>
      <c r="HJ191">
        <v>999.9</v>
      </c>
      <c r="HK191">
        <v>4.97031</v>
      </c>
      <c r="HL191">
        <v>1.87531</v>
      </c>
      <c r="HM191">
        <v>1.87408</v>
      </c>
      <c r="HN191">
        <v>1.8732</v>
      </c>
      <c r="HO191">
        <v>1.87469</v>
      </c>
      <c r="HP191">
        <v>1.86966</v>
      </c>
      <c r="HQ191">
        <v>1.87378</v>
      </c>
      <c r="HR191">
        <v>1.87887</v>
      </c>
      <c r="HS191">
        <v>0</v>
      </c>
      <c r="HT191">
        <v>0</v>
      </c>
      <c r="HU191">
        <v>0</v>
      </c>
      <c r="HV191">
        <v>0</v>
      </c>
      <c r="HW191" t="s">
        <v>416</v>
      </c>
      <c r="HX191" t="s">
        <v>417</v>
      </c>
      <c r="HY191" t="s">
        <v>418</v>
      </c>
      <c r="HZ191" t="s">
        <v>418</v>
      </c>
      <c r="IA191" t="s">
        <v>418</v>
      </c>
      <c r="IB191" t="s">
        <v>418</v>
      </c>
      <c r="IC191">
        <v>0</v>
      </c>
      <c r="ID191">
        <v>100</v>
      </c>
      <c r="IE191">
        <v>100</v>
      </c>
      <c r="IF191">
        <v>0.505</v>
      </c>
      <c r="IG191">
        <v>0.46</v>
      </c>
      <c r="IH191">
        <v>0.5250476190475979</v>
      </c>
      <c r="II191">
        <v>0</v>
      </c>
      <c r="IJ191">
        <v>0</v>
      </c>
      <c r="IK191">
        <v>0</v>
      </c>
      <c r="IL191">
        <v>0.4619950000000017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2</v>
      </c>
      <c r="IU191">
        <v>2</v>
      </c>
      <c r="IV191">
        <v>1.1377</v>
      </c>
      <c r="IW191">
        <v>2.42554</v>
      </c>
      <c r="IX191">
        <v>1.42578</v>
      </c>
      <c r="IY191">
        <v>2.26318</v>
      </c>
      <c r="IZ191">
        <v>1.54785</v>
      </c>
      <c r="JA191">
        <v>2.46338</v>
      </c>
      <c r="JB191">
        <v>38.6241</v>
      </c>
      <c r="JC191">
        <v>14.5085</v>
      </c>
      <c r="JD191">
        <v>18</v>
      </c>
      <c r="JE191">
        <v>639.716</v>
      </c>
      <c r="JF191">
        <v>414.329</v>
      </c>
      <c r="JG191">
        <v>31.4223</v>
      </c>
      <c r="JH191">
        <v>32.1542</v>
      </c>
      <c r="JI191">
        <v>30.0003</v>
      </c>
      <c r="JJ191">
        <v>32.0452</v>
      </c>
      <c r="JK191">
        <v>31.9813</v>
      </c>
      <c r="JL191">
        <v>22.8019</v>
      </c>
      <c r="JM191">
        <v>18.6238</v>
      </c>
      <c r="JN191">
        <v>100</v>
      </c>
      <c r="JO191">
        <v>-999.9</v>
      </c>
      <c r="JP191">
        <v>435</v>
      </c>
      <c r="JQ191">
        <v>31</v>
      </c>
      <c r="JR191">
        <v>94.4128</v>
      </c>
      <c r="JS191">
        <v>100.507</v>
      </c>
    </row>
    <row r="192" spans="1:279">
      <c r="A192">
        <v>156</v>
      </c>
      <c r="B192">
        <v>1687907439.6</v>
      </c>
      <c r="C192">
        <v>34908</v>
      </c>
      <c r="D192" t="s">
        <v>1191</v>
      </c>
      <c r="E192" t="s">
        <v>1192</v>
      </c>
      <c r="F192">
        <v>15</v>
      </c>
      <c r="P192">
        <v>1687907431.849999</v>
      </c>
      <c r="Q192">
        <f>(R192)/1000</f>
        <v>0</v>
      </c>
      <c r="R192">
        <f>1000*DB192*AP192*(CX192-CY192)/(100*CQ192*(1000-AP192*CX192))</f>
        <v>0</v>
      </c>
      <c r="S192">
        <f>DB192*AP192*(CW192-CV192*(1000-AP192*CY192)/(1000-AP192*CX192))/(100*CQ192)</f>
        <v>0</v>
      </c>
      <c r="T192">
        <f>CV192 - IF(AP192&gt;1, S192*CQ192*100.0/(AR192*DJ192), 0)</f>
        <v>0</v>
      </c>
      <c r="U192">
        <f>((AA192-Q192/2)*T192-S192)/(AA192+Q192/2)</f>
        <v>0</v>
      </c>
      <c r="V192">
        <f>U192*(DC192+DD192)/1000.0</f>
        <v>0</v>
      </c>
      <c r="W192">
        <f>(CV192 - IF(AP192&gt;1, S192*CQ192*100.0/(AR192*DJ192), 0))*(DC192+DD192)/1000.0</f>
        <v>0</v>
      </c>
      <c r="X192">
        <f>2.0/((1/Z192-1/Y192)+SIGN(Z192)*SQRT((1/Z192-1/Y192)*(1/Z192-1/Y192) + 4*CR192/((CR192+1)*(CR192+1))*(2*1/Z192*1/Y192-1/Y192*1/Y192)))</f>
        <v>0</v>
      </c>
      <c r="Y192">
        <f>IF(LEFT(CS192,1)&lt;&gt;"0",IF(LEFT(CS192,1)="1",3.0,CT192),$D$5+$E$5*(DJ192*DC192/($K$5*1000))+$F$5*(DJ192*DC192/($K$5*1000))*MAX(MIN(CQ192,$J$5),$I$5)*MAX(MIN(CQ192,$J$5),$I$5)+$G$5*MAX(MIN(CQ192,$J$5),$I$5)*(DJ192*DC192/($K$5*1000))+$H$5*(DJ192*DC192/($K$5*1000))*(DJ192*DC192/($K$5*1000)))</f>
        <v>0</v>
      </c>
      <c r="Z192">
        <f>Q192*(1000-(1000*0.61365*exp(17.502*AD192/(240.97+AD192))/(DC192+DD192)+CX192)/2)/(1000*0.61365*exp(17.502*AD192/(240.97+AD192))/(DC192+DD192)-CX192)</f>
        <v>0</v>
      </c>
      <c r="AA192">
        <f>1/((CR192+1)/(X192/1.6)+1/(Y192/1.37)) + CR192/((CR192+1)/(X192/1.6) + CR192/(Y192/1.37))</f>
        <v>0</v>
      </c>
      <c r="AB192">
        <f>(CM192*CP192)</f>
        <v>0</v>
      </c>
      <c r="AC192">
        <f>(DE192+(AB192+2*0.95*5.67E-8*(((DE192+$B$7)+273)^4-(DE192+273)^4)-44100*Q192)/(1.84*29.3*Y192+8*0.95*5.67E-8*(DE192+273)^3))</f>
        <v>0</v>
      </c>
      <c r="AD192">
        <f>($B$119*DF192+$D$7*DG192+$C$119*AC192)</f>
        <v>0</v>
      </c>
      <c r="AE192">
        <f>0.61365*exp(17.502*AD192/(240.97+AD192))</f>
        <v>0</v>
      </c>
      <c r="AF192">
        <f>(AG192/AH192*100)</f>
        <v>0</v>
      </c>
      <c r="AG192">
        <f>CX192*(DC192+DD192)/1000</f>
        <v>0</v>
      </c>
      <c r="AH192">
        <f>0.61365*exp(17.502*DE192/(240.97+DE192))</f>
        <v>0</v>
      </c>
      <c r="AI192">
        <f>(AE192-CX192*(DC192+DD192)/1000)</f>
        <v>0</v>
      </c>
      <c r="AJ192">
        <f>(-Q192*44100)</f>
        <v>0</v>
      </c>
      <c r="AK192">
        <f>2*29.3*Y192*0.92*(DE192-AD192)</f>
        <v>0</v>
      </c>
      <c r="AL192">
        <f>2*0.95*5.67E-8*(((DE192+$B$7)+273)^4-(AD192+273)^4)</f>
        <v>0</v>
      </c>
      <c r="AM192">
        <f>AB192+AL192+AJ192+AK192</f>
        <v>0</v>
      </c>
      <c r="AN192">
        <v>0</v>
      </c>
      <c r="AO192">
        <v>0</v>
      </c>
      <c r="AP192">
        <f>IF(AN192*$H$13&gt;=AR192,1.0,(AR192/(AR192-AN192*$H$13)))</f>
        <v>0</v>
      </c>
      <c r="AQ192">
        <f>(AP192-1)*100</f>
        <v>0</v>
      </c>
      <c r="AR192">
        <f>MAX(0,($B$13+$C$13*DJ192)/(1+$D$13*DJ192)*DC192/(DE192+273)*$E$13)</f>
        <v>0</v>
      </c>
      <c r="AS192" t="s">
        <v>409</v>
      </c>
      <c r="AT192">
        <v>12501.9</v>
      </c>
      <c r="AU192">
        <v>646.7515384615385</v>
      </c>
      <c r="AV192">
        <v>2575.47</v>
      </c>
      <c r="AW192">
        <f>1-AU192/AV192</f>
        <v>0</v>
      </c>
      <c r="AX192">
        <v>-1.242991638256745</v>
      </c>
      <c r="AY192" t="s">
        <v>1193</v>
      </c>
      <c r="AZ192">
        <v>12539.2</v>
      </c>
      <c r="BA192">
        <v>675.6512307692307</v>
      </c>
      <c r="BB192">
        <v>1040.24</v>
      </c>
      <c r="BC192">
        <f>1-BA192/BB192</f>
        <v>0</v>
      </c>
      <c r="BD192">
        <v>0.5</v>
      </c>
      <c r="BE192">
        <f>CN192</f>
        <v>0</v>
      </c>
      <c r="BF192">
        <f>S192</f>
        <v>0</v>
      </c>
      <c r="BG192">
        <f>BC192*BD192*BE192</f>
        <v>0</v>
      </c>
      <c r="BH192">
        <f>(BF192-AX192)/BE192</f>
        <v>0</v>
      </c>
      <c r="BI192">
        <f>(AV192-BB192)/BB192</f>
        <v>0</v>
      </c>
      <c r="BJ192">
        <f>AU192/(AW192+AU192/BB192)</f>
        <v>0</v>
      </c>
      <c r="BK192" t="s">
        <v>1194</v>
      </c>
      <c r="BL192">
        <v>-2987.85</v>
      </c>
      <c r="BM192">
        <f>IF(BL192&lt;&gt;0, BL192, BJ192)</f>
        <v>0</v>
      </c>
      <c r="BN192">
        <f>1-BM192/BB192</f>
        <v>0</v>
      </c>
      <c r="BO192">
        <f>(BB192-BA192)/(BB192-BM192)</f>
        <v>0</v>
      </c>
      <c r="BP192">
        <f>(AV192-BB192)/(AV192-BM192)</f>
        <v>0</v>
      </c>
      <c r="BQ192">
        <f>(BB192-BA192)/(BB192-AU192)</f>
        <v>0</v>
      </c>
      <c r="BR192">
        <f>(AV192-BB192)/(AV192-AU192)</f>
        <v>0</v>
      </c>
      <c r="BS192">
        <f>(BO192*BM192/BA192)</f>
        <v>0</v>
      </c>
      <c r="BT192">
        <f>(1-BS192)</f>
        <v>0</v>
      </c>
      <c r="BU192">
        <v>2155</v>
      </c>
      <c r="BV192">
        <v>300</v>
      </c>
      <c r="BW192">
        <v>300</v>
      </c>
      <c r="BX192">
        <v>300</v>
      </c>
      <c r="BY192">
        <v>12539.2</v>
      </c>
      <c r="BZ192">
        <v>967.62</v>
      </c>
      <c r="CA192">
        <v>-0.00968682</v>
      </c>
      <c r="CB192">
        <v>-16.56</v>
      </c>
      <c r="CC192" t="s">
        <v>412</v>
      </c>
      <c r="CD192" t="s">
        <v>412</v>
      </c>
      <c r="CE192" t="s">
        <v>412</v>
      </c>
      <c r="CF192" t="s">
        <v>412</v>
      </c>
      <c r="CG192" t="s">
        <v>412</v>
      </c>
      <c r="CH192" t="s">
        <v>412</v>
      </c>
      <c r="CI192" t="s">
        <v>412</v>
      </c>
      <c r="CJ192" t="s">
        <v>412</v>
      </c>
      <c r="CK192" t="s">
        <v>412</v>
      </c>
      <c r="CL192" t="s">
        <v>412</v>
      </c>
      <c r="CM192">
        <f>$B$11*DK192+$C$11*DL192+$F$11*DW192*(1-DZ192)</f>
        <v>0</v>
      </c>
      <c r="CN192">
        <f>CM192*CO192</f>
        <v>0</v>
      </c>
      <c r="CO192">
        <f>($B$11*$D$9+$C$11*$D$9+$F$11*((EJ192+EB192)/MAX(EJ192+EB192+EK192, 0.1)*$I$9+EK192/MAX(EJ192+EB192+EK192, 0.1)*$J$9))/($B$11+$C$11+$F$11)</f>
        <v>0</v>
      </c>
      <c r="CP192">
        <f>($B$11*$K$9+$C$11*$K$9+$F$11*((EJ192+EB192)/MAX(EJ192+EB192+EK192, 0.1)*$P$9+EK192/MAX(EJ192+EB192+EK192, 0.1)*$Q$9))/($B$11+$C$11+$F$11)</f>
        <v>0</v>
      </c>
      <c r="CQ192">
        <v>6</v>
      </c>
      <c r="CR192">
        <v>0.5</v>
      </c>
      <c r="CS192" t="s">
        <v>413</v>
      </c>
      <c r="CT192">
        <v>2</v>
      </c>
      <c r="CU192">
        <v>1687907431.849999</v>
      </c>
      <c r="CV192">
        <v>428.5698666666667</v>
      </c>
      <c r="CW192">
        <v>434.9916666666667</v>
      </c>
      <c r="CX192">
        <v>31.41369666666667</v>
      </c>
      <c r="CY192">
        <v>30.90851333333334</v>
      </c>
      <c r="CZ192">
        <v>428.0188666666667</v>
      </c>
      <c r="DA192">
        <v>30.95569666666667</v>
      </c>
      <c r="DB192">
        <v>600.2210666666667</v>
      </c>
      <c r="DC192">
        <v>100.7310333333333</v>
      </c>
      <c r="DD192">
        <v>0.09995037333333331</v>
      </c>
      <c r="DE192">
        <v>31.96408</v>
      </c>
      <c r="DF192">
        <v>32.32932</v>
      </c>
      <c r="DG192">
        <v>999.9000000000002</v>
      </c>
      <c r="DH192">
        <v>0</v>
      </c>
      <c r="DI192">
        <v>0</v>
      </c>
      <c r="DJ192">
        <v>9994.393999999998</v>
      </c>
      <c r="DK192">
        <v>0</v>
      </c>
      <c r="DL192">
        <v>128.9742666666667</v>
      </c>
      <c r="DM192">
        <v>-6.467433333333332</v>
      </c>
      <c r="DN192">
        <v>442.4231666666666</v>
      </c>
      <c r="DO192">
        <v>448.8654333333333</v>
      </c>
      <c r="DP192">
        <v>0.5070921666666667</v>
      </c>
      <c r="DQ192">
        <v>434.9916666666667</v>
      </c>
      <c r="DR192">
        <v>30.90851333333334</v>
      </c>
      <c r="DS192">
        <v>3.164526</v>
      </c>
      <c r="DT192">
        <v>3.113447</v>
      </c>
      <c r="DU192">
        <v>24.91991333333333</v>
      </c>
      <c r="DV192">
        <v>24.64741333333334</v>
      </c>
      <c r="DW192">
        <v>800.0066666666667</v>
      </c>
      <c r="DX192">
        <v>0.9499881999999999</v>
      </c>
      <c r="DY192">
        <v>0.05001142000000001</v>
      </c>
      <c r="DZ192">
        <v>0</v>
      </c>
      <c r="EA192">
        <v>675.9332999999999</v>
      </c>
      <c r="EB192">
        <v>4.99931</v>
      </c>
      <c r="EC192">
        <v>10248.245</v>
      </c>
      <c r="ED192">
        <v>6994.599000000002</v>
      </c>
      <c r="EE192">
        <v>37.58299999999999</v>
      </c>
      <c r="EF192">
        <v>39.50826666666667</v>
      </c>
      <c r="EG192">
        <v>38.43699999999999</v>
      </c>
      <c r="EH192">
        <v>39.25</v>
      </c>
      <c r="EI192">
        <v>39.5</v>
      </c>
      <c r="EJ192">
        <v>755.2486666666666</v>
      </c>
      <c r="EK192">
        <v>39.761</v>
      </c>
      <c r="EL192">
        <v>0</v>
      </c>
      <c r="EM192">
        <v>118.0999999046326</v>
      </c>
      <c r="EN192">
        <v>0</v>
      </c>
      <c r="EO192">
        <v>675.6512307692307</v>
      </c>
      <c r="EP192">
        <v>-85.13811954137044</v>
      </c>
      <c r="EQ192">
        <v>635.0543582100145</v>
      </c>
      <c r="ER192">
        <v>10214.67923076923</v>
      </c>
      <c r="ES192">
        <v>15</v>
      </c>
      <c r="ET192">
        <v>1687907457.6</v>
      </c>
      <c r="EU192" t="s">
        <v>1195</v>
      </c>
      <c r="EV192">
        <v>1687907457.6</v>
      </c>
      <c r="EW192">
        <v>1687907457.6</v>
      </c>
      <c r="EX192">
        <v>156</v>
      </c>
      <c r="EY192">
        <v>0.046</v>
      </c>
      <c r="EZ192">
        <v>-0.002</v>
      </c>
      <c r="FA192">
        <v>0.551</v>
      </c>
      <c r="FB192">
        <v>0.458</v>
      </c>
      <c r="FC192">
        <v>435</v>
      </c>
      <c r="FD192">
        <v>31</v>
      </c>
      <c r="FE192">
        <v>0.31</v>
      </c>
      <c r="FF192">
        <v>0.2</v>
      </c>
      <c r="FG192">
        <v>-6.470789999999999</v>
      </c>
      <c r="FH192">
        <v>-0.05249313320824509</v>
      </c>
      <c r="FI192">
        <v>0.04564053445129673</v>
      </c>
      <c r="FJ192">
        <v>1</v>
      </c>
      <c r="FK192">
        <v>428.5242</v>
      </c>
      <c r="FL192">
        <v>-0.01099888765305082</v>
      </c>
      <c r="FM192">
        <v>0.02216664160399583</v>
      </c>
      <c r="FN192">
        <v>1</v>
      </c>
      <c r="FO192">
        <v>0.492221025</v>
      </c>
      <c r="FP192">
        <v>0.3380759437148208</v>
      </c>
      <c r="FQ192">
        <v>0.03285656686150236</v>
      </c>
      <c r="FR192">
        <v>1</v>
      </c>
      <c r="FS192">
        <v>31.41560333333333</v>
      </c>
      <c r="FT192">
        <v>0.2711145717464775</v>
      </c>
      <c r="FU192">
        <v>0.01963558815574993</v>
      </c>
      <c r="FV192">
        <v>1</v>
      </c>
      <c r="FW192">
        <v>4</v>
      </c>
      <c r="FX192">
        <v>4</v>
      </c>
      <c r="FY192" t="s">
        <v>415</v>
      </c>
      <c r="FZ192">
        <v>3.17199</v>
      </c>
      <c r="GA192">
        <v>2.79702</v>
      </c>
      <c r="GB192">
        <v>0.104957</v>
      </c>
      <c r="GC192">
        <v>0.106799</v>
      </c>
      <c r="GD192">
        <v>0.142371</v>
      </c>
      <c r="GE192">
        <v>0.141747</v>
      </c>
      <c r="GF192">
        <v>27720.7</v>
      </c>
      <c r="GG192">
        <v>22055.8</v>
      </c>
      <c r="GH192">
        <v>28971.9</v>
      </c>
      <c r="GI192">
        <v>24210.2</v>
      </c>
      <c r="GJ192">
        <v>31600.5</v>
      </c>
      <c r="GK192">
        <v>30322.7</v>
      </c>
      <c r="GL192">
        <v>39970.4</v>
      </c>
      <c r="GM192">
        <v>39507</v>
      </c>
      <c r="GN192">
        <v>2.11632</v>
      </c>
      <c r="GO192">
        <v>1.79788</v>
      </c>
      <c r="GP192">
        <v>0.0790283</v>
      </c>
      <c r="GQ192">
        <v>0</v>
      </c>
      <c r="GR192">
        <v>31.068</v>
      </c>
      <c r="GS192">
        <v>999.9</v>
      </c>
      <c r="GT192">
        <v>63.2</v>
      </c>
      <c r="GU192">
        <v>35.4</v>
      </c>
      <c r="GV192">
        <v>36.2315</v>
      </c>
      <c r="GW192">
        <v>62.3099</v>
      </c>
      <c r="GX192">
        <v>30.9736</v>
      </c>
      <c r="GY192">
        <v>1</v>
      </c>
      <c r="GZ192">
        <v>0.386845</v>
      </c>
      <c r="HA192">
        <v>0</v>
      </c>
      <c r="HB192">
        <v>20.2837</v>
      </c>
      <c r="HC192">
        <v>5.22298</v>
      </c>
      <c r="HD192">
        <v>11.9083</v>
      </c>
      <c r="HE192">
        <v>4.96385</v>
      </c>
      <c r="HF192">
        <v>3.292</v>
      </c>
      <c r="HG192">
        <v>9999</v>
      </c>
      <c r="HH192">
        <v>9999</v>
      </c>
      <c r="HI192">
        <v>9999</v>
      </c>
      <c r="HJ192">
        <v>999.9</v>
      </c>
      <c r="HK192">
        <v>4.9703</v>
      </c>
      <c r="HL192">
        <v>1.8753</v>
      </c>
      <c r="HM192">
        <v>1.87408</v>
      </c>
      <c r="HN192">
        <v>1.87318</v>
      </c>
      <c r="HO192">
        <v>1.87469</v>
      </c>
      <c r="HP192">
        <v>1.86966</v>
      </c>
      <c r="HQ192">
        <v>1.87378</v>
      </c>
      <c r="HR192">
        <v>1.87884</v>
      </c>
      <c r="HS192">
        <v>0</v>
      </c>
      <c r="HT192">
        <v>0</v>
      </c>
      <c r="HU192">
        <v>0</v>
      </c>
      <c r="HV192">
        <v>0</v>
      </c>
      <c r="HW192" t="s">
        <v>416</v>
      </c>
      <c r="HX192" t="s">
        <v>417</v>
      </c>
      <c r="HY192" t="s">
        <v>418</v>
      </c>
      <c r="HZ192" t="s">
        <v>418</v>
      </c>
      <c r="IA192" t="s">
        <v>418</v>
      </c>
      <c r="IB192" t="s">
        <v>418</v>
      </c>
      <c r="IC192">
        <v>0</v>
      </c>
      <c r="ID192">
        <v>100</v>
      </c>
      <c r="IE192">
        <v>100</v>
      </c>
      <c r="IF192">
        <v>0.551</v>
      </c>
      <c r="IG192">
        <v>0.458</v>
      </c>
      <c r="IH192">
        <v>0.5053499999999076</v>
      </c>
      <c r="II192">
        <v>0</v>
      </c>
      <c r="IJ192">
        <v>0</v>
      </c>
      <c r="IK192">
        <v>0</v>
      </c>
      <c r="IL192">
        <v>0.4599050000000062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1.6</v>
      </c>
      <c r="IU192">
        <v>1.7</v>
      </c>
      <c r="IV192">
        <v>1.13892</v>
      </c>
      <c r="IW192">
        <v>2.43164</v>
      </c>
      <c r="IX192">
        <v>1.42578</v>
      </c>
      <c r="IY192">
        <v>2.26318</v>
      </c>
      <c r="IZ192">
        <v>1.54785</v>
      </c>
      <c r="JA192">
        <v>2.47559</v>
      </c>
      <c r="JB192">
        <v>38.6241</v>
      </c>
      <c r="JC192">
        <v>14.491</v>
      </c>
      <c r="JD192">
        <v>18</v>
      </c>
      <c r="JE192">
        <v>639.622</v>
      </c>
      <c r="JF192">
        <v>414.85</v>
      </c>
      <c r="JG192">
        <v>31.4542</v>
      </c>
      <c r="JH192">
        <v>32.1996</v>
      </c>
      <c r="JI192">
        <v>30.0002</v>
      </c>
      <c r="JJ192">
        <v>32.0709</v>
      </c>
      <c r="JK192">
        <v>32.0042</v>
      </c>
      <c r="JL192">
        <v>22.8028</v>
      </c>
      <c r="JM192">
        <v>17.7878</v>
      </c>
      <c r="JN192">
        <v>100</v>
      </c>
      <c r="JO192">
        <v>-999.9</v>
      </c>
      <c r="JP192">
        <v>435</v>
      </c>
      <c r="JQ192">
        <v>31</v>
      </c>
      <c r="JR192">
        <v>94.4071</v>
      </c>
      <c r="JS192">
        <v>100.506</v>
      </c>
    </row>
    <row r="193" spans="1:279">
      <c r="A193">
        <v>157</v>
      </c>
      <c r="B193">
        <v>1687907639.1</v>
      </c>
      <c r="C193">
        <v>35107.5</v>
      </c>
      <c r="D193" t="s">
        <v>1196</v>
      </c>
      <c r="E193" t="s">
        <v>1197</v>
      </c>
      <c r="F193">
        <v>15</v>
      </c>
      <c r="P193">
        <v>1687907631.349999</v>
      </c>
      <c r="Q193">
        <f>(R193)/1000</f>
        <v>0</v>
      </c>
      <c r="R193">
        <f>1000*DB193*AP193*(CX193-CY193)/(100*CQ193*(1000-AP193*CX193))</f>
        <v>0</v>
      </c>
      <c r="S193">
        <f>DB193*AP193*(CW193-CV193*(1000-AP193*CY193)/(1000-AP193*CX193))/(100*CQ193)</f>
        <v>0</v>
      </c>
      <c r="T193">
        <f>CV193 - IF(AP193&gt;1, S193*CQ193*100.0/(AR193*DJ193), 0)</f>
        <v>0</v>
      </c>
      <c r="U193">
        <f>((AA193-Q193/2)*T193-S193)/(AA193+Q193/2)</f>
        <v>0</v>
      </c>
      <c r="V193">
        <f>U193*(DC193+DD193)/1000.0</f>
        <v>0</v>
      </c>
      <c r="W193">
        <f>(CV193 - IF(AP193&gt;1, S193*CQ193*100.0/(AR193*DJ193), 0))*(DC193+DD193)/1000.0</f>
        <v>0</v>
      </c>
      <c r="X193">
        <f>2.0/((1/Z193-1/Y193)+SIGN(Z193)*SQRT((1/Z193-1/Y193)*(1/Z193-1/Y193) + 4*CR193/((CR193+1)*(CR193+1))*(2*1/Z193*1/Y193-1/Y193*1/Y193)))</f>
        <v>0</v>
      </c>
      <c r="Y193">
        <f>IF(LEFT(CS193,1)&lt;&gt;"0",IF(LEFT(CS193,1)="1",3.0,CT193),$D$5+$E$5*(DJ193*DC193/($K$5*1000))+$F$5*(DJ193*DC193/($K$5*1000))*MAX(MIN(CQ193,$J$5),$I$5)*MAX(MIN(CQ193,$J$5),$I$5)+$G$5*MAX(MIN(CQ193,$J$5),$I$5)*(DJ193*DC193/($K$5*1000))+$H$5*(DJ193*DC193/($K$5*1000))*(DJ193*DC193/($K$5*1000)))</f>
        <v>0</v>
      </c>
      <c r="Z193">
        <f>Q193*(1000-(1000*0.61365*exp(17.502*AD193/(240.97+AD193))/(DC193+DD193)+CX193)/2)/(1000*0.61365*exp(17.502*AD193/(240.97+AD193))/(DC193+DD193)-CX193)</f>
        <v>0</v>
      </c>
      <c r="AA193">
        <f>1/((CR193+1)/(X193/1.6)+1/(Y193/1.37)) + CR193/((CR193+1)/(X193/1.6) + CR193/(Y193/1.37))</f>
        <v>0</v>
      </c>
      <c r="AB193">
        <f>(CM193*CP193)</f>
        <v>0</v>
      </c>
      <c r="AC193">
        <f>(DE193+(AB193+2*0.95*5.67E-8*(((DE193+$B$7)+273)^4-(DE193+273)^4)-44100*Q193)/(1.84*29.3*Y193+8*0.95*5.67E-8*(DE193+273)^3))</f>
        <v>0</v>
      </c>
      <c r="AD193">
        <f>($B$119*DF193+$D$7*DG193+$C$119*AC193)</f>
        <v>0</v>
      </c>
      <c r="AE193">
        <f>0.61365*exp(17.502*AD193/(240.97+AD193))</f>
        <v>0</v>
      </c>
      <c r="AF193">
        <f>(AG193/AH193*100)</f>
        <v>0</v>
      </c>
      <c r="AG193">
        <f>CX193*(DC193+DD193)/1000</f>
        <v>0</v>
      </c>
      <c r="AH193">
        <f>0.61365*exp(17.502*DE193/(240.97+DE193))</f>
        <v>0</v>
      </c>
      <c r="AI193">
        <f>(AE193-CX193*(DC193+DD193)/1000)</f>
        <v>0</v>
      </c>
      <c r="AJ193">
        <f>(-Q193*44100)</f>
        <v>0</v>
      </c>
      <c r="AK193">
        <f>2*29.3*Y193*0.92*(DE193-AD193)</f>
        <v>0</v>
      </c>
      <c r="AL193">
        <f>2*0.95*5.67E-8*(((DE193+$B$7)+273)^4-(AD193+273)^4)</f>
        <v>0</v>
      </c>
      <c r="AM193">
        <f>AB193+AL193+AJ193+AK193</f>
        <v>0</v>
      </c>
      <c r="AN193">
        <v>0</v>
      </c>
      <c r="AO193">
        <v>0</v>
      </c>
      <c r="AP193">
        <f>IF(AN193*$H$13&gt;=AR193,1.0,(AR193/(AR193-AN193*$H$13)))</f>
        <v>0</v>
      </c>
      <c r="AQ193">
        <f>(AP193-1)*100</f>
        <v>0</v>
      </c>
      <c r="AR193">
        <f>MAX(0,($B$13+$C$13*DJ193)/(1+$D$13*DJ193)*DC193/(DE193+273)*$E$13)</f>
        <v>0</v>
      </c>
      <c r="AS193" t="s">
        <v>409</v>
      </c>
      <c r="AT193">
        <v>12501.9</v>
      </c>
      <c r="AU193">
        <v>646.7515384615385</v>
      </c>
      <c r="AV193">
        <v>2575.47</v>
      </c>
      <c r="AW193">
        <f>1-AU193/AV193</f>
        <v>0</v>
      </c>
      <c r="AX193">
        <v>-1.242991638256745</v>
      </c>
      <c r="AY193" t="s">
        <v>1198</v>
      </c>
      <c r="AZ193">
        <v>12524.9</v>
      </c>
      <c r="BA193">
        <v>722.7818076923076</v>
      </c>
      <c r="BB193">
        <v>1131.62</v>
      </c>
      <c r="BC193">
        <f>1-BA193/BB193</f>
        <v>0</v>
      </c>
      <c r="BD193">
        <v>0.5</v>
      </c>
      <c r="BE193">
        <f>CN193</f>
        <v>0</v>
      </c>
      <c r="BF193">
        <f>S193</f>
        <v>0</v>
      </c>
      <c r="BG193">
        <f>BC193*BD193*BE193</f>
        <v>0</v>
      </c>
      <c r="BH193">
        <f>(BF193-AX193)/BE193</f>
        <v>0</v>
      </c>
      <c r="BI193">
        <f>(AV193-BB193)/BB193</f>
        <v>0</v>
      </c>
      <c r="BJ193">
        <f>AU193/(AW193+AU193/BB193)</f>
        <v>0</v>
      </c>
      <c r="BK193" t="s">
        <v>1199</v>
      </c>
      <c r="BL193">
        <v>-1101.71</v>
      </c>
      <c r="BM193">
        <f>IF(BL193&lt;&gt;0, BL193, BJ193)</f>
        <v>0</v>
      </c>
      <c r="BN193">
        <f>1-BM193/BB193</f>
        <v>0</v>
      </c>
      <c r="BO193">
        <f>(BB193-BA193)/(BB193-BM193)</f>
        <v>0</v>
      </c>
      <c r="BP193">
        <f>(AV193-BB193)/(AV193-BM193)</f>
        <v>0</v>
      </c>
      <c r="BQ193">
        <f>(BB193-BA193)/(BB193-AU193)</f>
        <v>0</v>
      </c>
      <c r="BR193">
        <f>(AV193-BB193)/(AV193-AU193)</f>
        <v>0</v>
      </c>
      <c r="BS193">
        <f>(BO193*BM193/BA193)</f>
        <v>0</v>
      </c>
      <c r="BT193">
        <f>(1-BS193)</f>
        <v>0</v>
      </c>
      <c r="BU193">
        <v>2157</v>
      </c>
      <c r="BV193">
        <v>300</v>
      </c>
      <c r="BW193">
        <v>300</v>
      </c>
      <c r="BX193">
        <v>300</v>
      </c>
      <c r="BY193">
        <v>12524.9</v>
      </c>
      <c r="BZ193">
        <v>1057.94</v>
      </c>
      <c r="CA193">
        <v>-0.00967574</v>
      </c>
      <c r="CB193">
        <v>-13.14</v>
      </c>
      <c r="CC193" t="s">
        <v>412</v>
      </c>
      <c r="CD193" t="s">
        <v>412</v>
      </c>
      <c r="CE193" t="s">
        <v>412</v>
      </c>
      <c r="CF193" t="s">
        <v>412</v>
      </c>
      <c r="CG193" t="s">
        <v>412</v>
      </c>
      <c r="CH193" t="s">
        <v>412</v>
      </c>
      <c r="CI193" t="s">
        <v>412</v>
      </c>
      <c r="CJ193" t="s">
        <v>412</v>
      </c>
      <c r="CK193" t="s">
        <v>412</v>
      </c>
      <c r="CL193" t="s">
        <v>412</v>
      </c>
      <c r="CM193">
        <f>$B$11*DK193+$C$11*DL193+$F$11*DW193*(1-DZ193)</f>
        <v>0</v>
      </c>
      <c r="CN193">
        <f>CM193*CO193</f>
        <v>0</v>
      </c>
      <c r="CO193">
        <f>($B$11*$D$9+$C$11*$D$9+$F$11*((EJ193+EB193)/MAX(EJ193+EB193+EK193, 0.1)*$I$9+EK193/MAX(EJ193+EB193+EK193, 0.1)*$J$9))/($B$11+$C$11+$F$11)</f>
        <v>0</v>
      </c>
      <c r="CP193">
        <f>($B$11*$K$9+$C$11*$K$9+$F$11*((EJ193+EB193)/MAX(EJ193+EB193+EK193, 0.1)*$P$9+EK193/MAX(EJ193+EB193+EK193, 0.1)*$Q$9))/($B$11+$C$11+$F$11)</f>
        <v>0</v>
      </c>
      <c r="CQ193">
        <v>6</v>
      </c>
      <c r="CR193">
        <v>0.5</v>
      </c>
      <c r="CS193" t="s">
        <v>413</v>
      </c>
      <c r="CT193">
        <v>2</v>
      </c>
      <c r="CU193">
        <v>1687907631.349999</v>
      </c>
      <c r="CV193">
        <v>427.4116333333333</v>
      </c>
      <c r="CW193">
        <v>435.0163666666667</v>
      </c>
      <c r="CX193">
        <v>31.47245666666667</v>
      </c>
      <c r="CY193">
        <v>30.94248666666666</v>
      </c>
      <c r="CZ193">
        <v>426.8736333333333</v>
      </c>
      <c r="DA193">
        <v>31.00945666666667</v>
      </c>
      <c r="DB193">
        <v>600.1978</v>
      </c>
      <c r="DC193">
        <v>100.7402666666667</v>
      </c>
      <c r="DD193">
        <v>0.10017544</v>
      </c>
      <c r="DE193">
        <v>31.68965666666667</v>
      </c>
      <c r="DF193">
        <v>31.36272666666667</v>
      </c>
      <c r="DG193">
        <v>999.9000000000002</v>
      </c>
      <c r="DH193">
        <v>0</v>
      </c>
      <c r="DI193">
        <v>0</v>
      </c>
      <c r="DJ193">
        <v>9997.623666666668</v>
      </c>
      <c r="DK193">
        <v>0</v>
      </c>
      <c r="DL193">
        <v>129.3997333333333</v>
      </c>
      <c r="DM193">
        <v>-7.591189333333333</v>
      </c>
      <c r="DN193">
        <v>441.3121333333334</v>
      </c>
      <c r="DO193">
        <v>448.9066</v>
      </c>
      <c r="DP193">
        <v>0.5253346</v>
      </c>
      <c r="DQ193">
        <v>435.0163666666667</v>
      </c>
      <c r="DR193">
        <v>30.94248666666666</v>
      </c>
      <c r="DS193">
        <v>3.170077999999999</v>
      </c>
      <c r="DT193">
        <v>3.117155</v>
      </c>
      <c r="DU193">
        <v>24.94929</v>
      </c>
      <c r="DV193">
        <v>24.66731666666667</v>
      </c>
      <c r="DW193">
        <v>800.0142</v>
      </c>
      <c r="DX193">
        <v>0.9499993999999999</v>
      </c>
      <c r="DY193">
        <v>0.05000034</v>
      </c>
      <c r="DZ193">
        <v>0</v>
      </c>
      <c r="EA193">
        <v>722.7891666666666</v>
      </c>
      <c r="EB193">
        <v>4.99931</v>
      </c>
      <c r="EC193">
        <v>11565.152</v>
      </c>
      <c r="ED193">
        <v>6994.694333333333</v>
      </c>
      <c r="EE193">
        <v>37.625</v>
      </c>
      <c r="EF193">
        <v>39.56409999999998</v>
      </c>
      <c r="EG193">
        <v>38.5</v>
      </c>
      <c r="EH193">
        <v>39.16426666666666</v>
      </c>
      <c r="EI193">
        <v>39.57883333333332</v>
      </c>
      <c r="EJ193">
        <v>755.2639999999999</v>
      </c>
      <c r="EK193">
        <v>39.75133333333333</v>
      </c>
      <c r="EL193">
        <v>0</v>
      </c>
      <c r="EM193">
        <v>198.8999998569489</v>
      </c>
      <c r="EN193">
        <v>0</v>
      </c>
      <c r="EO193">
        <v>722.7818076923076</v>
      </c>
      <c r="EP193">
        <v>-85.21986330529839</v>
      </c>
      <c r="EQ193">
        <v>4375.016738778911</v>
      </c>
      <c r="ER193">
        <v>11492.16769230769</v>
      </c>
      <c r="ES193">
        <v>15</v>
      </c>
      <c r="ET193">
        <v>1687907663.6</v>
      </c>
      <c r="EU193" t="s">
        <v>1200</v>
      </c>
      <c r="EV193">
        <v>1687907660.6</v>
      </c>
      <c r="EW193">
        <v>1687907663.6</v>
      </c>
      <c r="EX193">
        <v>157</v>
      </c>
      <c r="EY193">
        <v>-0.013</v>
      </c>
      <c r="EZ193">
        <v>0.005</v>
      </c>
      <c r="FA193">
        <v>0.538</v>
      </c>
      <c r="FB193">
        <v>0.463</v>
      </c>
      <c r="FC193">
        <v>435</v>
      </c>
      <c r="FD193">
        <v>31</v>
      </c>
      <c r="FE193">
        <v>0.37</v>
      </c>
      <c r="FF193">
        <v>0.24</v>
      </c>
      <c r="FG193">
        <v>-7.629631707317074</v>
      </c>
      <c r="FH193">
        <v>0.6536899651567795</v>
      </c>
      <c r="FI193">
        <v>0.07049538355071995</v>
      </c>
      <c r="FJ193">
        <v>1</v>
      </c>
      <c r="FK193">
        <v>427.4092258064516</v>
      </c>
      <c r="FL193">
        <v>0.8802096774178196</v>
      </c>
      <c r="FM193">
        <v>0.06730082186979613</v>
      </c>
      <c r="FN193">
        <v>1</v>
      </c>
      <c r="FO193">
        <v>0.5028061463414634</v>
      </c>
      <c r="FP193">
        <v>0.3681726062717778</v>
      </c>
      <c r="FQ193">
        <v>0.03672876396794113</v>
      </c>
      <c r="FR193">
        <v>1</v>
      </c>
      <c r="FS193">
        <v>31.46162580645161</v>
      </c>
      <c r="FT193">
        <v>0.3150677419355328</v>
      </c>
      <c r="FU193">
        <v>0.02438248932410235</v>
      </c>
      <c r="FV193">
        <v>1</v>
      </c>
      <c r="FW193">
        <v>4</v>
      </c>
      <c r="FX193">
        <v>4</v>
      </c>
      <c r="FY193" t="s">
        <v>415</v>
      </c>
      <c r="FZ193">
        <v>3.17179</v>
      </c>
      <c r="GA193">
        <v>2.79693</v>
      </c>
      <c r="GB193">
        <v>0.104786</v>
      </c>
      <c r="GC193">
        <v>0.106815</v>
      </c>
      <c r="GD193">
        <v>0.142604</v>
      </c>
      <c r="GE193">
        <v>0.141863</v>
      </c>
      <c r="GF193">
        <v>27732.3</v>
      </c>
      <c r="GG193">
        <v>22055.2</v>
      </c>
      <c r="GH193">
        <v>28978.3</v>
      </c>
      <c r="GI193">
        <v>24209.9</v>
      </c>
      <c r="GJ193">
        <v>31598.1</v>
      </c>
      <c r="GK193">
        <v>30318.4</v>
      </c>
      <c r="GL193">
        <v>39978.8</v>
      </c>
      <c r="GM193">
        <v>39506.9</v>
      </c>
      <c r="GN193">
        <v>2.11745</v>
      </c>
      <c r="GO193">
        <v>1.79902</v>
      </c>
      <c r="GP193">
        <v>0.0448711</v>
      </c>
      <c r="GQ193">
        <v>0</v>
      </c>
      <c r="GR193">
        <v>30.5946</v>
      </c>
      <c r="GS193">
        <v>999.9</v>
      </c>
      <c r="GT193">
        <v>63</v>
      </c>
      <c r="GU193">
        <v>35.4</v>
      </c>
      <c r="GV193">
        <v>36.1109</v>
      </c>
      <c r="GW193">
        <v>62.1399</v>
      </c>
      <c r="GX193">
        <v>31.1619</v>
      </c>
      <c r="GY193">
        <v>1</v>
      </c>
      <c r="GZ193">
        <v>0.384238</v>
      </c>
      <c r="HA193">
        <v>0</v>
      </c>
      <c r="HB193">
        <v>20.2838</v>
      </c>
      <c r="HC193">
        <v>5.22328</v>
      </c>
      <c r="HD193">
        <v>11.9081</v>
      </c>
      <c r="HE193">
        <v>4.9637</v>
      </c>
      <c r="HF193">
        <v>3.292</v>
      </c>
      <c r="HG193">
        <v>9999</v>
      </c>
      <c r="HH193">
        <v>9999</v>
      </c>
      <c r="HI193">
        <v>9999</v>
      </c>
      <c r="HJ193">
        <v>999.9</v>
      </c>
      <c r="HK193">
        <v>4.9703</v>
      </c>
      <c r="HL193">
        <v>1.87529</v>
      </c>
      <c r="HM193">
        <v>1.87407</v>
      </c>
      <c r="HN193">
        <v>1.87318</v>
      </c>
      <c r="HO193">
        <v>1.87469</v>
      </c>
      <c r="HP193">
        <v>1.86965</v>
      </c>
      <c r="HQ193">
        <v>1.87378</v>
      </c>
      <c r="HR193">
        <v>1.87882</v>
      </c>
      <c r="HS193">
        <v>0</v>
      </c>
      <c r="HT193">
        <v>0</v>
      </c>
      <c r="HU193">
        <v>0</v>
      </c>
      <c r="HV193">
        <v>0</v>
      </c>
      <c r="HW193" t="s">
        <v>416</v>
      </c>
      <c r="HX193" t="s">
        <v>417</v>
      </c>
      <c r="HY193" t="s">
        <v>418</v>
      </c>
      <c r="HZ193" t="s">
        <v>418</v>
      </c>
      <c r="IA193" t="s">
        <v>418</v>
      </c>
      <c r="IB193" t="s">
        <v>418</v>
      </c>
      <c r="IC193">
        <v>0</v>
      </c>
      <c r="ID193">
        <v>100</v>
      </c>
      <c r="IE193">
        <v>100</v>
      </c>
      <c r="IF193">
        <v>0.538</v>
      </c>
      <c r="IG193">
        <v>0.463</v>
      </c>
      <c r="IH193">
        <v>0.5514500000001021</v>
      </c>
      <c r="II193">
        <v>0</v>
      </c>
      <c r="IJ193">
        <v>0</v>
      </c>
      <c r="IK193">
        <v>0</v>
      </c>
      <c r="IL193">
        <v>0.4583650000000006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3</v>
      </c>
      <c r="IU193">
        <v>3</v>
      </c>
      <c r="IV193">
        <v>1.13892</v>
      </c>
      <c r="IW193">
        <v>2.43652</v>
      </c>
      <c r="IX193">
        <v>1.42578</v>
      </c>
      <c r="IY193">
        <v>2.26318</v>
      </c>
      <c r="IZ193">
        <v>1.54785</v>
      </c>
      <c r="JA193">
        <v>2.43408</v>
      </c>
      <c r="JB193">
        <v>38.5014</v>
      </c>
      <c r="JC193">
        <v>14.456</v>
      </c>
      <c r="JD193">
        <v>18</v>
      </c>
      <c r="JE193">
        <v>640.239</v>
      </c>
      <c r="JF193">
        <v>415.285</v>
      </c>
      <c r="JG193">
        <v>31.4558</v>
      </c>
      <c r="JH193">
        <v>32.1593</v>
      </c>
      <c r="JI193">
        <v>30</v>
      </c>
      <c r="JJ193">
        <v>32.0459</v>
      </c>
      <c r="JK193">
        <v>31.9701</v>
      </c>
      <c r="JL193">
        <v>22.8062</v>
      </c>
      <c r="JM193">
        <v>16.9578</v>
      </c>
      <c r="JN193">
        <v>100</v>
      </c>
      <c r="JO193">
        <v>-999.9</v>
      </c>
      <c r="JP193">
        <v>435</v>
      </c>
      <c r="JQ193">
        <v>31</v>
      </c>
      <c r="JR193">
        <v>94.4273</v>
      </c>
      <c r="JS193">
        <v>100.505</v>
      </c>
    </row>
    <row r="194" spans="1:279">
      <c r="A194">
        <v>158</v>
      </c>
      <c r="B194">
        <v>1687907786.1</v>
      </c>
      <c r="C194">
        <v>35254.5</v>
      </c>
      <c r="D194" t="s">
        <v>1201</v>
      </c>
      <c r="E194" t="s">
        <v>1202</v>
      </c>
      <c r="F194">
        <v>15</v>
      </c>
      <c r="P194">
        <v>1687907778.349999</v>
      </c>
      <c r="Q194">
        <f>(R194)/1000</f>
        <v>0</v>
      </c>
      <c r="R194">
        <f>1000*DB194*AP194*(CX194-CY194)/(100*CQ194*(1000-AP194*CX194))</f>
        <v>0</v>
      </c>
      <c r="S194">
        <f>DB194*AP194*(CW194-CV194*(1000-AP194*CY194)/(1000-AP194*CX194))/(100*CQ194)</f>
        <v>0</v>
      </c>
      <c r="T194">
        <f>CV194 - IF(AP194&gt;1, S194*CQ194*100.0/(AR194*DJ194), 0)</f>
        <v>0</v>
      </c>
      <c r="U194">
        <f>((AA194-Q194/2)*T194-S194)/(AA194+Q194/2)</f>
        <v>0</v>
      </c>
      <c r="V194">
        <f>U194*(DC194+DD194)/1000.0</f>
        <v>0</v>
      </c>
      <c r="W194">
        <f>(CV194 - IF(AP194&gt;1, S194*CQ194*100.0/(AR194*DJ194), 0))*(DC194+DD194)/1000.0</f>
        <v>0</v>
      </c>
      <c r="X194">
        <f>2.0/((1/Z194-1/Y194)+SIGN(Z194)*SQRT((1/Z194-1/Y194)*(1/Z194-1/Y194) + 4*CR194/((CR194+1)*(CR194+1))*(2*1/Z194*1/Y194-1/Y194*1/Y194)))</f>
        <v>0</v>
      </c>
      <c r="Y194">
        <f>IF(LEFT(CS194,1)&lt;&gt;"0",IF(LEFT(CS194,1)="1",3.0,CT194),$D$5+$E$5*(DJ194*DC194/($K$5*1000))+$F$5*(DJ194*DC194/($K$5*1000))*MAX(MIN(CQ194,$J$5),$I$5)*MAX(MIN(CQ194,$J$5),$I$5)+$G$5*MAX(MIN(CQ194,$J$5),$I$5)*(DJ194*DC194/($K$5*1000))+$H$5*(DJ194*DC194/($K$5*1000))*(DJ194*DC194/($K$5*1000)))</f>
        <v>0</v>
      </c>
      <c r="Z194">
        <f>Q194*(1000-(1000*0.61365*exp(17.502*AD194/(240.97+AD194))/(DC194+DD194)+CX194)/2)/(1000*0.61365*exp(17.502*AD194/(240.97+AD194))/(DC194+DD194)-CX194)</f>
        <v>0</v>
      </c>
      <c r="AA194">
        <f>1/((CR194+1)/(X194/1.6)+1/(Y194/1.37)) + CR194/((CR194+1)/(X194/1.6) + CR194/(Y194/1.37))</f>
        <v>0</v>
      </c>
      <c r="AB194">
        <f>(CM194*CP194)</f>
        <v>0</v>
      </c>
      <c r="AC194">
        <f>(DE194+(AB194+2*0.95*5.67E-8*(((DE194+$B$7)+273)^4-(DE194+273)^4)-44100*Q194)/(1.84*29.3*Y194+8*0.95*5.67E-8*(DE194+273)^3))</f>
        <v>0</v>
      </c>
      <c r="AD194">
        <f>($B$119*DF194+$D$7*DG194+$C$119*AC194)</f>
        <v>0</v>
      </c>
      <c r="AE194">
        <f>0.61365*exp(17.502*AD194/(240.97+AD194))</f>
        <v>0</v>
      </c>
      <c r="AF194">
        <f>(AG194/AH194*100)</f>
        <v>0</v>
      </c>
      <c r="AG194">
        <f>CX194*(DC194+DD194)/1000</f>
        <v>0</v>
      </c>
      <c r="AH194">
        <f>0.61365*exp(17.502*DE194/(240.97+DE194))</f>
        <v>0</v>
      </c>
      <c r="AI194">
        <f>(AE194-CX194*(DC194+DD194)/1000)</f>
        <v>0</v>
      </c>
      <c r="AJ194">
        <f>(-Q194*44100)</f>
        <v>0</v>
      </c>
      <c r="AK194">
        <f>2*29.3*Y194*0.92*(DE194-AD194)</f>
        <v>0</v>
      </c>
      <c r="AL194">
        <f>2*0.95*5.67E-8*(((DE194+$B$7)+273)^4-(AD194+273)^4)</f>
        <v>0</v>
      </c>
      <c r="AM194">
        <f>AB194+AL194+AJ194+AK194</f>
        <v>0</v>
      </c>
      <c r="AN194">
        <v>0</v>
      </c>
      <c r="AO194">
        <v>0</v>
      </c>
      <c r="AP194">
        <f>IF(AN194*$H$13&gt;=AR194,1.0,(AR194/(AR194-AN194*$H$13)))</f>
        <v>0</v>
      </c>
      <c r="AQ194">
        <f>(AP194-1)*100</f>
        <v>0</v>
      </c>
      <c r="AR194">
        <f>MAX(0,($B$13+$C$13*DJ194)/(1+$D$13*DJ194)*DC194/(DE194+273)*$E$13)</f>
        <v>0</v>
      </c>
      <c r="AS194" t="s">
        <v>409</v>
      </c>
      <c r="AT194">
        <v>12501.9</v>
      </c>
      <c r="AU194">
        <v>646.7515384615385</v>
      </c>
      <c r="AV194">
        <v>2575.47</v>
      </c>
      <c r="AW194">
        <f>1-AU194/AV194</f>
        <v>0</v>
      </c>
      <c r="AX194">
        <v>-1.242991638256745</v>
      </c>
      <c r="AY194" t="s">
        <v>1203</v>
      </c>
      <c r="AZ194">
        <v>12564.8</v>
      </c>
      <c r="BA194">
        <v>534.19488</v>
      </c>
      <c r="BB194">
        <v>725.539</v>
      </c>
      <c r="BC194">
        <f>1-BA194/BB194</f>
        <v>0</v>
      </c>
      <c r="BD194">
        <v>0.5</v>
      </c>
      <c r="BE194">
        <f>CN194</f>
        <v>0</v>
      </c>
      <c r="BF194">
        <f>S194</f>
        <v>0</v>
      </c>
      <c r="BG194">
        <f>BC194*BD194*BE194</f>
        <v>0</v>
      </c>
      <c r="BH194">
        <f>(BF194-AX194)/BE194</f>
        <v>0</v>
      </c>
      <c r="BI194">
        <f>(AV194-BB194)/BB194</f>
        <v>0</v>
      </c>
      <c r="BJ194">
        <f>AU194/(AW194+AU194/BB194)</f>
        <v>0</v>
      </c>
      <c r="BK194" t="s">
        <v>1204</v>
      </c>
      <c r="BL194">
        <v>427.99</v>
      </c>
      <c r="BM194">
        <f>IF(BL194&lt;&gt;0, BL194, BJ194)</f>
        <v>0</v>
      </c>
      <c r="BN194">
        <f>1-BM194/BB194</f>
        <v>0</v>
      </c>
      <c r="BO194">
        <f>(BB194-BA194)/(BB194-BM194)</f>
        <v>0</v>
      </c>
      <c r="BP194">
        <f>(AV194-BB194)/(AV194-BM194)</f>
        <v>0</v>
      </c>
      <c r="BQ194">
        <f>(BB194-BA194)/(BB194-AU194)</f>
        <v>0</v>
      </c>
      <c r="BR194">
        <f>(AV194-BB194)/(AV194-AU194)</f>
        <v>0</v>
      </c>
      <c r="BS194">
        <f>(BO194*BM194/BA194)</f>
        <v>0</v>
      </c>
      <c r="BT194">
        <f>(1-BS194)</f>
        <v>0</v>
      </c>
      <c r="BU194">
        <v>2159</v>
      </c>
      <c r="BV194">
        <v>300</v>
      </c>
      <c r="BW194">
        <v>300</v>
      </c>
      <c r="BX194">
        <v>300</v>
      </c>
      <c r="BY194">
        <v>12564.8</v>
      </c>
      <c r="BZ194">
        <v>697.22</v>
      </c>
      <c r="CA194">
        <v>-0.009707439999999999</v>
      </c>
      <c r="CB194">
        <v>-5.06</v>
      </c>
      <c r="CC194" t="s">
        <v>412</v>
      </c>
      <c r="CD194" t="s">
        <v>412</v>
      </c>
      <c r="CE194" t="s">
        <v>412</v>
      </c>
      <c r="CF194" t="s">
        <v>412</v>
      </c>
      <c r="CG194" t="s">
        <v>412</v>
      </c>
      <c r="CH194" t="s">
        <v>412</v>
      </c>
      <c r="CI194" t="s">
        <v>412</v>
      </c>
      <c r="CJ194" t="s">
        <v>412</v>
      </c>
      <c r="CK194" t="s">
        <v>412</v>
      </c>
      <c r="CL194" t="s">
        <v>412</v>
      </c>
      <c r="CM194">
        <f>$B$11*DK194+$C$11*DL194+$F$11*DW194*(1-DZ194)</f>
        <v>0</v>
      </c>
      <c r="CN194">
        <f>CM194*CO194</f>
        <v>0</v>
      </c>
      <c r="CO194">
        <f>($B$11*$D$9+$C$11*$D$9+$F$11*((EJ194+EB194)/MAX(EJ194+EB194+EK194, 0.1)*$I$9+EK194/MAX(EJ194+EB194+EK194, 0.1)*$J$9))/($B$11+$C$11+$F$11)</f>
        <v>0</v>
      </c>
      <c r="CP194">
        <f>($B$11*$K$9+$C$11*$K$9+$F$11*((EJ194+EB194)/MAX(EJ194+EB194+EK194, 0.1)*$P$9+EK194/MAX(EJ194+EB194+EK194, 0.1)*$Q$9))/($B$11+$C$11+$F$11)</f>
        <v>0</v>
      </c>
      <c r="CQ194">
        <v>6</v>
      </c>
      <c r="CR194">
        <v>0.5</v>
      </c>
      <c r="CS194" t="s">
        <v>413</v>
      </c>
      <c r="CT194">
        <v>2</v>
      </c>
      <c r="CU194">
        <v>1687907778.349999</v>
      </c>
      <c r="CV194">
        <v>431.6102</v>
      </c>
      <c r="CW194">
        <v>435.0214333333333</v>
      </c>
      <c r="CX194">
        <v>31.14763</v>
      </c>
      <c r="CY194">
        <v>30.92696666666667</v>
      </c>
      <c r="CZ194">
        <v>431.0782</v>
      </c>
      <c r="DA194">
        <v>30.68063</v>
      </c>
      <c r="DB194">
        <v>600.2628666666666</v>
      </c>
      <c r="DC194">
        <v>100.731</v>
      </c>
      <c r="DD194">
        <v>0.1003008733333333</v>
      </c>
      <c r="DE194">
        <v>31.88924333333334</v>
      </c>
      <c r="DF194">
        <v>32.33037333333333</v>
      </c>
      <c r="DG194">
        <v>999.9000000000002</v>
      </c>
      <c r="DH194">
        <v>0</v>
      </c>
      <c r="DI194">
        <v>0</v>
      </c>
      <c r="DJ194">
        <v>9997.642</v>
      </c>
      <c r="DK194">
        <v>0</v>
      </c>
      <c r="DL194">
        <v>129.7433</v>
      </c>
      <c r="DM194">
        <v>-3.404844</v>
      </c>
      <c r="DN194">
        <v>445.4909333333334</v>
      </c>
      <c r="DO194">
        <v>448.9047666666667</v>
      </c>
      <c r="DP194">
        <v>0.216552</v>
      </c>
      <c r="DQ194">
        <v>435.0214333333333</v>
      </c>
      <c r="DR194">
        <v>30.92696666666667</v>
      </c>
      <c r="DS194">
        <v>3.137116666666666</v>
      </c>
      <c r="DT194">
        <v>3.115302666666667</v>
      </c>
      <c r="DU194">
        <v>24.77416333333333</v>
      </c>
      <c r="DV194">
        <v>24.65737333333333</v>
      </c>
      <c r="DW194">
        <v>799.9475333333335</v>
      </c>
      <c r="DX194">
        <v>0.9499960000000002</v>
      </c>
      <c r="DY194">
        <v>0.05000369999999998</v>
      </c>
      <c r="DZ194">
        <v>0</v>
      </c>
      <c r="EA194">
        <v>534.4067</v>
      </c>
      <c r="EB194">
        <v>4.99931</v>
      </c>
      <c r="EC194">
        <v>9852.032333333334</v>
      </c>
      <c r="ED194">
        <v>6994.100666666666</v>
      </c>
      <c r="EE194">
        <v>37.60189999999999</v>
      </c>
      <c r="EF194">
        <v>39.50620000000001</v>
      </c>
      <c r="EG194">
        <v>38.43699999999999</v>
      </c>
      <c r="EH194">
        <v>39.17873333333333</v>
      </c>
      <c r="EI194">
        <v>39.54753333333333</v>
      </c>
      <c r="EJ194">
        <v>755.1983333333334</v>
      </c>
      <c r="EK194">
        <v>39.75066666666667</v>
      </c>
      <c r="EL194">
        <v>0</v>
      </c>
      <c r="EM194">
        <v>146.2000000476837</v>
      </c>
      <c r="EN194">
        <v>0</v>
      </c>
      <c r="EO194">
        <v>534.19488</v>
      </c>
      <c r="EP194">
        <v>-40.00546155920312</v>
      </c>
      <c r="EQ194">
        <v>-14866.22616248222</v>
      </c>
      <c r="ER194">
        <v>9780.7808</v>
      </c>
      <c r="ES194">
        <v>15</v>
      </c>
      <c r="ET194">
        <v>1687907810.1</v>
      </c>
      <c r="EU194" t="s">
        <v>1205</v>
      </c>
      <c r="EV194">
        <v>1687907810.1</v>
      </c>
      <c r="EW194">
        <v>1687907807.1</v>
      </c>
      <c r="EX194">
        <v>158</v>
      </c>
      <c r="EY194">
        <v>-0.006</v>
      </c>
      <c r="EZ194">
        <v>0.005</v>
      </c>
      <c r="FA194">
        <v>0.532</v>
      </c>
      <c r="FB194">
        <v>0.467</v>
      </c>
      <c r="FC194">
        <v>435</v>
      </c>
      <c r="FD194">
        <v>31</v>
      </c>
      <c r="FE194">
        <v>0.3</v>
      </c>
      <c r="FF194">
        <v>0.24</v>
      </c>
      <c r="FG194">
        <v>-3.41050275</v>
      </c>
      <c r="FH194">
        <v>0.2552257035647328</v>
      </c>
      <c r="FI194">
        <v>0.04521246277230977</v>
      </c>
      <c r="FJ194">
        <v>1</v>
      </c>
      <c r="FK194">
        <v>431.6115</v>
      </c>
      <c r="FL194">
        <v>0.4799199110129276</v>
      </c>
      <c r="FM194">
        <v>0.03897841282898565</v>
      </c>
      <c r="FN194">
        <v>1</v>
      </c>
      <c r="FO194">
        <v>0.19282789</v>
      </c>
      <c r="FP194">
        <v>0.4135402356472793</v>
      </c>
      <c r="FQ194">
        <v>0.04362493702370125</v>
      </c>
      <c r="FR194">
        <v>1</v>
      </c>
      <c r="FS194">
        <v>31.14180666666666</v>
      </c>
      <c r="FT194">
        <v>0.1872747497218417</v>
      </c>
      <c r="FU194">
        <v>0.01714938158910935</v>
      </c>
      <c r="FV194">
        <v>1</v>
      </c>
      <c r="FW194">
        <v>4</v>
      </c>
      <c r="FX194">
        <v>4</v>
      </c>
      <c r="FY194" t="s">
        <v>415</v>
      </c>
      <c r="FZ194">
        <v>3.17261</v>
      </c>
      <c r="GA194">
        <v>2.79772</v>
      </c>
      <c r="GB194">
        <v>0.105563</v>
      </c>
      <c r="GC194">
        <v>0.106817</v>
      </c>
      <c r="GD194">
        <v>0.141434</v>
      </c>
      <c r="GE194">
        <v>0.141899</v>
      </c>
      <c r="GF194">
        <v>27703.3</v>
      </c>
      <c r="GG194">
        <v>22058.5</v>
      </c>
      <c r="GH194">
        <v>28972.8</v>
      </c>
      <c r="GI194">
        <v>24213.3</v>
      </c>
      <c r="GJ194">
        <v>31635.4</v>
      </c>
      <c r="GK194">
        <v>30319.9</v>
      </c>
      <c r="GL194">
        <v>39971.1</v>
      </c>
      <c r="GM194">
        <v>39510.9</v>
      </c>
      <c r="GN194">
        <v>2.11465</v>
      </c>
      <c r="GO194">
        <v>1.80435</v>
      </c>
      <c r="GP194">
        <v>0.0876077</v>
      </c>
      <c r="GQ194">
        <v>0</v>
      </c>
      <c r="GR194">
        <v>30.8849</v>
      </c>
      <c r="GS194">
        <v>999.9</v>
      </c>
      <c r="GT194">
        <v>62.8</v>
      </c>
      <c r="GU194">
        <v>35.4</v>
      </c>
      <c r="GV194">
        <v>36.0043</v>
      </c>
      <c r="GW194">
        <v>62.0799</v>
      </c>
      <c r="GX194">
        <v>30.9255</v>
      </c>
      <c r="GY194">
        <v>1</v>
      </c>
      <c r="GZ194">
        <v>0.379939</v>
      </c>
      <c r="HA194">
        <v>0</v>
      </c>
      <c r="HB194">
        <v>20.2839</v>
      </c>
      <c r="HC194">
        <v>5.22298</v>
      </c>
      <c r="HD194">
        <v>11.9081</v>
      </c>
      <c r="HE194">
        <v>4.96365</v>
      </c>
      <c r="HF194">
        <v>3.292</v>
      </c>
      <c r="HG194">
        <v>9999</v>
      </c>
      <c r="HH194">
        <v>9999</v>
      </c>
      <c r="HI194">
        <v>9999</v>
      </c>
      <c r="HJ194">
        <v>999.9</v>
      </c>
      <c r="HK194">
        <v>4.97027</v>
      </c>
      <c r="HL194">
        <v>1.87529</v>
      </c>
      <c r="HM194">
        <v>1.87406</v>
      </c>
      <c r="HN194">
        <v>1.87317</v>
      </c>
      <c r="HO194">
        <v>1.87467</v>
      </c>
      <c r="HP194">
        <v>1.86964</v>
      </c>
      <c r="HQ194">
        <v>1.87378</v>
      </c>
      <c r="HR194">
        <v>1.87884</v>
      </c>
      <c r="HS194">
        <v>0</v>
      </c>
      <c r="HT194">
        <v>0</v>
      </c>
      <c r="HU194">
        <v>0</v>
      </c>
      <c r="HV194">
        <v>0</v>
      </c>
      <c r="HW194" t="s">
        <v>416</v>
      </c>
      <c r="HX194" t="s">
        <v>417</v>
      </c>
      <c r="HY194" t="s">
        <v>418</v>
      </c>
      <c r="HZ194" t="s">
        <v>418</v>
      </c>
      <c r="IA194" t="s">
        <v>418</v>
      </c>
      <c r="IB194" t="s">
        <v>418</v>
      </c>
      <c r="IC194">
        <v>0</v>
      </c>
      <c r="ID194">
        <v>100</v>
      </c>
      <c r="IE194">
        <v>100</v>
      </c>
      <c r="IF194">
        <v>0.532</v>
      </c>
      <c r="IG194">
        <v>0.467</v>
      </c>
      <c r="IH194">
        <v>0.5384285714285397</v>
      </c>
      <c r="II194">
        <v>0</v>
      </c>
      <c r="IJ194">
        <v>0</v>
      </c>
      <c r="IK194">
        <v>0</v>
      </c>
      <c r="IL194">
        <v>0.4628904761904806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2.1</v>
      </c>
      <c r="IU194">
        <v>2</v>
      </c>
      <c r="IV194">
        <v>1.13892</v>
      </c>
      <c r="IW194">
        <v>2.42798</v>
      </c>
      <c r="IX194">
        <v>1.42578</v>
      </c>
      <c r="IY194">
        <v>2.26562</v>
      </c>
      <c r="IZ194">
        <v>1.54785</v>
      </c>
      <c r="JA194">
        <v>2.48535</v>
      </c>
      <c r="JB194">
        <v>38.4279</v>
      </c>
      <c r="JC194">
        <v>14.4385</v>
      </c>
      <c r="JD194">
        <v>18</v>
      </c>
      <c r="JE194">
        <v>637.513</v>
      </c>
      <c r="JF194">
        <v>417.985</v>
      </c>
      <c r="JG194">
        <v>31.3909</v>
      </c>
      <c r="JH194">
        <v>32.0962</v>
      </c>
      <c r="JI194">
        <v>30.0001</v>
      </c>
      <c r="JJ194">
        <v>31.9875</v>
      </c>
      <c r="JK194">
        <v>31.9167</v>
      </c>
      <c r="JL194">
        <v>22.8033</v>
      </c>
      <c r="JM194">
        <v>16.116</v>
      </c>
      <c r="JN194">
        <v>100</v>
      </c>
      <c r="JO194">
        <v>-999.9</v>
      </c>
      <c r="JP194">
        <v>435</v>
      </c>
      <c r="JQ194">
        <v>31</v>
      </c>
      <c r="JR194">
        <v>94.4093</v>
      </c>
      <c r="JS194">
        <v>100.517</v>
      </c>
    </row>
    <row r="195" spans="1:279">
      <c r="A195">
        <v>159</v>
      </c>
      <c r="B195">
        <v>1687907933.6</v>
      </c>
      <c r="C195">
        <v>35402</v>
      </c>
      <c r="D195" t="s">
        <v>1206</v>
      </c>
      <c r="E195" t="s">
        <v>1207</v>
      </c>
      <c r="F195">
        <v>15</v>
      </c>
      <c r="P195">
        <v>1687907925.849999</v>
      </c>
      <c r="Q195">
        <f>(R195)/1000</f>
        <v>0</v>
      </c>
      <c r="R195">
        <f>1000*DB195*AP195*(CX195-CY195)/(100*CQ195*(1000-AP195*CX195))</f>
        <v>0</v>
      </c>
      <c r="S195">
        <f>DB195*AP195*(CW195-CV195*(1000-AP195*CY195)/(1000-AP195*CX195))/(100*CQ195)</f>
        <v>0</v>
      </c>
      <c r="T195">
        <f>CV195 - IF(AP195&gt;1, S195*CQ195*100.0/(AR195*DJ195), 0)</f>
        <v>0</v>
      </c>
      <c r="U195">
        <f>((AA195-Q195/2)*T195-S195)/(AA195+Q195/2)</f>
        <v>0</v>
      </c>
      <c r="V195">
        <f>U195*(DC195+DD195)/1000.0</f>
        <v>0</v>
      </c>
      <c r="W195">
        <f>(CV195 - IF(AP195&gt;1, S195*CQ195*100.0/(AR195*DJ195), 0))*(DC195+DD195)/1000.0</f>
        <v>0</v>
      </c>
      <c r="X195">
        <f>2.0/((1/Z195-1/Y195)+SIGN(Z195)*SQRT((1/Z195-1/Y195)*(1/Z195-1/Y195) + 4*CR195/((CR195+1)*(CR195+1))*(2*1/Z195*1/Y195-1/Y195*1/Y195)))</f>
        <v>0</v>
      </c>
      <c r="Y195">
        <f>IF(LEFT(CS195,1)&lt;&gt;"0",IF(LEFT(CS195,1)="1",3.0,CT195),$D$5+$E$5*(DJ195*DC195/($K$5*1000))+$F$5*(DJ195*DC195/($K$5*1000))*MAX(MIN(CQ195,$J$5),$I$5)*MAX(MIN(CQ195,$J$5),$I$5)+$G$5*MAX(MIN(CQ195,$J$5),$I$5)*(DJ195*DC195/($K$5*1000))+$H$5*(DJ195*DC195/($K$5*1000))*(DJ195*DC195/($K$5*1000)))</f>
        <v>0</v>
      </c>
      <c r="Z195">
        <f>Q195*(1000-(1000*0.61365*exp(17.502*AD195/(240.97+AD195))/(DC195+DD195)+CX195)/2)/(1000*0.61365*exp(17.502*AD195/(240.97+AD195))/(DC195+DD195)-CX195)</f>
        <v>0</v>
      </c>
      <c r="AA195">
        <f>1/((CR195+1)/(X195/1.6)+1/(Y195/1.37)) + CR195/((CR195+1)/(X195/1.6) + CR195/(Y195/1.37))</f>
        <v>0</v>
      </c>
      <c r="AB195">
        <f>(CM195*CP195)</f>
        <v>0</v>
      </c>
      <c r="AC195">
        <f>(DE195+(AB195+2*0.95*5.67E-8*(((DE195+$B$7)+273)^4-(DE195+273)^4)-44100*Q195)/(1.84*29.3*Y195+8*0.95*5.67E-8*(DE195+273)^3))</f>
        <v>0</v>
      </c>
      <c r="AD195">
        <f>($B$119*DF195+$D$7*DG195+$C$119*AC195)</f>
        <v>0</v>
      </c>
      <c r="AE195">
        <f>0.61365*exp(17.502*AD195/(240.97+AD195))</f>
        <v>0</v>
      </c>
      <c r="AF195">
        <f>(AG195/AH195*100)</f>
        <v>0</v>
      </c>
      <c r="AG195">
        <f>CX195*(DC195+DD195)/1000</f>
        <v>0</v>
      </c>
      <c r="AH195">
        <f>0.61365*exp(17.502*DE195/(240.97+DE195))</f>
        <v>0</v>
      </c>
      <c r="AI195">
        <f>(AE195-CX195*(DC195+DD195)/1000)</f>
        <v>0</v>
      </c>
      <c r="AJ195">
        <f>(-Q195*44100)</f>
        <v>0</v>
      </c>
      <c r="AK195">
        <f>2*29.3*Y195*0.92*(DE195-AD195)</f>
        <v>0</v>
      </c>
      <c r="AL195">
        <f>2*0.95*5.67E-8*(((DE195+$B$7)+273)^4-(AD195+273)^4)</f>
        <v>0</v>
      </c>
      <c r="AM195">
        <f>AB195+AL195+AJ195+AK195</f>
        <v>0</v>
      </c>
      <c r="AN195">
        <v>0</v>
      </c>
      <c r="AO195">
        <v>0</v>
      </c>
      <c r="AP195">
        <f>IF(AN195*$H$13&gt;=AR195,1.0,(AR195/(AR195-AN195*$H$13)))</f>
        <v>0</v>
      </c>
      <c r="AQ195">
        <f>(AP195-1)*100</f>
        <v>0</v>
      </c>
      <c r="AR195">
        <f>MAX(0,($B$13+$C$13*DJ195)/(1+$D$13*DJ195)*DC195/(DE195+273)*$E$13)</f>
        <v>0</v>
      </c>
      <c r="AS195" t="s">
        <v>409</v>
      </c>
      <c r="AT195">
        <v>12501.9</v>
      </c>
      <c r="AU195">
        <v>646.7515384615385</v>
      </c>
      <c r="AV195">
        <v>2575.47</v>
      </c>
      <c r="AW195">
        <f>1-AU195/AV195</f>
        <v>0</v>
      </c>
      <c r="AX195">
        <v>-1.242991638256745</v>
      </c>
      <c r="AY195" t="s">
        <v>1208</v>
      </c>
      <c r="AZ195">
        <v>12541.1</v>
      </c>
      <c r="BA195">
        <v>808.930576923077</v>
      </c>
      <c r="BB195">
        <v>1269.09</v>
      </c>
      <c r="BC195">
        <f>1-BA195/BB195</f>
        <v>0</v>
      </c>
      <c r="BD195">
        <v>0.5</v>
      </c>
      <c r="BE195">
        <f>CN195</f>
        <v>0</v>
      </c>
      <c r="BF195">
        <f>S195</f>
        <v>0</v>
      </c>
      <c r="BG195">
        <f>BC195*BD195*BE195</f>
        <v>0</v>
      </c>
      <c r="BH195">
        <f>(BF195-AX195)/BE195</f>
        <v>0</v>
      </c>
      <c r="BI195">
        <f>(AV195-BB195)/BB195</f>
        <v>0</v>
      </c>
      <c r="BJ195">
        <f>AU195/(AW195+AU195/BB195)</f>
        <v>0</v>
      </c>
      <c r="BK195" t="s">
        <v>1209</v>
      </c>
      <c r="BL195">
        <v>-17.08</v>
      </c>
      <c r="BM195">
        <f>IF(BL195&lt;&gt;0, BL195, BJ195)</f>
        <v>0</v>
      </c>
      <c r="BN195">
        <f>1-BM195/BB195</f>
        <v>0</v>
      </c>
      <c r="BO195">
        <f>(BB195-BA195)/(BB195-BM195)</f>
        <v>0</v>
      </c>
      <c r="BP195">
        <f>(AV195-BB195)/(AV195-BM195)</f>
        <v>0</v>
      </c>
      <c r="BQ195">
        <f>(BB195-BA195)/(BB195-AU195)</f>
        <v>0</v>
      </c>
      <c r="BR195">
        <f>(AV195-BB195)/(AV195-AU195)</f>
        <v>0</v>
      </c>
      <c r="BS195">
        <f>(BO195*BM195/BA195)</f>
        <v>0</v>
      </c>
      <c r="BT195">
        <f>(1-BS195)</f>
        <v>0</v>
      </c>
      <c r="BU195">
        <v>2161</v>
      </c>
      <c r="BV195">
        <v>300</v>
      </c>
      <c r="BW195">
        <v>300</v>
      </c>
      <c r="BX195">
        <v>300</v>
      </c>
      <c r="BY195">
        <v>12541.1</v>
      </c>
      <c r="BZ195">
        <v>1191.76</v>
      </c>
      <c r="CA195">
        <v>-0.00968928</v>
      </c>
      <c r="CB195">
        <v>-13</v>
      </c>
      <c r="CC195" t="s">
        <v>412</v>
      </c>
      <c r="CD195" t="s">
        <v>412</v>
      </c>
      <c r="CE195" t="s">
        <v>412</v>
      </c>
      <c r="CF195" t="s">
        <v>412</v>
      </c>
      <c r="CG195" t="s">
        <v>412</v>
      </c>
      <c r="CH195" t="s">
        <v>412</v>
      </c>
      <c r="CI195" t="s">
        <v>412</v>
      </c>
      <c r="CJ195" t="s">
        <v>412</v>
      </c>
      <c r="CK195" t="s">
        <v>412</v>
      </c>
      <c r="CL195" t="s">
        <v>412</v>
      </c>
      <c r="CM195">
        <f>$B$11*DK195+$C$11*DL195+$F$11*DW195*(1-DZ195)</f>
        <v>0</v>
      </c>
      <c r="CN195">
        <f>CM195*CO195</f>
        <v>0</v>
      </c>
      <c r="CO195">
        <f>($B$11*$D$9+$C$11*$D$9+$F$11*((EJ195+EB195)/MAX(EJ195+EB195+EK195, 0.1)*$I$9+EK195/MAX(EJ195+EB195+EK195, 0.1)*$J$9))/($B$11+$C$11+$F$11)</f>
        <v>0</v>
      </c>
      <c r="CP195">
        <f>($B$11*$K$9+$C$11*$K$9+$F$11*((EJ195+EB195)/MAX(EJ195+EB195+EK195, 0.1)*$P$9+EK195/MAX(EJ195+EB195+EK195, 0.1)*$Q$9))/($B$11+$C$11+$F$11)</f>
        <v>0</v>
      </c>
      <c r="CQ195">
        <v>6</v>
      </c>
      <c r="CR195">
        <v>0.5</v>
      </c>
      <c r="CS195" t="s">
        <v>413</v>
      </c>
      <c r="CT195">
        <v>2</v>
      </c>
      <c r="CU195">
        <v>1687907925.849999</v>
      </c>
      <c r="CV195">
        <v>426.5952666666666</v>
      </c>
      <c r="CW195">
        <v>435.0170666666666</v>
      </c>
      <c r="CX195">
        <v>31.71926666666667</v>
      </c>
      <c r="CY195">
        <v>31.00529333333333</v>
      </c>
      <c r="CZ195">
        <v>426.0332666666666</v>
      </c>
      <c r="DA195">
        <v>31.25026666666666</v>
      </c>
      <c r="DB195">
        <v>600.2494333333333</v>
      </c>
      <c r="DC195">
        <v>100.7394</v>
      </c>
      <c r="DD195">
        <v>0.1002604466666667</v>
      </c>
      <c r="DE195">
        <v>31.93773333333333</v>
      </c>
      <c r="DF195">
        <v>32.15747333333334</v>
      </c>
      <c r="DG195">
        <v>999.9000000000002</v>
      </c>
      <c r="DH195">
        <v>0</v>
      </c>
      <c r="DI195">
        <v>0</v>
      </c>
      <c r="DJ195">
        <v>10003.48333333333</v>
      </c>
      <c r="DK195">
        <v>0</v>
      </c>
      <c r="DL195">
        <v>148.8366333333334</v>
      </c>
      <c r="DM195">
        <v>-8.451638333333333</v>
      </c>
      <c r="DN195">
        <v>440.5382333333334</v>
      </c>
      <c r="DO195">
        <v>448.9364333333334</v>
      </c>
      <c r="DP195">
        <v>0.7123735333333331</v>
      </c>
      <c r="DQ195">
        <v>435.0170666666666</v>
      </c>
      <c r="DR195">
        <v>31.00529333333333</v>
      </c>
      <c r="DS195">
        <v>3.195219</v>
      </c>
      <c r="DT195">
        <v>3.123455666666667</v>
      </c>
      <c r="DU195">
        <v>25.08180333333333</v>
      </c>
      <c r="DV195">
        <v>24.70111333333334</v>
      </c>
      <c r="DW195">
        <v>800.0043666666666</v>
      </c>
      <c r="DX195">
        <v>0.9499927333333336</v>
      </c>
      <c r="DY195">
        <v>0.05000694000000001</v>
      </c>
      <c r="DZ195">
        <v>0</v>
      </c>
      <c r="EA195">
        <v>809.1519666666666</v>
      </c>
      <c r="EB195">
        <v>4.99931</v>
      </c>
      <c r="EC195">
        <v>11392.932</v>
      </c>
      <c r="ED195">
        <v>6994.589333333334</v>
      </c>
      <c r="EE195">
        <v>37.5</v>
      </c>
      <c r="EF195">
        <v>39.38326666666667</v>
      </c>
      <c r="EG195">
        <v>38.3708</v>
      </c>
      <c r="EH195">
        <v>39.07669999999999</v>
      </c>
      <c r="EI195">
        <v>39.43699999999998</v>
      </c>
      <c r="EJ195">
        <v>755.249</v>
      </c>
      <c r="EK195">
        <v>39.755</v>
      </c>
      <c r="EL195">
        <v>0</v>
      </c>
      <c r="EM195">
        <v>146.7999999523163</v>
      </c>
      <c r="EN195">
        <v>0</v>
      </c>
      <c r="EO195">
        <v>808.930576923077</v>
      </c>
      <c r="EP195">
        <v>-154.4925471058524</v>
      </c>
      <c r="EQ195">
        <v>3063.747741159651</v>
      </c>
      <c r="ER195">
        <v>11465.09461538461</v>
      </c>
      <c r="ES195">
        <v>15</v>
      </c>
      <c r="ET195">
        <v>1687907953.1</v>
      </c>
      <c r="EU195" t="s">
        <v>1210</v>
      </c>
      <c r="EV195">
        <v>1687907951.6</v>
      </c>
      <c r="EW195">
        <v>1687907953.1</v>
      </c>
      <c r="EX195">
        <v>159</v>
      </c>
      <c r="EY195">
        <v>0.03</v>
      </c>
      <c r="EZ195">
        <v>0.002</v>
      </c>
      <c r="FA195">
        <v>0.5620000000000001</v>
      </c>
      <c r="FB195">
        <v>0.469</v>
      </c>
      <c r="FC195">
        <v>435</v>
      </c>
      <c r="FD195">
        <v>31</v>
      </c>
      <c r="FE195">
        <v>0.16</v>
      </c>
      <c r="FF195">
        <v>0.17</v>
      </c>
      <c r="FG195">
        <v>-8.492827804878049</v>
      </c>
      <c r="FH195">
        <v>0.495513449477348</v>
      </c>
      <c r="FI195">
        <v>0.06832297437091533</v>
      </c>
      <c r="FJ195">
        <v>1</v>
      </c>
      <c r="FK195">
        <v>426.5599032258065</v>
      </c>
      <c r="FL195">
        <v>0.1503387096768728</v>
      </c>
      <c r="FM195">
        <v>0.02367434277278021</v>
      </c>
      <c r="FN195">
        <v>1</v>
      </c>
      <c r="FO195">
        <v>0.6975669024390243</v>
      </c>
      <c r="FP195">
        <v>0.2343640557491294</v>
      </c>
      <c r="FQ195">
        <v>0.02588563641529078</v>
      </c>
      <c r="FR195">
        <v>1</v>
      </c>
      <c r="FS195">
        <v>31.71659032258065</v>
      </c>
      <c r="FT195">
        <v>0.04135161290312322</v>
      </c>
      <c r="FU195">
        <v>0.006786103202142784</v>
      </c>
      <c r="FV195">
        <v>1</v>
      </c>
      <c r="FW195">
        <v>4</v>
      </c>
      <c r="FX195">
        <v>4</v>
      </c>
      <c r="FY195" t="s">
        <v>415</v>
      </c>
      <c r="FZ195">
        <v>3.17247</v>
      </c>
      <c r="GA195">
        <v>2.79676</v>
      </c>
      <c r="GB195">
        <v>0.104653</v>
      </c>
      <c r="GC195">
        <v>0.106841</v>
      </c>
      <c r="GD195">
        <v>0.143222</v>
      </c>
      <c r="GE195">
        <v>0.142118</v>
      </c>
      <c r="GF195">
        <v>27731.7</v>
      </c>
      <c r="GG195">
        <v>22060.1</v>
      </c>
      <c r="GH195">
        <v>28972.6</v>
      </c>
      <c r="GI195">
        <v>24215.4</v>
      </c>
      <c r="GJ195">
        <v>31567.1</v>
      </c>
      <c r="GK195">
        <v>30314.5</v>
      </c>
      <c r="GL195">
        <v>39969.7</v>
      </c>
      <c r="GM195">
        <v>39514.4</v>
      </c>
      <c r="GN195">
        <v>2.11663</v>
      </c>
      <c r="GO195">
        <v>1.8048</v>
      </c>
      <c r="GP195">
        <v>0.0602975</v>
      </c>
      <c r="GQ195">
        <v>0</v>
      </c>
      <c r="GR195">
        <v>31.0895</v>
      </c>
      <c r="GS195">
        <v>999.9</v>
      </c>
      <c r="GT195">
        <v>62.9</v>
      </c>
      <c r="GU195">
        <v>35.3</v>
      </c>
      <c r="GV195">
        <v>35.854</v>
      </c>
      <c r="GW195">
        <v>62.0199</v>
      </c>
      <c r="GX195">
        <v>31.1058</v>
      </c>
      <c r="GY195">
        <v>1</v>
      </c>
      <c r="GZ195">
        <v>0.375206</v>
      </c>
      <c r="HA195">
        <v>0</v>
      </c>
      <c r="HB195">
        <v>20.2836</v>
      </c>
      <c r="HC195">
        <v>5.22373</v>
      </c>
      <c r="HD195">
        <v>11.9081</v>
      </c>
      <c r="HE195">
        <v>4.9637</v>
      </c>
      <c r="HF195">
        <v>3.292</v>
      </c>
      <c r="HG195">
        <v>9999</v>
      </c>
      <c r="HH195">
        <v>9999</v>
      </c>
      <c r="HI195">
        <v>9999</v>
      </c>
      <c r="HJ195">
        <v>999.9</v>
      </c>
      <c r="HK195">
        <v>4.9703</v>
      </c>
      <c r="HL195">
        <v>1.87529</v>
      </c>
      <c r="HM195">
        <v>1.87406</v>
      </c>
      <c r="HN195">
        <v>1.87318</v>
      </c>
      <c r="HO195">
        <v>1.87469</v>
      </c>
      <c r="HP195">
        <v>1.86965</v>
      </c>
      <c r="HQ195">
        <v>1.87378</v>
      </c>
      <c r="HR195">
        <v>1.87883</v>
      </c>
      <c r="HS195">
        <v>0</v>
      </c>
      <c r="HT195">
        <v>0</v>
      </c>
      <c r="HU195">
        <v>0</v>
      </c>
      <c r="HV195">
        <v>0</v>
      </c>
      <c r="HW195" t="s">
        <v>416</v>
      </c>
      <c r="HX195" t="s">
        <v>417</v>
      </c>
      <c r="HY195" t="s">
        <v>418</v>
      </c>
      <c r="HZ195" t="s">
        <v>418</v>
      </c>
      <c r="IA195" t="s">
        <v>418</v>
      </c>
      <c r="IB195" t="s">
        <v>418</v>
      </c>
      <c r="IC195">
        <v>0</v>
      </c>
      <c r="ID195">
        <v>100</v>
      </c>
      <c r="IE195">
        <v>100</v>
      </c>
      <c r="IF195">
        <v>0.5620000000000001</v>
      </c>
      <c r="IG195">
        <v>0.469</v>
      </c>
      <c r="IH195">
        <v>0.5321000000000708</v>
      </c>
      <c r="II195">
        <v>0</v>
      </c>
      <c r="IJ195">
        <v>0</v>
      </c>
      <c r="IK195">
        <v>0</v>
      </c>
      <c r="IL195">
        <v>0.4673999999999907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2.1</v>
      </c>
      <c r="IU195">
        <v>2.1</v>
      </c>
      <c r="IV195">
        <v>1.13892</v>
      </c>
      <c r="IW195">
        <v>2.43164</v>
      </c>
      <c r="IX195">
        <v>1.42578</v>
      </c>
      <c r="IY195">
        <v>2.26318</v>
      </c>
      <c r="IZ195">
        <v>1.54785</v>
      </c>
      <c r="JA195">
        <v>2.45728</v>
      </c>
      <c r="JB195">
        <v>38.379</v>
      </c>
      <c r="JC195">
        <v>14.421</v>
      </c>
      <c r="JD195">
        <v>18</v>
      </c>
      <c r="JE195">
        <v>638.421</v>
      </c>
      <c r="JF195">
        <v>417.837</v>
      </c>
      <c r="JG195">
        <v>31.4233</v>
      </c>
      <c r="JH195">
        <v>32.0238</v>
      </c>
      <c r="JI195">
        <v>30.0002</v>
      </c>
      <c r="JJ195">
        <v>31.9275</v>
      </c>
      <c r="JK195">
        <v>31.8557</v>
      </c>
      <c r="JL195">
        <v>22.8087</v>
      </c>
      <c r="JM195">
        <v>16.116</v>
      </c>
      <c r="JN195">
        <v>100</v>
      </c>
      <c r="JO195">
        <v>-999.9</v>
      </c>
      <c r="JP195">
        <v>435</v>
      </c>
      <c r="JQ195">
        <v>31</v>
      </c>
      <c r="JR195">
        <v>94.4071</v>
      </c>
      <c r="JS195">
        <v>100.526</v>
      </c>
    </row>
    <row r="196" spans="1:279">
      <c r="A196">
        <v>160</v>
      </c>
      <c r="B196">
        <v>1687908247.1</v>
      </c>
      <c r="C196">
        <v>35715.5</v>
      </c>
      <c r="D196" t="s">
        <v>1211</v>
      </c>
      <c r="E196" t="s">
        <v>1212</v>
      </c>
      <c r="F196">
        <v>15</v>
      </c>
      <c r="P196">
        <v>1687908239.099999</v>
      </c>
      <c r="Q196">
        <f>(R196)/1000</f>
        <v>0</v>
      </c>
      <c r="R196">
        <f>1000*DB196*AP196*(CX196-CY196)/(100*CQ196*(1000-AP196*CX196))</f>
        <v>0</v>
      </c>
      <c r="S196">
        <f>DB196*AP196*(CW196-CV196*(1000-AP196*CY196)/(1000-AP196*CX196))/(100*CQ196)</f>
        <v>0</v>
      </c>
      <c r="T196">
        <f>CV196 - IF(AP196&gt;1, S196*CQ196*100.0/(AR196*DJ196), 0)</f>
        <v>0</v>
      </c>
      <c r="U196">
        <f>((AA196-Q196/2)*T196-S196)/(AA196+Q196/2)</f>
        <v>0</v>
      </c>
      <c r="V196">
        <f>U196*(DC196+DD196)/1000.0</f>
        <v>0</v>
      </c>
      <c r="W196">
        <f>(CV196 - IF(AP196&gt;1, S196*CQ196*100.0/(AR196*DJ196), 0))*(DC196+DD196)/1000.0</f>
        <v>0</v>
      </c>
      <c r="X196">
        <f>2.0/((1/Z196-1/Y196)+SIGN(Z196)*SQRT((1/Z196-1/Y196)*(1/Z196-1/Y196) + 4*CR196/((CR196+1)*(CR196+1))*(2*1/Z196*1/Y196-1/Y196*1/Y196)))</f>
        <v>0</v>
      </c>
      <c r="Y196">
        <f>IF(LEFT(CS196,1)&lt;&gt;"0",IF(LEFT(CS196,1)="1",3.0,CT196),$D$5+$E$5*(DJ196*DC196/($K$5*1000))+$F$5*(DJ196*DC196/($K$5*1000))*MAX(MIN(CQ196,$J$5),$I$5)*MAX(MIN(CQ196,$J$5),$I$5)+$G$5*MAX(MIN(CQ196,$J$5),$I$5)*(DJ196*DC196/($K$5*1000))+$H$5*(DJ196*DC196/($K$5*1000))*(DJ196*DC196/($K$5*1000)))</f>
        <v>0</v>
      </c>
      <c r="Z196">
        <f>Q196*(1000-(1000*0.61365*exp(17.502*AD196/(240.97+AD196))/(DC196+DD196)+CX196)/2)/(1000*0.61365*exp(17.502*AD196/(240.97+AD196))/(DC196+DD196)-CX196)</f>
        <v>0</v>
      </c>
      <c r="AA196">
        <f>1/((CR196+1)/(X196/1.6)+1/(Y196/1.37)) + CR196/((CR196+1)/(X196/1.6) + CR196/(Y196/1.37))</f>
        <v>0</v>
      </c>
      <c r="AB196">
        <f>(CM196*CP196)</f>
        <v>0</v>
      </c>
      <c r="AC196">
        <f>(DE196+(AB196+2*0.95*5.67E-8*(((DE196+$B$7)+273)^4-(DE196+273)^4)-44100*Q196)/(1.84*29.3*Y196+8*0.95*5.67E-8*(DE196+273)^3))</f>
        <v>0</v>
      </c>
      <c r="AD196">
        <f>($B$119*DF196+$D$7*DG196+$C$119*AC196)</f>
        <v>0</v>
      </c>
      <c r="AE196">
        <f>0.61365*exp(17.502*AD196/(240.97+AD196))</f>
        <v>0</v>
      </c>
      <c r="AF196">
        <f>(AG196/AH196*100)</f>
        <v>0</v>
      </c>
      <c r="AG196">
        <f>CX196*(DC196+DD196)/1000</f>
        <v>0</v>
      </c>
      <c r="AH196">
        <f>0.61365*exp(17.502*DE196/(240.97+DE196))</f>
        <v>0</v>
      </c>
      <c r="AI196">
        <f>(AE196-CX196*(DC196+DD196)/1000)</f>
        <v>0</v>
      </c>
      <c r="AJ196">
        <f>(-Q196*44100)</f>
        <v>0</v>
      </c>
      <c r="AK196">
        <f>2*29.3*Y196*0.92*(DE196-AD196)</f>
        <v>0</v>
      </c>
      <c r="AL196">
        <f>2*0.95*5.67E-8*(((DE196+$B$7)+273)^4-(AD196+273)^4)</f>
        <v>0</v>
      </c>
      <c r="AM196">
        <f>AB196+AL196+AJ196+AK196</f>
        <v>0</v>
      </c>
      <c r="AN196">
        <v>0</v>
      </c>
      <c r="AO196">
        <v>0</v>
      </c>
      <c r="AP196">
        <f>IF(AN196*$H$13&gt;=AR196,1.0,(AR196/(AR196-AN196*$H$13)))</f>
        <v>0</v>
      </c>
      <c r="AQ196">
        <f>(AP196-1)*100</f>
        <v>0</v>
      </c>
      <c r="AR196">
        <f>MAX(0,($B$13+$C$13*DJ196)/(1+$D$13*DJ196)*DC196/(DE196+273)*$E$13)</f>
        <v>0</v>
      </c>
      <c r="AS196" t="s">
        <v>409</v>
      </c>
      <c r="AT196">
        <v>12501.9</v>
      </c>
      <c r="AU196">
        <v>646.7515384615385</v>
      </c>
      <c r="AV196">
        <v>2575.47</v>
      </c>
      <c r="AW196">
        <f>1-AU196/AV196</f>
        <v>0</v>
      </c>
      <c r="AX196">
        <v>-1.242991638256745</v>
      </c>
      <c r="AY196" t="s">
        <v>1213</v>
      </c>
      <c r="AZ196">
        <v>12548.2</v>
      </c>
      <c r="BA196">
        <v>677.9701200000001</v>
      </c>
      <c r="BB196">
        <v>1117.37</v>
      </c>
      <c r="BC196">
        <f>1-BA196/BB196</f>
        <v>0</v>
      </c>
      <c r="BD196">
        <v>0.5</v>
      </c>
      <c r="BE196">
        <f>CN196</f>
        <v>0</v>
      </c>
      <c r="BF196">
        <f>S196</f>
        <v>0</v>
      </c>
      <c r="BG196">
        <f>BC196*BD196*BE196</f>
        <v>0</v>
      </c>
      <c r="BH196">
        <f>(BF196-AX196)/BE196</f>
        <v>0</v>
      </c>
      <c r="BI196">
        <f>(AV196-BB196)/BB196</f>
        <v>0</v>
      </c>
      <c r="BJ196">
        <f>AU196/(AW196+AU196/BB196)</f>
        <v>0</v>
      </c>
      <c r="BK196" t="s">
        <v>1214</v>
      </c>
      <c r="BL196">
        <v>199.28</v>
      </c>
      <c r="BM196">
        <f>IF(BL196&lt;&gt;0, BL196, BJ196)</f>
        <v>0</v>
      </c>
      <c r="BN196">
        <f>1-BM196/BB196</f>
        <v>0</v>
      </c>
      <c r="BO196">
        <f>(BB196-BA196)/(BB196-BM196)</f>
        <v>0</v>
      </c>
      <c r="BP196">
        <f>(AV196-BB196)/(AV196-BM196)</f>
        <v>0</v>
      </c>
      <c r="BQ196">
        <f>(BB196-BA196)/(BB196-AU196)</f>
        <v>0</v>
      </c>
      <c r="BR196">
        <f>(AV196-BB196)/(AV196-AU196)</f>
        <v>0</v>
      </c>
      <c r="BS196">
        <f>(BO196*BM196/BA196)</f>
        <v>0</v>
      </c>
      <c r="BT196">
        <f>(1-BS196)</f>
        <v>0</v>
      </c>
      <c r="BU196">
        <v>2163</v>
      </c>
      <c r="BV196">
        <v>300</v>
      </c>
      <c r="BW196">
        <v>300</v>
      </c>
      <c r="BX196">
        <v>300</v>
      </c>
      <c r="BY196">
        <v>12548.2</v>
      </c>
      <c r="BZ196">
        <v>1035.75</v>
      </c>
      <c r="CA196">
        <v>-0.00969593</v>
      </c>
      <c r="CB196">
        <v>-13.53</v>
      </c>
      <c r="CC196" t="s">
        <v>412</v>
      </c>
      <c r="CD196" t="s">
        <v>412</v>
      </c>
      <c r="CE196" t="s">
        <v>412</v>
      </c>
      <c r="CF196" t="s">
        <v>412</v>
      </c>
      <c r="CG196" t="s">
        <v>412</v>
      </c>
      <c r="CH196" t="s">
        <v>412</v>
      </c>
      <c r="CI196" t="s">
        <v>412</v>
      </c>
      <c r="CJ196" t="s">
        <v>412</v>
      </c>
      <c r="CK196" t="s">
        <v>412</v>
      </c>
      <c r="CL196" t="s">
        <v>412</v>
      </c>
      <c r="CM196">
        <f>$B$11*DK196+$C$11*DL196+$F$11*DW196*(1-DZ196)</f>
        <v>0</v>
      </c>
      <c r="CN196">
        <f>CM196*CO196</f>
        <v>0</v>
      </c>
      <c r="CO196">
        <f>($B$11*$D$9+$C$11*$D$9+$F$11*((EJ196+EB196)/MAX(EJ196+EB196+EK196, 0.1)*$I$9+EK196/MAX(EJ196+EB196+EK196, 0.1)*$J$9))/($B$11+$C$11+$F$11)</f>
        <v>0</v>
      </c>
      <c r="CP196">
        <f>($B$11*$K$9+$C$11*$K$9+$F$11*((EJ196+EB196)/MAX(EJ196+EB196+EK196, 0.1)*$P$9+EK196/MAX(EJ196+EB196+EK196, 0.1)*$Q$9))/($B$11+$C$11+$F$11)</f>
        <v>0</v>
      </c>
      <c r="CQ196">
        <v>6</v>
      </c>
      <c r="CR196">
        <v>0.5</v>
      </c>
      <c r="CS196" t="s">
        <v>413</v>
      </c>
      <c r="CT196">
        <v>2</v>
      </c>
      <c r="CU196">
        <v>1687908239.099999</v>
      </c>
      <c r="CV196">
        <v>428.0924193548387</v>
      </c>
      <c r="CW196">
        <v>435.0081935483871</v>
      </c>
      <c r="CX196">
        <v>31.32195483870968</v>
      </c>
      <c r="CY196">
        <v>30.97182258064516</v>
      </c>
      <c r="CZ196">
        <v>427.6174193548387</v>
      </c>
      <c r="DA196">
        <v>30.85095483870968</v>
      </c>
      <c r="DB196">
        <v>600.2109999999999</v>
      </c>
      <c r="DC196">
        <v>100.7333225806452</v>
      </c>
      <c r="DD196">
        <v>0.09990227096774193</v>
      </c>
      <c r="DE196">
        <v>31.27398387096775</v>
      </c>
      <c r="DF196">
        <v>31.26833870967742</v>
      </c>
      <c r="DG196">
        <v>999.9000000000003</v>
      </c>
      <c r="DH196">
        <v>0</v>
      </c>
      <c r="DI196">
        <v>0</v>
      </c>
      <c r="DJ196">
        <v>10003.77129032258</v>
      </c>
      <c r="DK196">
        <v>0</v>
      </c>
      <c r="DL196">
        <v>122.6704516129032</v>
      </c>
      <c r="DM196">
        <v>-6.828661935483871</v>
      </c>
      <c r="DN196">
        <v>442.0239677419354</v>
      </c>
      <c r="DO196">
        <v>448.9119032258064</v>
      </c>
      <c r="DP196">
        <v>0.3485205161290322</v>
      </c>
      <c r="DQ196">
        <v>435.0081935483871</v>
      </c>
      <c r="DR196">
        <v>30.97182258064516</v>
      </c>
      <c r="DS196">
        <v>3.155006451612903</v>
      </c>
      <c r="DT196">
        <v>3.119897741935484</v>
      </c>
      <c r="DU196">
        <v>24.8694</v>
      </c>
      <c r="DV196">
        <v>24.68202258064516</v>
      </c>
      <c r="DW196">
        <v>800.0106451612904</v>
      </c>
      <c r="DX196">
        <v>0.9500018387096774</v>
      </c>
      <c r="DY196">
        <v>0.04999786451612902</v>
      </c>
      <c r="DZ196">
        <v>0</v>
      </c>
      <c r="EA196">
        <v>679.0363548387099</v>
      </c>
      <c r="EB196">
        <v>4.999310000000001</v>
      </c>
      <c r="EC196">
        <v>11345.51677419355</v>
      </c>
      <c r="ED196">
        <v>6994.667741935484</v>
      </c>
      <c r="EE196">
        <v>36.89899999999999</v>
      </c>
      <c r="EF196">
        <v>38.93699999999998</v>
      </c>
      <c r="EG196">
        <v>37.875</v>
      </c>
      <c r="EH196">
        <v>38.379</v>
      </c>
      <c r="EI196">
        <v>38.8728387096774</v>
      </c>
      <c r="EJ196">
        <v>755.262258064516</v>
      </c>
      <c r="EK196">
        <v>39.74903225806452</v>
      </c>
      <c r="EL196">
        <v>0</v>
      </c>
      <c r="EM196">
        <v>313</v>
      </c>
      <c r="EN196">
        <v>0</v>
      </c>
      <c r="EO196">
        <v>677.9701200000001</v>
      </c>
      <c r="EP196">
        <v>-73.16123067373819</v>
      </c>
      <c r="EQ196">
        <v>2940.936147451512</v>
      </c>
      <c r="ER196">
        <v>11263.1492</v>
      </c>
      <c r="ES196">
        <v>15</v>
      </c>
      <c r="ET196">
        <v>1687908268.1</v>
      </c>
      <c r="EU196" t="s">
        <v>1215</v>
      </c>
      <c r="EV196">
        <v>1687908268.1</v>
      </c>
      <c r="EW196">
        <v>1687908265.1</v>
      </c>
      <c r="EX196">
        <v>160</v>
      </c>
      <c r="EY196">
        <v>-0.08699999999999999</v>
      </c>
      <c r="EZ196">
        <v>0.002</v>
      </c>
      <c r="FA196">
        <v>0.475</v>
      </c>
      <c r="FB196">
        <v>0.471</v>
      </c>
      <c r="FC196">
        <v>435</v>
      </c>
      <c r="FD196">
        <v>31</v>
      </c>
      <c r="FE196">
        <v>0.35</v>
      </c>
      <c r="FF196">
        <v>0.14</v>
      </c>
      <c r="FG196">
        <v>-6.862053658536584</v>
      </c>
      <c r="FH196">
        <v>0.3871036933797898</v>
      </c>
      <c r="FI196">
        <v>0.04898655732759991</v>
      </c>
      <c r="FJ196">
        <v>1</v>
      </c>
      <c r="FK196">
        <v>428.1677096774193</v>
      </c>
      <c r="FL196">
        <v>0.4419193548376838</v>
      </c>
      <c r="FM196">
        <v>0.04134995693595774</v>
      </c>
      <c r="FN196">
        <v>1</v>
      </c>
      <c r="FO196">
        <v>0.3043260975609756</v>
      </c>
      <c r="FP196">
        <v>0.7312078327526133</v>
      </c>
      <c r="FQ196">
        <v>0.0734817907411562</v>
      </c>
      <c r="FR196">
        <v>0</v>
      </c>
      <c r="FS196">
        <v>31.31356451612903</v>
      </c>
      <c r="FT196">
        <v>0.3697354838708707</v>
      </c>
      <c r="FU196">
        <v>0.02855540792109409</v>
      </c>
      <c r="FV196">
        <v>1</v>
      </c>
      <c r="FW196">
        <v>3</v>
      </c>
      <c r="FX196">
        <v>4</v>
      </c>
      <c r="FY196" t="s">
        <v>519</v>
      </c>
      <c r="FZ196">
        <v>3.17238</v>
      </c>
      <c r="GA196">
        <v>2.79924</v>
      </c>
      <c r="GB196">
        <v>0.104989</v>
      </c>
      <c r="GC196">
        <v>0.106869</v>
      </c>
      <c r="GD196">
        <v>0.142141</v>
      </c>
      <c r="GE196">
        <v>0.141992</v>
      </c>
      <c r="GF196">
        <v>27735.4</v>
      </c>
      <c r="GG196">
        <v>22058.5</v>
      </c>
      <c r="GH196">
        <v>28986.8</v>
      </c>
      <c r="GI196">
        <v>24213.8</v>
      </c>
      <c r="GJ196">
        <v>31622.7</v>
      </c>
      <c r="GK196">
        <v>30317</v>
      </c>
      <c r="GL196">
        <v>39989.8</v>
      </c>
      <c r="GM196">
        <v>39512.4</v>
      </c>
      <c r="GN196">
        <v>2.1207</v>
      </c>
      <c r="GO196">
        <v>1.8013</v>
      </c>
      <c r="GP196">
        <v>0.06749479999999999</v>
      </c>
      <c r="GQ196">
        <v>0</v>
      </c>
      <c r="GR196">
        <v>30.1602</v>
      </c>
      <c r="GS196">
        <v>999.9</v>
      </c>
      <c r="GT196">
        <v>63.8</v>
      </c>
      <c r="GU196">
        <v>35.3</v>
      </c>
      <c r="GV196">
        <v>36.3728</v>
      </c>
      <c r="GW196">
        <v>61.9398</v>
      </c>
      <c r="GX196">
        <v>31.5465</v>
      </c>
      <c r="GY196">
        <v>1</v>
      </c>
      <c r="GZ196">
        <v>0.367503</v>
      </c>
      <c r="HA196">
        <v>0</v>
      </c>
      <c r="HB196">
        <v>20.284</v>
      </c>
      <c r="HC196">
        <v>5.22418</v>
      </c>
      <c r="HD196">
        <v>11.9081</v>
      </c>
      <c r="HE196">
        <v>4.9637</v>
      </c>
      <c r="HF196">
        <v>3.292</v>
      </c>
      <c r="HG196">
        <v>9999</v>
      </c>
      <c r="HH196">
        <v>9999</v>
      </c>
      <c r="HI196">
        <v>9999</v>
      </c>
      <c r="HJ196">
        <v>999.9</v>
      </c>
      <c r="HK196">
        <v>4.9703</v>
      </c>
      <c r="HL196">
        <v>1.87526</v>
      </c>
      <c r="HM196">
        <v>1.87404</v>
      </c>
      <c r="HN196">
        <v>1.87317</v>
      </c>
      <c r="HO196">
        <v>1.87464</v>
      </c>
      <c r="HP196">
        <v>1.8696</v>
      </c>
      <c r="HQ196">
        <v>1.87376</v>
      </c>
      <c r="HR196">
        <v>1.87881</v>
      </c>
      <c r="HS196">
        <v>0</v>
      </c>
      <c r="HT196">
        <v>0</v>
      </c>
      <c r="HU196">
        <v>0</v>
      </c>
      <c r="HV196">
        <v>0</v>
      </c>
      <c r="HW196" t="s">
        <v>416</v>
      </c>
      <c r="HX196" t="s">
        <v>417</v>
      </c>
      <c r="HY196" t="s">
        <v>418</v>
      </c>
      <c r="HZ196" t="s">
        <v>418</v>
      </c>
      <c r="IA196" t="s">
        <v>418</v>
      </c>
      <c r="IB196" t="s">
        <v>418</v>
      </c>
      <c r="IC196">
        <v>0</v>
      </c>
      <c r="ID196">
        <v>100</v>
      </c>
      <c r="IE196">
        <v>100</v>
      </c>
      <c r="IF196">
        <v>0.475</v>
      </c>
      <c r="IG196">
        <v>0.471</v>
      </c>
      <c r="IH196">
        <v>0.5620499999999993</v>
      </c>
      <c r="II196">
        <v>0</v>
      </c>
      <c r="IJ196">
        <v>0</v>
      </c>
      <c r="IK196">
        <v>0</v>
      </c>
      <c r="IL196">
        <v>0.4693857142857141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4.9</v>
      </c>
      <c r="IU196">
        <v>4.9</v>
      </c>
      <c r="IV196">
        <v>1.1377</v>
      </c>
      <c r="IW196">
        <v>2.4353</v>
      </c>
      <c r="IX196">
        <v>1.42578</v>
      </c>
      <c r="IY196">
        <v>2.26318</v>
      </c>
      <c r="IZ196">
        <v>1.54785</v>
      </c>
      <c r="JA196">
        <v>2.46338</v>
      </c>
      <c r="JB196">
        <v>38.0863</v>
      </c>
      <c r="JC196">
        <v>14.3684</v>
      </c>
      <c r="JD196">
        <v>18</v>
      </c>
      <c r="JE196">
        <v>640.513</v>
      </c>
      <c r="JF196">
        <v>415.133</v>
      </c>
      <c r="JG196">
        <v>31.0396</v>
      </c>
      <c r="JH196">
        <v>31.8982</v>
      </c>
      <c r="JI196">
        <v>29.9998</v>
      </c>
      <c r="JJ196">
        <v>31.8241</v>
      </c>
      <c r="JK196">
        <v>31.7497</v>
      </c>
      <c r="JL196">
        <v>22.7959</v>
      </c>
      <c r="JM196">
        <v>17.2926</v>
      </c>
      <c r="JN196">
        <v>100</v>
      </c>
      <c r="JO196">
        <v>-999.9</v>
      </c>
      <c r="JP196">
        <v>435</v>
      </c>
      <c r="JQ196">
        <v>31</v>
      </c>
      <c r="JR196">
        <v>94.4541</v>
      </c>
      <c r="JS196">
        <v>100.52</v>
      </c>
    </row>
    <row r="197" spans="1:279">
      <c r="A197">
        <v>161</v>
      </c>
      <c r="B197">
        <v>1687908389.5</v>
      </c>
      <c r="C197">
        <v>35857.90000009537</v>
      </c>
      <c r="D197" t="s">
        <v>1216</v>
      </c>
      <c r="E197" t="s">
        <v>1217</v>
      </c>
      <c r="F197">
        <v>15</v>
      </c>
      <c r="P197">
        <v>1687908381.75</v>
      </c>
      <c r="Q197">
        <f>(R197)/1000</f>
        <v>0</v>
      </c>
      <c r="R197">
        <f>1000*DB197*AP197*(CX197-CY197)/(100*CQ197*(1000-AP197*CX197))</f>
        <v>0</v>
      </c>
      <c r="S197">
        <f>DB197*AP197*(CW197-CV197*(1000-AP197*CY197)/(1000-AP197*CX197))/(100*CQ197)</f>
        <v>0</v>
      </c>
      <c r="T197">
        <f>CV197 - IF(AP197&gt;1, S197*CQ197*100.0/(AR197*DJ197), 0)</f>
        <v>0</v>
      </c>
      <c r="U197">
        <f>((AA197-Q197/2)*T197-S197)/(AA197+Q197/2)</f>
        <v>0</v>
      </c>
      <c r="V197">
        <f>U197*(DC197+DD197)/1000.0</f>
        <v>0</v>
      </c>
      <c r="W197">
        <f>(CV197 - IF(AP197&gt;1, S197*CQ197*100.0/(AR197*DJ197), 0))*(DC197+DD197)/1000.0</f>
        <v>0</v>
      </c>
      <c r="X197">
        <f>2.0/((1/Z197-1/Y197)+SIGN(Z197)*SQRT((1/Z197-1/Y197)*(1/Z197-1/Y197) + 4*CR197/((CR197+1)*(CR197+1))*(2*1/Z197*1/Y197-1/Y197*1/Y197)))</f>
        <v>0</v>
      </c>
      <c r="Y197">
        <f>IF(LEFT(CS197,1)&lt;&gt;"0",IF(LEFT(CS197,1)="1",3.0,CT197),$D$5+$E$5*(DJ197*DC197/($K$5*1000))+$F$5*(DJ197*DC197/($K$5*1000))*MAX(MIN(CQ197,$J$5),$I$5)*MAX(MIN(CQ197,$J$5),$I$5)+$G$5*MAX(MIN(CQ197,$J$5),$I$5)*(DJ197*DC197/($K$5*1000))+$H$5*(DJ197*DC197/($K$5*1000))*(DJ197*DC197/($K$5*1000)))</f>
        <v>0</v>
      </c>
      <c r="Z197">
        <f>Q197*(1000-(1000*0.61365*exp(17.502*AD197/(240.97+AD197))/(DC197+DD197)+CX197)/2)/(1000*0.61365*exp(17.502*AD197/(240.97+AD197))/(DC197+DD197)-CX197)</f>
        <v>0</v>
      </c>
      <c r="AA197">
        <f>1/((CR197+1)/(X197/1.6)+1/(Y197/1.37)) + CR197/((CR197+1)/(X197/1.6) + CR197/(Y197/1.37))</f>
        <v>0</v>
      </c>
      <c r="AB197">
        <f>(CM197*CP197)</f>
        <v>0</v>
      </c>
      <c r="AC197">
        <f>(DE197+(AB197+2*0.95*5.67E-8*(((DE197+$B$7)+273)^4-(DE197+273)^4)-44100*Q197)/(1.84*29.3*Y197+8*0.95*5.67E-8*(DE197+273)^3))</f>
        <v>0</v>
      </c>
      <c r="AD197">
        <f>($B$119*DF197+$D$7*DG197+$C$119*AC197)</f>
        <v>0</v>
      </c>
      <c r="AE197">
        <f>0.61365*exp(17.502*AD197/(240.97+AD197))</f>
        <v>0</v>
      </c>
      <c r="AF197">
        <f>(AG197/AH197*100)</f>
        <v>0</v>
      </c>
      <c r="AG197">
        <f>CX197*(DC197+DD197)/1000</f>
        <v>0</v>
      </c>
      <c r="AH197">
        <f>0.61365*exp(17.502*DE197/(240.97+DE197))</f>
        <v>0</v>
      </c>
      <c r="AI197">
        <f>(AE197-CX197*(DC197+DD197)/1000)</f>
        <v>0</v>
      </c>
      <c r="AJ197">
        <f>(-Q197*44100)</f>
        <v>0</v>
      </c>
      <c r="AK197">
        <f>2*29.3*Y197*0.92*(DE197-AD197)</f>
        <v>0</v>
      </c>
      <c r="AL197">
        <f>2*0.95*5.67E-8*(((DE197+$B$7)+273)^4-(AD197+273)^4)</f>
        <v>0</v>
      </c>
      <c r="AM197">
        <f>AB197+AL197+AJ197+AK197</f>
        <v>0</v>
      </c>
      <c r="AN197">
        <v>0</v>
      </c>
      <c r="AO197">
        <v>0</v>
      </c>
      <c r="AP197">
        <f>IF(AN197*$H$13&gt;=AR197,1.0,(AR197/(AR197-AN197*$H$13)))</f>
        <v>0</v>
      </c>
      <c r="AQ197">
        <f>(AP197-1)*100</f>
        <v>0</v>
      </c>
      <c r="AR197">
        <f>MAX(0,($B$13+$C$13*DJ197)/(1+$D$13*DJ197)*DC197/(DE197+273)*$E$13)</f>
        <v>0</v>
      </c>
      <c r="AS197" t="s">
        <v>409</v>
      </c>
      <c r="AT197">
        <v>12501.9</v>
      </c>
      <c r="AU197">
        <v>646.7515384615385</v>
      </c>
      <c r="AV197">
        <v>2575.47</v>
      </c>
      <c r="AW197">
        <f>1-AU197/AV197</f>
        <v>0</v>
      </c>
      <c r="AX197">
        <v>-1.242991638256745</v>
      </c>
      <c r="AY197" t="s">
        <v>1218</v>
      </c>
      <c r="AZ197">
        <v>12557.2</v>
      </c>
      <c r="BA197">
        <v>619.43652</v>
      </c>
      <c r="BB197">
        <v>838.807</v>
      </c>
      <c r="BC197">
        <f>1-BA197/BB197</f>
        <v>0</v>
      </c>
      <c r="BD197">
        <v>0.5</v>
      </c>
      <c r="BE197">
        <f>CN197</f>
        <v>0</v>
      </c>
      <c r="BF197">
        <f>S197</f>
        <v>0</v>
      </c>
      <c r="BG197">
        <f>BC197*BD197*BE197</f>
        <v>0</v>
      </c>
      <c r="BH197">
        <f>(BF197-AX197)/BE197</f>
        <v>0</v>
      </c>
      <c r="BI197">
        <f>(AV197-BB197)/BB197</f>
        <v>0</v>
      </c>
      <c r="BJ197">
        <f>AU197/(AW197+AU197/BB197)</f>
        <v>0</v>
      </c>
      <c r="BK197" t="s">
        <v>1219</v>
      </c>
      <c r="BL197">
        <v>-2619.15</v>
      </c>
      <c r="BM197">
        <f>IF(BL197&lt;&gt;0, BL197, BJ197)</f>
        <v>0</v>
      </c>
      <c r="BN197">
        <f>1-BM197/BB197</f>
        <v>0</v>
      </c>
      <c r="BO197">
        <f>(BB197-BA197)/(BB197-BM197)</f>
        <v>0</v>
      </c>
      <c r="BP197">
        <f>(AV197-BB197)/(AV197-BM197)</f>
        <v>0</v>
      </c>
      <c r="BQ197">
        <f>(BB197-BA197)/(BB197-AU197)</f>
        <v>0</v>
      </c>
      <c r="BR197">
        <f>(AV197-BB197)/(AV197-AU197)</f>
        <v>0</v>
      </c>
      <c r="BS197">
        <f>(BO197*BM197/BA197)</f>
        <v>0</v>
      </c>
      <c r="BT197">
        <f>(1-BS197)</f>
        <v>0</v>
      </c>
      <c r="BU197">
        <v>2165</v>
      </c>
      <c r="BV197">
        <v>300</v>
      </c>
      <c r="BW197">
        <v>300</v>
      </c>
      <c r="BX197">
        <v>300</v>
      </c>
      <c r="BY197">
        <v>12557.2</v>
      </c>
      <c r="BZ197">
        <v>803.7</v>
      </c>
      <c r="CA197">
        <v>-0.00969917</v>
      </c>
      <c r="CB197">
        <v>-6.19</v>
      </c>
      <c r="CC197" t="s">
        <v>412</v>
      </c>
      <c r="CD197" t="s">
        <v>412</v>
      </c>
      <c r="CE197" t="s">
        <v>412</v>
      </c>
      <c r="CF197" t="s">
        <v>412</v>
      </c>
      <c r="CG197" t="s">
        <v>412</v>
      </c>
      <c r="CH197" t="s">
        <v>412</v>
      </c>
      <c r="CI197" t="s">
        <v>412</v>
      </c>
      <c r="CJ197" t="s">
        <v>412</v>
      </c>
      <c r="CK197" t="s">
        <v>412</v>
      </c>
      <c r="CL197" t="s">
        <v>412</v>
      </c>
      <c r="CM197">
        <f>$B$11*DK197+$C$11*DL197+$F$11*DW197*(1-DZ197)</f>
        <v>0</v>
      </c>
      <c r="CN197">
        <f>CM197*CO197</f>
        <v>0</v>
      </c>
      <c r="CO197">
        <f>($B$11*$D$9+$C$11*$D$9+$F$11*((EJ197+EB197)/MAX(EJ197+EB197+EK197, 0.1)*$I$9+EK197/MAX(EJ197+EB197+EK197, 0.1)*$J$9))/($B$11+$C$11+$F$11)</f>
        <v>0</v>
      </c>
      <c r="CP197">
        <f>($B$11*$K$9+$C$11*$K$9+$F$11*((EJ197+EB197)/MAX(EJ197+EB197+EK197, 0.1)*$P$9+EK197/MAX(EJ197+EB197+EK197, 0.1)*$Q$9))/($B$11+$C$11+$F$11)</f>
        <v>0</v>
      </c>
      <c r="CQ197">
        <v>6</v>
      </c>
      <c r="CR197">
        <v>0.5</v>
      </c>
      <c r="CS197" t="s">
        <v>413</v>
      </c>
      <c r="CT197">
        <v>2</v>
      </c>
      <c r="CU197">
        <v>1687908381.75</v>
      </c>
      <c r="CV197">
        <v>431.2599333333334</v>
      </c>
      <c r="CW197">
        <v>435.0217333333333</v>
      </c>
      <c r="CX197">
        <v>31.08198333333333</v>
      </c>
      <c r="CY197">
        <v>30.95092333333333</v>
      </c>
      <c r="CZ197">
        <v>430.6749333333334</v>
      </c>
      <c r="DA197">
        <v>30.60698333333333</v>
      </c>
      <c r="DB197">
        <v>600.2031666666667</v>
      </c>
      <c r="DC197">
        <v>100.7432</v>
      </c>
      <c r="DD197">
        <v>0.1001973766666667</v>
      </c>
      <c r="DE197">
        <v>31.36057</v>
      </c>
      <c r="DF197">
        <v>31.4957</v>
      </c>
      <c r="DG197">
        <v>999.9000000000002</v>
      </c>
      <c r="DH197">
        <v>0</v>
      </c>
      <c r="DI197">
        <v>0</v>
      </c>
      <c r="DJ197">
        <v>10000.70833333334</v>
      </c>
      <c r="DK197">
        <v>0</v>
      </c>
      <c r="DL197">
        <v>113.7936333333333</v>
      </c>
      <c r="DM197">
        <v>-3.872284</v>
      </c>
      <c r="DN197">
        <v>444.9785666666667</v>
      </c>
      <c r="DO197">
        <v>448.9160666666666</v>
      </c>
      <c r="DP197">
        <v>0.12730723</v>
      </c>
      <c r="DQ197">
        <v>435.0217333333333</v>
      </c>
      <c r="DR197">
        <v>30.95092333333333</v>
      </c>
      <c r="DS197">
        <v>3.130918666666667</v>
      </c>
      <c r="DT197">
        <v>3.118093</v>
      </c>
      <c r="DU197">
        <v>24.74104333333334</v>
      </c>
      <c r="DV197">
        <v>24.67236</v>
      </c>
      <c r="DW197">
        <v>800.0007666666667</v>
      </c>
      <c r="DX197">
        <v>0.9500028000000003</v>
      </c>
      <c r="DY197">
        <v>0.04999732999999998</v>
      </c>
      <c r="DZ197">
        <v>0</v>
      </c>
      <c r="EA197">
        <v>619.6507333333335</v>
      </c>
      <c r="EB197">
        <v>4.99931</v>
      </c>
      <c r="EC197">
        <v>12694.58866666667</v>
      </c>
      <c r="ED197">
        <v>6994.583</v>
      </c>
      <c r="EE197">
        <v>36.93699999999999</v>
      </c>
      <c r="EF197">
        <v>38.89979999999999</v>
      </c>
      <c r="EG197">
        <v>37.8624</v>
      </c>
      <c r="EH197">
        <v>38.5</v>
      </c>
      <c r="EI197">
        <v>38.84979999999999</v>
      </c>
      <c r="EJ197">
        <v>755.2539999999998</v>
      </c>
      <c r="EK197">
        <v>39.74733333333334</v>
      </c>
      <c r="EL197">
        <v>0</v>
      </c>
      <c r="EM197">
        <v>141.7999999523163</v>
      </c>
      <c r="EN197">
        <v>0</v>
      </c>
      <c r="EO197">
        <v>619.43652</v>
      </c>
      <c r="EP197">
        <v>-42.09046153481246</v>
      </c>
      <c r="EQ197">
        <v>13584.61225682435</v>
      </c>
      <c r="ER197">
        <v>12783.3932</v>
      </c>
      <c r="ES197">
        <v>15</v>
      </c>
      <c r="ET197">
        <v>1687908407.5</v>
      </c>
      <c r="EU197" t="s">
        <v>1220</v>
      </c>
      <c r="EV197">
        <v>1687908406.5</v>
      </c>
      <c r="EW197">
        <v>1687908407.5</v>
      </c>
      <c r="EX197">
        <v>161</v>
      </c>
      <c r="EY197">
        <v>0.111</v>
      </c>
      <c r="EZ197">
        <v>0.004</v>
      </c>
      <c r="FA197">
        <v>0.585</v>
      </c>
      <c r="FB197">
        <v>0.475</v>
      </c>
      <c r="FC197">
        <v>435</v>
      </c>
      <c r="FD197">
        <v>31</v>
      </c>
      <c r="FE197">
        <v>0.44</v>
      </c>
      <c r="FF197">
        <v>0.23</v>
      </c>
      <c r="FG197">
        <v>-3.868178048780488</v>
      </c>
      <c r="FH197">
        <v>-0.004173449477355942</v>
      </c>
      <c r="FI197">
        <v>0.02908617039742197</v>
      </c>
      <c r="FJ197">
        <v>1</v>
      </c>
      <c r="FK197">
        <v>431.1447096774194</v>
      </c>
      <c r="FL197">
        <v>0.4169032258055704</v>
      </c>
      <c r="FM197">
        <v>0.03539199248635452</v>
      </c>
      <c r="FN197">
        <v>1</v>
      </c>
      <c r="FO197">
        <v>0.1014219073170732</v>
      </c>
      <c r="FP197">
        <v>0.4574714425087109</v>
      </c>
      <c r="FQ197">
        <v>0.0455529818349396</v>
      </c>
      <c r="FR197">
        <v>1</v>
      </c>
      <c r="FS197">
        <v>31.07259354838709</v>
      </c>
      <c r="FT197">
        <v>0.4434338709676431</v>
      </c>
      <c r="FU197">
        <v>0.03333358217042055</v>
      </c>
      <c r="FV197">
        <v>1</v>
      </c>
      <c r="FW197">
        <v>4</v>
      </c>
      <c r="FX197">
        <v>4</v>
      </c>
      <c r="FY197" t="s">
        <v>415</v>
      </c>
      <c r="FZ197">
        <v>3.17271</v>
      </c>
      <c r="GA197">
        <v>2.79693</v>
      </c>
      <c r="GB197">
        <v>0.105557</v>
      </c>
      <c r="GC197">
        <v>0.106906</v>
      </c>
      <c r="GD197">
        <v>0.14142</v>
      </c>
      <c r="GE197">
        <v>0.142024</v>
      </c>
      <c r="GF197">
        <v>27712.1</v>
      </c>
      <c r="GG197">
        <v>22062</v>
      </c>
      <c r="GH197">
        <v>28980.5</v>
      </c>
      <c r="GI197">
        <v>24218.5</v>
      </c>
      <c r="GJ197">
        <v>31642.2</v>
      </c>
      <c r="GK197">
        <v>30321.1</v>
      </c>
      <c r="GL197">
        <v>39980.8</v>
      </c>
      <c r="GM197">
        <v>39519.6</v>
      </c>
      <c r="GN197">
        <v>2.11807</v>
      </c>
      <c r="GO197">
        <v>1.8082</v>
      </c>
      <c r="GP197">
        <v>0.06851549999999999</v>
      </c>
      <c r="GQ197">
        <v>0</v>
      </c>
      <c r="GR197">
        <v>30.4213</v>
      </c>
      <c r="GS197">
        <v>999.9</v>
      </c>
      <c r="GT197">
        <v>63.8</v>
      </c>
      <c r="GU197">
        <v>35.2</v>
      </c>
      <c r="GV197">
        <v>36.168</v>
      </c>
      <c r="GW197">
        <v>62.2298</v>
      </c>
      <c r="GX197">
        <v>31.1739</v>
      </c>
      <c r="GY197">
        <v>1</v>
      </c>
      <c r="GZ197">
        <v>0.362365</v>
      </c>
      <c r="HA197">
        <v>0</v>
      </c>
      <c r="HB197">
        <v>20.2836</v>
      </c>
      <c r="HC197">
        <v>5.22328</v>
      </c>
      <c r="HD197">
        <v>11.9081</v>
      </c>
      <c r="HE197">
        <v>4.9638</v>
      </c>
      <c r="HF197">
        <v>3.292</v>
      </c>
      <c r="HG197">
        <v>9999</v>
      </c>
      <c r="HH197">
        <v>9999</v>
      </c>
      <c r="HI197">
        <v>9999</v>
      </c>
      <c r="HJ197">
        <v>999.9</v>
      </c>
      <c r="HK197">
        <v>4.97028</v>
      </c>
      <c r="HL197">
        <v>1.87521</v>
      </c>
      <c r="HM197">
        <v>1.87401</v>
      </c>
      <c r="HN197">
        <v>1.87317</v>
      </c>
      <c r="HO197">
        <v>1.87464</v>
      </c>
      <c r="HP197">
        <v>1.86956</v>
      </c>
      <c r="HQ197">
        <v>1.87377</v>
      </c>
      <c r="HR197">
        <v>1.87881</v>
      </c>
      <c r="HS197">
        <v>0</v>
      </c>
      <c r="HT197">
        <v>0</v>
      </c>
      <c r="HU197">
        <v>0</v>
      </c>
      <c r="HV197">
        <v>0</v>
      </c>
      <c r="HW197" t="s">
        <v>416</v>
      </c>
      <c r="HX197" t="s">
        <v>417</v>
      </c>
      <c r="HY197" t="s">
        <v>418</v>
      </c>
      <c r="HZ197" t="s">
        <v>418</v>
      </c>
      <c r="IA197" t="s">
        <v>418</v>
      </c>
      <c r="IB197" t="s">
        <v>418</v>
      </c>
      <c r="IC197">
        <v>0</v>
      </c>
      <c r="ID197">
        <v>100</v>
      </c>
      <c r="IE197">
        <v>100</v>
      </c>
      <c r="IF197">
        <v>0.585</v>
      </c>
      <c r="IG197">
        <v>0.475</v>
      </c>
      <c r="IH197">
        <v>0.4746000000000095</v>
      </c>
      <c r="II197">
        <v>0</v>
      </c>
      <c r="IJ197">
        <v>0</v>
      </c>
      <c r="IK197">
        <v>0</v>
      </c>
      <c r="IL197">
        <v>0.4712449999999997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2</v>
      </c>
      <c r="IU197">
        <v>2.1</v>
      </c>
      <c r="IV197">
        <v>1.1377</v>
      </c>
      <c r="IW197">
        <v>2.44751</v>
      </c>
      <c r="IX197">
        <v>1.42578</v>
      </c>
      <c r="IY197">
        <v>2.26318</v>
      </c>
      <c r="IZ197">
        <v>1.54785</v>
      </c>
      <c r="JA197">
        <v>2.32178</v>
      </c>
      <c r="JB197">
        <v>37.9891</v>
      </c>
      <c r="JC197">
        <v>14.3509</v>
      </c>
      <c r="JD197">
        <v>18</v>
      </c>
      <c r="JE197">
        <v>637.827</v>
      </c>
      <c r="JF197">
        <v>418.67</v>
      </c>
      <c r="JG197">
        <v>30.9724</v>
      </c>
      <c r="JH197">
        <v>31.8441</v>
      </c>
      <c r="JI197">
        <v>30.0001</v>
      </c>
      <c r="JJ197">
        <v>31.7571</v>
      </c>
      <c r="JK197">
        <v>31.6878</v>
      </c>
      <c r="JL197">
        <v>22.7915</v>
      </c>
      <c r="JM197">
        <v>16.9974</v>
      </c>
      <c r="JN197">
        <v>100</v>
      </c>
      <c r="JO197">
        <v>-999.9</v>
      </c>
      <c r="JP197">
        <v>435</v>
      </c>
      <c r="JQ197">
        <v>31</v>
      </c>
      <c r="JR197">
        <v>94.43300000000001</v>
      </c>
      <c r="JS197">
        <v>100.539</v>
      </c>
    </row>
    <row r="198" spans="1:279">
      <c r="A198">
        <v>162</v>
      </c>
      <c r="B198">
        <v>1687908575</v>
      </c>
      <c r="C198">
        <v>36043.40000009537</v>
      </c>
      <c r="D198" t="s">
        <v>1221</v>
      </c>
      <c r="E198" t="s">
        <v>1222</v>
      </c>
      <c r="F198">
        <v>15</v>
      </c>
      <c r="P198">
        <v>1687908567.25</v>
      </c>
      <c r="Q198">
        <f>(R198)/1000</f>
        <v>0</v>
      </c>
      <c r="R198">
        <f>1000*DB198*AP198*(CX198-CY198)/(100*CQ198*(1000-AP198*CX198))</f>
        <v>0</v>
      </c>
      <c r="S198">
        <f>DB198*AP198*(CW198-CV198*(1000-AP198*CY198)/(1000-AP198*CX198))/(100*CQ198)</f>
        <v>0</v>
      </c>
      <c r="T198">
        <f>CV198 - IF(AP198&gt;1, S198*CQ198*100.0/(AR198*DJ198), 0)</f>
        <v>0</v>
      </c>
      <c r="U198">
        <f>((AA198-Q198/2)*T198-S198)/(AA198+Q198/2)</f>
        <v>0</v>
      </c>
      <c r="V198">
        <f>U198*(DC198+DD198)/1000.0</f>
        <v>0</v>
      </c>
      <c r="W198">
        <f>(CV198 - IF(AP198&gt;1, S198*CQ198*100.0/(AR198*DJ198), 0))*(DC198+DD198)/1000.0</f>
        <v>0</v>
      </c>
      <c r="X198">
        <f>2.0/((1/Z198-1/Y198)+SIGN(Z198)*SQRT((1/Z198-1/Y198)*(1/Z198-1/Y198) + 4*CR198/((CR198+1)*(CR198+1))*(2*1/Z198*1/Y198-1/Y198*1/Y198)))</f>
        <v>0</v>
      </c>
      <c r="Y198">
        <f>IF(LEFT(CS198,1)&lt;&gt;"0",IF(LEFT(CS198,1)="1",3.0,CT198),$D$5+$E$5*(DJ198*DC198/($K$5*1000))+$F$5*(DJ198*DC198/($K$5*1000))*MAX(MIN(CQ198,$J$5),$I$5)*MAX(MIN(CQ198,$J$5),$I$5)+$G$5*MAX(MIN(CQ198,$J$5),$I$5)*(DJ198*DC198/($K$5*1000))+$H$5*(DJ198*DC198/($K$5*1000))*(DJ198*DC198/($K$5*1000)))</f>
        <v>0</v>
      </c>
      <c r="Z198">
        <f>Q198*(1000-(1000*0.61365*exp(17.502*AD198/(240.97+AD198))/(DC198+DD198)+CX198)/2)/(1000*0.61365*exp(17.502*AD198/(240.97+AD198))/(DC198+DD198)-CX198)</f>
        <v>0</v>
      </c>
      <c r="AA198">
        <f>1/((CR198+1)/(X198/1.6)+1/(Y198/1.37)) + CR198/((CR198+1)/(X198/1.6) + CR198/(Y198/1.37))</f>
        <v>0</v>
      </c>
      <c r="AB198">
        <f>(CM198*CP198)</f>
        <v>0</v>
      </c>
      <c r="AC198">
        <f>(DE198+(AB198+2*0.95*5.67E-8*(((DE198+$B$7)+273)^4-(DE198+273)^4)-44100*Q198)/(1.84*29.3*Y198+8*0.95*5.67E-8*(DE198+273)^3))</f>
        <v>0</v>
      </c>
      <c r="AD198">
        <f>($B$119*DF198+$D$7*DG198+$C$119*AC198)</f>
        <v>0</v>
      </c>
      <c r="AE198">
        <f>0.61365*exp(17.502*AD198/(240.97+AD198))</f>
        <v>0</v>
      </c>
      <c r="AF198">
        <f>(AG198/AH198*100)</f>
        <v>0</v>
      </c>
      <c r="AG198">
        <f>CX198*(DC198+DD198)/1000</f>
        <v>0</v>
      </c>
      <c r="AH198">
        <f>0.61365*exp(17.502*DE198/(240.97+DE198))</f>
        <v>0</v>
      </c>
      <c r="AI198">
        <f>(AE198-CX198*(DC198+DD198)/1000)</f>
        <v>0</v>
      </c>
      <c r="AJ198">
        <f>(-Q198*44100)</f>
        <v>0</v>
      </c>
      <c r="AK198">
        <f>2*29.3*Y198*0.92*(DE198-AD198)</f>
        <v>0</v>
      </c>
      <c r="AL198">
        <f>2*0.95*5.67E-8*(((DE198+$B$7)+273)^4-(AD198+273)^4)</f>
        <v>0</v>
      </c>
      <c r="AM198">
        <f>AB198+AL198+AJ198+AK198</f>
        <v>0</v>
      </c>
      <c r="AN198">
        <v>0</v>
      </c>
      <c r="AO198">
        <v>0</v>
      </c>
      <c r="AP198">
        <f>IF(AN198*$H$13&gt;=AR198,1.0,(AR198/(AR198-AN198*$H$13)))</f>
        <v>0</v>
      </c>
      <c r="AQ198">
        <f>(AP198-1)*100</f>
        <v>0</v>
      </c>
      <c r="AR198">
        <f>MAX(0,($B$13+$C$13*DJ198)/(1+$D$13*DJ198)*DC198/(DE198+273)*$E$13)</f>
        <v>0</v>
      </c>
      <c r="AS198" t="s">
        <v>409</v>
      </c>
      <c r="AT198">
        <v>12501.9</v>
      </c>
      <c r="AU198">
        <v>646.7515384615385</v>
      </c>
      <c r="AV198">
        <v>2575.47</v>
      </c>
      <c r="AW198">
        <f>1-AU198/AV198</f>
        <v>0</v>
      </c>
      <c r="AX198">
        <v>-1.242991638256745</v>
      </c>
      <c r="AY198" t="s">
        <v>1223</v>
      </c>
      <c r="AZ198">
        <v>12550.2</v>
      </c>
      <c r="BA198">
        <v>647.5473076923076</v>
      </c>
      <c r="BB198">
        <v>993.547</v>
      </c>
      <c r="BC198">
        <f>1-BA198/BB198</f>
        <v>0</v>
      </c>
      <c r="BD198">
        <v>0.5</v>
      </c>
      <c r="BE198">
        <f>CN198</f>
        <v>0</v>
      </c>
      <c r="BF198">
        <f>S198</f>
        <v>0</v>
      </c>
      <c r="BG198">
        <f>BC198*BD198*BE198</f>
        <v>0</v>
      </c>
      <c r="BH198">
        <f>(BF198-AX198)/BE198</f>
        <v>0</v>
      </c>
      <c r="BI198">
        <f>(AV198-BB198)/BB198</f>
        <v>0</v>
      </c>
      <c r="BJ198">
        <f>AU198/(AW198+AU198/BB198)</f>
        <v>0</v>
      </c>
      <c r="BK198" t="s">
        <v>1224</v>
      </c>
      <c r="BL198">
        <v>-1096.13</v>
      </c>
      <c r="BM198">
        <f>IF(BL198&lt;&gt;0, BL198, BJ198)</f>
        <v>0</v>
      </c>
      <c r="BN198">
        <f>1-BM198/BB198</f>
        <v>0</v>
      </c>
      <c r="BO198">
        <f>(BB198-BA198)/(BB198-BM198)</f>
        <v>0</v>
      </c>
      <c r="BP198">
        <f>(AV198-BB198)/(AV198-BM198)</f>
        <v>0</v>
      </c>
      <c r="BQ198">
        <f>(BB198-BA198)/(BB198-AU198)</f>
        <v>0</v>
      </c>
      <c r="BR198">
        <f>(AV198-BB198)/(AV198-AU198)</f>
        <v>0</v>
      </c>
      <c r="BS198">
        <f>(BO198*BM198/BA198)</f>
        <v>0</v>
      </c>
      <c r="BT198">
        <f>(1-BS198)</f>
        <v>0</v>
      </c>
      <c r="BU198">
        <v>2167</v>
      </c>
      <c r="BV198">
        <v>300</v>
      </c>
      <c r="BW198">
        <v>300</v>
      </c>
      <c r="BX198">
        <v>300</v>
      </c>
      <c r="BY198">
        <v>12550.2</v>
      </c>
      <c r="BZ198">
        <v>931.16</v>
      </c>
      <c r="CA198">
        <v>-0.009695459999999999</v>
      </c>
      <c r="CB198">
        <v>-12.15</v>
      </c>
      <c r="CC198" t="s">
        <v>412</v>
      </c>
      <c r="CD198" t="s">
        <v>412</v>
      </c>
      <c r="CE198" t="s">
        <v>412</v>
      </c>
      <c r="CF198" t="s">
        <v>412</v>
      </c>
      <c r="CG198" t="s">
        <v>412</v>
      </c>
      <c r="CH198" t="s">
        <v>412</v>
      </c>
      <c r="CI198" t="s">
        <v>412</v>
      </c>
      <c r="CJ198" t="s">
        <v>412</v>
      </c>
      <c r="CK198" t="s">
        <v>412</v>
      </c>
      <c r="CL198" t="s">
        <v>412</v>
      </c>
      <c r="CM198">
        <f>$B$11*DK198+$C$11*DL198+$F$11*DW198*(1-DZ198)</f>
        <v>0</v>
      </c>
      <c r="CN198">
        <f>CM198*CO198</f>
        <v>0</v>
      </c>
      <c r="CO198">
        <f>($B$11*$D$9+$C$11*$D$9+$F$11*((EJ198+EB198)/MAX(EJ198+EB198+EK198, 0.1)*$I$9+EK198/MAX(EJ198+EB198+EK198, 0.1)*$J$9))/($B$11+$C$11+$F$11)</f>
        <v>0</v>
      </c>
      <c r="CP198">
        <f>($B$11*$K$9+$C$11*$K$9+$F$11*((EJ198+EB198)/MAX(EJ198+EB198+EK198, 0.1)*$P$9+EK198/MAX(EJ198+EB198+EK198, 0.1)*$Q$9))/($B$11+$C$11+$F$11)</f>
        <v>0</v>
      </c>
      <c r="CQ198">
        <v>6</v>
      </c>
      <c r="CR198">
        <v>0.5</v>
      </c>
      <c r="CS198" t="s">
        <v>413</v>
      </c>
      <c r="CT198">
        <v>2</v>
      </c>
      <c r="CU198">
        <v>1687908567.25</v>
      </c>
      <c r="CV198">
        <v>428.7289999999999</v>
      </c>
      <c r="CW198">
        <v>435.0051333333334</v>
      </c>
      <c r="CX198">
        <v>31.44156333333334</v>
      </c>
      <c r="CY198">
        <v>30.92329999999999</v>
      </c>
      <c r="CZ198">
        <v>428.1479999999999</v>
      </c>
      <c r="DA198">
        <v>30.96256333333334</v>
      </c>
      <c r="DB198">
        <v>600.2607666666668</v>
      </c>
      <c r="DC198">
        <v>100.7384333333333</v>
      </c>
      <c r="DD198">
        <v>0.09999119666666666</v>
      </c>
      <c r="DE198">
        <v>31.40247333333333</v>
      </c>
      <c r="DF198">
        <v>31.72928666666666</v>
      </c>
      <c r="DG198">
        <v>999.9000000000002</v>
      </c>
      <c r="DH198">
        <v>0</v>
      </c>
      <c r="DI198">
        <v>0</v>
      </c>
      <c r="DJ198">
        <v>9995.477666666668</v>
      </c>
      <c r="DK198">
        <v>0</v>
      </c>
      <c r="DL198">
        <v>115.2000666666667</v>
      </c>
      <c r="DM198">
        <v>-6.271776333333333</v>
      </c>
      <c r="DN198">
        <v>442.6490999999999</v>
      </c>
      <c r="DO198">
        <v>448.8862333333333</v>
      </c>
      <c r="DP198">
        <v>0.5140424333333332</v>
      </c>
      <c r="DQ198">
        <v>435.0051333333334</v>
      </c>
      <c r="DR198">
        <v>30.92329999999999</v>
      </c>
      <c r="DS198">
        <v>3.166951</v>
      </c>
      <c r="DT198">
        <v>3.115166333333334</v>
      </c>
      <c r="DU198">
        <v>24.93274666666667</v>
      </c>
      <c r="DV198">
        <v>24.65664</v>
      </c>
      <c r="DW198">
        <v>800.0144666666669</v>
      </c>
      <c r="DX198">
        <v>0.9500064666666665</v>
      </c>
      <c r="DY198">
        <v>0.04999336666666666</v>
      </c>
      <c r="DZ198">
        <v>0</v>
      </c>
      <c r="EA198">
        <v>647.6884666666666</v>
      </c>
      <c r="EB198">
        <v>4.99931</v>
      </c>
      <c r="EC198">
        <v>12653.96333333333</v>
      </c>
      <c r="ED198">
        <v>6994.711</v>
      </c>
      <c r="EE198">
        <v>37.1208</v>
      </c>
      <c r="EF198">
        <v>39.07039999999999</v>
      </c>
      <c r="EG198">
        <v>38</v>
      </c>
      <c r="EH198">
        <v>38.69539999999999</v>
      </c>
      <c r="EI198">
        <v>39</v>
      </c>
      <c r="EJ198">
        <v>755.2696666666666</v>
      </c>
      <c r="EK198">
        <v>39.744</v>
      </c>
      <c r="EL198">
        <v>0</v>
      </c>
      <c r="EM198">
        <v>185.1999998092651</v>
      </c>
      <c r="EN198">
        <v>0</v>
      </c>
      <c r="EO198">
        <v>647.5473076923076</v>
      </c>
      <c r="EP198">
        <v>-18.55514529315655</v>
      </c>
      <c r="EQ198">
        <v>-1248.570942704883</v>
      </c>
      <c r="ER198">
        <v>12658.95</v>
      </c>
      <c r="ES198">
        <v>15</v>
      </c>
      <c r="ET198">
        <v>1687908594.5</v>
      </c>
      <c r="EU198" t="s">
        <v>1225</v>
      </c>
      <c r="EV198">
        <v>1687908592</v>
      </c>
      <c r="EW198">
        <v>1687908594.5</v>
      </c>
      <c r="EX198">
        <v>162</v>
      </c>
      <c r="EY198">
        <v>-0.005</v>
      </c>
      <c r="EZ198">
        <v>0.004</v>
      </c>
      <c r="FA198">
        <v>0.581</v>
      </c>
      <c r="FB198">
        <v>0.479</v>
      </c>
      <c r="FC198">
        <v>435</v>
      </c>
      <c r="FD198">
        <v>31</v>
      </c>
      <c r="FE198">
        <v>0.43</v>
      </c>
      <c r="FF198">
        <v>0.23</v>
      </c>
      <c r="FG198">
        <v>-6.299266585365853</v>
      </c>
      <c r="FH198">
        <v>0.4946197212543522</v>
      </c>
      <c r="FI198">
        <v>0.05662152682977918</v>
      </c>
      <c r="FJ198">
        <v>1</v>
      </c>
      <c r="FK198">
        <v>428.7232580645161</v>
      </c>
      <c r="FL198">
        <v>0.610887096773206</v>
      </c>
      <c r="FM198">
        <v>0.0475109276000311</v>
      </c>
      <c r="FN198">
        <v>1</v>
      </c>
      <c r="FO198">
        <v>0.4882668536585366</v>
      </c>
      <c r="FP198">
        <v>0.4129435191637625</v>
      </c>
      <c r="FQ198">
        <v>0.04158416582128052</v>
      </c>
      <c r="FR198">
        <v>1</v>
      </c>
      <c r="FS198">
        <v>31.43145161290323</v>
      </c>
      <c r="FT198">
        <v>0.2501370967742273</v>
      </c>
      <c r="FU198">
        <v>0.01945888752858596</v>
      </c>
      <c r="FV198">
        <v>1</v>
      </c>
      <c r="FW198">
        <v>4</v>
      </c>
      <c r="FX198">
        <v>4</v>
      </c>
      <c r="FY198" t="s">
        <v>415</v>
      </c>
      <c r="FZ198">
        <v>3.17276</v>
      </c>
      <c r="GA198">
        <v>2.79701</v>
      </c>
      <c r="GB198">
        <v>0.105091</v>
      </c>
      <c r="GC198">
        <v>0.106898</v>
      </c>
      <c r="GD198">
        <v>0.142475</v>
      </c>
      <c r="GE198">
        <v>0.141991</v>
      </c>
      <c r="GF198">
        <v>27734.9</v>
      </c>
      <c r="GG198">
        <v>22061.3</v>
      </c>
      <c r="GH198">
        <v>28989.2</v>
      </c>
      <c r="GI198">
        <v>24217.5</v>
      </c>
      <c r="GJ198">
        <v>31611.7</v>
      </c>
      <c r="GK198">
        <v>30321.4</v>
      </c>
      <c r="GL198">
        <v>39992.2</v>
      </c>
      <c r="GM198">
        <v>39518.5</v>
      </c>
      <c r="GN198">
        <v>2.1207</v>
      </c>
      <c r="GO198">
        <v>1.80408</v>
      </c>
      <c r="GP198">
        <v>0.0720508</v>
      </c>
      <c r="GQ198">
        <v>0</v>
      </c>
      <c r="GR198">
        <v>30.5697</v>
      </c>
      <c r="GS198">
        <v>999.9</v>
      </c>
      <c r="GT198">
        <v>63.9</v>
      </c>
      <c r="GU198">
        <v>35.1</v>
      </c>
      <c r="GV198">
        <v>36.0271</v>
      </c>
      <c r="GW198">
        <v>61.8698</v>
      </c>
      <c r="GX198">
        <v>30.5329</v>
      </c>
      <c r="GY198">
        <v>1</v>
      </c>
      <c r="GZ198">
        <v>0.360816</v>
      </c>
      <c r="HA198">
        <v>0</v>
      </c>
      <c r="HB198">
        <v>20.2839</v>
      </c>
      <c r="HC198">
        <v>5.22478</v>
      </c>
      <c r="HD198">
        <v>11.9081</v>
      </c>
      <c r="HE198">
        <v>4.96375</v>
      </c>
      <c r="HF198">
        <v>3.292</v>
      </c>
      <c r="HG198">
        <v>9999</v>
      </c>
      <c r="HH198">
        <v>9999</v>
      </c>
      <c r="HI198">
        <v>9999</v>
      </c>
      <c r="HJ198">
        <v>999.9</v>
      </c>
      <c r="HK198">
        <v>4.97031</v>
      </c>
      <c r="HL198">
        <v>1.87525</v>
      </c>
      <c r="HM198">
        <v>1.87399</v>
      </c>
      <c r="HN198">
        <v>1.87317</v>
      </c>
      <c r="HO198">
        <v>1.87462</v>
      </c>
      <c r="HP198">
        <v>1.86961</v>
      </c>
      <c r="HQ198">
        <v>1.87378</v>
      </c>
      <c r="HR198">
        <v>1.87882</v>
      </c>
      <c r="HS198">
        <v>0</v>
      </c>
      <c r="HT198">
        <v>0</v>
      </c>
      <c r="HU198">
        <v>0</v>
      </c>
      <c r="HV198">
        <v>0</v>
      </c>
      <c r="HW198" t="s">
        <v>416</v>
      </c>
      <c r="HX198" t="s">
        <v>417</v>
      </c>
      <c r="HY198" t="s">
        <v>418</v>
      </c>
      <c r="HZ198" t="s">
        <v>418</v>
      </c>
      <c r="IA198" t="s">
        <v>418</v>
      </c>
      <c r="IB198" t="s">
        <v>418</v>
      </c>
      <c r="IC198">
        <v>0</v>
      </c>
      <c r="ID198">
        <v>100</v>
      </c>
      <c r="IE198">
        <v>100</v>
      </c>
      <c r="IF198">
        <v>0.581</v>
      </c>
      <c r="IG198">
        <v>0.479</v>
      </c>
      <c r="IH198">
        <v>0.5854499999999234</v>
      </c>
      <c r="II198">
        <v>0</v>
      </c>
      <c r="IJ198">
        <v>0</v>
      </c>
      <c r="IK198">
        <v>0</v>
      </c>
      <c r="IL198">
        <v>0.4747799999999991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2.8</v>
      </c>
      <c r="IU198">
        <v>2.8</v>
      </c>
      <c r="IV198">
        <v>1.1377</v>
      </c>
      <c r="IW198">
        <v>2.42798</v>
      </c>
      <c r="IX198">
        <v>1.42578</v>
      </c>
      <c r="IY198">
        <v>2.2644</v>
      </c>
      <c r="IZ198">
        <v>1.54785</v>
      </c>
      <c r="JA198">
        <v>2.47559</v>
      </c>
      <c r="JB198">
        <v>37.9164</v>
      </c>
      <c r="JC198">
        <v>14.3334</v>
      </c>
      <c r="JD198">
        <v>18</v>
      </c>
      <c r="JE198">
        <v>639.6369999999999</v>
      </c>
      <c r="JF198">
        <v>416.182</v>
      </c>
      <c r="JG198">
        <v>31.0007</v>
      </c>
      <c r="JH198">
        <v>31.8342</v>
      </c>
      <c r="JI198">
        <v>30.0003</v>
      </c>
      <c r="JJ198">
        <v>31.7377</v>
      </c>
      <c r="JK198">
        <v>31.6696</v>
      </c>
      <c r="JL198">
        <v>22.7994</v>
      </c>
      <c r="JM198">
        <v>16.7219</v>
      </c>
      <c r="JN198">
        <v>100</v>
      </c>
      <c r="JO198">
        <v>-999.9</v>
      </c>
      <c r="JP198">
        <v>435</v>
      </c>
      <c r="JQ198">
        <v>31</v>
      </c>
      <c r="JR198">
        <v>94.4606</v>
      </c>
      <c r="JS198">
        <v>100.536</v>
      </c>
    </row>
    <row r="199" spans="1:279">
      <c r="A199">
        <v>163</v>
      </c>
      <c r="B199">
        <v>1687908709.5</v>
      </c>
      <c r="C199">
        <v>36177.90000009537</v>
      </c>
      <c r="D199" t="s">
        <v>1226</v>
      </c>
      <c r="E199" t="s">
        <v>1227</v>
      </c>
      <c r="F199">
        <v>15</v>
      </c>
      <c r="P199">
        <v>1687908701.5</v>
      </c>
      <c r="Q199">
        <f>(R199)/1000</f>
        <v>0</v>
      </c>
      <c r="R199">
        <f>1000*DB199*AP199*(CX199-CY199)/(100*CQ199*(1000-AP199*CX199))</f>
        <v>0</v>
      </c>
      <c r="S199">
        <f>DB199*AP199*(CW199-CV199*(1000-AP199*CY199)/(1000-AP199*CX199))/(100*CQ199)</f>
        <v>0</v>
      </c>
      <c r="T199">
        <f>CV199 - IF(AP199&gt;1, S199*CQ199*100.0/(AR199*DJ199), 0)</f>
        <v>0</v>
      </c>
      <c r="U199">
        <f>((AA199-Q199/2)*T199-S199)/(AA199+Q199/2)</f>
        <v>0</v>
      </c>
      <c r="V199">
        <f>U199*(DC199+DD199)/1000.0</f>
        <v>0</v>
      </c>
      <c r="W199">
        <f>(CV199 - IF(AP199&gt;1, S199*CQ199*100.0/(AR199*DJ199), 0))*(DC199+DD199)/1000.0</f>
        <v>0</v>
      </c>
      <c r="X199">
        <f>2.0/((1/Z199-1/Y199)+SIGN(Z199)*SQRT((1/Z199-1/Y199)*(1/Z199-1/Y199) + 4*CR199/((CR199+1)*(CR199+1))*(2*1/Z199*1/Y199-1/Y199*1/Y199)))</f>
        <v>0</v>
      </c>
      <c r="Y199">
        <f>IF(LEFT(CS199,1)&lt;&gt;"0",IF(LEFT(CS199,1)="1",3.0,CT199),$D$5+$E$5*(DJ199*DC199/($K$5*1000))+$F$5*(DJ199*DC199/($K$5*1000))*MAX(MIN(CQ199,$J$5),$I$5)*MAX(MIN(CQ199,$J$5),$I$5)+$G$5*MAX(MIN(CQ199,$J$5),$I$5)*(DJ199*DC199/($K$5*1000))+$H$5*(DJ199*DC199/($K$5*1000))*(DJ199*DC199/($K$5*1000)))</f>
        <v>0</v>
      </c>
      <c r="Z199">
        <f>Q199*(1000-(1000*0.61365*exp(17.502*AD199/(240.97+AD199))/(DC199+DD199)+CX199)/2)/(1000*0.61365*exp(17.502*AD199/(240.97+AD199))/(DC199+DD199)-CX199)</f>
        <v>0</v>
      </c>
      <c r="AA199">
        <f>1/((CR199+1)/(X199/1.6)+1/(Y199/1.37)) + CR199/((CR199+1)/(X199/1.6) + CR199/(Y199/1.37))</f>
        <v>0</v>
      </c>
      <c r="AB199">
        <f>(CM199*CP199)</f>
        <v>0</v>
      </c>
      <c r="AC199">
        <f>(DE199+(AB199+2*0.95*5.67E-8*(((DE199+$B$7)+273)^4-(DE199+273)^4)-44100*Q199)/(1.84*29.3*Y199+8*0.95*5.67E-8*(DE199+273)^3))</f>
        <v>0</v>
      </c>
      <c r="AD199">
        <f>($B$119*DF199+$D$7*DG199+$C$119*AC199)</f>
        <v>0</v>
      </c>
      <c r="AE199">
        <f>0.61365*exp(17.502*AD199/(240.97+AD199))</f>
        <v>0</v>
      </c>
      <c r="AF199">
        <f>(AG199/AH199*100)</f>
        <v>0</v>
      </c>
      <c r="AG199">
        <f>CX199*(DC199+DD199)/1000</f>
        <v>0</v>
      </c>
      <c r="AH199">
        <f>0.61365*exp(17.502*DE199/(240.97+DE199))</f>
        <v>0</v>
      </c>
      <c r="AI199">
        <f>(AE199-CX199*(DC199+DD199)/1000)</f>
        <v>0</v>
      </c>
      <c r="AJ199">
        <f>(-Q199*44100)</f>
        <v>0</v>
      </c>
      <c r="AK199">
        <f>2*29.3*Y199*0.92*(DE199-AD199)</f>
        <v>0</v>
      </c>
      <c r="AL199">
        <f>2*0.95*5.67E-8*(((DE199+$B$7)+273)^4-(AD199+273)^4)</f>
        <v>0</v>
      </c>
      <c r="AM199">
        <f>AB199+AL199+AJ199+AK199</f>
        <v>0</v>
      </c>
      <c r="AN199">
        <v>0</v>
      </c>
      <c r="AO199">
        <v>0</v>
      </c>
      <c r="AP199">
        <f>IF(AN199*$H$13&gt;=AR199,1.0,(AR199/(AR199-AN199*$H$13)))</f>
        <v>0</v>
      </c>
      <c r="AQ199">
        <f>(AP199-1)*100</f>
        <v>0</v>
      </c>
      <c r="AR199">
        <f>MAX(0,($B$13+$C$13*DJ199)/(1+$D$13*DJ199)*DC199/(DE199+273)*$E$13)</f>
        <v>0</v>
      </c>
      <c r="AS199" t="s">
        <v>409</v>
      </c>
      <c r="AT199">
        <v>12501.9</v>
      </c>
      <c r="AU199">
        <v>646.7515384615385</v>
      </c>
      <c r="AV199">
        <v>2575.47</v>
      </c>
      <c r="AW199">
        <f>1-AU199/AV199</f>
        <v>0</v>
      </c>
      <c r="AX199">
        <v>-1.242991638256745</v>
      </c>
      <c r="AY199" t="s">
        <v>1228</v>
      </c>
      <c r="AZ199">
        <v>12605.9</v>
      </c>
      <c r="BA199">
        <v>493.29124</v>
      </c>
      <c r="BB199">
        <v>679.1369999999999</v>
      </c>
      <c r="BC199">
        <f>1-BA199/BB199</f>
        <v>0</v>
      </c>
      <c r="BD199">
        <v>0.5</v>
      </c>
      <c r="BE199">
        <f>CN199</f>
        <v>0</v>
      </c>
      <c r="BF199">
        <f>S199</f>
        <v>0</v>
      </c>
      <c r="BG199">
        <f>BC199*BD199*BE199</f>
        <v>0</v>
      </c>
      <c r="BH199">
        <f>(BF199-AX199)/BE199</f>
        <v>0</v>
      </c>
      <c r="BI199">
        <f>(AV199-BB199)/BB199</f>
        <v>0</v>
      </c>
      <c r="BJ199">
        <f>AU199/(AW199+AU199/BB199)</f>
        <v>0</v>
      </c>
      <c r="BK199" t="s">
        <v>1229</v>
      </c>
      <c r="BL199">
        <v>-1382.33</v>
      </c>
      <c r="BM199">
        <f>IF(BL199&lt;&gt;0, BL199, BJ199)</f>
        <v>0</v>
      </c>
      <c r="BN199">
        <f>1-BM199/BB199</f>
        <v>0</v>
      </c>
      <c r="BO199">
        <f>(BB199-BA199)/(BB199-BM199)</f>
        <v>0</v>
      </c>
      <c r="BP199">
        <f>(AV199-BB199)/(AV199-BM199)</f>
        <v>0</v>
      </c>
      <c r="BQ199">
        <f>(BB199-BA199)/(BB199-AU199)</f>
        <v>0</v>
      </c>
      <c r="BR199">
        <f>(AV199-BB199)/(AV199-AU199)</f>
        <v>0</v>
      </c>
      <c r="BS199">
        <f>(BO199*BM199/BA199)</f>
        <v>0</v>
      </c>
      <c r="BT199">
        <f>(1-BS199)</f>
        <v>0</v>
      </c>
      <c r="BU199">
        <v>2169</v>
      </c>
      <c r="BV199">
        <v>300</v>
      </c>
      <c r="BW199">
        <v>300</v>
      </c>
      <c r="BX199">
        <v>300</v>
      </c>
      <c r="BY199">
        <v>12605.9</v>
      </c>
      <c r="BZ199">
        <v>650.86</v>
      </c>
      <c r="CA199">
        <v>-0.009738220000000001</v>
      </c>
      <c r="CB199">
        <v>-5.35</v>
      </c>
      <c r="CC199" t="s">
        <v>412</v>
      </c>
      <c r="CD199" t="s">
        <v>412</v>
      </c>
      <c r="CE199" t="s">
        <v>412</v>
      </c>
      <c r="CF199" t="s">
        <v>412</v>
      </c>
      <c r="CG199" t="s">
        <v>412</v>
      </c>
      <c r="CH199" t="s">
        <v>412</v>
      </c>
      <c r="CI199" t="s">
        <v>412</v>
      </c>
      <c r="CJ199" t="s">
        <v>412</v>
      </c>
      <c r="CK199" t="s">
        <v>412</v>
      </c>
      <c r="CL199" t="s">
        <v>412</v>
      </c>
      <c r="CM199">
        <f>$B$11*DK199+$C$11*DL199+$F$11*DW199*(1-DZ199)</f>
        <v>0</v>
      </c>
      <c r="CN199">
        <f>CM199*CO199</f>
        <v>0</v>
      </c>
      <c r="CO199">
        <f>($B$11*$D$9+$C$11*$D$9+$F$11*((EJ199+EB199)/MAX(EJ199+EB199+EK199, 0.1)*$I$9+EK199/MAX(EJ199+EB199+EK199, 0.1)*$J$9))/($B$11+$C$11+$F$11)</f>
        <v>0</v>
      </c>
      <c r="CP199">
        <f>($B$11*$K$9+$C$11*$K$9+$F$11*((EJ199+EB199)/MAX(EJ199+EB199+EK199, 0.1)*$P$9+EK199/MAX(EJ199+EB199+EK199, 0.1)*$Q$9))/($B$11+$C$11+$F$11)</f>
        <v>0</v>
      </c>
      <c r="CQ199">
        <v>6</v>
      </c>
      <c r="CR199">
        <v>0.5</v>
      </c>
      <c r="CS199" t="s">
        <v>413</v>
      </c>
      <c r="CT199">
        <v>2</v>
      </c>
      <c r="CU199">
        <v>1687908701.5</v>
      </c>
      <c r="CV199">
        <v>431.8425161290323</v>
      </c>
      <c r="CW199">
        <v>435.0076774193549</v>
      </c>
      <c r="CX199">
        <v>31.04616129032258</v>
      </c>
      <c r="CY199">
        <v>30.93555806451613</v>
      </c>
      <c r="CZ199">
        <v>431.3345161290323</v>
      </c>
      <c r="DA199">
        <v>30.57416129032258</v>
      </c>
      <c r="DB199">
        <v>600.2225806451612</v>
      </c>
      <c r="DC199">
        <v>100.7446774193549</v>
      </c>
      <c r="DD199">
        <v>0.09988893548387096</v>
      </c>
      <c r="DE199">
        <v>31.53740967741935</v>
      </c>
      <c r="DF199">
        <v>31.7717</v>
      </c>
      <c r="DG199">
        <v>999.9000000000003</v>
      </c>
      <c r="DH199">
        <v>0</v>
      </c>
      <c r="DI199">
        <v>0</v>
      </c>
      <c r="DJ199">
        <v>10001.35</v>
      </c>
      <c r="DK199">
        <v>0</v>
      </c>
      <c r="DL199">
        <v>124.8447419354839</v>
      </c>
      <c r="DM199">
        <v>-3.092370322580646</v>
      </c>
      <c r="DN199">
        <v>445.7572258064516</v>
      </c>
      <c r="DO199">
        <v>448.8944193548387</v>
      </c>
      <c r="DP199">
        <v>0.1172077419354839</v>
      </c>
      <c r="DQ199">
        <v>435.0076774193549</v>
      </c>
      <c r="DR199">
        <v>30.93555806451613</v>
      </c>
      <c r="DS199">
        <v>3.128399354838709</v>
      </c>
      <c r="DT199">
        <v>3.116590322580645</v>
      </c>
      <c r="DU199">
        <v>24.72756774193548</v>
      </c>
      <c r="DV199">
        <v>24.66428387096774</v>
      </c>
      <c r="DW199">
        <v>799.9870322580646</v>
      </c>
      <c r="DX199">
        <v>0.9499917741935486</v>
      </c>
      <c r="DY199">
        <v>0.05000807096774195</v>
      </c>
      <c r="DZ199">
        <v>0</v>
      </c>
      <c r="EA199">
        <v>493.8103870967741</v>
      </c>
      <c r="EB199">
        <v>4.999310000000001</v>
      </c>
      <c r="EC199">
        <v>10160.92</v>
      </c>
      <c r="ED199">
        <v>6994.435483870967</v>
      </c>
      <c r="EE199">
        <v>37.06199999999998</v>
      </c>
      <c r="EF199">
        <v>39.004</v>
      </c>
      <c r="EG199">
        <v>37.94106451612902</v>
      </c>
      <c r="EH199">
        <v>38.625</v>
      </c>
      <c r="EI199">
        <v>39.05999999999999</v>
      </c>
      <c r="EJ199">
        <v>755.2322580645161</v>
      </c>
      <c r="EK199">
        <v>39.75516129032258</v>
      </c>
      <c r="EL199">
        <v>0</v>
      </c>
      <c r="EM199">
        <v>134.1999998092651</v>
      </c>
      <c r="EN199">
        <v>0</v>
      </c>
      <c r="EO199">
        <v>493.29124</v>
      </c>
      <c r="EP199">
        <v>-29.60938466593297</v>
      </c>
      <c r="EQ199">
        <v>-5681.376916064373</v>
      </c>
      <c r="ER199">
        <v>10213.1908</v>
      </c>
      <c r="ES199">
        <v>15</v>
      </c>
      <c r="ET199">
        <v>1687908729.5</v>
      </c>
      <c r="EU199" t="s">
        <v>1230</v>
      </c>
      <c r="EV199">
        <v>1687908728.5</v>
      </c>
      <c r="EW199">
        <v>1687908729.5</v>
      </c>
      <c r="EX199">
        <v>163</v>
      </c>
      <c r="EY199">
        <v>-0.07199999999999999</v>
      </c>
      <c r="EZ199">
        <v>-0.007</v>
      </c>
      <c r="FA199">
        <v>0.508</v>
      </c>
      <c r="FB199">
        <v>0.472</v>
      </c>
      <c r="FC199">
        <v>435</v>
      </c>
      <c r="FD199">
        <v>31</v>
      </c>
      <c r="FE199">
        <v>0.39</v>
      </c>
      <c r="FF199">
        <v>0.25</v>
      </c>
      <c r="FG199">
        <v>-3.101179756097561</v>
      </c>
      <c r="FH199">
        <v>0.1698131707317044</v>
      </c>
      <c r="FI199">
        <v>0.04070581096455363</v>
      </c>
      <c r="FJ199">
        <v>1</v>
      </c>
      <c r="FK199">
        <v>431.9144193548388</v>
      </c>
      <c r="FL199">
        <v>0.2507419354832516</v>
      </c>
      <c r="FM199">
        <v>0.02627494107731011</v>
      </c>
      <c r="FN199">
        <v>1</v>
      </c>
      <c r="FO199">
        <v>0.09523735365853661</v>
      </c>
      <c r="FP199">
        <v>0.438834131707317</v>
      </c>
      <c r="FQ199">
        <v>0.04332567035865547</v>
      </c>
      <c r="FR199">
        <v>1</v>
      </c>
      <c r="FS199">
        <v>31.0497</v>
      </c>
      <c r="FT199">
        <v>0.4014774193548116</v>
      </c>
      <c r="FU199">
        <v>0.03006178583753692</v>
      </c>
      <c r="FV199">
        <v>1</v>
      </c>
      <c r="FW199">
        <v>4</v>
      </c>
      <c r="FX199">
        <v>4</v>
      </c>
      <c r="FY199" t="s">
        <v>415</v>
      </c>
      <c r="FZ199">
        <v>3.17237</v>
      </c>
      <c r="GA199">
        <v>2.79666</v>
      </c>
      <c r="GB199">
        <v>0.105674</v>
      </c>
      <c r="GC199">
        <v>0.106896</v>
      </c>
      <c r="GD199">
        <v>0.14131</v>
      </c>
      <c r="GE199">
        <v>0.141952</v>
      </c>
      <c r="GF199">
        <v>27706.2</v>
      </c>
      <c r="GG199">
        <v>22062.1</v>
      </c>
      <c r="GH199">
        <v>28978.2</v>
      </c>
      <c r="GI199">
        <v>24218.5</v>
      </c>
      <c r="GJ199">
        <v>31644</v>
      </c>
      <c r="GK199">
        <v>30323.4</v>
      </c>
      <c r="GL199">
        <v>39977.8</v>
      </c>
      <c r="GM199">
        <v>39519.1</v>
      </c>
      <c r="GN199">
        <v>2.11812</v>
      </c>
      <c r="GO199">
        <v>1.80917</v>
      </c>
      <c r="GP199">
        <v>0.0551417</v>
      </c>
      <c r="GQ199">
        <v>0</v>
      </c>
      <c r="GR199">
        <v>30.8942</v>
      </c>
      <c r="GS199">
        <v>999.9</v>
      </c>
      <c r="GT199">
        <v>63.9</v>
      </c>
      <c r="GU199">
        <v>35.1</v>
      </c>
      <c r="GV199">
        <v>36.0261</v>
      </c>
      <c r="GW199">
        <v>62.2398</v>
      </c>
      <c r="GX199">
        <v>31.8389</v>
      </c>
      <c r="GY199">
        <v>1</v>
      </c>
      <c r="GZ199">
        <v>0.364898</v>
      </c>
      <c r="HA199">
        <v>0</v>
      </c>
      <c r="HB199">
        <v>20.284</v>
      </c>
      <c r="HC199">
        <v>5.22478</v>
      </c>
      <c r="HD199">
        <v>11.9081</v>
      </c>
      <c r="HE199">
        <v>4.96375</v>
      </c>
      <c r="HF199">
        <v>3.292</v>
      </c>
      <c r="HG199">
        <v>9999</v>
      </c>
      <c r="HH199">
        <v>9999</v>
      </c>
      <c r="HI199">
        <v>9999</v>
      </c>
      <c r="HJ199">
        <v>999.9</v>
      </c>
      <c r="HK199">
        <v>4.97031</v>
      </c>
      <c r="HL199">
        <v>1.87528</v>
      </c>
      <c r="HM199">
        <v>1.87396</v>
      </c>
      <c r="HN199">
        <v>1.87317</v>
      </c>
      <c r="HO199">
        <v>1.87462</v>
      </c>
      <c r="HP199">
        <v>1.86954</v>
      </c>
      <c r="HQ199">
        <v>1.87377</v>
      </c>
      <c r="HR199">
        <v>1.87881</v>
      </c>
      <c r="HS199">
        <v>0</v>
      </c>
      <c r="HT199">
        <v>0</v>
      </c>
      <c r="HU199">
        <v>0</v>
      </c>
      <c r="HV199">
        <v>0</v>
      </c>
      <c r="HW199" t="s">
        <v>416</v>
      </c>
      <c r="HX199" t="s">
        <v>417</v>
      </c>
      <c r="HY199" t="s">
        <v>418</v>
      </c>
      <c r="HZ199" t="s">
        <v>418</v>
      </c>
      <c r="IA199" t="s">
        <v>418</v>
      </c>
      <c r="IB199" t="s">
        <v>418</v>
      </c>
      <c r="IC199">
        <v>0</v>
      </c>
      <c r="ID199">
        <v>100</v>
      </c>
      <c r="IE199">
        <v>100</v>
      </c>
      <c r="IF199">
        <v>0.508</v>
      </c>
      <c r="IG199">
        <v>0.472</v>
      </c>
      <c r="IH199">
        <v>0.5808499999999412</v>
      </c>
      <c r="II199">
        <v>0</v>
      </c>
      <c r="IJ199">
        <v>0</v>
      </c>
      <c r="IK199">
        <v>0</v>
      </c>
      <c r="IL199">
        <v>0.4786000000000072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2</v>
      </c>
      <c r="IU199">
        <v>1.9</v>
      </c>
      <c r="IV199">
        <v>1.1377</v>
      </c>
      <c r="IW199">
        <v>2.43774</v>
      </c>
      <c r="IX199">
        <v>1.42578</v>
      </c>
      <c r="IY199">
        <v>2.2644</v>
      </c>
      <c r="IZ199">
        <v>1.54785</v>
      </c>
      <c r="JA199">
        <v>2.46948</v>
      </c>
      <c r="JB199">
        <v>37.9406</v>
      </c>
      <c r="JC199">
        <v>14.3072</v>
      </c>
      <c r="JD199">
        <v>18</v>
      </c>
      <c r="JE199">
        <v>637.865</v>
      </c>
      <c r="JF199">
        <v>419.22</v>
      </c>
      <c r="JG199">
        <v>31.055</v>
      </c>
      <c r="JH199">
        <v>31.8721</v>
      </c>
      <c r="JI199">
        <v>30.0002</v>
      </c>
      <c r="JJ199">
        <v>31.7571</v>
      </c>
      <c r="JK199">
        <v>31.6862</v>
      </c>
      <c r="JL199">
        <v>22.7906</v>
      </c>
      <c r="JM199">
        <v>17.0109</v>
      </c>
      <c r="JN199">
        <v>100</v>
      </c>
      <c r="JO199">
        <v>-999.9</v>
      </c>
      <c r="JP199">
        <v>435</v>
      </c>
      <c r="JQ199">
        <v>31</v>
      </c>
      <c r="JR199">
        <v>94.4259</v>
      </c>
      <c r="JS199">
        <v>100.538</v>
      </c>
    </row>
    <row r="200" spans="1:279">
      <c r="A200">
        <v>164</v>
      </c>
      <c r="B200">
        <v>1687908822.5</v>
      </c>
      <c r="C200">
        <v>36290.90000009537</v>
      </c>
      <c r="D200" t="s">
        <v>1231</v>
      </c>
      <c r="E200" t="s">
        <v>1232</v>
      </c>
      <c r="F200">
        <v>15</v>
      </c>
      <c r="P200">
        <v>1687908814.5</v>
      </c>
      <c r="Q200">
        <f>(R200)/1000</f>
        <v>0</v>
      </c>
      <c r="R200">
        <f>1000*DB200*AP200*(CX200-CY200)/(100*CQ200*(1000-AP200*CX200))</f>
        <v>0</v>
      </c>
      <c r="S200">
        <f>DB200*AP200*(CW200-CV200*(1000-AP200*CY200)/(1000-AP200*CX200))/(100*CQ200)</f>
        <v>0</v>
      </c>
      <c r="T200">
        <f>CV200 - IF(AP200&gt;1, S200*CQ200*100.0/(AR200*DJ200), 0)</f>
        <v>0</v>
      </c>
      <c r="U200">
        <f>((AA200-Q200/2)*T200-S200)/(AA200+Q200/2)</f>
        <v>0</v>
      </c>
      <c r="V200">
        <f>U200*(DC200+DD200)/1000.0</f>
        <v>0</v>
      </c>
      <c r="W200">
        <f>(CV200 - IF(AP200&gt;1, S200*CQ200*100.0/(AR200*DJ200), 0))*(DC200+DD200)/1000.0</f>
        <v>0</v>
      </c>
      <c r="X200">
        <f>2.0/((1/Z200-1/Y200)+SIGN(Z200)*SQRT((1/Z200-1/Y200)*(1/Z200-1/Y200) + 4*CR200/((CR200+1)*(CR200+1))*(2*1/Z200*1/Y200-1/Y200*1/Y200)))</f>
        <v>0</v>
      </c>
      <c r="Y200">
        <f>IF(LEFT(CS200,1)&lt;&gt;"0",IF(LEFT(CS200,1)="1",3.0,CT200),$D$5+$E$5*(DJ200*DC200/($K$5*1000))+$F$5*(DJ200*DC200/($K$5*1000))*MAX(MIN(CQ200,$J$5),$I$5)*MAX(MIN(CQ200,$J$5),$I$5)+$G$5*MAX(MIN(CQ200,$J$5),$I$5)*(DJ200*DC200/($K$5*1000))+$H$5*(DJ200*DC200/($K$5*1000))*(DJ200*DC200/($K$5*1000)))</f>
        <v>0</v>
      </c>
      <c r="Z200">
        <f>Q200*(1000-(1000*0.61365*exp(17.502*AD200/(240.97+AD200))/(DC200+DD200)+CX200)/2)/(1000*0.61365*exp(17.502*AD200/(240.97+AD200))/(DC200+DD200)-CX200)</f>
        <v>0</v>
      </c>
      <c r="AA200">
        <f>1/((CR200+1)/(X200/1.6)+1/(Y200/1.37)) + CR200/((CR200+1)/(X200/1.6) + CR200/(Y200/1.37))</f>
        <v>0</v>
      </c>
      <c r="AB200">
        <f>(CM200*CP200)</f>
        <v>0</v>
      </c>
      <c r="AC200">
        <f>(DE200+(AB200+2*0.95*5.67E-8*(((DE200+$B$7)+273)^4-(DE200+273)^4)-44100*Q200)/(1.84*29.3*Y200+8*0.95*5.67E-8*(DE200+273)^3))</f>
        <v>0</v>
      </c>
      <c r="AD200">
        <f>($B$119*DF200+$D$7*DG200+$C$119*AC200)</f>
        <v>0</v>
      </c>
      <c r="AE200">
        <f>0.61365*exp(17.502*AD200/(240.97+AD200))</f>
        <v>0</v>
      </c>
      <c r="AF200">
        <f>(AG200/AH200*100)</f>
        <v>0</v>
      </c>
      <c r="AG200">
        <f>CX200*(DC200+DD200)/1000</f>
        <v>0</v>
      </c>
      <c r="AH200">
        <f>0.61365*exp(17.502*DE200/(240.97+DE200))</f>
        <v>0</v>
      </c>
      <c r="AI200">
        <f>(AE200-CX200*(DC200+DD200)/1000)</f>
        <v>0</v>
      </c>
      <c r="AJ200">
        <f>(-Q200*44100)</f>
        <v>0</v>
      </c>
      <c r="AK200">
        <f>2*29.3*Y200*0.92*(DE200-AD200)</f>
        <v>0</v>
      </c>
      <c r="AL200">
        <f>2*0.95*5.67E-8*(((DE200+$B$7)+273)^4-(AD200+273)^4)</f>
        <v>0</v>
      </c>
      <c r="AM200">
        <f>AB200+AL200+AJ200+AK200</f>
        <v>0</v>
      </c>
      <c r="AN200">
        <v>0</v>
      </c>
      <c r="AO200">
        <v>0</v>
      </c>
      <c r="AP200">
        <f>IF(AN200*$H$13&gt;=AR200,1.0,(AR200/(AR200-AN200*$H$13)))</f>
        <v>0</v>
      </c>
      <c r="AQ200">
        <f>(AP200-1)*100</f>
        <v>0</v>
      </c>
      <c r="AR200">
        <f>MAX(0,($B$13+$C$13*DJ200)/(1+$D$13*DJ200)*DC200/(DE200+273)*$E$13)</f>
        <v>0</v>
      </c>
      <c r="AS200" t="s">
        <v>409</v>
      </c>
      <c r="AT200">
        <v>12501.9</v>
      </c>
      <c r="AU200">
        <v>646.7515384615385</v>
      </c>
      <c r="AV200">
        <v>2575.47</v>
      </c>
      <c r="AW200">
        <f>1-AU200/AV200</f>
        <v>0</v>
      </c>
      <c r="AX200">
        <v>-1.242991638256745</v>
      </c>
      <c r="AY200" t="s">
        <v>1233</v>
      </c>
      <c r="AZ200">
        <v>12550.8</v>
      </c>
      <c r="BA200">
        <v>736.55616</v>
      </c>
      <c r="BB200">
        <v>1127.43</v>
      </c>
      <c r="BC200">
        <f>1-BA200/BB200</f>
        <v>0</v>
      </c>
      <c r="BD200">
        <v>0.5</v>
      </c>
      <c r="BE200">
        <f>CN200</f>
        <v>0</v>
      </c>
      <c r="BF200">
        <f>S200</f>
        <v>0</v>
      </c>
      <c r="BG200">
        <f>BC200*BD200*BE200</f>
        <v>0</v>
      </c>
      <c r="BH200">
        <f>(BF200-AX200)/BE200</f>
        <v>0</v>
      </c>
      <c r="BI200">
        <f>(AV200-BB200)/BB200</f>
        <v>0</v>
      </c>
      <c r="BJ200">
        <f>AU200/(AW200+AU200/BB200)</f>
        <v>0</v>
      </c>
      <c r="BK200" t="s">
        <v>1234</v>
      </c>
      <c r="BL200">
        <v>-1979.6</v>
      </c>
      <c r="BM200">
        <f>IF(BL200&lt;&gt;0, BL200, BJ200)</f>
        <v>0</v>
      </c>
      <c r="BN200">
        <f>1-BM200/BB200</f>
        <v>0</v>
      </c>
      <c r="BO200">
        <f>(BB200-BA200)/(BB200-BM200)</f>
        <v>0</v>
      </c>
      <c r="BP200">
        <f>(AV200-BB200)/(AV200-BM200)</f>
        <v>0</v>
      </c>
      <c r="BQ200">
        <f>(BB200-BA200)/(BB200-AU200)</f>
        <v>0</v>
      </c>
      <c r="BR200">
        <f>(AV200-BB200)/(AV200-AU200)</f>
        <v>0</v>
      </c>
      <c r="BS200">
        <f>(BO200*BM200/BA200)</f>
        <v>0</v>
      </c>
      <c r="BT200">
        <f>(1-BS200)</f>
        <v>0</v>
      </c>
      <c r="BU200">
        <v>2171</v>
      </c>
      <c r="BV200">
        <v>300</v>
      </c>
      <c r="BW200">
        <v>300</v>
      </c>
      <c r="BX200">
        <v>300</v>
      </c>
      <c r="BY200">
        <v>12550.8</v>
      </c>
      <c r="BZ200">
        <v>1057.47</v>
      </c>
      <c r="CA200">
        <v>-0.00969602</v>
      </c>
      <c r="CB200">
        <v>-13.16</v>
      </c>
      <c r="CC200" t="s">
        <v>412</v>
      </c>
      <c r="CD200" t="s">
        <v>412</v>
      </c>
      <c r="CE200" t="s">
        <v>412</v>
      </c>
      <c r="CF200" t="s">
        <v>412</v>
      </c>
      <c r="CG200" t="s">
        <v>412</v>
      </c>
      <c r="CH200" t="s">
        <v>412</v>
      </c>
      <c r="CI200" t="s">
        <v>412</v>
      </c>
      <c r="CJ200" t="s">
        <v>412</v>
      </c>
      <c r="CK200" t="s">
        <v>412</v>
      </c>
      <c r="CL200" t="s">
        <v>412</v>
      </c>
      <c r="CM200">
        <f>$B$11*DK200+$C$11*DL200+$F$11*DW200*(1-DZ200)</f>
        <v>0</v>
      </c>
      <c r="CN200">
        <f>CM200*CO200</f>
        <v>0</v>
      </c>
      <c r="CO200">
        <f>($B$11*$D$9+$C$11*$D$9+$F$11*((EJ200+EB200)/MAX(EJ200+EB200+EK200, 0.1)*$I$9+EK200/MAX(EJ200+EB200+EK200, 0.1)*$J$9))/($B$11+$C$11+$F$11)</f>
        <v>0</v>
      </c>
      <c r="CP200">
        <f>($B$11*$K$9+$C$11*$K$9+$F$11*((EJ200+EB200)/MAX(EJ200+EB200+EK200, 0.1)*$P$9+EK200/MAX(EJ200+EB200+EK200, 0.1)*$Q$9))/($B$11+$C$11+$F$11)</f>
        <v>0</v>
      </c>
      <c r="CQ200">
        <v>6</v>
      </c>
      <c r="CR200">
        <v>0.5</v>
      </c>
      <c r="CS200" t="s">
        <v>413</v>
      </c>
      <c r="CT200">
        <v>2</v>
      </c>
      <c r="CU200">
        <v>1687908814.5</v>
      </c>
      <c r="CV200">
        <v>427.4408387096775</v>
      </c>
      <c r="CW200">
        <v>435.0070322580646</v>
      </c>
      <c r="CX200">
        <v>31.5118</v>
      </c>
      <c r="CY200">
        <v>30.93525161290323</v>
      </c>
      <c r="CZ200">
        <v>426.8818387096774</v>
      </c>
      <c r="DA200">
        <v>31.0428</v>
      </c>
      <c r="DB200">
        <v>600.2017419354839</v>
      </c>
      <c r="DC200">
        <v>100.7519677419355</v>
      </c>
      <c r="DD200">
        <v>0.09977326129032259</v>
      </c>
      <c r="DE200">
        <v>31.70955806451613</v>
      </c>
      <c r="DF200">
        <v>32.05077741935484</v>
      </c>
      <c r="DG200">
        <v>999.9000000000003</v>
      </c>
      <c r="DH200">
        <v>0</v>
      </c>
      <c r="DI200">
        <v>0</v>
      </c>
      <c r="DJ200">
        <v>9998.35193548387</v>
      </c>
      <c r="DK200">
        <v>0</v>
      </c>
      <c r="DL200">
        <v>113.8907419354839</v>
      </c>
      <c r="DM200">
        <v>-7.616869032258065</v>
      </c>
      <c r="DN200">
        <v>441.2976129032258</v>
      </c>
      <c r="DO200">
        <v>448.8936774193548</v>
      </c>
      <c r="DP200">
        <v>0.5796086129032257</v>
      </c>
      <c r="DQ200">
        <v>435.0070322580646</v>
      </c>
      <c r="DR200">
        <v>30.93525161290323</v>
      </c>
      <c r="DS200">
        <v>3.175182258064516</v>
      </c>
      <c r="DT200">
        <v>3.116785483870968</v>
      </c>
      <c r="DU200">
        <v>24.97625483870967</v>
      </c>
      <c r="DV200">
        <v>24.66533548387097</v>
      </c>
      <c r="DW200">
        <v>800.0294838709675</v>
      </c>
      <c r="DX200">
        <v>0.9500040967741934</v>
      </c>
      <c r="DY200">
        <v>0.0499957129032258</v>
      </c>
      <c r="DZ200">
        <v>0</v>
      </c>
      <c r="EA200">
        <v>739.3965483870968</v>
      </c>
      <c r="EB200">
        <v>4.999310000000001</v>
      </c>
      <c r="EC200">
        <v>13872.89677419355</v>
      </c>
      <c r="ED200">
        <v>6994.83935483871</v>
      </c>
      <c r="EE200">
        <v>37.07216129032258</v>
      </c>
      <c r="EF200">
        <v>39.06199999999998</v>
      </c>
      <c r="EG200">
        <v>37.96951612903225</v>
      </c>
      <c r="EH200">
        <v>38.625</v>
      </c>
      <c r="EI200">
        <v>39.06199999999998</v>
      </c>
      <c r="EJ200">
        <v>755.2812903225805</v>
      </c>
      <c r="EK200">
        <v>39.74935483870968</v>
      </c>
      <c r="EL200">
        <v>0</v>
      </c>
      <c r="EM200">
        <v>112.5999999046326</v>
      </c>
      <c r="EN200">
        <v>0</v>
      </c>
      <c r="EO200">
        <v>736.55616</v>
      </c>
      <c r="EP200">
        <v>-173.2844612958322</v>
      </c>
      <c r="EQ200">
        <v>-2367.315381650103</v>
      </c>
      <c r="ER200">
        <v>13845.192</v>
      </c>
      <c r="ES200">
        <v>15</v>
      </c>
      <c r="ET200">
        <v>1687908842.5</v>
      </c>
      <c r="EU200" t="s">
        <v>1235</v>
      </c>
      <c r="EV200">
        <v>1687908840.5</v>
      </c>
      <c r="EW200">
        <v>1687908842.5</v>
      </c>
      <c r="EX200">
        <v>164</v>
      </c>
      <c r="EY200">
        <v>0.051</v>
      </c>
      <c r="EZ200">
        <v>-0.003</v>
      </c>
      <c r="FA200">
        <v>0.5590000000000001</v>
      </c>
      <c r="FB200">
        <v>0.469</v>
      </c>
      <c r="FC200">
        <v>435</v>
      </c>
      <c r="FD200">
        <v>31</v>
      </c>
      <c r="FE200">
        <v>0.41</v>
      </c>
      <c r="FF200">
        <v>0.16</v>
      </c>
      <c r="FG200">
        <v>-7.62315175</v>
      </c>
      <c r="FH200">
        <v>0.4183482551594949</v>
      </c>
      <c r="FI200">
        <v>0.05795858119758888</v>
      </c>
      <c r="FJ200">
        <v>1</v>
      </c>
      <c r="FK200">
        <v>427.3926333333332</v>
      </c>
      <c r="FL200">
        <v>0.7404760845383397</v>
      </c>
      <c r="FM200">
        <v>0.05784201663919419</v>
      </c>
      <c r="FN200">
        <v>1</v>
      </c>
      <c r="FO200">
        <v>0.55656835</v>
      </c>
      <c r="FP200">
        <v>0.6308531707317063</v>
      </c>
      <c r="FQ200">
        <v>0.06092167507568632</v>
      </c>
      <c r="FR200">
        <v>0</v>
      </c>
      <c r="FS200">
        <v>31.51753666666666</v>
      </c>
      <c r="FT200">
        <v>0.6008355951055671</v>
      </c>
      <c r="FU200">
        <v>0.04339340566901334</v>
      </c>
      <c r="FV200">
        <v>1</v>
      </c>
      <c r="FW200">
        <v>3</v>
      </c>
      <c r="FX200">
        <v>4</v>
      </c>
      <c r="FY200" t="s">
        <v>519</v>
      </c>
      <c r="FZ200">
        <v>3.17257</v>
      </c>
      <c r="GA200">
        <v>2.7965</v>
      </c>
      <c r="GB200">
        <v>0.104875</v>
      </c>
      <c r="GC200">
        <v>0.106914</v>
      </c>
      <c r="GD200">
        <v>0.142886</v>
      </c>
      <c r="GE200">
        <v>0.14195</v>
      </c>
      <c r="GF200">
        <v>27736</v>
      </c>
      <c r="GG200">
        <v>22059.3</v>
      </c>
      <c r="GH200">
        <v>28983.8</v>
      </c>
      <c r="GI200">
        <v>24216</v>
      </c>
      <c r="GJ200">
        <v>31590.8</v>
      </c>
      <c r="GK200">
        <v>30321.7</v>
      </c>
      <c r="GL200">
        <v>39984.7</v>
      </c>
      <c r="GM200">
        <v>39516.6</v>
      </c>
      <c r="GN200">
        <v>2.1194</v>
      </c>
      <c r="GO200">
        <v>1.8056</v>
      </c>
      <c r="GP200">
        <v>0.06690989999999999</v>
      </c>
      <c r="GQ200">
        <v>0</v>
      </c>
      <c r="GR200">
        <v>31.0065</v>
      </c>
      <c r="GS200">
        <v>999.9</v>
      </c>
      <c r="GT200">
        <v>63.8</v>
      </c>
      <c r="GU200">
        <v>35.1</v>
      </c>
      <c r="GV200">
        <v>35.9677</v>
      </c>
      <c r="GW200">
        <v>61.5898</v>
      </c>
      <c r="GX200">
        <v>30.9455</v>
      </c>
      <c r="GY200">
        <v>1</v>
      </c>
      <c r="GZ200">
        <v>0.365541</v>
      </c>
      <c r="HA200">
        <v>0</v>
      </c>
      <c r="HB200">
        <v>20.2839</v>
      </c>
      <c r="HC200">
        <v>5.22313</v>
      </c>
      <c r="HD200">
        <v>11.9081</v>
      </c>
      <c r="HE200">
        <v>4.96365</v>
      </c>
      <c r="HF200">
        <v>3.292</v>
      </c>
      <c r="HG200">
        <v>9999</v>
      </c>
      <c r="HH200">
        <v>9999</v>
      </c>
      <c r="HI200">
        <v>9999</v>
      </c>
      <c r="HJ200">
        <v>999.9</v>
      </c>
      <c r="HK200">
        <v>4.97031</v>
      </c>
      <c r="HL200">
        <v>1.87524</v>
      </c>
      <c r="HM200">
        <v>1.87397</v>
      </c>
      <c r="HN200">
        <v>1.87316</v>
      </c>
      <c r="HO200">
        <v>1.87457</v>
      </c>
      <c r="HP200">
        <v>1.86956</v>
      </c>
      <c r="HQ200">
        <v>1.87373</v>
      </c>
      <c r="HR200">
        <v>1.87881</v>
      </c>
      <c r="HS200">
        <v>0</v>
      </c>
      <c r="HT200">
        <v>0</v>
      </c>
      <c r="HU200">
        <v>0</v>
      </c>
      <c r="HV200">
        <v>0</v>
      </c>
      <c r="HW200" t="s">
        <v>416</v>
      </c>
      <c r="HX200" t="s">
        <v>417</v>
      </c>
      <c r="HY200" t="s">
        <v>418</v>
      </c>
      <c r="HZ200" t="s">
        <v>418</v>
      </c>
      <c r="IA200" t="s">
        <v>418</v>
      </c>
      <c r="IB200" t="s">
        <v>418</v>
      </c>
      <c r="IC200">
        <v>0</v>
      </c>
      <c r="ID200">
        <v>100</v>
      </c>
      <c r="IE200">
        <v>100</v>
      </c>
      <c r="IF200">
        <v>0.5590000000000001</v>
      </c>
      <c r="IG200">
        <v>0.469</v>
      </c>
      <c r="IH200">
        <v>0.5084000000000515</v>
      </c>
      <c r="II200">
        <v>0</v>
      </c>
      <c r="IJ200">
        <v>0</v>
      </c>
      <c r="IK200">
        <v>0</v>
      </c>
      <c r="IL200">
        <v>0.4720450000000014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1.6</v>
      </c>
      <c r="IU200">
        <v>1.6</v>
      </c>
      <c r="IV200">
        <v>1.1377</v>
      </c>
      <c r="IW200">
        <v>2.43286</v>
      </c>
      <c r="IX200">
        <v>1.42578</v>
      </c>
      <c r="IY200">
        <v>2.2644</v>
      </c>
      <c r="IZ200">
        <v>1.54785</v>
      </c>
      <c r="JA200">
        <v>2.47925</v>
      </c>
      <c r="JB200">
        <v>37.9649</v>
      </c>
      <c r="JC200">
        <v>14.2984</v>
      </c>
      <c r="JD200">
        <v>18</v>
      </c>
      <c r="JE200">
        <v>638.926</v>
      </c>
      <c r="JF200">
        <v>417.204</v>
      </c>
      <c r="JG200">
        <v>31.1417</v>
      </c>
      <c r="JH200">
        <v>31.9067</v>
      </c>
      <c r="JI200">
        <v>30.0001</v>
      </c>
      <c r="JJ200">
        <v>31.7655</v>
      </c>
      <c r="JK200">
        <v>31.6918</v>
      </c>
      <c r="JL200">
        <v>22.7992</v>
      </c>
      <c r="JM200">
        <v>16.4461</v>
      </c>
      <c r="JN200">
        <v>100</v>
      </c>
      <c r="JO200">
        <v>-999.9</v>
      </c>
      <c r="JP200">
        <v>435</v>
      </c>
      <c r="JQ200">
        <v>31</v>
      </c>
      <c r="JR200">
        <v>94.44289999999999</v>
      </c>
      <c r="JS200">
        <v>100.53</v>
      </c>
    </row>
    <row r="201" spans="1:279">
      <c r="A201">
        <v>165</v>
      </c>
      <c r="B201">
        <v>1687908989.5</v>
      </c>
      <c r="C201">
        <v>36457.90000009537</v>
      </c>
      <c r="D201" t="s">
        <v>1236</v>
      </c>
      <c r="E201" t="s">
        <v>1237</v>
      </c>
      <c r="F201">
        <v>15</v>
      </c>
      <c r="P201">
        <v>1687908981.5</v>
      </c>
      <c r="Q201">
        <f>(R201)/1000</f>
        <v>0</v>
      </c>
      <c r="R201">
        <f>1000*DB201*AP201*(CX201-CY201)/(100*CQ201*(1000-AP201*CX201))</f>
        <v>0</v>
      </c>
      <c r="S201">
        <f>DB201*AP201*(CW201-CV201*(1000-AP201*CY201)/(1000-AP201*CX201))/(100*CQ201)</f>
        <v>0</v>
      </c>
      <c r="T201">
        <f>CV201 - IF(AP201&gt;1, S201*CQ201*100.0/(AR201*DJ201), 0)</f>
        <v>0</v>
      </c>
      <c r="U201">
        <f>((AA201-Q201/2)*T201-S201)/(AA201+Q201/2)</f>
        <v>0</v>
      </c>
      <c r="V201">
        <f>U201*(DC201+DD201)/1000.0</f>
        <v>0</v>
      </c>
      <c r="W201">
        <f>(CV201 - IF(AP201&gt;1, S201*CQ201*100.0/(AR201*DJ201), 0))*(DC201+DD201)/1000.0</f>
        <v>0</v>
      </c>
      <c r="X201">
        <f>2.0/((1/Z201-1/Y201)+SIGN(Z201)*SQRT((1/Z201-1/Y201)*(1/Z201-1/Y201) + 4*CR201/((CR201+1)*(CR201+1))*(2*1/Z201*1/Y201-1/Y201*1/Y201)))</f>
        <v>0</v>
      </c>
      <c r="Y201">
        <f>IF(LEFT(CS201,1)&lt;&gt;"0",IF(LEFT(CS201,1)="1",3.0,CT201),$D$5+$E$5*(DJ201*DC201/($K$5*1000))+$F$5*(DJ201*DC201/($K$5*1000))*MAX(MIN(CQ201,$J$5),$I$5)*MAX(MIN(CQ201,$J$5),$I$5)+$G$5*MAX(MIN(CQ201,$J$5),$I$5)*(DJ201*DC201/($K$5*1000))+$H$5*(DJ201*DC201/($K$5*1000))*(DJ201*DC201/($K$5*1000)))</f>
        <v>0</v>
      </c>
      <c r="Z201">
        <f>Q201*(1000-(1000*0.61365*exp(17.502*AD201/(240.97+AD201))/(DC201+DD201)+CX201)/2)/(1000*0.61365*exp(17.502*AD201/(240.97+AD201))/(DC201+DD201)-CX201)</f>
        <v>0</v>
      </c>
      <c r="AA201">
        <f>1/((CR201+1)/(X201/1.6)+1/(Y201/1.37)) + CR201/((CR201+1)/(X201/1.6) + CR201/(Y201/1.37))</f>
        <v>0</v>
      </c>
      <c r="AB201">
        <f>(CM201*CP201)</f>
        <v>0</v>
      </c>
      <c r="AC201">
        <f>(DE201+(AB201+2*0.95*5.67E-8*(((DE201+$B$7)+273)^4-(DE201+273)^4)-44100*Q201)/(1.84*29.3*Y201+8*0.95*5.67E-8*(DE201+273)^3))</f>
        <v>0</v>
      </c>
      <c r="AD201">
        <f>($B$119*DF201+$D$7*DG201+$C$119*AC201)</f>
        <v>0</v>
      </c>
      <c r="AE201">
        <f>0.61365*exp(17.502*AD201/(240.97+AD201))</f>
        <v>0</v>
      </c>
      <c r="AF201">
        <f>(AG201/AH201*100)</f>
        <v>0</v>
      </c>
      <c r="AG201">
        <f>CX201*(DC201+DD201)/1000</f>
        <v>0</v>
      </c>
      <c r="AH201">
        <f>0.61365*exp(17.502*DE201/(240.97+DE201))</f>
        <v>0</v>
      </c>
      <c r="AI201">
        <f>(AE201-CX201*(DC201+DD201)/1000)</f>
        <v>0</v>
      </c>
      <c r="AJ201">
        <f>(-Q201*44100)</f>
        <v>0</v>
      </c>
      <c r="AK201">
        <f>2*29.3*Y201*0.92*(DE201-AD201)</f>
        <v>0</v>
      </c>
      <c r="AL201">
        <f>2*0.95*5.67E-8*(((DE201+$B$7)+273)^4-(AD201+273)^4)</f>
        <v>0</v>
      </c>
      <c r="AM201">
        <f>AB201+AL201+AJ201+AK201</f>
        <v>0</v>
      </c>
      <c r="AN201">
        <v>0</v>
      </c>
      <c r="AO201">
        <v>0</v>
      </c>
      <c r="AP201">
        <f>IF(AN201*$H$13&gt;=AR201,1.0,(AR201/(AR201-AN201*$H$13)))</f>
        <v>0</v>
      </c>
      <c r="AQ201">
        <f>(AP201-1)*100</f>
        <v>0</v>
      </c>
      <c r="AR201">
        <f>MAX(0,($B$13+$C$13*DJ201)/(1+$D$13*DJ201)*DC201/(DE201+273)*$E$13)</f>
        <v>0</v>
      </c>
      <c r="AS201" t="s">
        <v>409</v>
      </c>
      <c r="AT201">
        <v>12501.9</v>
      </c>
      <c r="AU201">
        <v>646.7515384615385</v>
      </c>
      <c r="AV201">
        <v>2575.47</v>
      </c>
      <c r="AW201">
        <f>1-AU201/AV201</f>
        <v>0</v>
      </c>
      <c r="AX201">
        <v>-1.242991638256745</v>
      </c>
      <c r="AY201" t="s">
        <v>1238</v>
      </c>
      <c r="AZ201">
        <v>12543.1</v>
      </c>
      <c r="BA201">
        <v>882.7281538461538</v>
      </c>
      <c r="BB201">
        <v>1582.43</v>
      </c>
      <c r="BC201">
        <f>1-BA201/BB201</f>
        <v>0</v>
      </c>
      <c r="BD201">
        <v>0.5</v>
      </c>
      <c r="BE201">
        <f>CN201</f>
        <v>0</v>
      </c>
      <c r="BF201">
        <f>S201</f>
        <v>0</v>
      </c>
      <c r="BG201">
        <f>BC201*BD201*BE201</f>
        <v>0</v>
      </c>
      <c r="BH201">
        <f>(BF201-AX201)/BE201</f>
        <v>0</v>
      </c>
      <c r="BI201">
        <f>(AV201-BB201)/BB201</f>
        <v>0</v>
      </c>
      <c r="BJ201">
        <f>AU201/(AW201+AU201/BB201)</f>
        <v>0</v>
      </c>
      <c r="BK201" t="s">
        <v>1239</v>
      </c>
      <c r="BL201">
        <v>-482.13</v>
      </c>
      <c r="BM201">
        <f>IF(BL201&lt;&gt;0, BL201, BJ201)</f>
        <v>0</v>
      </c>
      <c r="BN201">
        <f>1-BM201/BB201</f>
        <v>0</v>
      </c>
      <c r="BO201">
        <f>(BB201-BA201)/(BB201-BM201)</f>
        <v>0</v>
      </c>
      <c r="BP201">
        <f>(AV201-BB201)/(AV201-BM201)</f>
        <v>0</v>
      </c>
      <c r="BQ201">
        <f>(BB201-BA201)/(BB201-AU201)</f>
        <v>0</v>
      </c>
      <c r="BR201">
        <f>(AV201-BB201)/(AV201-AU201)</f>
        <v>0</v>
      </c>
      <c r="BS201">
        <f>(BO201*BM201/BA201)</f>
        <v>0</v>
      </c>
      <c r="BT201">
        <f>(1-BS201)</f>
        <v>0</v>
      </c>
      <c r="BU201">
        <v>2173</v>
      </c>
      <c r="BV201">
        <v>300</v>
      </c>
      <c r="BW201">
        <v>300</v>
      </c>
      <c r="BX201">
        <v>300</v>
      </c>
      <c r="BY201">
        <v>12543.1</v>
      </c>
      <c r="BZ201">
        <v>1447.92</v>
      </c>
      <c r="CA201">
        <v>-0.00969243</v>
      </c>
      <c r="CB201">
        <v>-23.14</v>
      </c>
      <c r="CC201" t="s">
        <v>412</v>
      </c>
      <c r="CD201" t="s">
        <v>412</v>
      </c>
      <c r="CE201" t="s">
        <v>412</v>
      </c>
      <c r="CF201" t="s">
        <v>412</v>
      </c>
      <c r="CG201" t="s">
        <v>412</v>
      </c>
      <c r="CH201" t="s">
        <v>412</v>
      </c>
      <c r="CI201" t="s">
        <v>412</v>
      </c>
      <c r="CJ201" t="s">
        <v>412</v>
      </c>
      <c r="CK201" t="s">
        <v>412</v>
      </c>
      <c r="CL201" t="s">
        <v>412</v>
      </c>
      <c r="CM201">
        <f>$B$11*DK201+$C$11*DL201+$F$11*DW201*(1-DZ201)</f>
        <v>0</v>
      </c>
      <c r="CN201">
        <f>CM201*CO201</f>
        <v>0</v>
      </c>
      <c r="CO201">
        <f>($B$11*$D$9+$C$11*$D$9+$F$11*((EJ201+EB201)/MAX(EJ201+EB201+EK201, 0.1)*$I$9+EK201/MAX(EJ201+EB201+EK201, 0.1)*$J$9))/($B$11+$C$11+$F$11)</f>
        <v>0</v>
      </c>
      <c r="CP201">
        <f>($B$11*$K$9+$C$11*$K$9+$F$11*((EJ201+EB201)/MAX(EJ201+EB201+EK201, 0.1)*$P$9+EK201/MAX(EJ201+EB201+EK201, 0.1)*$Q$9))/($B$11+$C$11+$F$11)</f>
        <v>0</v>
      </c>
      <c r="CQ201">
        <v>6</v>
      </c>
      <c r="CR201">
        <v>0.5</v>
      </c>
      <c r="CS201" t="s">
        <v>413</v>
      </c>
      <c r="CT201">
        <v>2</v>
      </c>
      <c r="CU201">
        <v>1687908981.5</v>
      </c>
      <c r="CV201">
        <v>421.6838387096774</v>
      </c>
      <c r="CW201">
        <v>434.9953870967742</v>
      </c>
      <c r="CX201">
        <v>32.35971935483871</v>
      </c>
      <c r="CY201">
        <v>30.93623548387096</v>
      </c>
      <c r="CZ201">
        <v>421.1368387096774</v>
      </c>
      <c r="DA201">
        <v>31.89043870967742</v>
      </c>
      <c r="DB201">
        <v>600.2412258064516</v>
      </c>
      <c r="DC201">
        <v>100.7400322580645</v>
      </c>
      <c r="DD201">
        <v>0.09999401612903228</v>
      </c>
      <c r="DE201">
        <v>31.85646129032257</v>
      </c>
      <c r="DF201">
        <v>32.03986129032258</v>
      </c>
      <c r="DG201">
        <v>999.9000000000003</v>
      </c>
      <c r="DH201">
        <v>0</v>
      </c>
      <c r="DI201">
        <v>0</v>
      </c>
      <c r="DJ201">
        <v>10001.92387096774</v>
      </c>
      <c r="DK201">
        <v>0</v>
      </c>
      <c r="DL201">
        <v>74.31936774193548</v>
      </c>
      <c r="DM201">
        <v>-13.29962258064516</v>
      </c>
      <c r="DN201">
        <v>435.7980967741935</v>
      </c>
      <c r="DO201">
        <v>448.882064516129</v>
      </c>
      <c r="DP201">
        <v>1.423492258064516</v>
      </c>
      <c r="DQ201">
        <v>434.9953870967742</v>
      </c>
      <c r="DR201">
        <v>30.93623548387096</v>
      </c>
      <c r="DS201">
        <v>3.259917741935483</v>
      </c>
      <c r="DT201">
        <v>3.116515161290323</v>
      </c>
      <c r="DU201">
        <v>25.41867741935484</v>
      </c>
      <c r="DV201">
        <v>24.66388387096774</v>
      </c>
      <c r="DW201">
        <v>800.0266451612902</v>
      </c>
      <c r="DX201">
        <v>0.9500130967741935</v>
      </c>
      <c r="DY201">
        <v>0.04998684193548387</v>
      </c>
      <c r="DZ201">
        <v>0</v>
      </c>
      <c r="EA201">
        <v>884.2772903225807</v>
      </c>
      <c r="EB201">
        <v>4.999310000000001</v>
      </c>
      <c r="EC201">
        <v>13210.5064516129</v>
      </c>
      <c r="ED201">
        <v>6994.834838709678</v>
      </c>
      <c r="EE201">
        <v>36.93699999999998</v>
      </c>
      <c r="EF201">
        <v>38.875</v>
      </c>
      <c r="EG201">
        <v>37.81199999999998</v>
      </c>
      <c r="EH201">
        <v>38.46951612903224</v>
      </c>
      <c r="EI201">
        <v>38.9898387096774</v>
      </c>
      <c r="EJ201">
        <v>755.2870967741935</v>
      </c>
      <c r="EK201">
        <v>39.74193548387097</v>
      </c>
      <c r="EL201">
        <v>0</v>
      </c>
      <c r="EM201">
        <v>166.3999998569489</v>
      </c>
      <c r="EN201">
        <v>0</v>
      </c>
      <c r="EO201">
        <v>882.7281538461538</v>
      </c>
      <c r="EP201">
        <v>-231.2211967686698</v>
      </c>
      <c r="EQ201">
        <v>-4901.921367117894</v>
      </c>
      <c r="ER201">
        <v>13187.43846153846</v>
      </c>
      <c r="ES201">
        <v>15</v>
      </c>
      <c r="ET201">
        <v>1687909008.5</v>
      </c>
      <c r="EU201" t="s">
        <v>1240</v>
      </c>
      <c r="EV201">
        <v>1687909008.5</v>
      </c>
      <c r="EW201">
        <v>1687908842.5</v>
      </c>
      <c r="EX201">
        <v>165</v>
      </c>
      <c r="EY201">
        <v>-0.012</v>
      </c>
      <c r="EZ201">
        <v>-0.003</v>
      </c>
      <c r="FA201">
        <v>0.547</v>
      </c>
      <c r="FB201">
        <v>0.469</v>
      </c>
      <c r="FC201">
        <v>435</v>
      </c>
      <c r="FD201">
        <v>31</v>
      </c>
      <c r="FE201">
        <v>0.1</v>
      </c>
      <c r="FF201">
        <v>0.16</v>
      </c>
      <c r="FG201">
        <v>-13.30778</v>
      </c>
      <c r="FH201">
        <v>0.350307692307737</v>
      </c>
      <c r="FI201">
        <v>0.04679074801710276</v>
      </c>
      <c r="FJ201">
        <v>1</v>
      </c>
      <c r="FK201">
        <v>421.6936999999999</v>
      </c>
      <c r="FL201">
        <v>0.3103982202437058</v>
      </c>
      <c r="FM201">
        <v>0.02712704677377768</v>
      </c>
      <c r="FN201">
        <v>1</v>
      </c>
      <c r="FO201">
        <v>1.3959395</v>
      </c>
      <c r="FP201">
        <v>0.4874285178236368</v>
      </c>
      <c r="FQ201">
        <v>0.04752390976918881</v>
      </c>
      <c r="FR201">
        <v>1</v>
      </c>
      <c r="FS201">
        <v>32.35502666666667</v>
      </c>
      <c r="FT201">
        <v>0.3759911012235221</v>
      </c>
      <c r="FU201">
        <v>0.02735726513296827</v>
      </c>
      <c r="FV201">
        <v>1</v>
      </c>
      <c r="FW201">
        <v>4</v>
      </c>
      <c r="FX201">
        <v>4</v>
      </c>
      <c r="FY201" t="s">
        <v>415</v>
      </c>
      <c r="FZ201">
        <v>3.17266</v>
      </c>
      <c r="GA201">
        <v>2.79729</v>
      </c>
      <c r="GB201">
        <v>0.103793</v>
      </c>
      <c r="GC201">
        <v>0.106914</v>
      </c>
      <c r="GD201">
        <v>0.145445</v>
      </c>
      <c r="GE201">
        <v>0.141971</v>
      </c>
      <c r="GF201">
        <v>27778</v>
      </c>
      <c r="GG201">
        <v>22065.2</v>
      </c>
      <c r="GH201">
        <v>28992.1</v>
      </c>
      <c r="GI201">
        <v>24222.2</v>
      </c>
      <c r="GJ201">
        <v>31502.6</v>
      </c>
      <c r="GK201">
        <v>30328.4</v>
      </c>
      <c r="GL201">
        <v>39994.8</v>
      </c>
      <c r="GM201">
        <v>39526.7</v>
      </c>
      <c r="GN201">
        <v>2.12118</v>
      </c>
      <c r="GO201">
        <v>1.80593</v>
      </c>
      <c r="GP201">
        <v>0.057146</v>
      </c>
      <c r="GQ201">
        <v>0</v>
      </c>
      <c r="GR201">
        <v>31.1174</v>
      </c>
      <c r="GS201">
        <v>999.9</v>
      </c>
      <c r="GT201">
        <v>63.6</v>
      </c>
      <c r="GU201">
        <v>35.1</v>
      </c>
      <c r="GV201">
        <v>35.8596</v>
      </c>
      <c r="GW201">
        <v>61.6898</v>
      </c>
      <c r="GX201">
        <v>30.3325</v>
      </c>
      <c r="GY201">
        <v>1</v>
      </c>
      <c r="GZ201">
        <v>0.354693</v>
      </c>
      <c r="HA201">
        <v>0</v>
      </c>
      <c r="HB201">
        <v>20.2841</v>
      </c>
      <c r="HC201">
        <v>5.22403</v>
      </c>
      <c r="HD201">
        <v>11.9081</v>
      </c>
      <c r="HE201">
        <v>4.96375</v>
      </c>
      <c r="HF201">
        <v>3.292</v>
      </c>
      <c r="HG201">
        <v>9999</v>
      </c>
      <c r="HH201">
        <v>9999</v>
      </c>
      <c r="HI201">
        <v>9999</v>
      </c>
      <c r="HJ201">
        <v>999.9</v>
      </c>
      <c r="HK201">
        <v>4.97029</v>
      </c>
      <c r="HL201">
        <v>1.87525</v>
      </c>
      <c r="HM201">
        <v>1.87399</v>
      </c>
      <c r="HN201">
        <v>1.87317</v>
      </c>
      <c r="HO201">
        <v>1.87461</v>
      </c>
      <c r="HP201">
        <v>1.86961</v>
      </c>
      <c r="HQ201">
        <v>1.87377</v>
      </c>
      <c r="HR201">
        <v>1.87881</v>
      </c>
      <c r="HS201">
        <v>0</v>
      </c>
      <c r="HT201">
        <v>0</v>
      </c>
      <c r="HU201">
        <v>0</v>
      </c>
      <c r="HV201">
        <v>0</v>
      </c>
      <c r="HW201" t="s">
        <v>416</v>
      </c>
      <c r="HX201" t="s">
        <v>417</v>
      </c>
      <c r="HY201" t="s">
        <v>418</v>
      </c>
      <c r="HZ201" t="s">
        <v>418</v>
      </c>
      <c r="IA201" t="s">
        <v>418</v>
      </c>
      <c r="IB201" t="s">
        <v>418</v>
      </c>
      <c r="IC201">
        <v>0</v>
      </c>
      <c r="ID201">
        <v>100</v>
      </c>
      <c r="IE201">
        <v>100</v>
      </c>
      <c r="IF201">
        <v>0.547</v>
      </c>
      <c r="IG201">
        <v>0.4693</v>
      </c>
      <c r="IH201">
        <v>0.5588999999999942</v>
      </c>
      <c r="II201">
        <v>0</v>
      </c>
      <c r="IJ201">
        <v>0</v>
      </c>
      <c r="IK201">
        <v>0</v>
      </c>
      <c r="IL201">
        <v>0.4692800000000048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2.5</v>
      </c>
      <c r="IU201">
        <v>2.5</v>
      </c>
      <c r="IV201">
        <v>1.1377</v>
      </c>
      <c r="IW201">
        <v>2.43042</v>
      </c>
      <c r="IX201">
        <v>1.42578</v>
      </c>
      <c r="IY201">
        <v>2.2644</v>
      </c>
      <c r="IZ201">
        <v>1.54785</v>
      </c>
      <c r="JA201">
        <v>2.46948</v>
      </c>
      <c r="JB201">
        <v>37.9891</v>
      </c>
      <c r="JC201">
        <v>14.2721</v>
      </c>
      <c r="JD201">
        <v>18</v>
      </c>
      <c r="JE201">
        <v>639.506</v>
      </c>
      <c r="JF201">
        <v>416.853</v>
      </c>
      <c r="JG201">
        <v>31.2553</v>
      </c>
      <c r="JH201">
        <v>31.8201</v>
      </c>
      <c r="JI201">
        <v>29.9998</v>
      </c>
      <c r="JJ201">
        <v>31.6884</v>
      </c>
      <c r="JK201">
        <v>31.6112</v>
      </c>
      <c r="JL201">
        <v>22.7981</v>
      </c>
      <c r="JM201">
        <v>15.8813</v>
      </c>
      <c r="JN201">
        <v>100</v>
      </c>
      <c r="JO201">
        <v>-999.9</v>
      </c>
      <c r="JP201">
        <v>435</v>
      </c>
      <c r="JQ201">
        <v>31</v>
      </c>
      <c r="JR201">
        <v>94.46810000000001</v>
      </c>
      <c r="JS201">
        <v>100.556</v>
      </c>
    </row>
    <row r="202" spans="1:279">
      <c r="A202">
        <v>166</v>
      </c>
      <c r="B202">
        <v>1687909112.5</v>
      </c>
      <c r="C202">
        <v>36580.90000009537</v>
      </c>
      <c r="D202" t="s">
        <v>1241</v>
      </c>
      <c r="E202" t="s">
        <v>1242</v>
      </c>
      <c r="F202">
        <v>15</v>
      </c>
      <c r="P202">
        <v>1687909104.5</v>
      </c>
      <c r="Q202">
        <f>(R202)/1000</f>
        <v>0</v>
      </c>
      <c r="R202">
        <f>1000*DB202*AP202*(CX202-CY202)/(100*CQ202*(1000-AP202*CX202))</f>
        <v>0</v>
      </c>
      <c r="S202">
        <f>DB202*AP202*(CW202-CV202*(1000-AP202*CY202)/(1000-AP202*CX202))/(100*CQ202)</f>
        <v>0</v>
      </c>
      <c r="T202">
        <f>CV202 - IF(AP202&gt;1, S202*CQ202*100.0/(AR202*DJ202), 0)</f>
        <v>0</v>
      </c>
      <c r="U202">
        <f>((AA202-Q202/2)*T202-S202)/(AA202+Q202/2)</f>
        <v>0</v>
      </c>
      <c r="V202">
        <f>U202*(DC202+DD202)/1000.0</f>
        <v>0</v>
      </c>
      <c r="W202">
        <f>(CV202 - IF(AP202&gt;1, S202*CQ202*100.0/(AR202*DJ202), 0))*(DC202+DD202)/1000.0</f>
        <v>0</v>
      </c>
      <c r="X202">
        <f>2.0/((1/Z202-1/Y202)+SIGN(Z202)*SQRT((1/Z202-1/Y202)*(1/Z202-1/Y202) + 4*CR202/((CR202+1)*(CR202+1))*(2*1/Z202*1/Y202-1/Y202*1/Y202)))</f>
        <v>0</v>
      </c>
      <c r="Y202">
        <f>IF(LEFT(CS202,1)&lt;&gt;"0",IF(LEFT(CS202,1)="1",3.0,CT202),$D$5+$E$5*(DJ202*DC202/($K$5*1000))+$F$5*(DJ202*DC202/($K$5*1000))*MAX(MIN(CQ202,$J$5),$I$5)*MAX(MIN(CQ202,$J$5),$I$5)+$G$5*MAX(MIN(CQ202,$J$5),$I$5)*(DJ202*DC202/($K$5*1000))+$H$5*(DJ202*DC202/($K$5*1000))*(DJ202*DC202/($K$5*1000)))</f>
        <v>0</v>
      </c>
      <c r="Z202">
        <f>Q202*(1000-(1000*0.61365*exp(17.502*AD202/(240.97+AD202))/(DC202+DD202)+CX202)/2)/(1000*0.61365*exp(17.502*AD202/(240.97+AD202))/(DC202+DD202)-CX202)</f>
        <v>0</v>
      </c>
      <c r="AA202">
        <f>1/((CR202+1)/(X202/1.6)+1/(Y202/1.37)) + CR202/((CR202+1)/(X202/1.6) + CR202/(Y202/1.37))</f>
        <v>0</v>
      </c>
      <c r="AB202">
        <f>(CM202*CP202)</f>
        <v>0</v>
      </c>
      <c r="AC202">
        <f>(DE202+(AB202+2*0.95*5.67E-8*(((DE202+$B$7)+273)^4-(DE202+273)^4)-44100*Q202)/(1.84*29.3*Y202+8*0.95*5.67E-8*(DE202+273)^3))</f>
        <v>0</v>
      </c>
      <c r="AD202">
        <f>($B$119*DF202+$D$7*DG202+$C$119*AC202)</f>
        <v>0</v>
      </c>
      <c r="AE202">
        <f>0.61365*exp(17.502*AD202/(240.97+AD202))</f>
        <v>0</v>
      </c>
      <c r="AF202">
        <f>(AG202/AH202*100)</f>
        <v>0</v>
      </c>
      <c r="AG202">
        <f>CX202*(DC202+DD202)/1000</f>
        <v>0</v>
      </c>
      <c r="AH202">
        <f>0.61365*exp(17.502*DE202/(240.97+DE202))</f>
        <v>0</v>
      </c>
      <c r="AI202">
        <f>(AE202-CX202*(DC202+DD202)/1000)</f>
        <v>0</v>
      </c>
      <c r="AJ202">
        <f>(-Q202*44100)</f>
        <v>0</v>
      </c>
      <c r="AK202">
        <f>2*29.3*Y202*0.92*(DE202-AD202)</f>
        <v>0</v>
      </c>
      <c r="AL202">
        <f>2*0.95*5.67E-8*(((DE202+$B$7)+273)^4-(AD202+273)^4)</f>
        <v>0</v>
      </c>
      <c r="AM202">
        <f>AB202+AL202+AJ202+AK202</f>
        <v>0</v>
      </c>
      <c r="AN202">
        <v>0</v>
      </c>
      <c r="AO202">
        <v>0</v>
      </c>
      <c r="AP202">
        <f>IF(AN202*$H$13&gt;=AR202,1.0,(AR202/(AR202-AN202*$H$13)))</f>
        <v>0</v>
      </c>
      <c r="AQ202">
        <f>(AP202-1)*100</f>
        <v>0</v>
      </c>
      <c r="AR202">
        <f>MAX(0,($B$13+$C$13*DJ202)/(1+$D$13*DJ202)*DC202/(DE202+273)*$E$13)</f>
        <v>0</v>
      </c>
      <c r="AS202" t="s">
        <v>409</v>
      </c>
      <c r="AT202">
        <v>12501.9</v>
      </c>
      <c r="AU202">
        <v>646.7515384615385</v>
      </c>
      <c r="AV202">
        <v>2575.47</v>
      </c>
      <c r="AW202">
        <f>1-AU202/AV202</f>
        <v>0</v>
      </c>
      <c r="AX202">
        <v>-1.242991638256745</v>
      </c>
      <c r="AY202" t="s">
        <v>1243</v>
      </c>
      <c r="AZ202">
        <v>12546</v>
      </c>
      <c r="BA202">
        <v>846.0436538461539</v>
      </c>
      <c r="BB202">
        <v>1498.92</v>
      </c>
      <c r="BC202">
        <f>1-BA202/BB202</f>
        <v>0</v>
      </c>
      <c r="BD202">
        <v>0.5</v>
      </c>
      <c r="BE202">
        <f>CN202</f>
        <v>0</v>
      </c>
      <c r="BF202">
        <f>S202</f>
        <v>0</v>
      </c>
      <c r="BG202">
        <f>BC202*BD202*BE202</f>
        <v>0</v>
      </c>
      <c r="BH202">
        <f>(BF202-AX202)/BE202</f>
        <v>0</v>
      </c>
      <c r="BI202">
        <f>(AV202-BB202)/BB202</f>
        <v>0</v>
      </c>
      <c r="BJ202">
        <f>AU202/(AW202+AU202/BB202)</f>
        <v>0</v>
      </c>
      <c r="BK202" t="s">
        <v>1244</v>
      </c>
      <c r="BL202">
        <v>5.71</v>
      </c>
      <c r="BM202">
        <f>IF(BL202&lt;&gt;0, BL202, BJ202)</f>
        <v>0</v>
      </c>
      <c r="BN202">
        <f>1-BM202/BB202</f>
        <v>0</v>
      </c>
      <c r="BO202">
        <f>(BB202-BA202)/(BB202-BM202)</f>
        <v>0</v>
      </c>
      <c r="BP202">
        <f>(AV202-BB202)/(AV202-BM202)</f>
        <v>0</v>
      </c>
      <c r="BQ202">
        <f>(BB202-BA202)/(BB202-AU202)</f>
        <v>0</v>
      </c>
      <c r="BR202">
        <f>(AV202-BB202)/(AV202-AU202)</f>
        <v>0</v>
      </c>
      <c r="BS202">
        <f>(BO202*BM202/BA202)</f>
        <v>0</v>
      </c>
      <c r="BT202">
        <f>(1-BS202)</f>
        <v>0</v>
      </c>
      <c r="BU202">
        <v>2175</v>
      </c>
      <c r="BV202">
        <v>300</v>
      </c>
      <c r="BW202">
        <v>300</v>
      </c>
      <c r="BX202">
        <v>300</v>
      </c>
      <c r="BY202">
        <v>12546</v>
      </c>
      <c r="BZ202">
        <v>1373.39</v>
      </c>
      <c r="CA202">
        <v>-0.00969415</v>
      </c>
      <c r="CB202">
        <v>-29</v>
      </c>
      <c r="CC202" t="s">
        <v>412</v>
      </c>
      <c r="CD202" t="s">
        <v>412</v>
      </c>
      <c r="CE202" t="s">
        <v>412</v>
      </c>
      <c r="CF202" t="s">
        <v>412</v>
      </c>
      <c r="CG202" t="s">
        <v>412</v>
      </c>
      <c r="CH202" t="s">
        <v>412</v>
      </c>
      <c r="CI202" t="s">
        <v>412</v>
      </c>
      <c r="CJ202" t="s">
        <v>412</v>
      </c>
      <c r="CK202" t="s">
        <v>412</v>
      </c>
      <c r="CL202" t="s">
        <v>412</v>
      </c>
      <c r="CM202">
        <f>$B$11*DK202+$C$11*DL202+$F$11*DW202*(1-DZ202)</f>
        <v>0</v>
      </c>
      <c r="CN202">
        <f>CM202*CO202</f>
        <v>0</v>
      </c>
      <c r="CO202">
        <f>($B$11*$D$9+$C$11*$D$9+$F$11*((EJ202+EB202)/MAX(EJ202+EB202+EK202, 0.1)*$I$9+EK202/MAX(EJ202+EB202+EK202, 0.1)*$J$9))/($B$11+$C$11+$F$11)</f>
        <v>0</v>
      </c>
      <c r="CP202">
        <f>($B$11*$K$9+$C$11*$K$9+$F$11*((EJ202+EB202)/MAX(EJ202+EB202+EK202, 0.1)*$P$9+EK202/MAX(EJ202+EB202+EK202, 0.1)*$Q$9))/($B$11+$C$11+$F$11)</f>
        <v>0</v>
      </c>
      <c r="CQ202">
        <v>6</v>
      </c>
      <c r="CR202">
        <v>0.5</v>
      </c>
      <c r="CS202" t="s">
        <v>413</v>
      </c>
      <c r="CT202">
        <v>2</v>
      </c>
      <c r="CU202">
        <v>1687909104.5</v>
      </c>
      <c r="CV202">
        <v>425.0842903225807</v>
      </c>
      <c r="CW202">
        <v>435.0050645161289</v>
      </c>
      <c r="CX202">
        <v>31.75725806451613</v>
      </c>
      <c r="CY202">
        <v>30.91708387096774</v>
      </c>
      <c r="CZ202">
        <v>424.5452903225807</v>
      </c>
      <c r="DA202">
        <v>31.28625806451613</v>
      </c>
      <c r="DB202">
        <v>600.2149677419355</v>
      </c>
      <c r="DC202">
        <v>100.742</v>
      </c>
      <c r="DD202">
        <v>0.1000582548387097</v>
      </c>
      <c r="DE202">
        <v>31.69075483870967</v>
      </c>
      <c r="DF202">
        <v>33.89472903225806</v>
      </c>
      <c r="DG202">
        <v>999.9000000000003</v>
      </c>
      <c r="DH202">
        <v>0</v>
      </c>
      <c r="DI202">
        <v>0</v>
      </c>
      <c r="DJ202">
        <v>10002.06032258065</v>
      </c>
      <c r="DK202">
        <v>0</v>
      </c>
      <c r="DL202">
        <v>115.5680322580645</v>
      </c>
      <c r="DM202">
        <v>-9.912618709677419</v>
      </c>
      <c r="DN202">
        <v>439.0342258064516</v>
      </c>
      <c r="DO202">
        <v>448.8832580645162</v>
      </c>
      <c r="DP202">
        <v>0.8384632258064515</v>
      </c>
      <c r="DQ202">
        <v>435.0050645161289</v>
      </c>
      <c r="DR202">
        <v>30.91708387096774</v>
      </c>
      <c r="DS202">
        <v>3.199118387096775</v>
      </c>
      <c r="DT202">
        <v>3.114650000000001</v>
      </c>
      <c r="DU202">
        <v>25.10226451612904</v>
      </c>
      <c r="DV202">
        <v>24.65386451612904</v>
      </c>
      <c r="DW202">
        <v>799.9955806451613</v>
      </c>
      <c r="DX202">
        <v>0.9500025483870969</v>
      </c>
      <c r="DY202">
        <v>0.04999728387096775</v>
      </c>
      <c r="DZ202">
        <v>0</v>
      </c>
      <c r="EA202">
        <v>847.7386129032258</v>
      </c>
      <c r="EB202">
        <v>4.999310000000001</v>
      </c>
      <c r="EC202">
        <v>12130.11322580645</v>
      </c>
      <c r="ED202">
        <v>6994.535806451612</v>
      </c>
      <c r="EE202">
        <v>36.94512903225806</v>
      </c>
      <c r="EF202">
        <v>38.86890322580645</v>
      </c>
      <c r="EG202">
        <v>37.81199999999998</v>
      </c>
      <c r="EH202">
        <v>38.407</v>
      </c>
      <c r="EI202">
        <v>38.96951612903224</v>
      </c>
      <c r="EJ202">
        <v>755.248064516129</v>
      </c>
      <c r="EK202">
        <v>39.74806451612903</v>
      </c>
      <c r="EL202">
        <v>0</v>
      </c>
      <c r="EM202">
        <v>122.7000000476837</v>
      </c>
      <c r="EN202">
        <v>0</v>
      </c>
      <c r="EO202">
        <v>846.0436538461539</v>
      </c>
      <c r="EP202">
        <v>-124.3056069048337</v>
      </c>
      <c r="EQ202">
        <v>-501.4781757967448</v>
      </c>
      <c r="ER202">
        <v>12256.62769230769</v>
      </c>
      <c r="ES202">
        <v>15</v>
      </c>
      <c r="ET202">
        <v>1687909135.5</v>
      </c>
      <c r="EU202" t="s">
        <v>1245</v>
      </c>
      <c r="EV202">
        <v>1687909135.5</v>
      </c>
      <c r="EW202">
        <v>1687909131.5</v>
      </c>
      <c r="EX202">
        <v>166</v>
      </c>
      <c r="EY202">
        <v>-0.008</v>
      </c>
      <c r="EZ202">
        <v>0.002</v>
      </c>
      <c r="FA202">
        <v>0.539</v>
      </c>
      <c r="FB202">
        <v>0.471</v>
      </c>
      <c r="FC202">
        <v>435</v>
      </c>
      <c r="FD202">
        <v>31</v>
      </c>
      <c r="FE202">
        <v>0.17</v>
      </c>
      <c r="FF202">
        <v>0.11</v>
      </c>
      <c r="FG202">
        <v>-9.926711999999998</v>
      </c>
      <c r="FH202">
        <v>0.3229317073170678</v>
      </c>
      <c r="FI202">
        <v>0.04467920445800255</v>
      </c>
      <c r="FJ202">
        <v>1</v>
      </c>
      <c r="FK202">
        <v>425.0932</v>
      </c>
      <c r="FL202">
        <v>0.2131968854291738</v>
      </c>
      <c r="FM202">
        <v>0.02452807914751365</v>
      </c>
      <c r="FN202">
        <v>1</v>
      </c>
      <c r="FO202">
        <v>0.8240976249999999</v>
      </c>
      <c r="FP202">
        <v>0.3189594033771102</v>
      </c>
      <c r="FQ202">
        <v>0.03188129889738458</v>
      </c>
      <c r="FR202">
        <v>1</v>
      </c>
      <c r="FS202">
        <v>31.75661333333333</v>
      </c>
      <c r="FT202">
        <v>0.2643630700777592</v>
      </c>
      <c r="FU202">
        <v>0.0193544780922201</v>
      </c>
      <c r="FV202">
        <v>1</v>
      </c>
      <c r="FW202">
        <v>4</v>
      </c>
      <c r="FX202">
        <v>4</v>
      </c>
      <c r="FY202" t="s">
        <v>415</v>
      </c>
      <c r="FZ202">
        <v>3.1728</v>
      </c>
      <c r="GA202">
        <v>2.79676</v>
      </c>
      <c r="GB202">
        <v>0.104442</v>
      </c>
      <c r="GC202">
        <v>0.106931</v>
      </c>
      <c r="GD202">
        <v>0.143586</v>
      </c>
      <c r="GE202">
        <v>0.142015</v>
      </c>
      <c r="GF202">
        <v>27761.8</v>
      </c>
      <c r="GG202">
        <v>22066.6</v>
      </c>
      <c r="GH202">
        <v>28995.9</v>
      </c>
      <c r="GI202">
        <v>24223.9</v>
      </c>
      <c r="GJ202">
        <v>31576.9</v>
      </c>
      <c r="GK202">
        <v>30328.1</v>
      </c>
      <c r="GL202">
        <v>40001.3</v>
      </c>
      <c r="GM202">
        <v>39528.8</v>
      </c>
      <c r="GN202">
        <v>2.12137</v>
      </c>
      <c r="GO202">
        <v>1.80745</v>
      </c>
      <c r="GP202">
        <v>0.205368</v>
      </c>
      <c r="GQ202">
        <v>0</v>
      </c>
      <c r="GR202">
        <v>30.6348</v>
      </c>
      <c r="GS202">
        <v>999.9</v>
      </c>
      <c r="GT202">
        <v>63.5</v>
      </c>
      <c r="GU202">
        <v>35</v>
      </c>
      <c r="GV202">
        <v>35.6022</v>
      </c>
      <c r="GW202">
        <v>62.1697</v>
      </c>
      <c r="GX202">
        <v>31.3381</v>
      </c>
      <c r="GY202">
        <v>1</v>
      </c>
      <c r="GZ202">
        <v>0.350041</v>
      </c>
      <c r="HA202">
        <v>0</v>
      </c>
      <c r="HB202">
        <v>20.2841</v>
      </c>
      <c r="HC202">
        <v>5.22313</v>
      </c>
      <c r="HD202">
        <v>11.9081</v>
      </c>
      <c r="HE202">
        <v>4.96375</v>
      </c>
      <c r="HF202">
        <v>3.292</v>
      </c>
      <c r="HG202">
        <v>9999</v>
      </c>
      <c r="HH202">
        <v>9999</v>
      </c>
      <c r="HI202">
        <v>9999</v>
      </c>
      <c r="HJ202">
        <v>999.9</v>
      </c>
      <c r="HK202">
        <v>4.97028</v>
      </c>
      <c r="HL202">
        <v>1.87522</v>
      </c>
      <c r="HM202">
        <v>1.87395</v>
      </c>
      <c r="HN202">
        <v>1.87316</v>
      </c>
      <c r="HO202">
        <v>1.87457</v>
      </c>
      <c r="HP202">
        <v>1.86955</v>
      </c>
      <c r="HQ202">
        <v>1.87372</v>
      </c>
      <c r="HR202">
        <v>1.87881</v>
      </c>
      <c r="HS202">
        <v>0</v>
      </c>
      <c r="HT202">
        <v>0</v>
      </c>
      <c r="HU202">
        <v>0</v>
      </c>
      <c r="HV202">
        <v>0</v>
      </c>
      <c r="HW202" t="s">
        <v>416</v>
      </c>
      <c r="HX202" t="s">
        <v>417</v>
      </c>
      <c r="HY202" t="s">
        <v>418</v>
      </c>
      <c r="HZ202" t="s">
        <v>418</v>
      </c>
      <c r="IA202" t="s">
        <v>418</v>
      </c>
      <c r="IB202" t="s">
        <v>418</v>
      </c>
      <c r="IC202">
        <v>0</v>
      </c>
      <c r="ID202">
        <v>100</v>
      </c>
      <c r="IE202">
        <v>100</v>
      </c>
      <c r="IF202">
        <v>0.539</v>
      </c>
      <c r="IG202">
        <v>0.471</v>
      </c>
      <c r="IH202">
        <v>0.5472500000000764</v>
      </c>
      <c r="II202">
        <v>0</v>
      </c>
      <c r="IJ202">
        <v>0</v>
      </c>
      <c r="IK202">
        <v>0</v>
      </c>
      <c r="IL202">
        <v>0.4692800000000048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1.7</v>
      </c>
      <c r="IU202">
        <v>4.5</v>
      </c>
      <c r="IV202">
        <v>1.13892</v>
      </c>
      <c r="IW202">
        <v>2.4353</v>
      </c>
      <c r="IX202">
        <v>1.42578</v>
      </c>
      <c r="IY202">
        <v>2.2644</v>
      </c>
      <c r="IZ202">
        <v>1.54785</v>
      </c>
      <c r="JA202">
        <v>2.45605</v>
      </c>
      <c r="JB202">
        <v>37.9891</v>
      </c>
      <c r="JC202">
        <v>14.2634</v>
      </c>
      <c r="JD202">
        <v>18</v>
      </c>
      <c r="JE202">
        <v>639.068</v>
      </c>
      <c r="JF202">
        <v>417.35</v>
      </c>
      <c r="JG202">
        <v>31.2323</v>
      </c>
      <c r="JH202">
        <v>31.7509</v>
      </c>
      <c r="JI202">
        <v>29.9999</v>
      </c>
      <c r="JJ202">
        <v>31.6296</v>
      </c>
      <c r="JK202">
        <v>31.5548</v>
      </c>
      <c r="JL202">
        <v>22.8029</v>
      </c>
      <c r="JM202">
        <v>15.333</v>
      </c>
      <c r="JN202">
        <v>100</v>
      </c>
      <c r="JO202">
        <v>-999.9</v>
      </c>
      <c r="JP202">
        <v>435</v>
      </c>
      <c r="JQ202">
        <v>31</v>
      </c>
      <c r="JR202">
        <v>94.4823</v>
      </c>
      <c r="JS202">
        <v>100.562</v>
      </c>
    </row>
    <row r="203" spans="1:279">
      <c r="A203">
        <v>167</v>
      </c>
      <c r="B203">
        <v>1687909286</v>
      </c>
      <c r="C203">
        <v>36754.40000009537</v>
      </c>
      <c r="D203" t="s">
        <v>1246</v>
      </c>
      <c r="E203" t="s">
        <v>1247</v>
      </c>
      <c r="F203">
        <v>15</v>
      </c>
      <c r="P203">
        <v>1687909278.25</v>
      </c>
      <c r="Q203">
        <f>(R203)/1000</f>
        <v>0</v>
      </c>
      <c r="R203">
        <f>1000*DB203*AP203*(CX203-CY203)/(100*CQ203*(1000-AP203*CX203))</f>
        <v>0</v>
      </c>
      <c r="S203">
        <f>DB203*AP203*(CW203-CV203*(1000-AP203*CY203)/(1000-AP203*CX203))/(100*CQ203)</f>
        <v>0</v>
      </c>
      <c r="T203">
        <f>CV203 - IF(AP203&gt;1, S203*CQ203*100.0/(AR203*DJ203), 0)</f>
        <v>0</v>
      </c>
      <c r="U203">
        <f>((AA203-Q203/2)*T203-S203)/(AA203+Q203/2)</f>
        <v>0</v>
      </c>
      <c r="V203">
        <f>U203*(DC203+DD203)/1000.0</f>
        <v>0</v>
      </c>
      <c r="W203">
        <f>(CV203 - IF(AP203&gt;1, S203*CQ203*100.0/(AR203*DJ203), 0))*(DC203+DD203)/1000.0</f>
        <v>0</v>
      </c>
      <c r="X203">
        <f>2.0/((1/Z203-1/Y203)+SIGN(Z203)*SQRT((1/Z203-1/Y203)*(1/Z203-1/Y203) + 4*CR203/((CR203+1)*(CR203+1))*(2*1/Z203*1/Y203-1/Y203*1/Y203)))</f>
        <v>0</v>
      </c>
      <c r="Y203">
        <f>IF(LEFT(CS203,1)&lt;&gt;"0",IF(LEFT(CS203,1)="1",3.0,CT203),$D$5+$E$5*(DJ203*DC203/($K$5*1000))+$F$5*(DJ203*DC203/($K$5*1000))*MAX(MIN(CQ203,$J$5),$I$5)*MAX(MIN(CQ203,$J$5),$I$5)+$G$5*MAX(MIN(CQ203,$J$5),$I$5)*(DJ203*DC203/($K$5*1000))+$H$5*(DJ203*DC203/($K$5*1000))*(DJ203*DC203/($K$5*1000)))</f>
        <v>0</v>
      </c>
      <c r="Z203">
        <f>Q203*(1000-(1000*0.61365*exp(17.502*AD203/(240.97+AD203))/(DC203+DD203)+CX203)/2)/(1000*0.61365*exp(17.502*AD203/(240.97+AD203))/(DC203+DD203)-CX203)</f>
        <v>0</v>
      </c>
      <c r="AA203">
        <f>1/((CR203+1)/(X203/1.6)+1/(Y203/1.37)) + CR203/((CR203+1)/(X203/1.6) + CR203/(Y203/1.37))</f>
        <v>0</v>
      </c>
      <c r="AB203">
        <f>(CM203*CP203)</f>
        <v>0</v>
      </c>
      <c r="AC203">
        <f>(DE203+(AB203+2*0.95*5.67E-8*(((DE203+$B$7)+273)^4-(DE203+273)^4)-44100*Q203)/(1.84*29.3*Y203+8*0.95*5.67E-8*(DE203+273)^3))</f>
        <v>0</v>
      </c>
      <c r="AD203">
        <f>($B$119*DF203+$D$7*DG203+$C$119*AC203)</f>
        <v>0</v>
      </c>
      <c r="AE203">
        <f>0.61365*exp(17.502*AD203/(240.97+AD203))</f>
        <v>0</v>
      </c>
      <c r="AF203">
        <f>(AG203/AH203*100)</f>
        <v>0</v>
      </c>
      <c r="AG203">
        <f>CX203*(DC203+DD203)/1000</f>
        <v>0</v>
      </c>
      <c r="AH203">
        <f>0.61365*exp(17.502*DE203/(240.97+DE203))</f>
        <v>0</v>
      </c>
      <c r="AI203">
        <f>(AE203-CX203*(DC203+DD203)/1000)</f>
        <v>0</v>
      </c>
      <c r="AJ203">
        <f>(-Q203*44100)</f>
        <v>0</v>
      </c>
      <c r="AK203">
        <f>2*29.3*Y203*0.92*(DE203-AD203)</f>
        <v>0</v>
      </c>
      <c r="AL203">
        <f>2*0.95*5.67E-8*(((DE203+$B$7)+273)^4-(AD203+273)^4)</f>
        <v>0</v>
      </c>
      <c r="AM203">
        <f>AB203+AL203+AJ203+AK203</f>
        <v>0</v>
      </c>
      <c r="AN203">
        <v>0</v>
      </c>
      <c r="AO203">
        <v>0</v>
      </c>
      <c r="AP203">
        <f>IF(AN203*$H$13&gt;=AR203,1.0,(AR203/(AR203-AN203*$H$13)))</f>
        <v>0</v>
      </c>
      <c r="AQ203">
        <f>(AP203-1)*100</f>
        <v>0</v>
      </c>
      <c r="AR203">
        <f>MAX(0,($B$13+$C$13*DJ203)/(1+$D$13*DJ203)*DC203/(DE203+273)*$E$13)</f>
        <v>0</v>
      </c>
      <c r="AS203" t="s">
        <v>409</v>
      </c>
      <c r="AT203">
        <v>12501.9</v>
      </c>
      <c r="AU203">
        <v>646.7515384615385</v>
      </c>
      <c r="AV203">
        <v>2575.47</v>
      </c>
      <c r="AW203">
        <f>1-AU203/AV203</f>
        <v>0</v>
      </c>
      <c r="AX203">
        <v>-1.242991638256745</v>
      </c>
      <c r="AY203" t="s">
        <v>1248</v>
      </c>
      <c r="AZ203">
        <v>12525.9</v>
      </c>
      <c r="BA203">
        <v>642.6313846153846</v>
      </c>
      <c r="BB203">
        <v>937.55</v>
      </c>
      <c r="BC203">
        <f>1-BA203/BB203</f>
        <v>0</v>
      </c>
      <c r="BD203">
        <v>0.5</v>
      </c>
      <c r="BE203">
        <f>CN203</f>
        <v>0</v>
      </c>
      <c r="BF203">
        <f>S203</f>
        <v>0</v>
      </c>
      <c r="BG203">
        <f>BC203*BD203*BE203</f>
        <v>0</v>
      </c>
      <c r="BH203">
        <f>(BF203-AX203)/BE203</f>
        <v>0</v>
      </c>
      <c r="BI203">
        <f>(AV203-BB203)/BB203</f>
        <v>0</v>
      </c>
      <c r="BJ203">
        <f>AU203/(AW203+AU203/BB203)</f>
        <v>0</v>
      </c>
      <c r="BK203" t="s">
        <v>1249</v>
      </c>
      <c r="BL203">
        <v>-2419.05</v>
      </c>
      <c r="BM203">
        <f>IF(BL203&lt;&gt;0, BL203, BJ203)</f>
        <v>0</v>
      </c>
      <c r="BN203">
        <f>1-BM203/BB203</f>
        <v>0</v>
      </c>
      <c r="BO203">
        <f>(BB203-BA203)/(BB203-BM203)</f>
        <v>0</v>
      </c>
      <c r="BP203">
        <f>(AV203-BB203)/(AV203-BM203)</f>
        <v>0</v>
      </c>
      <c r="BQ203">
        <f>(BB203-BA203)/(BB203-AU203)</f>
        <v>0</v>
      </c>
      <c r="BR203">
        <f>(AV203-BB203)/(AV203-AU203)</f>
        <v>0</v>
      </c>
      <c r="BS203">
        <f>(BO203*BM203/BA203)</f>
        <v>0</v>
      </c>
      <c r="BT203">
        <f>(1-BS203)</f>
        <v>0</v>
      </c>
      <c r="BU203">
        <v>2177</v>
      </c>
      <c r="BV203">
        <v>300</v>
      </c>
      <c r="BW203">
        <v>300</v>
      </c>
      <c r="BX203">
        <v>300</v>
      </c>
      <c r="BY203">
        <v>12525.9</v>
      </c>
      <c r="BZ203">
        <v>860.92</v>
      </c>
      <c r="CA203">
        <v>-0.00907581</v>
      </c>
      <c r="CB203">
        <v>-11.68</v>
      </c>
      <c r="CC203" t="s">
        <v>412</v>
      </c>
      <c r="CD203" t="s">
        <v>412</v>
      </c>
      <c r="CE203" t="s">
        <v>412</v>
      </c>
      <c r="CF203" t="s">
        <v>412</v>
      </c>
      <c r="CG203" t="s">
        <v>412</v>
      </c>
      <c r="CH203" t="s">
        <v>412</v>
      </c>
      <c r="CI203" t="s">
        <v>412</v>
      </c>
      <c r="CJ203" t="s">
        <v>412</v>
      </c>
      <c r="CK203" t="s">
        <v>412</v>
      </c>
      <c r="CL203" t="s">
        <v>412</v>
      </c>
      <c r="CM203">
        <f>$B$11*DK203+$C$11*DL203+$F$11*DW203*(1-DZ203)</f>
        <v>0</v>
      </c>
      <c r="CN203">
        <f>CM203*CO203</f>
        <v>0</v>
      </c>
      <c r="CO203">
        <f>($B$11*$D$9+$C$11*$D$9+$F$11*((EJ203+EB203)/MAX(EJ203+EB203+EK203, 0.1)*$I$9+EK203/MAX(EJ203+EB203+EK203, 0.1)*$J$9))/($B$11+$C$11+$F$11)</f>
        <v>0</v>
      </c>
      <c r="CP203">
        <f>($B$11*$K$9+$C$11*$K$9+$F$11*((EJ203+EB203)/MAX(EJ203+EB203+EK203, 0.1)*$P$9+EK203/MAX(EJ203+EB203+EK203, 0.1)*$Q$9))/($B$11+$C$11+$F$11)</f>
        <v>0</v>
      </c>
      <c r="CQ203">
        <v>6</v>
      </c>
      <c r="CR203">
        <v>0.5</v>
      </c>
      <c r="CS203" t="s">
        <v>413</v>
      </c>
      <c r="CT203">
        <v>2</v>
      </c>
      <c r="CU203">
        <v>1687909278.25</v>
      </c>
      <c r="CV203">
        <v>425.1107333333334</v>
      </c>
      <c r="CW203">
        <v>434.9786333333334</v>
      </c>
      <c r="CX203">
        <v>31.87467333333333</v>
      </c>
      <c r="CY203">
        <v>30.929</v>
      </c>
      <c r="CZ203">
        <v>424.5827333333334</v>
      </c>
      <c r="DA203">
        <v>31.40067333333333</v>
      </c>
      <c r="DB203">
        <v>600.1755666666667</v>
      </c>
      <c r="DC203">
        <v>100.7447333333334</v>
      </c>
      <c r="DD203">
        <v>0.10000608</v>
      </c>
      <c r="DE203">
        <v>31.79696</v>
      </c>
      <c r="DF203">
        <v>32.05112666666667</v>
      </c>
      <c r="DG203">
        <v>999.9000000000002</v>
      </c>
      <c r="DH203">
        <v>0</v>
      </c>
      <c r="DI203">
        <v>0</v>
      </c>
      <c r="DJ203">
        <v>9998.963333333331</v>
      </c>
      <c r="DK203">
        <v>0</v>
      </c>
      <c r="DL203">
        <v>849.4554333333333</v>
      </c>
      <c r="DM203">
        <v>-9.856606000000001</v>
      </c>
      <c r="DN203">
        <v>439.1175666666666</v>
      </c>
      <c r="DO203">
        <v>448.8614666666667</v>
      </c>
      <c r="DP203">
        <v>0.9429758333333333</v>
      </c>
      <c r="DQ203">
        <v>434.9786333333334</v>
      </c>
      <c r="DR203">
        <v>30.929</v>
      </c>
      <c r="DS203">
        <v>3.210934000000001</v>
      </c>
      <c r="DT203">
        <v>3.115934000000001</v>
      </c>
      <c r="DU203">
        <v>25.16417333333333</v>
      </c>
      <c r="DV203">
        <v>24.66075666666666</v>
      </c>
      <c r="DW203">
        <v>1500.014</v>
      </c>
      <c r="DX203">
        <v>0.9730033333333331</v>
      </c>
      <c r="DY203">
        <v>0.02699634333333333</v>
      </c>
      <c r="DZ203">
        <v>0</v>
      </c>
      <c r="EA203">
        <v>642.7678333333333</v>
      </c>
      <c r="EB203">
        <v>4.99931</v>
      </c>
      <c r="EC203">
        <v>16977.94666666666</v>
      </c>
      <c r="ED203">
        <v>13259.37333333333</v>
      </c>
      <c r="EE203">
        <v>37.53926666666666</v>
      </c>
      <c r="EF203">
        <v>39</v>
      </c>
      <c r="EG203">
        <v>37.93079999999998</v>
      </c>
      <c r="EH203">
        <v>38.51033333333332</v>
      </c>
      <c r="EI203">
        <v>39.1975</v>
      </c>
      <c r="EJ203">
        <v>1454.653666666667</v>
      </c>
      <c r="EK203">
        <v>40.36033333333332</v>
      </c>
      <c r="EL203">
        <v>0</v>
      </c>
      <c r="EM203">
        <v>173.1999998092651</v>
      </c>
      <c r="EN203">
        <v>0</v>
      </c>
      <c r="EO203">
        <v>642.6313846153846</v>
      </c>
      <c r="EP203">
        <v>-12.74714531159067</v>
      </c>
      <c r="EQ203">
        <v>-1251.343583737173</v>
      </c>
      <c r="ER203">
        <v>16919.16923076923</v>
      </c>
      <c r="ES203">
        <v>15</v>
      </c>
      <c r="ET203">
        <v>1687909307</v>
      </c>
      <c r="EU203" t="s">
        <v>1250</v>
      </c>
      <c r="EV203">
        <v>1687909307</v>
      </c>
      <c r="EW203">
        <v>1687909305</v>
      </c>
      <c r="EX203">
        <v>167</v>
      </c>
      <c r="EY203">
        <v>-0.011</v>
      </c>
      <c r="EZ203">
        <v>0.003</v>
      </c>
      <c r="FA203">
        <v>0.528</v>
      </c>
      <c r="FB203">
        <v>0.474</v>
      </c>
      <c r="FC203">
        <v>435</v>
      </c>
      <c r="FD203">
        <v>31</v>
      </c>
      <c r="FE203">
        <v>0.3</v>
      </c>
      <c r="FF203">
        <v>0.09</v>
      </c>
      <c r="FG203">
        <v>-9.872542439024391</v>
      </c>
      <c r="FH203">
        <v>0.3637005574912676</v>
      </c>
      <c r="FI203">
        <v>0.058283458506806</v>
      </c>
      <c r="FJ203">
        <v>1</v>
      </c>
      <c r="FK203">
        <v>425.109064516129</v>
      </c>
      <c r="FL203">
        <v>0.5568387096767801</v>
      </c>
      <c r="FM203">
        <v>0.04411417406909045</v>
      </c>
      <c r="FN203">
        <v>1</v>
      </c>
      <c r="FO203">
        <v>0.9189364878048781</v>
      </c>
      <c r="FP203">
        <v>0.3613424738675958</v>
      </c>
      <c r="FQ203">
        <v>0.03816895156302545</v>
      </c>
      <c r="FR203">
        <v>1</v>
      </c>
      <c r="FS203">
        <v>31.86753548387097</v>
      </c>
      <c r="FT203">
        <v>0.2043967741935104</v>
      </c>
      <c r="FU203">
        <v>0.01534135352541212</v>
      </c>
      <c r="FV203">
        <v>1</v>
      </c>
      <c r="FW203">
        <v>4</v>
      </c>
      <c r="FX203">
        <v>4</v>
      </c>
      <c r="FY203" t="s">
        <v>415</v>
      </c>
      <c r="FZ203">
        <v>3.17261</v>
      </c>
      <c r="GA203">
        <v>2.79706</v>
      </c>
      <c r="GB203">
        <v>0.104502</v>
      </c>
      <c r="GC203">
        <v>0.106968</v>
      </c>
      <c r="GD203">
        <v>0.143925</v>
      </c>
      <c r="GE203">
        <v>0.14207</v>
      </c>
      <c r="GF203">
        <v>27770.5</v>
      </c>
      <c r="GG203">
        <v>22070.9</v>
      </c>
      <c r="GH203">
        <v>29006.2</v>
      </c>
      <c r="GI203">
        <v>24229.1</v>
      </c>
      <c r="GJ203">
        <v>31573.1</v>
      </c>
      <c r="GK203">
        <v>30332</v>
      </c>
      <c r="GL203">
        <v>40013.6</v>
      </c>
      <c r="GM203">
        <v>39537.1</v>
      </c>
      <c r="GN203">
        <v>2.12507</v>
      </c>
      <c r="GO203">
        <v>1.80942</v>
      </c>
      <c r="GP203">
        <v>0.0983998</v>
      </c>
      <c r="GQ203">
        <v>0</v>
      </c>
      <c r="GR203">
        <v>30.459</v>
      </c>
      <c r="GS203">
        <v>999.9</v>
      </c>
      <c r="GT203">
        <v>63.4</v>
      </c>
      <c r="GU203">
        <v>34.9</v>
      </c>
      <c r="GV203">
        <v>35.3517</v>
      </c>
      <c r="GW203">
        <v>61.6597</v>
      </c>
      <c r="GX203">
        <v>31.879</v>
      </c>
      <c r="GY203">
        <v>1</v>
      </c>
      <c r="GZ203">
        <v>0.338359</v>
      </c>
      <c r="HA203">
        <v>0</v>
      </c>
      <c r="HB203">
        <v>20.279</v>
      </c>
      <c r="HC203">
        <v>5.22358</v>
      </c>
      <c r="HD203">
        <v>11.9081</v>
      </c>
      <c r="HE203">
        <v>4.9637</v>
      </c>
      <c r="HF203">
        <v>3.292</v>
      </c>
      <c r="HG203">
        <v>9999</v>
      </c>
      <c r="HH203">
        <v>9999</v>
      </c>
      <c r="HI203">
        <v>9999</v>
      </c>
      <c r="HJ203">
        <v>999.9</v>
      </c>
      <c r="HK203">
        <v>4.9703</v>
      </c>
      <c r="HL203">
        <v>1.87518</v>
      </c>
      <c r="HM203">
        <v>1.87395</v>
      </c>
      <c r="HN203">
        <v>1.87317</v>
      </c>
      <c r="HO203">
        <v>1.87454</v>
      </c>
      <c r="HP203">
        <v>1.86955</v>
      </c>
      <c r="HQ203">
        <v>1.87375</v>
      </c>
      <c r="HR203">
        <v>1.87881</v>
      </c>
      <c r="HS203">
        <v>0</v>
      </c>
      <c r="HT203">
        <v>0</v>
      </c>
      <c r="HU203">
        <v>0</v>
      </c>
      <c r="HV203">
        <v>0</v>
      </c>
      <c r="HW203" t="s">
        <v>416</v>
      </c>
      <c r="HX203" t="s">
        <v>417</v>
      </c>
      <c r="HY203" t="s">
        <v>418</v>
      </c>
      <c r="HZ203" t="s">
        <v>418</v>
      </c>
      <c r="IA203" t="s">
        <v>418</v>
      </c>
      <c r="IB203" t="s">
        <v>418</v>
      </c>
      <c r="IC203">
        <v>0</v>
      </c>
      <c r="ID203">
        <v>100</v>
      </c>
      <c r="IE203">
        <v>100</v>
      </c>
      <c r="IF203">
        <v>0.528</v>
      </c>
      <c r="IG203">
        <v>0.474</v>
      </c>
      <c r="IH203">
        <v>0.5392000000000507</v>
      </c>
      <c r="II203">
        <v>0</v>
      </c>
      <c r="IJ203">
        <v>0</v>
      </c>
      <c r="IK203">
        <v>0</v>
      </c>
      <c r="IL203">
        <v>0.4712999999999994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2.5</v>
      </c>
      <c r="IU203">
        <v>2.6</v>
      </c>
      <c r="IV203">
        <v>1.13892</v>
      </c>
      <c r="IW203">
        <v>2.43896</v>
      </c>
      <c r="IX203">
        <v>1.42578</v>
      </c>
      <c r="IY203">
        <v>2.2644</v>
      </c>
      <c r="IZ203">
        <v>1.54785</v>
      </c>
      <c r="JA203">
        <v>2.39136</v>
      </c>
      <c r="JB203">
        <v>37.9164</v>
      </c>
      <c r="JC203">
        <v>14.2196</v>
      </c>
      <c r="JD203">
        <v>18</v>
      </c>
      <c r="JE203">
        <v>640.576</v>
      </c>
      <c r="JF203">
        <v>417.599</v>
      </c>
      <c r="JG203">
        <v>31.16</v>
      </c>
      <c r="JH203">
        <v>31.624</v>
      </c>
      <c r="JI203">
        <v>29.9999</v>
      </c>
      <c r="JJ203">
        <v>31.4981</v>
      </c>
      <c r="JK203">
        <v>31.4228</v>
      </c>
      <c r="JL203">
        <v>22.8104</v>
      </c>
      <c r="JM203">
        <v>14.5019</v>
      </c>
      <c r="JN203">
        <v>100</v>
      </c>
      <c r="JO203">
        <v>-999.9</v>
      </c>
      <c r="JP203">
        <v>435</v>
      </c>
      <c r="JQ203">
        <v>31</v>
      </c>
      <c r="JR203">
        <v>94.5132</v>
      </c>
      <c r="JS203">
        <v>100.583</v>
      </c>
    </row>
    <row r="204" spans="1:279">
      <c r="A204">
        <v>168</v>
      </c>
      <c r="B204">
        <v>1687909424.5</v>
      </c>
      <c r="C204">
        <v>36892.90000009537</v>
      </c>
      <c r="D204" t="s">
        <v>1251</v>
      </c>
      <c r="E204" t="s">
        <v>1252</v>
      </c>
      <c r="F204">
        <v>15</v>
      </c>
      <c r="P204">
        <v>1687909416.75</v>
      </c>
      <c r="Q204">
        <f>(R204)/1000</f>
        <v>0</v>
      </c>
      <c r="R204">
        <f>1000*DB204*AP204*(CX204-CY204)/(100*CQ204*(1000-AP204*CX204))</f>
        <v>0</v>
      </c>
      <c r="S204">
        <f>DB204*AP204*(CW204-CV204*(1000-AP204*CY204)/(1000-AP204*CX204))/(100*CQ204)</f>
        <v>0</v>
      </c>
      <c r="T204">
        <f>CV204 - IF(AP204&gt;1, S204*CQ204*100.0/(AR204*DJ204), 0)</f>
        <v>0</v>
      </c>
      <c r="U204">
        <f>((AA204-Q204/2)*T204-S204)/(AA204+Q204/2)</f>
        <v>0</v>
      </c>
      <c r="V204">
        <f>U204*(DC204+DD204)/1000.0</f>
        <v>0</v>
      </c>
      <c r="W204">
        <f>(CV204 - IF(AP204&gt;1, S204*CQ204*100.0/(AR204*DJ204), 0))*(DC204+DD204)/1000.0</f>
        <v>0</v>
      </c>
      <c r="X204">
        <f>2.0/((1/Z204-1/Y204)+SIGN(Z204)*SQRT((1/Z204-1/Y204)*(1/Z204-1/Y204) + 4*CR204/((CR204+1)*(CR204+1))*(2*1/Z204*1/Y204-1/Y204*1/Y204)))</f>
        <v>0</v>
      </c>
      <c r="Y204">
        <f>IF(LEFT(CS204,1)&lt;&gt;"0",IF(LEFT(CS204,1)="1",3.0,CT204),$D$5+$E$5*(DJ204*DC204/($K$5*1000))+$F$5*(DJ204*DC204/($K$5*1000))*MAX(MIN(CQ204,$J$5),$I$5)*MAX(MIN(CQ204,$J$5),$I$5)+$G$5*MAX(MIN(CQ204,$J$5),$I$5)*(DJ204*DC204/($K$5*1000))+$H$5*(DJ204*DC204/($K$5*1000))*(DJ204*DC204/($K$5*1000)))</f>
        <v>0</v>
      </c>
      <c r="Z204">
        <f>Q204*(1000-(1000*0.61365*exp(17.502*AD204/(240.97+AD204))/(DC204+DD204)+CX204)/2)/(1000*0.61365*exp(17.502*AD204/(240.97+AD204))/(DC204+DD204)-CX204)</f>
        <v>0</v>
      </c>
      <c r="AA204">
        <f>1/((CR204+1)/(X204/1.6)+1/(Y204/1.37)) + CR204/((CR204+1)/(X204/1.6) + CR204/(Y204/1.37))</f>
        <v>0</v>
      </c>
      <c r="AB204">
        <f>(CM204*CP204)</f>
        <v>0</v>
      </c>
      <c r="AC204">
        <f>(DE204+(AB204+2*0.95*5.67E-8*(((DE204+$B$7)+273)^4-(DE204+273)^4)-44100*Q204)/(1.84*29.3*Y204+8*0.95*5.67E-8*(DE204+273)^3))</f>
        <v>0</v>
      </c>
      <c r="AD204">
        <f>($B$119*DF204+$D$7*DG204+$C$119*AC204)</f>
        <v>0</v>
      </c>
      <c r="AE204">
        <f>0.61365*exp(17.502*AD204/(240.97+AD204))</f>
        <v>0</v>
      </c>
      <c r="AF204">
        <f>(AG204/AH204*100)</f>
        <v>0</v>
      </c>
      <c r="AG204">
        <f>CX204*(DC204+DD204)/1000</f>
        <v>0</v>
      </c>
      <c r="AH204">
        <f>0.61365*exp(17.502*DE204/(240.97+DE204))</f>
        <v>0</v>
      </c>
      <c r="AI204">
        <f>(AE204-CX204*(DC204+DD204)/1000)</f>
        <v>0</v>
      </c>
      <c r="AJ204">
        <f>(-Q204*44100)</f>
        <v>0</v>
      </c>
      <c r="AK204">
        <f>2*29.3*Y204*0.92*(DE204-AD204)</f>
        <v>0</v>
      </c>
      <c r="AL204">
        <f>2*0.95*5.67E-8*(((DE204+$B$7)+273)^4-(AD204+273)^4)</f>
        <v>0</v>
      </c>
      <c r="AM204">
        <f>AB204+AL204+AJ204+AK204</f>
        <v>0</v>
      </c>
      <c r="AN204">
        <v>0</v>
      </c>
      <c r="AO204">
        <v>0</v>
      </c>
      <c r="AP204">
        <f>IF(AN204*$H$13&gt;=AR204,1.0,(AR204/(AR204-AN204*$H$13)))</f>
        <v>0</v>
      </c>
      <c r="AQ204">
        <f>(AP204-1)*100</f>
        <v>0</v>
      </c>
      <c r="AR204">
        <f>MAX(0,($B$13+$C$13*DJ204)/(1+$D$13*DJ204)*DC204/(DE204+273)*$E$13)</f>
        <v>0</v>
      </c>
      <c r="AS204" t="s">
        <v>409</v>
      </c>
      <c r="AT204">
        <v>12501.9</v>
      </c>
      <c r="AU204">
        <v>646.7515384615385</v>
      </c>
      <c r="AV204">
        <v>2575.47</v>
      </c>
      <c r="AW204">
        <f>1-AU204/AV204</f>
        <v>0</v>
      </c>
      <c r="AX204">
        <v>-1.242991638256745</v>
      </c>
      <c r="AY204" t="s">
        <v>1253</v>
      </c>
      <c r="AZ204">
        <v>12550.4</v>
      </c>
      <c r="BA204">
        <v>760.19164</v>
      </c>
      <c r="BB204">
        <v>1064.45</v>
      </c>
      <c r="BC204">
        <f>1-BA204/BB204</f>
        <v>0</v>
      </c>
      <c r="BD204">
        <v>0.5</v>
      </c>
      <c r="BE204">
        <f>CN204</f>
        <v>0</v>
      </c>
      <c r="BF204">
        <f>S204</f>
        <v>0</v>
      </c>
      <c r="BG204">
        <f>BC204*BD204*BE204</f>
        <v>0</v>
      </c>
      <c r="BH204">
        <f>(BF204-AX204)/BE204</f>
        <v>0</v>
      </c>
      <c r="BI204">
        <f>(AV204-BB204)/BB204</f>
        <v>0</v>
      </c>
      <c r="BJ204">
        <f>AU204/(AW204+AU204/BB204)</f>
        <v>0</v>
      </c>
      <c r="BK204" t="s">
        <v>1254</v>
      </c>
      <c r="BL204">
        <v>-779.01</v>
      </c>
      <c r="BM204">
        <f>IF(BL204&lt;&gt;0, BL204, BJ204)</f>
        <v>0</v>
      </c>
      <c r="BN204">
        <f>1-BM204/BB204</f>
        <v>0</v>
      </c>
      <c r="BO204">
        <f>(BB204-BA204)/(BB204-BM204)</f>
        <v>0</v>
      </c>
      <c r="BP204">
        <f>(AV204-BB204)/(AV204-BM204)</f>
        <v>0</v>
      </c>
      <c r="BQ204">
        <f>(BB204-BA204)/(BB204-AU204)</f>
        <v>0</v>
      </c>
      <c r="BR204">
        <f>(AV204-BB204)/(AV204-AU204)</f>
        <v>0</v>
      </c>
      <c r="BS204">
        <f>(BO204*BM204/BA204)</f>
        <v>0</v>
      </c>
      <c r="BT204">
        <f>(1-BS204)</f>
        <v>0</v>
      </c>
      <c r="BU204">
        <v>2179</v>
      </c>
      <c r="BV204">
        <v>300</v>
      </c>
      <c r="BW204">
        <v>300</v>
      </c>
      <c r="BX204">
        <v>300</v>
      </c>
      <c r="BY204">
        <v>12550.4</v>
      </c>
      <c r="BZ204">
        <v>1031.26</v>
      </c>
      <c r="CA204">
        <v>-0.009695280000000001</v>
      </c>
      <c r="CB204">
        <v>-1.8</v>
      </c>
      <c r="CC204" t="s">
        <v>412</v>
      </c>
      <c r="CD204" t="s">
        <v>412</v>
      </c>
      <c r="CE204" t="s">
        <v>412</v>
      </c>
      <c r="CF204" t="s">
        <v>412</v>
      </c>
      <c r="CG204" t="s">
        <v>412</v>
      </c>
      <c r="CH204" t="s">
        <v>412</v>
      </c>
      <c r="CI204" t="s">
        <v>412</v>
      </c>
      <c r="CJ204" t="s">
        <v>412</v>
      </c>
      <c r="CK204" t="s">
        <v>412</v>
      </c>
      <c r="CL204" t="s">
        <v>412</v>
      </c>
      <c r="CM204">
        <f>$B$11*DK204+$C$11*DL204+$F$11*DW204*(1-DZ204)</f>
        <v>0</v>
      </c>
      <c r="CN204">
        <f>CM204*CO204</f>
        <v>0</v>
      </c>
      <c r="CO204">
        <f>($B$11*$D$9+$C$11*$D$9+$F$11*((EJ204+EB204)/MAX(EJ204+EB204+EK204, 0.1)*$I$9+EK204/MAX(EJ204+EB204+EK204, 0.1)*$J$9))/($B$11+$C$11+$F$11)</f>
        <v>0</v>
      </c>
      <c r="CP204">
        <f>($B$11*$K$9+$C$11*$K$9+$F$11*((EJ204+EB204)/MAX(EJ204+EB204+EK204, 0.1)*$P$9+EK204/MAX(EJ204+EB204+EK204, 0.1)*$Q$9))/($B$11+$C$11+$F$11)</f>
        <v>0</v>
      </c>
      <c r="CQ204">
        <v>6</v>
      </c>
      <c r="CR204">
        <v>0.5</v>
      </c>
      <c r="CS204" t="s">
        <v>413</v>
      </c>
      <c r="CT204">
        <v>2</v>
      </c>
      <c r="CU204">
        <v>1687909416.75</v>
      </c>
      <c r="CV204">
        <v>431.7386666666666</v>
      </c>
      <c r="CW204">
        <v>435.0245666666667</v>
      </c>
      <c r="CX204">
        <v>30.97799333333333</v>
      </c>
      <c r="CY204">
        <v>30.93325666666667</v>
      </c>
      <c r="CZ204">
        <v>431.1956666666666</v>
      </c>
      <c r="DA204">
        <v>30.49899333333333</v>
      </c>
      <c r="DB204">
        <v>600.2026333333334</v>
      </c>
      <c r="DC204">
        <v>100.7442666666666</v>
      </c>
      <c r="DD204">
        <v>0.09969804333333331</v>
      </c>
      <c r="DE204">
        <v>31.54436666666667</v>
      </c>
      <c r="DF204">
        <v>31.84534666666667</v>
      </c>
      <c r="DG204">
        <v>999.9000000000002</v>
      </c>
      <c r="DH204">
        <v>0</v>
      </c>
      <c r="DI204">
        <v>0</v>
      </c>
      <c r="DJ204">
        <v>9997.352333333332</v>
      </c>
      <c r="DK204">
        <v>0</v>
      </c>
      <c r="DL204">
        <v>111.1537</v>
      </c>
      <c r="DM204">
        <v>-3.301092333333334</v>
      </c>
      <c r="DN204">
        <v>445.5227666666667</v>
      </c>
      <c r="DO204">
        <v>448.9108333333334</v>
      </c>
      <c r="DP204">
        <v>0.03991311633333332</v>
      </c>
      <c r="DQ204">
        <v>435.0245666666667</v>
      </c>
      <c r="DR204">
        <v>30.93325666666667</v>
      </c>
      <c r="DS204">
        <v>3.120369333333334</v>
      </c>
      <c r="DT204">
        <v>3.116348</v>
      </c>
      <c r="DU204">
        <v>24.68455333333334</v>
      </c>
      <c r="DV204">
        <v>24.66298333333333</v>
      </c>
      <c r="DW204">
        <v>799.9820333333333</v>
      </c>
      <c r="DX204">
        <v>0.9500041666666666</v>
      </c>
      <c r="DY204">
        <v>0.04999561333333333</v>
      </c>
      <c r="DZ204">
        <v>0</v>
      </c>
      <c r="EA204">
        <v>761.1407666666667</v>
      </c>
      <c r="EB204">
        <v>4.99931</v>
      </c>
      <c r="EC204">
        <v>11363.95</v>
      </c>
      <c r="ED204">
        <v>6994.421666666666</v>
      </c>
      <c r="EE204">
        <v>37.4184</v>
      </c>
      <c r="EF204">
        <v>39.18699999999999</v>
      </c>
      <c r="EG204">
        <v>38.19749999999999</v>
      </c>
      <c r="EH204">
        <v>38.68699999999999</v>
      </c>
      <c r="EI204">
        <v>39.31199999999999</v>
      </c>
      <c r="EJ204">
        <v>755.2366666666668</v>
      </c>
      <c r="EK204">
        <v>39.74466666666667</v>
      </c>
      <c r="EL204">
        <v>0</v>
      </c>
      <c r="EM204">
        <v>137.7999999523163</v>
      </c>
      <c r="EN204">
        <v>0</v>
      </c>
      <c r="EO204">
        <v>760.19164</v>
      </c>
      <c r="EP204">
        <v>-179.5417692209204</v>
      </c>
      <c r="EQ204">
        <v>-4984.184637188888</v>
      </c>
      <c r="ER204">
        <v>11316.32</v>
      </c>
      <c r="ES204">
        <v>15</v>
      </c>
      <c r="ET204">
        <v>1687909442</v>
      </c>
      <c r="EU204" t="s">
        <v>1255</v>
      </c>
      <c r="EV204">
        <v>1687909442</v>
      </c>
      <c r="EW204">
        <v>1687909441.5</v>
      </c>
      <c r="EX204">
        <v>168</v>
      </c>
      <c r="EY204">
        <v>0.015</v>
      </c>
      <c r="EZ204">
        <v>0.005</v>
      </c>
      <c r="FA204">
        <v>0.543</v>
      </c>
      <c r="FB204">
        <v>0.479</v>
      </c>
      <c r="FC204">
        <v>435</v>
      </c>
      <c r="FD204">
        <v>31</v>
      </c>
      <c r="FE204">
        <v>0.35</v>
      </c>
      <c r="FF204">
        <v>0.18</v>
      </c>
      <c r="FG204">
        <v>-3.308005609756098</v>
      </c>
      <c r="FH204">
        <v>0.02148439024389947</v>
      </c>
      <c r="FI204">
        <v>0.03495485248764576</v>
      </c>
      <c r="FJ204">
        <v>1</v>
      </c>
      <c r="FK204">
        <v>431.7244516129032</v>
      </c>
      <c r="FL204">
        <v>0.01156451612765196</v>
      </c>
      <c r="FM204">
        <v>0.02397288617567732</v>
      </c>
      <c r="FN204">
        <v>1</v>
      </c>
      <c r="FO204">
        <v>0.01556461780487805</v>
      </c>
      <c r="FP204">
        <v>0.4119769442508712</v>
      </c>
      <c r="FQ204">
        <v>0.04202113623513382</v>
      </c>
      <c r="FR204">
        <v>1</v>
      </c>
      <c r="FS204">
        <v>30.96786129032258</v>
      </c>
      <c r="FT204">
        <v>0.4137967741935171</v>
      </c>
      <c r="FU204">
        <v>0.03089362265768967</v>
      </c>
      <c r="FV204">
        <v>1</v>
      </c>
      <c r="FW204">
        <v>4</v>
      </c>
      <c r="FX204">
        <v>4</v>
      </c>
      <c r="FY204" t="s">
        <v>415</v>
      </c>
      <c r="FZ204">
        <v>3.1731</v>
      </c>
      <c r="GA204">
        <v>2.79685</v>
      </c>
      <c r="GB204">
        <v>0.105727</v>
      </c>
      <c r="GC204">
        <v>0.106979</v>
      </c>
      <c r="GD204">
        <v>0.141221</v>
      </c>
      <c r="GE204">
        <v>0.142135</v>
      </c>
      <c r="GF204">
        <v>27729.9</v>
      </c>
      <c r="GG204">
        <v>22070.7</v>
      </c>
      <c r="GH204">
        <v>29003.4</v>
      </c>
      <c r="GI204">
        <v>24228.9</v>
      </c>
      <c r="GJ204">
        <v>31672.2</v>
      </c>
      <c r="GK204">
        <v>30329.6</v>
      </c>
      <c r="GL204">
        <v>40011.1</v>
      </c>
      <c r="GM204">
        <v>39537.1</v>
      </c>
      <c r="GN204">
        <v>2.12367</v>
      </c>
      <c r="GO204">
        <v>1.80903</v>
      </c>
      <c r="GP204">
        <v>0.0923239</v>
      </c>
      <c r="GQ204">
        <v>0</v>
      </c>
      <c r="GR204">
        <v>30.3001</v>
      </c>
      <c r="GS204">
        <v>999.9</v>
      </c>
      <c r="GT204">
        <v>63.2</v>
      </c>
      <c r="GU204">
        <v>34.9</v>
      </c>
      <c r="GV204">
        <v>35.2385</v>
      </c>
      <c r="GW204">
        <v>62.0497</v>
      </c>
      <c r="GX204">
        <v>31.0938</v>
      </c>
      <c r="GY204">
        <v>1</v>
      </c>
      <c r="GZ204">
        <v>0.337002</v>
      </c>
      <c r="HA204">
        <v>0</v>
      </c>
      <c r="HB204">
        <v>20.2842</v>
      </c>
      <c r="HC204">
        <v>5.22433</v>
      </c>
      <c r="HD204">
        <v>11.9081</v>
      </c>
      <c r="HE204">
        <v>4.9637</v>
      </c>
      <c r="HF204">
        <v>3.292</v>
      </c>
      <c r="HG204">
        <v>9999</v>
      </c>
      <c r="HH204">
        <v>9999</v>
      </c>
      <c r="HI204">
        <v>9999</v>
      </c>
      <c r="HJ204">
        <v>999.9</v>
      </c>
      <c r="HK204">
        <v>4.97031</v>
      </c>
      <c r="HL204">
        <v>1.87519</v>
      </c>
      <c r="HM204">
        <v>1.87397</v>
      </c>
      <c r="HN204">
        <v>1.87317</v>
      </c>
      <c r="HO204">
        <v>1.87455</v>
      </c>
      <c r="HP204">
        <v>1.86956</v>
      </c>
      <c r="HQ204">
        <v>1.87374</v>
      </c>
      <c r="HR204">
        <v>1.87881</v>
      </c>
      <c r="HS204">
        <v>0</v>
      </c>
      <c r="HT204">
        <v>0</v>
      </c>
      <c r="HU204">
        <v>0</v>
      </c>
      <c r="HV204">
        <v>0</v>
      </c>
      <c r="HW204" t="s">
        <v>416</v>
      </c>
      <c r="HX204" t="s">
        <v>417</v>
      </c>
      <c r="HY204" t="s">
        <v>418</v>
      </c>
      <c r="HZ204" t="s">
        <v>418</v>
      </c>
      <c r="IA204" t="s">
        <v>418</v>
      </c>
      <c r="IB204" t="s">
        <v>418</v>
      </c>
      <c r="IC204">
        <v>0</v>
      </c>
      <c r="ID204">
        <v>100</v>
      </c>
      <c r="IE204">
        <v>100</v>
      </c>
      <c r="IF204">
        <v>0.543</v>
      </c>
      <c r="IG204">
        <v>0.479</v>
      </c>
      <c r="IH204">
        <v>0.52800000000002</v>
      </c>
      <c r="II204">
        <v>0</v>
      </c>
      <c r="IJ204">
        <v>0</v>
      </c>
      <c r="IK204">
        <v>0</v>
      </c>
      <c r="IL204">
        <v>0.4741750000000025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2</v>
      </c>
      <c r="IU204">
        <v>2</v>
      </c>
      <c r="IV204">
        <v>1.13892</v>
      </c>
      <c r="IW204">
        <v>2.4292</v>
      </c>
      <c r="IX204">
        <v>1.42578</v>
      </c>
      <c r="IY204">
        <v>2.2644</v>
      </c>
      <c r="IZ204">
        <v>1.54785</v>
      </c>
      <c r="JA204">
        <v>2.45728</v>
      </c>
      <c r="JB204">
        <v>37.8921</v>
      </c>
      <c r="JC204">
        <v>14.2283</v>
      </c>
      <c r="JD204">
        <v>18</v>
      </c>
      <c r="JE204">
        <v>639.011</v>
      </c>
      <c r="JF204">
        <v>417.053</v>
      </c>
      <c r="JG204">
        <v>31.1289</v>
      </c>
      <c r="JH204">
        <v>31.5906</v>
      </c>
      <c r="JI204">
        <v>30.0003</v>
      </c>
      <c r="JJ204">
        <v>31.4489</v>
      </c>
      <c r="JK204">
        <v>31.3758</v>
      </c>
      <c r="JL204">
        <v>22.8051</v>
      </c>
      <c r="JM204">
        <v>13.9419</v>
      </c>
      <c r="JN204">
        <v>100</v>
      </c>
      <c r="JO204">
        <v>-999.9</v>
      </c>
      <c r="JP204">
        <v>435</v>
      </c>
      <c r="JQ204">
        <v>31</v>
      </c>
      <c r="JR204">
        <v>94.50579999999999</v>
      </c>
      <c r="JS204">
        <v>100.583</v>
      </c>
    </row>
    <row r="205" spans="1:279">
      <c r="A205">
        <v>169</v>
      </c>
      <c r="B205">
        <v>1687909532</v>
      </c>
      <c r="C205">
        <v>37000.40000009537</v>
      </c>
      <c r="D205" t="s">
        <v>1256</v>
      </c>
      <c r="E205" t="s">
        <v>1257</v>
      </c>
      <c r="F205">
        <v>15</v>
      </c>
      <c r="P205">
        <v>1687909524</v>
      </c>
      <c r="Q205">
        <f>(R205)/1000</f>
        <v>0</v>
      </c>
      <c r="R205">
        <f>1000*DB205*AP205*(CX205-CY205)/(100*CQ205*(1000-AP205*CX205))</f>
        <v>0</v>
      </c>
      <c r="S205">
        <f>DB205*AP205*(CW205-CV205*(1000-AP205*CY205)/(1000-AP205*CX205))/(100*CQ205)</f>
        <v>0</v>
      </c>
      <c r="T205">
        <f>CV205 - IF(AP205&gt;1, S205*CQ205*100.0/(AR205*DJ205), 0)</f>
        <v>0</v>
      </c>
      <c r="U205">
        <f>((AA205-Q205/2)*T205-S205)/(AA205+Q205/2)</f>
        <v>0</v>
      </c>
      <c r="V205">
        <f>U205*(DC205+DD205)/1000.0</f>
        <v>0</v>
      </c>
      <c r="W205">
        <f>(CV205 - IF(AP205&gt;1, S205*CQ205*100.0/(AR205*DJ205), 0))*(DC205+DD205)/1000.0</f>
        <v>0</v>
      </c>
      <c r="X205">
        <f>2.0/((1/Z205-1/Y205)+SIGN(Z205)*SQRT((1/Z205-1/Y205)*(1/Z205-1/Y205) + 4*CR205/((CR205+1)*(CR205+1))*(2*1/Z205*1/Y205-1/Y205*1/Y205)))</f>
        <v>0</v>
      </c>
      <c r="Y205">
        <f>IF(LEFT(CS205,1)&lt;&gt;"0",IF(LEFT(CS205,1)="1",3.0,CT205),$D$5+$E$5*(DJ205*DC205/($K$5*1000))+$F$5*(DJ205*DC205/($K$5*1000))*MAX(MIN(CQ205,$J$5),$I$5)*MAX(MIN(CQ205,$J$5),$I$5)+$G$5*MAX(MIN(CQ205,$J$5),$I$5)*(DJ205*DC205/($K$5*1000))+$H$5*(DJ205*DC205/($K$5*1000))*(DJ205*DC205/($K$5*1000)))</f>
        <v>0</v>
      </c>
      <c r="Z205">
        <f>Q205*(1000-(1000*0.61365*exp(17.502*AD205/(240.97+AD205))/(DC205+DD205)+CX205)/2)/(1000*0.61365*exp(17.502*AD205/(240.97+AD205))/(DC205+DD205)-CX205)</f>
        <v>0</v>
      </c>
      <c r="AA205">
        <f>1/((CR205+1)/(X205/1.6)+1/(Y205/1.37)) + CR205/((CR205+1)/(X205/1.6) + CR205/(Y205/1.37))</f>
        <v>0</v>
      </c>
      <c r="AB205">
        <f>(CM205*CP205)</f>
        <v>0</v>
      </c>
      <c r="AC205">
        <f>(DE205+(AB205+2*0.95*5.67E-8*(((DE205+$B$7)+273)^4-(DE205+273)^4)-44100*Q205)/(1.84*29.3*Y205+8*0.95*5.67E-8*(DE205+273)^3))</f>
        <v>0</v>
      </c>
      <c r="AD205">
        <f>($B$119*DF205+$D$7*DG205+$C$119*AC205)</f>
        <v>0</v>
      </c>
      <c r="AE205">
        <f>0.61365*exp(17.502*AD205/(240.97+AD205))</f>
        <v>0</v>
      </c>
      <c r="AF205">
        <f>(AG205/AH205*100)</f>
        <v>0</v>
      </c>
      <c r="AG205">
        <f>CX205*(DC205+DD205)/1000</f>
        <v>0</v>
      </c>
      <c r="AH205">
        <f>0.61365*exp(17.502*DE205/(240.97+DE205))</f>
        <v>0</v>
      </c>
      <c r="AI205">
        <f>(AE205-CX205*(DC205+DD205)/1000)</f>
        <v>0</v>
      </c>
      <c r="AJ205">
        <f>(-Q205*44100)</f>
        <v>0</v>
      </c>
      <c r="AK205">
        <f>2*29.3*Y205*0.92*(DE205-AD205)</f>
        <v>0</v>
      </c>
      <c r="AL205">
        <f>2*0.95*5.67E-8*(((DE205+$B$7)+273)^4-(AD205+273)^4)</f>
        <v>0</v>
      </c>
      <c r="AM205">
        <f>AB205+AL205+AJ205+AK205</f>
        <v>0</v>
      </c>
      <c r="AN205">
        <v>0</v>
      </c>
      <c r="AO205">
        <v>0</v>
      </c>
      <c r="AP205">
        <f>IF(AN205*$H$13&gt;=AR205,1.0,(AR205/(AR205-AN205*$H$13)))</f>
        <v>0</v>
      </c>
      <c r="AQ205">
        <f>(AP205-1)*100</f>
        <v>0</v>
      </c>
      <c r="AR205">
        <f>MAX(0,($B$13+$C$13*DJ205)/(1+$D$13*DJ205)*DC205/(DE205+273)*$E$13)</f>
        <v>0</v>
      </c>
      <c r="AS205" t="s">
        <v>409</v>
      </c>
      <c r="AT205">
        <v>12501.9</v>
      </c>
      <c r="AU205">
        <v>646.7515384615385</v>
      </c>
      <c r="AV205">
        <v>2575.47</v>
      </c>
      <c r="AW205">
        <f>1-AU205/AV205</f>
        <v>0</v>
      </c>
      <c r="AX205">
        <v>-1.242991638256745</v>
      </c>
      <c r="AY205" t="s">
        <v>1258</v>
      </c>
      <c r="AZ205">
        <v>12591</v>
      </c>
      <c r="BA205">
        <v>571.6428461538462</v>
      </c>
      <c r="BB205">
        <v>757.381</v>
      </c>
      <c r="BC205">
        <f>1-BA205/BB205</f>
        <v>0</v>
      </c>
      <c r="BD205">
        <v>0.5</v>
      </c>
      <c r="BE205">
        <f>CN205</f>
        <v>0</v>
      </c>
      <c r="BF205">
        <f>S205</f>
        <v>0</v>
      </c>
      <c r="BG205">
        <f>BC205*BD205*BE205</f>
        <v>0</v>
      </c>
      <c r="BH205">
        <f>(BF205-AX205)/BE205</f>
        <v>0</v>
      </c>
      <c r="BI205">
        <f>(AV205-BB205)/BB205</f>
        <v>0</v>
      </c>
      <c r="BJ205">
        <f>AU205/(AW205+AU205/BB205)</f>
        <v>0</v>
      </c>
      <c r="BK205" t="s">
        <v>1259</v>
      </c>
      <c r="BL205">
        <v>-3.45</v>
      </c>
      <c r="BM205">
        <f>IF(BL205&lt;&gt;0, BL205, BJ205)</f>
        <v>0</v>
      </c>
      <c r="BN205">
        <f>1-BM205/BB205</f>
        <v>0</v>
      </c>
      <c r="BO205">
        <f>(BB205-BA205)/(BB205-BM205)</f>
        <v>0</v>
      </c>
      <c r="BP205">
        <f>(AV205-BB205)/(AV205-BM205)</f>
        <v>0</v>
      </c>
      <c r="BQ205">
        <f>(BB205-BA205)/(BB205-AU205)</f>
        <v>0</v>
      </c>
      <c r="BR205">
        <f>(AV205-BB205)/(AV205-AU205)</f>
        <v>0</v>
      </c>
      <c r="BS205">
        <f>(BO205*BM205/BA205)</f>
        <v>0</v>
      </c>
      <c r="BT205">
        <f>(1-BS205)</f>
        <v>0</v>
      </c>
      <c r="BU205">
        <v>2181</v>
      </c>
      <c r="BV205">
        <v>300</v>
      </c>
      <c r="BW205">
        <v>300</v>
      </c>
      <c r="BX205">
        <v>300</v>
      </c>
      <c r="BY205">
        <v>12591</v>
      </c>
      <c r="BZ205">
        <v>734.08</v>
      </c>
      <c r="CA205">
        <v>-0.00972482</v>
      </c>
      <c r="CB205">
        <v>-3.03</v>
      </c>
      <c r="CC205" t="s">
        <v>412</v>
      </c>
      <c r="CD205" t="s">
        <v>412</v>
      </c>
      <c r="CE205" t="s">
        <v>412</v>
      </c>
      <c r="CF205" t="s">
        <v>412</v>
      </c>
      <c r="CG205" t="s">
        <v>412</v>
      </c>
      <c r="CH205" t="s">
        <v>412</v>
      </c>
      <c r="CI205" t="s">
        <v>412</v>
      </c>
      <c r="CJ205" t="s">
        <v>412</v>
      </c>
      <c r="CK205" t="s">
        <v>412</v>
      </c>
      <c r="CL205" t="s">
        <v>412</v>
      </c>
      <c r="CM205">
        <f>$B$11*DK205+$C$11*DL205+$F$11*DW205*(1-DZ205)</f>
        <v>0</v>
      </c>
      <c r="CN205">
        <f>CM205*CO205</f>
        <v>0</v>
      </c>
      <c r="CO205">
        <f>($B$11*$D$9+$C$11*$D$9+$F$11*((EJ205+EB205)/MAX(EJ205+EB205+EK205, 0.1)*$I$9+EK205/MAX(EJ205+EB205+EK205, 0.1)*$J$9))/($B$11+$C$11+$F$11)</f>
        <v>0</v>
      </c>
      <c r="CP205">
        <f>($B$11*$K$9+$C$11*$K$9+$F$11*((EJ205+EB205)/MAX(EJ205+EB205+EK205, 0.1)*$P$9+EK205/MAX(EJ205+EB205+EK205, 0.1)*$Q$9))/($B$11+$C$11+$F$11)</f>
        <v>0</v>
      </c>
      <c r="CQ205">
        <v>6</v>
      </c>
      <c r="CR205">
        <v>0.5</v>
      </c>
      <c r="CS205" t="s">
        <v>413</v>
      </c>
      <c r="CT205">
        <v>2</v>
      </c>
      <c r="CU205">
        <v>1687909524</v>
      </c>
      <c r="CV205">
        <v>431.1663548387098</v>
      </c>
      <c r="CW205">
        <v>434.9905483870968</v>
      </c>
      <c r="CX205">
        <v>31.18458064516129</v>
      </c>
      <c r="CY205">
        <v>31.00462580645161</v>
      </c>
      <c r="CZ205">
        <v>430.6443548387098</v>
      </c>
      <c r="DA205">
        <v>30.70658064516129</v>
      </c>
      <c r="DB205">
        <v>600.2319354838711</v>
      </c>
      <c r="DC205">
        <v>100.7425483870968</v>
      </c>
      <c r="DD205">
        <v>0.1000275709677419</v>
      </c>
      <c r="DE205">
        <v>31.66137096774193</v>
      </c>
      <c r="DF205">
        <v>32.45602903225807</v>
      </c>
      <c r="DG205">
        <v>999.9000000000003</v>
      </c>
      <c r="DH205">
        <v>0</v>
      </c>
      <c r="DI205">
        <v>0</v>
      </c>
      <c r="DJ205">
        <v>9995.681935483874</v>
      </c>
      <c r="DK205">
        <v>0</v>
      </c>
      <c r="DL205">
        <v>109.5728387096774</v>
      </c>
      <c r="DM205">
        <v>-3.802911612903226</v>
      </c>
      <c r="DN205">
        <v>445.0676451612903</v>
      </c>
      <c r="DO205">
        <v>448.9087741935484</v>
      </c>
      <c r="DP205">
        <v>0.1814218387096774</v>
      </c>
      <c r="DQ205">
        <v>434.9905483870968</v>
      </c>
      <c r="DR205">
        <v>31.00462580645161</v>
      </c>
      <c r="DS205">
        <v>3.141763870967742</v>
      </c>
      <c r="DT205">
        <v>3.123486129032258</v>
      </c>
      <c r="DU205">
        <v>24.79893548387097</v>
      </c>
      <c r="DV205">
        <v>24.70127096774194</v>
      </c>
      <c r="DW205">
        <v>799.9710967741935</v>
      </c>
      <c r="DX205">
        <v>0.949994258064516</v>
      </c>
      <c r="DY205">
        <v>0.05000534516129031</v>
      </c>
      <c r="DZ205">
        <v>0</v>
      </c>
      <c r="EA205">
        <v>572.3115483870969</v>
      </c>
      <c r="EB205">
        <v>4.999310000000001</v>
      </c>
      <c r="EC205">
        <v>12602.88548387096</v>
      </c>
      <c r="ED205">
        <v>6994.303548387097</v>
      </c>
      <c r="EE205">
        <v>37.25</v>
      </c>
      <c r="EF205">
        <v>39.12093548387097</v>
      </c>
      <c r="EG205">
        <v>38.12093548387097</v>
      </c>
      <c r="EH205">
        <v>38.68699999999998</v>
      </c>
      <c r="EI205">
        <v>39.147</v>
      </c>
      <c r="EJ205">
        <v>755.219677419355</v>
      </c>
      <c r="EK205">
        <v>39.75290322580645</v>
      </c>
      <c r="EL205">
        <v>0</v>
      </c>
      <c r="EM205">
        <v>107.1999998092651</v>
      </c>
      <c r="EN205">
        <v>0</v>
      </c>
      <c r="EO205">
        <v>571.6428461538462</v>
      </c>
      <c r="EP205">
        <v>-53.6015726444456</v>
      </c>
      <c r="EQ205">
        <v>-10336.71040059867</v>
      </c>
      <c r="ER205">
        <v>12434.76076923077</v>
      </c>
      <c r="ES205">
        <v>15</v>
      </c>
      <c r="ET205">
        <v>1687909550</v>
      </c>
      <c r="EU205" t="s">
        <v>1260</v>
      </c>
      <c r="EV205">
        <v>1687909550</v>
      </c>
      <c r="EW205">
        <v>1687909549</v>
      </c>
      <c r="EX205">
        <v>169</v>
      </c>
      <c r="EY205">
        <v>-0.021</v>
      </c>
      <c r="EZ205">
        <v>-0.001</v>
      </c>
      <c r="FA205">
        <v>0.522</v>
      </c>
      <c r="FB205">
        <v>0.478</v>
      </c>
      <c r="FC205">
        <v>435</v>
      </c>
      <c r="FD205">
        <v>31</v>
      </c>
      <c r="FE205">
        <v>0.34</v>
      </c>
      <c r="FF205">
        <v>0.15</v>
      </c>
      <c r="FG205">
        <v>-3.782269999999999</v>
      </c>
      <c r="FH205">
        <v>-0.3874421602787373</v>
      </c>
      <c r="FI205">
        <v>0.04275855857845674</v>
      </c>
      <c r="FJ205">
        <v>1</v>
      </c>
      <c r="FK205">
        <v>431.191</v>
      </c>
      <c r="FL205">
        <v>-0.2105322580653769</v>
      </c>
      <c r="FM205">
        <v>0.02224206998953864</v>
      </c>
      <c r="FN205">
        <v>1</v>
      </c>
      <c r="FO205">
        <v>0.1518508634146342</v>
      </c>
      <c r="FP205">
        <v>0.5157940369337979</v>
      </c>
      <c r="FQ205">
        <v>0.05157997048197434</v>
      </c>
      <c r="FR205">
        <v>0</v>
      </c>
      <c r="FS205">
        <v>31.17699032258064</v>
      </c>
      <c r="FT205">
        <v>0.5691822580644624</v>
      </c>
      <c r="FU205">
        <v>0.04275191265171411</v>
      </c>
      <c r="FV205">
        <v>1</v>
      </c>
      <c r="FW205">
        <v>3</v>
      </c>
      <c r="FX205">
        <v>4</v>
      </c>
      <c r="FY205" t="s">
        <v>519</v>
      </c>
      <c r="FZ205">
        <v>3.17251</v>
      </c>
      <c r="GA205">
        <v>2.79656</v>
      </c>
      <c r="GB205">
        <v>0.10562</v>
      </c>
      <c r="GC205">
        <v>0.106983</v>
      </c>
      <c r="GD205">
        <v>0.141843</v>
      </c>
      <c r="GE205">
        <v>0.142248</v>
      </c>
      <c r="GF205">
        <v>27725.3</v>
      </c>
      <c r="GG205">
        <v>22068.9</v>
      </c>
      <c r="GH205">
        <v>28995.2</v>
      </c>
      <c r="GI205">
        <v>24227.2</v>
      </c>
      <c r="GJ205">
        <v>31640.6</v>
      </c>
      <c r="GK205">
        <v>30322.7</v>
      </c>
      <c r="GL205">
        <v>40000.3</v>
      </c>
      <c r="GM205">
        <v>39533.2</v>
      </c>
      <c r="GN205">
        <v>2.12035</v>
      </c>
      <c r="GO205">
        <v>1.8132</v>
      </c>
      <c r="GP205">
        <v>0.117838</v>
      </c>
      <c r="GQ205">
        <v>0</v>
      </c>
      <c r="GR205">
        <v>30.6065</v>
      </c>
      <c r="GS205">
        <v>999.9</v>
      </c>
      <c r="GT205">
        <v>63.2</v>
      </c>
      <c r="GU205">
        <v>34.8</v>
      </c>
      <c r="GV205">
        <v>35.0441</v>
      </c>
      <c r="GW205">
        <v>61.7197</v>
      </c>
      <c r="GX205">
        <v>31.6747</v>
      </c>
      <c r="GY205">
        <v>1</v>
      </c>
      <c r="GZ205">
        <v>0.341954</v>
      </c>
      <c r="HA205">
        <v>0</v>
      </c>
      <c r="HB205">
        <v>20.284</v>
      </c>
      <c r="HC205">
        <v>5.22508</v>
      </c>
      <c r="HD205">
        <v>11.9081</v>
      </c>
      <c r="HE205">
        <v>4.9638</v>
      </c>
      <c r="HF205">
        <v>3.292</v>
      </c>
      <c r="HG205">
        <v>9999</v>
      </c>
      <c r="HH205">
        <v>9999</v>
      </c>
      <c r="HI205">
        <v>9999</v>
      </c>
      <c r="HJ205">
        <v>999.9</v>
      </c>
      <c r="HK205">
        <v>4.97029</v>
      </c>
      <c r="HL205">
        <v>1.87523</v>
      </c>
      <c r="HM205">
        <v>1.87399</v>
      </c>
      <c r="HN205">
        <v>1.87317</v>
      </c>
      <c r="HO205">
        <v>1.87457</v>
      </c>
      <c r="HP205">
        <v>1.86958</v>
      </c>
      <c r="HQ205">
        <v>1.87374</v>
      </c>
      <c r="HR205">
        <v>1.87882</v>
      </c>
      <c r="HS205">
        <v>0</v>
      </c>
      <c r="HT205">
        <v>0</v>
      </c>
      <c r="HU205">
        <v>0</v>
      </c>
      <c r="HV205">
        <v>0</v>
      </c>
      <c r="HW205" t="s">
        <v>416</v>
      </c>
      <c r="HX205" t="s">
        <v>417</v>
      </c>
      <c r="HY205" t="s">
        <v>418</v>
      </c>
      <c r="HZ205" t="s">
        <v>418</v>
      </c>
      <c r="IA205" t="s">
        <v>418</v>
      </c>
      <c r="IB205" t="s">
        <v>418</v>
      </c>
      <c r="IC205">
        <v>0</v>
      </c>
      <c r="ID205">
        <v>100</v>
      </c>
      <c r="IE205">
        <v>100</v>
      </c>
      <c r="IF205">
        <v>0.522</v>
      </c>
      <c r="IG205">
        <v>0.478</v>
      </c>
      <c r="IH205">
        <v>0.5432857142856733</v>
      </c>
      <c r="II205">
        <v>0</v>
      </c>
      <c r="IJ205">
        <v>0</v>
      </c>
      <c r="IK205">
        <v>0</v>
      </c>
      <c r="IL205">
        <v>0.4794650000000011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1.5</v>
      </c>
      <c r="IU205">
        <v>1.5</v>
      </c>
      <c r="IV205">
        <v>1.13892</v>
      </c>
      <c r="IW205">
        <v>2.43774</v>
      </c>
      <c r="IX205">
        <v>1.42578</v>
      </c>
      <c r="IY205">
        <v>2.2644</v>
      </c>
      <c r="IZ205">
        <v>1.54785</v>
      </c>
      <c r="JA205">
        <v>2.40234</v>
      </c>
      <c r="JB205">
        <v>37.8921</v>
      </c>
      <c r="JC205">
        <v>14.2108</v>
      </c>
      <c r="JD205">
        <v>18</v>
      </c>
      <c r="JE205">
        <v>636.754</v>
      </c>
      <c r="JF205">
        <v>419.641</v>
      </c>
      <c r="JG205">
        <v>31.1375</v>
      </c>
      <c r="JH205">
        <v>31.6279</v>
      </c>
      <c r="JI205">
        <v>30.0003</v>
      </c>
      <c r="JJ205">
        <v>31.4766</v>
      </c>
      <c r="JK205">
        <v>31.4046</v>
      </c>
      <c r="JL205">
        <v>22.7989</v>
      </c>
      <c r="JM205">
        <v>13.6637</v>
      </c>
      <c r="JN205">
        <v>100</v>
      </c>
      <c r="JO205">
        <v>-999.9</v>
      </c>
      <c r="JP205">
        <v>435</v>
      </c>
      <c r="JQ205">
        <v>31</v>
      </c>
      <c r="JR205">
        <v>94.4799</v>
      </c>
      <c r="JS205">
        <v>100.574</v>
      </c>
    </row>
    <row r="206" spans="1:279">
      <c r="A206">
        <v>170</v>
      </c>
      <c r="B206">
        <v>1687909653</v>
      </c>
      <c r="C206">
        <v>37121.40000009537</v>
      </c>
      <c r="D206" t="s">
        <v>1261</v>
      </c>
      <c r="E206" t="s">
        <v>1262</v>
      </c>
      <c r="F206">
        <v>15</v>
      </c>
      <c r="P206">
        <v>1687909645</v>
      </c>
      <c r="Q206">
        <f>(R206)/1000</f>
        <v>0</v>
      </c>
      <c r="R206">
        <f>1000*DB206*AP206*(CX206-CY206)/(100*CQ206*(1000-AP206*CX206))</f>
        <v>0</v>
      </c>
      <c r="S206">
        <f>DB206*AP206*(CW206-CV206*(1000-AP206*CY206)/(1000-AP206*CX206))/(100*CQ206)</f>
        <v>0</v>
      </c>
      <c r="T206">
        <f>CV206 - IF(AP206&gt;1, S206*CQ206*100.0/(AR206*DJ206), 0)</f>
        <v>0</v>
      </c>
      <c r="U206">
        <f>((AA206-Q206/2)*T206-S206)/(AA206+Q206/2)</f>
        <v>0</v>
      </c>
      <c r="V206">
        <f>U206*(DC206+DD206)/1000.0</f>
        <v>0</v>
      </c>
      <c r="W206">
        <f>(CV206 - IF(AP206&gt;1, S206*CQ206*100.0/(AR206*DJ206), 0))*(DC206+DD206)/1000.0</f>
        <v>0</v>
      </c>
      <c r="X206">
        <f>2.0/((1/Z206-1/Y206)+SIGN(Z206)*SQRT((1/Z206-1/Y206)*(1/Z206-1/Y206) + 4*CR206/((CR206+1)*(CR206+1))*(2*1/Z206*1/Y206-1/Y206*1/Y206)))</f>
        <v>0</v>
      </c>
      <c r="Y206">
        <f>IF(LEFT(CS206,1)&lt;&gt;"0",IF(LEFT(CS206,1)="1",3.0,CT206),$D$5+$E$5*(DJ206*DC206/($K$5*1000))+$F$5*(DJ206*DC206/($K$5*1000))*MAX(MIN(CQ206,$J$5),$I$5)*MAX(MIN(CQ206,$J$5),$I$5)+$G$5*MAX(MIN(CQ206,$J$5),$I$5)*(DJ206*DC206/($K$5*1000))+$H$5*(DJ206*DC206/($K$5*1000))*(DJ206*DC206/($K$5*1000)))</f>
        <v>0</v>
      </c>
      <c r="Z206">
        <f>Q206*(1000-(1000*0.61365*exp(17.502*AD206/(240.97+AD206))/(DC206+DD206)+CX206)/2)/(1000*0.61365*exp(17.502*AD206/(240.97+AD206))/(DC206+DD206)-CX206)</f>
        <v>0</v>
      </c>
      <c r="AA206">
        <f>1/((CR206+1)/(X206/1.6)+1/(Y206/1.37)) + CR206/((CR206+1)/(X206/1.6) + CR206/(Y206/1.37))</f>
        <v>0</v>
      </c>
      <c r="AB206">
        <f>(CM206*CP206)</f>
        <v>0</v>
      </c>
      <c r="AC206">
        <f>(DE206+(AB206+2*0.95*5.67E-8*(((DE206+$B$7)+273)^4-(DE206+273)^4)-44100*Q206)/(1.84*29.3*Y206+8*0.95*5.67E-8*(DE206+273)^3))</f>
        <v>0</v>
      </c>
      <c r="AD206">
        <f>($B$119*DF206+$D$7*DG206+$C$119*AC206)</f>
        <v>0</v>
      </c>
      <c r="AE206">
        <f>0.61365*exp(17.502*AD206/(240.97+AD206))</f>
        <v>0</v>
      </c>
      <c r="AF206">
        <f>(AG206/AH206*100)</f>
        <v>0</v>
      </c>
      <c r="AG206">
        <f>CX206*(DC206+DD206)/1000</f>
        <v>0</v>
      </c>
      <c r="AH206">
        <f>0.61365*exp(17.502*DE206/(240.97+DE206))</f>
        <v>0</v>
      </c>
      <c r="AI206">
        <f>(AE206-CX206*(DC206+DD206)/1000)</f>
        <v>0</v>
      </c>
      <c r="AJ206">
        <f>(-Q206*44100)</f>
        <v>0</v>
      </c>
      <c r="AK206">
        <f>2*29.3*Y206*0.92*(DE206-AD206)</f>
        <v>0</v>
      </c>
      <c r="AL206">
        <f>2*0.95*5.67E-8*(((DE206+$B$7)+273)^4-(AD206+273)^4)</f>
        <v>0</v>
      </c>
      <c r="AM206">
        <f>AB206+AL206+AJ206+AK206</f>
        <v>0</v>
      </c>
      <c r="AN206">
        <v>0</v>
      </c>
      <c r="AO206">
        <v>0</v>
      </c>
      <c r="AP206">
        <f>IF(AN206*$H$13&gt;=AR206,1.0,(AR206/(AR206-AN206*$H$13)))</f>
        <v>0</v>
      </c>
      <c r="AQ206">
        <f>(AP206-1)*100</f>
        <v>0</v>
      </c>
      <c r="AR206">
        <f>MAX(0,($B$13+$C$13*DJ206)/(1+$D$13*DJ206)*DC206/(DE206+273)*$E$13)</f>
        <v>0</v>
      </c>
      <c r="AS206" t="s">
        <v>409</v>
      </c>
      <c r="AT206">
        <v>12501.9</v>
      </c>
      <c r="AU206">
        <v>646.7515384615385</v>
      </c>
      <c r="AV206">
        <v>2575.47</v>
      </c>
      <c r="AW206">
        <f>1-AU206/AV206</f>
        <v>0</v>
      </c>
      <c r="AX206">
        <v>-1.242991638256745</v>
      </c>
      <c r="AY206" t="s">
        <v>1263</v>
      </c>
      <c r="AZ206">
        <v>12594.3</v>
      </c>
      <c r="BA206">
        <v>488.9489230769231</v>
      </c>
      <c r="BB206">
        <v>651.0890000000001</v>
      </c>
      <c r="BC206">
        <f>1-BA206/BB206</f>
        <v>0</v>
      </c>
      <c r="BD206">
        <v>0.5</v>
      </c>
      <c r="BE206">
        <f>CN206</f>
        <v>0</v>
      </c>
      <c r="BF206">
        <f>S206</f>
        <v>0</v>
      </c>
      <c r="BG206">
        <f>BC206*BD206*BE206</f>
        <v>0</v>
      </c>
      <c r="BH206">
        <f>(BF206-AX206)/BE206</f>
        <v>0</v>
      </c>
      <c r="BI206">
        <f>(AV206-BB206)/BB206</f>
        <v>0</v>
      </c>
      <c r="BJ206">
        <f>AU206/(AW206+AU206/BB206)</f>
        <v>0</v>
      </c>
      <c r="BK206" t="s">
        <v>1264</v>
      </c>
      <c r="BL206">
        <v>-249.83</v>
      </c>
      <c r="BM206">
        <f>IF(BL206&lt;&gt;0, BL206, BJ206)</f>
        <v>0</v>
      </c>
      <c r="BN206">
        <f>1-BM206/BB206</f>
        <v>0</v>
      </c>
      <c r="BO206">
        <f>(BB206-BA206)/(BB206-BM206)</f>
        <v>0</v>
      </c>
      <c r="BP206">
        <f>(AV206-BB206)/(AV206-BM206)</f>
        <v>0</v>
      </c>
      <c r="BQ206">
        <f>(BB206-BA206)/(BB206-AU206)</f>
        <v>0</v>
      </c>
      <c r="BR206">
        <f>(AV206-BB206)/(AV206-AU206)</f>
        <v>0</v>
      </c>
      <c r="BS206">
        <f>(BO206*BM206/BA206)</f>
        <v>0</v>
      </c>
      <c r="BT206">
        <f>(1-BS206)</f>
        <v>0</v>
      </c>
      <c r="BU206">
        <v>2183</v>
      </c>
      <c r="BV206">
        <v>300</v>
      </c>
      <c r="BW206">
        <v>300</v>
      </c>
      <c r="BX206">
        <v>300</v>
      </c>
      <c r="BY206">
        <v>12594.3</v>
      </c>
      <c r="BZ206">
        <v>614.02</v>
      </c>
      <c r="CA206">
        <v>-0.00972869</v>
      </c>
      <c r="CB206">
        <v>-10.79</v>
      </c>
      <c r="CC206" t="s">
        <v>412</v>
      </c>
      <c r="CD206" t="s">
        <v>412</v>
      </c>
      <c r="CE206" t="s">
        <v>412</v>
      </c>
      <c r="CF206" t="s">
        <v>412</v>
      </c>
      <c r="CG206" t="s">
        <v>412</v>
      </c>
      <c r="CH206" t="s">
        <v>412</v>
      </c>
      <c r="CI206" t="s">
        <v>412</v>
      </c>
      <c r="CJ206" t="s">
        <v>412</v>
      </c>
      <c r="CK206" t="s">
        <v>412</v>
      </c>
      <c r="CL206" t="s">
        <v>412</v>
      </c>
      <c r="CM206">
        <f>$B$11*DK206+$C$11*DL206+$F$11*DW206*(1-DZ206)</f>
        <v>0</v>
      </c>
      <c r="CN206">
        <f>CM206*CO206</f>
        <v>0</v>
      </c>
      <c r="CO206">
        <f>($B$11*$D$9+$C$11*$D$9+$F$11*((EJ206+EB206)/MAX(EJ206+EB206+EK206, 0.1)*$I$9+EK206/MAX(EJ206+EB206+EK206, 0.1)*$J$9))/($B$11+$C$11+$F$11)</f>
        <v>0</v>
      </c>
      <c r="CP206">
        <f>($B$11*$K$9+$C$11*$K$9+$F$11*((EJ206+EB206)/MAX(EJ206+EB206+EK206, 0.1)*$P$9+EK206/MAX(EJ206+EB206+EK206, 0.1)*$Q$9))/($B$11+$C$11+$F$11)</f>
        <v>0</v>
      </c>
      <c r="CQ206">
        <v>6</v>
      </c>
      <c r="CR206">
        <v>0.5</v>
      </c>
      <c r="CS206" t="s">
        <v>413</v>
      </c>
      <c r="CT206">
        <v>2</v>
      </c>
      <c r="CU206">
        <v>1687909645</v>
      </c>
      <c r="CV206">
        <v>431.4040967741935</v>
      </c>
      <c r="CW206">
        <v>434.9907419354839</v>
      </c>
      <c r="CX206">
        <v>31.18193548387097</v>
      </c>
      <c r="CY206">
        <v>30.93393870967742</v>
      </c>
      <c r="CZ206">
        <v>430.8770967741935</v>
      </c>
      <c r="DA206">
        <v>30.70693548387096</v>
      </c>
      <c r="DB206">
        <v>600.1977419354839</v>
      </c>
      <c r="DC206">
        <v>100.7411612903226</v>
      </c>
      <c r="DD206">
        <v>0.09990036774193548</v>
      </c>
      <c r="DE206">
        <v>31.72737419354838</v>
      </c>
      <c r="DF206">
        <v>32.24009354838709</v>
      </c>
      <c r="DG206">
        <v>999.9000000000003</v>
      </c>
      <c r="DH206">
        <v>0</v>
      </c>
      <c r="DI206">
        <v>0</v>
      </c>
      <c r="DJ206">
        <v>9999.090645161292</v>
      </c>
      <c r="DK206">
        <v>0</v>
      </c>
      <c r="DL206">
        <v>284.0699032258065</v>
      </c>
      <c r="DM206">
        <v>-3.591719032258065</v>
      </c>
      <c r="DN206">
        <v>445.2851612903225</v>
      </c>
      <c r="DO206">
        <v>448.8763225806451</v>
      </c>
      <c r="DP206">
        <v>0.251050129032258</v>
      </c>
      <c r="DQ206">
        <v>434.9907419354839</v>
      </c>
      <c r="DR206">
        <v>30.93393870967742</v>
      </c>
      <c r="DS206">
        <v>3.141613870967742</v>
      </c>
      <c r="DT206">
        <v>3.116321935483871</v>
      </c>
      <c r="DU206">
        <v>24.79814193548387</v>
      </c>
      <c r="DV206">
        <v>24.66284193548387</v>
      </c>
      <c r="DW206">
        <v>799.9860645161293</v>
      </c>
      <c r="DX206">
        <v>0.9499921612903228</v>
      </c>
      <c r="DY206">
        <v>0.05000745161290322</v>
      </c>
      <c r="DZ206">
        <v>0</v>
      </c>
      <c r="EA206">
        <v>489.0678709677418</v>
      </c>
      <c r="EB206">
        <v>4.999310000000001</v>
      </c>
      <c r="EC206">
        <v>5418.846451612903</v>
      </c>
      <c r="ED206">
        <v>6994.428709677419</v>
      </c>
      <c r="EE206">
        <v>37.25</v>
      </c>
      <c r="EF206">
        <v>39.125</v>
      </c>
      <c r="EG206">
        <v>38.01600000000001</v>
      </c>
      <c r="EH206">
        <v>38.875</v>
      </c>
      <c r="EI206">
        <v>39.18299999999999</v>
      </c>
      <c r="EJ206">
        <v>755.2300000000001</v>
      </c>
      <c r="EK206">
        <v>39.75225806451613</v>
      </c>
      <c r="EL206">
        <v>0</v>
      </c>
      <c r="EM206">
        <v>120.3999998569489</v>
      </c>
      <c r="EN206">
        <v>0</v>
      </c>
      <c r="EO206">
        <v>488.9489230769231</v>
      </c>
      <c r="EP206">
        <v>-16.11685471777903</v>
      </c>
      <c r="EQ206">
        <v>-205.816410878633</v>
      </c>
      <c r="ER206">
        <v>5417.521153846154</v>
      </c>
      <c r="ES206">
        <v>15</v>
      </c>
      <c r="ET206">
        <v>1687909670</v>
      </c>
      <c r="EU206" t="s">
        <v>1265</v>
      </c>
      <c r="EV206">
        <v>1687909670</v>
      </c>
      <c r="EW206">
        <v>1687909670</v>
      </c>
      <c r="EX206">
        <v>170</v>
      </c>
      <c r="EY206">
        <v>0.005</v>
      </c>
      <c r="EZ206">
        <v>-0.003</v>
      </c>
      <c r="FA206">
        <v>0.527</v>
      </c>
      <c r="FB206">
        <v>0.475</v>
      </c>
      <c r="FC206">
        <v>435</v>
      </c>
      <c r="FD206">
        <v>31</v>
      </c>
      <c r="FE206">
        <v>0.26</v>
      </c>
      <c r="FF206">
        <v>0.2</v>
      </c>
      <c r="FG206">
        <v>-3.600374390243902</v>
      </c>
      <c r="FH206">
        <v>0.1291530313588868</v>
      </c>
      <c r="FI206">
        <v>0.03843584633079884</v>
      </c>
      <c r="FJ206">
        <v>1</v>
      </c>
      <c r="FK206">
        <v>431.3990322580645</v>
      </c>
      <c r="FL206">
        <v>-0.2488548387095286</v>
      </c>
      <c r="FM206">
        <v>0.03252937518212992</v>
      </c>
      <c r="FN206">
        <v>1</v>
      </c>
      <c r="FO206">
        <v>0.2316573658536586</v>
      </c>
      <c r="FP206">
        <v>0.356518369337979</v>
      </c>
      <c r="FQ206">
        <v>0.03889486089494193</v>
      </c>
      <c r="FR206">
        <v>1</v>
      </c>
      <c r="FS206">
        <v>31.1849935483871</v>
      </c>
      <c r="FT206">
        <v>0.3829306451612526</v>
      </c>
      <c r="FU206">
        <v>0.02860037147834393</v>
      </c>
      <c r="FV206">
        <v>1</v>
      </c>
      <c r="FW206">
        <v>4</v>
      </c>
      <c r="FX206">
        <v>4</v>
      </c>
      <c r="FY206" t="s">
        <v>415</v>
      </c>
      <c r="FZ206">
        <v>3.17294</v>
      </c>
      <c r="GA206">
        <v>2.79679</v>
      </c>
      <c r="GB206">
        <v>0.105635</v>
      </c>
      <c r="GC206">
        <v>0.106944</v>
      </c>
      <c r="GD206">
        <v>0.141819</v>
      </c>
      <c r="GE206">
        <v>0.142107</v>
      </c>
      <c r="GF206">
        <v>27730.9</v>
      </c>
      <c r="GG206">
        <v>22062.3</v>
      </c>
      <c r="GH206">
        <v>29002</v>
      </c>
      <c r="GI206">
        <v>24219.3</v>
      </c>
      <c r="GJ206">
        <v>31647.7</v>
      </c>
      <c r="GK206">
        <v>30319.4</v>
      </c>
      <c r="GL206">
        <v>40007.5</v>
      </c>
      <c r="GM206">
        <v>39521.9</v>
      </c>
      <c r="GN206">
        <v>2.1265</v>
      </c>
      <c r="GO206">
        <v>1.8023</v>
      </c>
      <c r="GP206">
        <v>0.09608269999999999</v>
      </c>
      <c r="GQ206">
        <v>0</v>
      </c>
      <c r="GR206">
        <v>30.6012</v>
      </c>
      <c r="GS206">
        <v>999.9</v>
      </c>
      <c r="GT206">
        <v>63.1</v>
      </c>
      <c r="GU206">
        <v>34.8</v>
      </c>
      <c r="GV206">
        <v>34.9888</v>
      </c>
      <c r="GW206">
        <v>62.0997</v>
      </c>
      <c r="GX206">
        <v>29.7957</v>
      </c>
      <c r="GY206">
        <v>1</v>
      </c>
      <c r="GZ206">
        <v>0.349815</v>
      </c>
      <c r="HA206">
        <v>0</v>
      </c>
      <c r="HB206">
        <v>20.2838</v>
      </c>
      <c r="HC206">
        <v>5.22508</v>
      </c>
      <c r="HD206">
        <v>11.9081</v>
      </c>
      <c r="HE206">
        <v>4.96365</v>
      </c>
      <c r="HF206">
        <v>3.292</v>
      </c>
      <c r="HG206">
        <v>9999</v>
      </c>
      <c r="HH206">
        <v>9999</v>
      </c>
      <c r="HI206">
        <v>9999</v>
      </c>
      <c r="HJ206">
        <v>999.9</v>
      </c>
      <c r="HK206">
        <v>4.97031</v>
      </c>
      <c r="HL206">
        <v>1.87519</v>
      </c>
      <c r="HM206">
        <v>1.87397</v>
      </c>
      <c r="HN206">
        <v>1.87317</v>
      </c>
      <c r="HO206">
        <v>1.87455</v>
      </c>
      <c r="HP206">
        <v>1.86957</v>
      </c>
      <c r="HQ206">
        <v>1.87372</v>
      </c>
      <c r="HR206">
        <v>1.87881</v>
      </c>
      <c r="HS206">
        <v>0</v>
      </c>
      <c r="HT206">
        <v>0</v>
      </c>
      <c r="HU206">
        <v>0</v>
      </c>
      <c r="HV206">
        <v>0</v>
      </c>
      <c r="HW206" t="s">
        <v>416</v>
      </c>
      <c r="HX206" t="s">
        <v>417</v>
      </c>
      <c r="HY206" t="s">
        <v>418</v>
      </c>
      <c r="HZ206" t="s">
        <v>418</v>
      </c>
      <c r="IA206" t="s">
        <v>418</v>
      </c>
      <c r="IB206" t="s">
        <v>418</v>
      </c>
      <c r="IC206">
        <v>0</v>
      </c>
      <c r="ID206">
        <v>100</v>
      </c>
      <c r="IE206">
        <v>100</v>
      </c>
      <c r="IF206">
        <v>0.527</v>
      </c>
      <c r="IG206">
        <v>0.475</v>
      </c>
      <c r="IH206">
        <v>0.5219500000000608</v>
      </c>
      <c r="II206">
        <v>0</v>
      </c>
      <c r="IJ206">
        <v>0</v>
      </c>
      <c r="IK206">
        <v>0</v>
      </c>
      <c r="IL206">
        <v>0.4780549999999977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1.7</v>
      </c>
      <c r="IU206">
        <v>1.7</v>
      </c>
      <c r="IV206">
        <v>1.1377</v>
      </c>
      <c r="IW206">
        <v>2.43164</v>
      </c>
      <c r="IX206">
        <v>1.42578</v>
      </c>
      <c r="IY206">
        <v>2.2644</v>
      </c>
      <c r="IZ206">
        <v>1.54785</v>
      </c>
      <c r="JA206">
        <v>2.46216</v>
      </c>
      <c r="JB206">
        <v>37.8921</v>
      </c>
      <c r="JC206">
        <v>14.2108</v>
      </c>
      <c r="JD206">
        <v>18</v>
      </c>
      <c r="JE206">
        <v>642.201</v>
      </c>
      <c r="JF206">
        <v>413.922</v>
      </c>
      <c r="JG206">
        <v>31.2099</v>
      </c>
      <c r="JH206">
        <v>31.7106</v>
      </c>
      <c r="JI206">
        <v>30.0004</v>
      </c>
      <c r="JJ206">
        <v>31.5518</v>
      </c>
      <c r="JK206">
        <v>31.482</v>
      </c>
      <c r="JL206">
        <v>22.7998</v>
      </c>
      <c r="JM206">
        <v>13.3894</v>
      </c>
      <c r="JN206">
        <v>100</v>
      </c>
      <c r="JO206">
        <v>-999.9</v>
      </c>
      <c r="JP206">
        <v>435</v>
      </c>
      <c r="JQ206">
        <v>31</v>
      </c>
      <c r="JR206">
        <v>94.4992</v>
      </c>
      <c r="JS206">
        <v>100.544</v>
      </c>
    </row>
    <row r="207" spans="1:279">
      <c r="A207">
        <v>171</v>
      </c>
      <c r="B207">
        <v>1687909814.5</v>
      </c>
      <c r="C207">
        <v>37282.90000009537</v>
      </c>
      <c r="D207" t="s">
        <v>1266</v>
      </c>
      <c r="E207" t="s">
        <v>1267</v>
      </c>
      <c r="F207">
        <v>15</v>
      </c>
      <c r="P207">
        <v>1687909806.75</v>
      </c>
      <c r="Q207">
        <f>(R207)/1000</f>
        <v>0</v>
      </c>
      <c r="R207">
        <f>1000*DB207*AP207*(CX207-CY207)/(100*CQ207*(1000-AP207*CX207))</f>
        <v>0</v>
      </c>
      <c r="S207">
        <f>DB207*AP207*(CW207-CV207*(1000-AP207*CY207)/(1000-AP207*CX207))/(100*CQ207)</f>
        <v>0</v>
      </c>
      <c r="T207">
        <f>CV207 - IF(AP207&gt;1, S207*CQ207*100.0/(AR207*DJ207), 0)</f>
        <v>0</v>
      </c>
      <c r="U207">
        <f>((AA207-Q207/2)*T207-S207)/(AA207+Q207/2)</f>
        <v>0</v>
      </c>
      <c r="V207">
        <f>U207*(DC207+DD207)/1000.0</f>
        <v>0</v>
      </c>
      <c r="W207">
        <f>(CV207 - IF(AP207&gt;1, S207*CQ207*100.0/(AR207*DJ207), 0))*(DC207+DD207)/1000.0</f>
        <v>0</v>
      </c>
      <c r="X207">
        <f>2.0/((1/Z207-1/Y207)+SIGN(Z207)*SQRT((1/Z207-1/Y207)*(1/Z207-1/Y207) + 4*CR207/((CR207+1)*(CR207+1))*(2*1/Z207*1/Y207-1/Y207*1/Y207)))</f>
        <v>0</v>
      </c>
      <c r="Y207">
        <f>IF(LEFT(CS207,1)&lt;&gt;"0",IF(LEFT(CS207,1)="1",3.0,CT207),$D$5+$E$5*(DJ207*DC207/($K$5*1000))+$F$5*(DJ207*DC207/($K$5*1000))*MAX(MIN(CQ207,$J$5),$I$5)*MAX(MIN(CQ207,$J$5),$I$5)+$G$5*MAX(MIN(CQ207,$J$5),$I$5)*(DJ207*DC207/($K$5*1000))+$H$5*(DJ207*DC207/($K$5*1000))*(DJ207*DC207/($K$5*1000)))</f>
        <v>0</v>
      </c>
      <c r="Z207">
        <f>Q207*(1000-(1000*0.61365*exp(17.502*AD207/(240.97+AD207))/(DC207+DD207)+CX207)/2)/(1000*0.61365*exp(17.502*AD207/(240.97+AD207))/(DC207+DD207)-CX207)</f>
        <v>0</v>
      </c>
      <c r="AA207">
        <f>1/((CR207+1)/(X207/1.6)+1/(Y207/1.37)) + CR207/((CR207+1)/(X207/1.6) + CR207/(Y207/1.37))</f>
        <v>0</v>
      </c>
      <c r="AB207">
        <f>(CM207*CP207)</f>
        <v>0</v>
      </c>
      <c r="AC207">
        <f>(DE207+(AB207+2*0.95*5.67E-8*(((DE207+$B$7)+273)^4-(DE207+273)^4)-44100*Q207)/(1.84*29.3*Y207+8*0.95*5.67E-8*(DE207+273)^3))</f>
        <v>0</v>
      </c>
      <c r="AD207">
        <f>($B$119*DF207+$D$7*DG207+$C$119*AC207)</f>
        <v>0</v>
      </c>
      <c r="AE207">
        <f>0.61365*exp(17.502*AD207/(240.97+AD207))</f>
        <v>0</v>
      </c>
      <c r="AF207">
        <f>(AG207/AH207*100)</f>
        <v>0</v>
      </c>
      <c r="AG207">
        <f>CX207*(DC207+DD207)/1000</f>
        <v>0</v>
      </c>
      <c r="AH207">
        <f>0.61365*exp(17.502*DE207/(240.97+DE207))</f>
        <v>0</v>
      </c>
      <c r="AI207">
        <f>(AE207-CX207*(DC207+DD207)/1000)</f>
        <v>0</v>
      </c>
      <c r="AJ207">
        <f>(-Q207*44100)</f>
        <v>0</v>
      </c>
      <c r="AK207">
        <f>2*29.3*Y207*0.92*(DE207-AD207)</f>
        <v>0</v>
      </c>
      <c r="AL207">
        <f>2*0.95*5.67E-8*(((DE207+$B$7)+273)^4-(AD207+273)^4)</f>
        <v>0</v>
      </c>
      <c r="AM207">
        <f>AB207+AL207+AJ207+AK207</f>
        <v>0</v>
      </c>
      <c r="AN207">
        <v>0</v>
      </c>
      <c r="AO207">
        <v>0</v>
      </c>
      <c r="AP207">
        <f>IF(AN207*$H$13&gt;=AR207,1.0,(AR207/(AR207-AN207*$H$13)))</f>
        <v>0</v>
      </c>
      <c r="AQ207">
        <f>(AP207-1)*100</f>
        <v>0</v>
      </c>
      <c r="AR207">
        <f>MAX(0,($B$13+$C$13*DJ207)/(1+$D$13*DJ207)*DC207/(DE207+273)*$E$13)</f>
        <v>0</v>
      </c>
      <c r="AS207" t="s">
        <v>409</v>
      </c>
      <c r="AT207">
        <v>12501.9</v>
      </c>
      <c r="AU207">
        <v>646.7515384615385</v>
      </c>
      <c r="AV207">
        <v>2575.47</v>
      </c>
      <c r="AW207">
        <f>1-AU207/AV207</f>
        <v>0</v>
      </c>
      <c r="AX207">
        <v>-1.242991638256745</v>
      </c>
      <c r="AY207" t="s">
        <v>1268</v>
      </c>
      <c r="AZ207">
        <v>12554.8</v>
      </c>
      <c r="BA207">
        <v>738.8707999999999</v>
      </c>
      <c r="BB207">
        <v>1307.22</v>
      </c>
      <c r="BC207">
        <f>1-BA207/BB207</f>
        <v>0</v>
      </c>
      <c r="BD207">
        <v>0.5</v>
      </c>
      <c r="BE207">
        <f>CN207</f>
        <v>0</v>
      </c>
      <c r="BF207">
        <f>S207</f>
        <v>0</v>
      </c>
      <c r="BG207">
        <f>BC207*BD207*BE207</f>
        <v>0</v>
      </c>
      <c r="BH207">
        <f>(BF207-AX207)/BE207</f>
        <v>0</v>
      </c>
      <c r="BI207">
        <f>(AV207-BB207)/BB207</f>
        <v>0</v>
      </c>
      <c r="BJ207">
        <f>AU207/(AW207+AU207/BB207)</f>
        <v>0</v>
      </c>
      <c r="BK207" t="s">
        <v>1269</v>
      </c>
      <c r="BL207">
        <v>-6.33</v>
      </c>
      <c r="BM207">
        <f>IF(BL207&lt;&gt;0, BL207, BJ207)</f>
        <v>0</v>
      </c>
      <c r="BN207">
        <f>1-BM207/BB207</f>
        <v>0</v>
      </c>
      <c r="BO207">
        <f>(BB207-BA207)/(BB207-BM207)</f>
        <v>0</v>
      </c>
      <c r="BP207">
        <f>(AV207-BB207)/(AV207-BM207)</f>
        <v>0</v>
      </c>
      <c r="BQ207">
        <f>(BB207-BA207)/(BB207-AU207)</f>
        <v>0</v>
      </c>
      <c r="BR207">
        <f>(AV207-BB207)/(AV207-AU207)</f>
        <v>0</v>
      </c>
      <c r="BS207">
        <f>(BO207*BM207/BA207)</f>
        <v>0</v>
      </c>
      <c r="BT207">
        <f>(1-BS207)</f>
        <v>0</v>
      </c>
      <c r="BU207">
        <v>2185</v>
      </c>
      <c r="BV207">
        <v>300</v>
      </c>
      <c r="BW207">
        <v>300</v>
      </c>
      <c r="BX207">
        <v>300</v>
      </c>
      <c r="BY207">
        <v>12554.8</v>
      </c>
      <c r="BZ207">
        <v>1188.65</v>
      </c>
      <c r="CA207">
        <v>-0.009701009999999999</v>
      </c>
      <c r="CB207">
        <v>-24.36</v>
      </c>
      <c r="CC207" t="s">
        <v>412</v>
      </c>
      <c r="CD207" t="s">
        <v>412</v>
      </c>
      <c r="CE207" t="s">
        <v>412</v>
      </c>
      <c r="CF207" t="s">
        <v>412</v>
      </c>
      <c r="CG207" t="s">
        <v>412</v>
      </c>
      <c r="CH207" t="s">
        <v>412</v>
      </c>
      <c r="CI207" t="s">
        <v>412</v>
      </c>
      <c r="CJ207" t="s">
        <v>412</v>
      </c>
      <c r="CK207" t="s">
        <v>412</v>
      </c>
      <c r="CL207" t="s">
        <v>412</v>
      </c>
      <c r="CM207">
        <f>$B$11*DK207+$C$11*DL207+$F$11*DW207*(1-DZ207)</f>
        <v>0</v>
      </c>
      <c r="CN207">
        <f>CM207*CO207</f>
        <v>0</v>
      </c>
      <c r="CO207">
        <f>($B$11*$D$9+$C$11*$D$9+$F$11*((EJ207+EB207)/MAX(EJ207+EB207+EK207, 0.1)*$I$9+EK207/MAX(EJ207+EB207+EK207, 0.1)*$J$9))/($B$11+$C$11+$F$11)</f>
        <v>0</v>
      </c>
      <c r="CP207">
        <f>($B$11*$K$9+$C$11*$K$9+$F$11*((EJ207+EB207)/MAX(EJ207+EB207+EK207, 0.1)*$P$9+EK207/MAX(EJ207+EB207+EK207, 0.1)*$Q$9))/($B$11+$C$11+$F$11)</f>
        <v>0</v>
      </c>
      <c r="CQ207">
        <v>6</v>
      </c>
      <c r="CR207">
        <v>0.5</v>
      </c>
      <c r="CS207" t="s">
        <v>413</v>
      </c>
      <c r="CT207">
        <v>2</v>
      </c>
      <c r="CU207">
        <v>1687909806.75</v>
      </c>
      <c r="CV207">
        <v>424.8135333333334</v>
      </c>
      <c r="CW207">
        <v>434.9768333333333</v>
      </c>
      <c r="CX207">
        <v>31.68835666666667</v>
      </c>
      <c r="CY207">
        <v>31.00301</v>
      </c>
      <c r="CZ207">
        <v>424.2755333333334</v>
      </c>
      <c r="DA207">
        <v>31.21035666666667</v>
      </c>
      <c r="DB207">
        <v>600.2207999999999</v>
      </c>
      <c r="DC207">
        <v>100.7397333333333</v>
      </c>
      <c r="DD207">
        <v>0.1001930233333333</v>
      </c>
      <c r="DE207">
        <v>31.45220333333333</v>
      </c>
      <c r="DF207">
        <v>31.96121</v>
      </c>
      <c r="DG207">
        <v>999.9000000000002</v>
      </c>
      <c r="DH207">
        <v>0</v>
      </c>
      <c r="DI207">
        <v>0</v>
      </c>
      <c r="DJ207">
        <v>9992.563333333334</v>
      </c>
      <c r="DK207">
        <v>0</v>
      </c>
      <c r="DL207">
        <v>75.40909000000001</v>
      </c>
      <c r="DM207">
        <v>-10.17424333333333</v>
      </c>
      <c r="DN207">
        <v>438.7031333333333</v>
      </c>
      <c r="DO207">
        <v>448.8939333333335</v>
      </c>
      <c r="DP207">
        <v>0.6826932</v>
      </c>
      <c r="DQ207">
        <v>434.9768333333333</v>
      </c>
      <c r="DR207">
        <v>31.00301</v>
      </c>
      <c r="DS207">
        <v>3.192008666666667</v>
      </c>
      <c r="DT207">
        <v>3.123234000000001</v>
      </c>
      <c r="DU207">
        <v>25.06492666666667</v>
      </c>
      <c r="DV207">
        <v>24.69991333333333</v>
      </c>
      <c r="DW207">
        <v>799.9928333333334</v>
      </c>
      <c r="DX207">
        <v>0.9500019666666667</v>
      </c>
      <c r="DY207">
        <v>0.04999777666666667</v>
      </c>
      <c r="DZ207">
        <v>0</v>
      </c>
      <c r="EA207">
        <v>740.0728999999999</v>
      </c>
      <c r="EB207">
        <v>4.99931</v>
      </c>
      <c r="EC207">
        <v>9953.792333333333</v>
      </c>
      <c r="ED207">
        <v>6994.510666666666</v>
      </c>
      <c r="EE207">
        <v>37.22689999999999</v>
      </c>
      <c r="EF207">
        <v>39.16633333333332</v>
      </c>
      <c r="EG207">
        <v>38.06619999999999</v>
      </c>
      <c r="EH207">
        <v>38.93699999999999</v>
      </c>
      <c r="EI207">
        <v>39.125</v>
      </c>
      <c r="EJ207">
        <v>755.245</v>
      </c>
      <c r="EK207">
        <v>39.74833333333333</v>
      </c>
      <c r="EL207">
        <v>0</v>
      </c>
      <c r="EM207">
        <v>161</v>
      </c>
      <c r="EN207">
        <v>0</v>
      </c>
      <c r="EO207">
        <v>738.8707999999999</v>
      </c>
      <c r="EP207">
        <v>-122.9706921008275</v>
      </c>
      <c r="EQ207">
        <v>2948.916143224197</v>
      </c>
      <c r="ER207">
        <v>10009.9884</v>
      </c>
      <c r="ES207">
        <v>15</v>
      </c>
      <c r="ET207">
        <v>1687909838.5</v>
      </c>
      <c r="EU207" t="s">
        <v>1270</v>
      </c>
      <c r="EV207">
        <v>1687909832.5</v>
      </c>
      <c r="EW207">
        <v>1687909838.5</v>
      </c>
      <c r="EX207">
        <v>171</v>
      </c>
      <c r="EY207">
        <v>0.011</v>
      </c>
      <c r="EZ207">
        <v>0.003</v>
      </c>
      <c r="FA207">
        <v>0.538</v>
      </c>
      <c r="FB207">
        <v>0.478</v>
      </c>
      <c r="FC207">
        <v>435</v>
      </c>
      <c r="FD207">
        <v>31</v>
      </c>
      <c r="FE207">
        <v>0.23</v>
      </c>
      <c r="FF207">
        <v>0.13</v>
      </c>
      <c r="FG207">
        <v>-10.165625</v>
      </c>
      <c r="FH207">
        <v>-0.2099414634146235</v>
      </c>
      <c r="FI207">
        <v>0.03349605760384367</v>
      </c>
      <c r="FJ207">
        <v>1</v>
      </c>
      <c r="FK207">
        <v>424.8025666666667</v>
      </c>
      <c r="FL207">
        <v>-0.08534816462607807</v>
      </c>
      <c r="FM207">
        <v>0.0145480430146304</v>
      </c>
      <c r="FN207">
        <v>1</v>
      </c>
      <c r="FO207">
        <v>0.665066175</v>
      </c>
      <c r="FP207">
        <v>0.3615863076923064</v>
      </c>
      <c r="FQ207">
        <v>0.0359408831742401</v>
      </c>
      <c r="FR207">
        <v>1</v>
      </c>
      <c r="FS207">
        <v>31.68569</v>
      </c>
      <c r="FT207">
        <v>0.2876075639599088</v>
      </c>
      <c r="FU207">
        <v>0.02138623155209915</v>
      </c>
      <c r="FV207">
        <v>1</v>
      </c>
      <c r="FW207">
        <v>4</v>
      </c>
      <c r="FX207">
        <v>4</v>
      </c>
      <c r="FY207" t="s">
        <v>415</v>
      </c>
      <c r="FZ207">
        <v>3.17296</v>
      </c>
      <c r="GA207">
        <v>2.79723</v>
      </c>
      <c r="GB207">
        <v>0.104396</v>
      </c>
      <c r="GC207">
        <v>0.106933</v>
      </c>
      <c r="GD207">
        <v>0.143295</v>
      </c>
      <c r="GE207">
        <v>0.142226</v>
      </c>
      <c r="GF207">
        <v>27756.4</v>
      </c>
      <c r="GG207">
        <v>22065.6</v>
      </c>
      <c r="GH207">
        <v>28988.6</v>
      </c>
      <c r="GI207">
        <v>24222.7</v>
      </c>
      <c r="GJ207">
        <v>31579.1</v>
      </c>
      <c r="GK207">
        <v>30319.1</v>
      </c>
      <c r="GL207">
        <v>39990.5</v>
      </c>
      <c r="GM207">
        <v>39526.9</v>
      </c>
      <c r="GN207">
        <v>2.12048</v>
      </c>
      <c r="GO207">
        <v>1.81168</v>
      </c>
      <c r="GP207">
        <v>0.111699</v>
      </c>
      <c r="GQ207">
        <v>0</v>
      </c>
      <c r="GR207">
        <v>30.0276</v>
      </c>
      <c r="GS207">
        <v>999.9</v>
      </c>
      <c r="GT207">
        <v>63.1</v>
      </c>
      <c r="GU207">
        <v>34.8</v>
      </c>
      <c r="GV207">
        <v>34.9897</v>
      </c>
      <c r="GW207">
        <v>62.1097</v>
      </c>
      <c r="GX207">
        <v>29.9439</v>
      </c>
      <c r="GY207">
        <v>1</v>
      </c>
      <c r="GZ207">
        <v>0.351072</v>
      </c>
      <c r="HA207">
        <v>0</v>
      </c>
      <c r="HB207">
        <v>20.2841</v>
      </c>
      <c r="HC207">
        <v>5.22448</v>
      </c>
      <c r="HD207">
        <v>11.9081</v>
      </c>
      <c r="HE207">
        <v>4.9636</v>
      </c>
      <c r="HF207">
        <v>3.292</v>
      </c>
      <c r="HG207">
        <v>9999</v>
      </c>
      <c r="HH207">
        <v>9999</v>
      </c>
      <c r="HI207">
        <v>9999</v>
      </c>
      <c r="HJ207">
        <v>999.9</v>
      </c>
      <c r="HK207">
        <v>4.9703</v>
      </c>
      <c r="HL207">
        <v>1.87515</v>
      </c>
      <c r="HM207">
        <v>1.87394</v>
      </c>
      <c r="HN207">
        <v>1.87317</v>
      </c>
      <c r="HO207">
        <v>1.87456</v>
      </c>
      <c r="HP207">
        <v>1.86953</v>
      </c>
      <c r="HQ207">
        <v>1.87366</v>
      </c>
      <c r="HR207">
        <v>1.87881</v>
      </c>
      <c r="HS207">
        <v>0</v>
      </c>
      <c r="HT207">
        <v>0</v>
      </c>
      <c r="HU207">
        <v>0</v>
      </c>
      <c r="HV207">
        <v>0</v>
      </c>
      <c r="HW207" t="s">
        <v>416</v>
      </c>
      <c r="HX207" t="s">
        <v>417</v>
      </c>
      <c r="HY207" t="s">
        <v>418</v>
      </c>
      <c r="HZ207" t="s">
        <v>418</v>
      </c>
      <c r="IA207" t="s">
        <v>418</v>
      </c>
      <c r="IB207" t="s">
        <v>418</v>
      </c>
      <c r="IC207">
        <v>0</v>
      </c>
      <c r="ID207">
        <v>100</v>
      </c>
      <c r="IE207">
        <v>100</v>
      </c>
      <c r="IF207">
        <v>0.538</v>
      </c>
      <c r="IG207">
        <v>0.478</v>
      </c>
      <c r="IH207">
        <v>0.5271000000000186</v>
      </c>
      <c r="II207">
        <v>0</v>
      </c>
      <c r="IJ207">
        <v>0</v>
      </c>
      <c r="IK207">
        <v>0</v>
      </c>
      <c r="IL207">
        <v>0.4753499999999988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2.4</v>
      </c>
      <c r="IU207">
        <v>2.4</v>
      </c>
      <c r="IV207">
        <v>1.1377</v>
      </c>
      <c r="IW207">
        <v>2.4292</v>
      </c>
      <c r="IX207">
        <v>1.42578</v>
      </c>
      <c r="IY207">
        <v>2.2644</v>
      </c>
      <c r="IZ207">
        <v>1.54785</v>
      </c>
      <c r="JA207">
        <v>2.46338</v>
      </c>
      <c r="JB207">
        <v>37.8921</v>
      </c>
      <c r="JC207">
        <v>14.1846</v>
      </c>
      <c r="JD207">
        <v>18</v>
      </c>
      <c r="JE207">
        <v>638.075</v>
      </c>
      <c r="JF207">
        <v>419.566</v>
      </c>
      <c r="JG207">
        <v>31.1646</v>
      </c>
      <c r="JH207">
        <v>31.7296</v>
      </c>
      <c r="JI207">
        <v>29.9999</v>
      </c>
      <c r="JJ207">
        <v>31.599</v>
      </c>
      <c r="JK207">
        <v>31.5236</v>
      </c>
      <c r="JL207">
        <v>22.8017</v>
      </c>
      <c r="JM207">
        <v>13.1018</v>
      </c>
      <c r="JN207">
        <v>100</v>
      </c>
      <c r="JO207">
        <v>-999.9</v>
      </c>
      <c r="JP207">
        <v>435</v>
      </c>
      <c r="JQ207">
        <v>31</v>
      </c>
      <c r="JR207">
        <v>94.45740000000001</v>
      </c>
      <c r="JS207">
        <v>100.557</v>
      </c>
    </row>
    <row r="208" spans="1:279">
      <c r="A208">
        <v>172</v>
      </c>
      <c r="B208">
        <v>1687909960</v>
      </c>
      <c r="C208">
        <v>37428.40000009537</v>
      </c>
      <c r="D208" t="s">
        <v>1271</v>
      </c>
      <c r="E208" t="s">
        <v>1272</v>
      </c>
      <c r="F208">
        <v>15</v>
      </c>
      <c r="P208">
        <v>1687909952.25</v>
      </c>
      <c r="Q208">
        <f>(R208)/1000</f>
        <v>0</v>
      </c>
      <c r="R208">
        <f>1000*DB208*AP208*(CX208-CY208)/(100*CQ208*(1000-AP208*CX208))</f>
        <v>0</v>
      </c>
      <c r="S208">
        <f>DB208*AP208*(CW208-CV208*(1000-AP208*CY208)/(1000-AP208*CX208))/(100*CQ208)</f>
        <v>0</v>
      </c>
      <c r="T208">
        <f>CV208 - IF(AP208&gt;1, S208*CQ208*100.0/(AR208*DJ208), 0)</f>
        <v>0</v>
      </c>
      <c r="U208">
        <f>((AA208-Q208/2)*T208-S208)/(AA208+Q208/2)</f>
        <v>0</v>
      </c>
      <c r="V208">
        <f>U208*(DC208+DD208)/1000.0</f>
        <v>0</v>
      </c>
      <c r="W208">
        <f>(CV208 - IF(AP208&gt;1, S208*CQ208*100.0/(AR208*DJ208), 0))*(DC208+DD208)/1000.0</f>
        <v>0</v>
      </c>
      <c r="X208">
        <f>2.0/((1/Z208-1/Y208)+SIGN(Z208)*SQRT((1/Z208-1/Y208)*(1/Z208-1/Y208) + 4*CR208/((CR208+1)*(CR208+1))*(2*1/Z208*1/Y208-1/Y208*1/Y208)))</f>
        <v>0</v>
      </c>
      <c r="Y208">
        <f>IF(LEFT(CS208,1)&lt;&gt;"0",IF(LEFT(CS208,1)="1",3.0,CT208),$D$5+$E$5*(DJ208*DC208/($K$5*1000))+$F$5*(DJ208*DC208/($K$5*1000))*MAX(MIN(CQ208,$J$5),$I$5)*MAX(MIN(CQ208,$J$5),$I$5)+$G$5*MAX(MIN(CQ208,$J$5),$I$5)*(DJ208*DC208/($K$5*1000))+$H$5*(DJ208*DC208/($K$5*1000))*(DJ208*DC208/($K$5*1000)))</f>
        <v>0</v>
      </c>
      <c r="Z208">
        <f>Q208*(1000-(1000*0.61365*exp(17.502*AD208/(240.97+AD208))/(DC208+DD208)+CX208)/2)/(1000*0.61365*exp(17.502*AD208/(240.97+AD208))/(DC208+DD208)-CX208)</f>
        <v>0</v>
      </c>
      <c r="AA208">
        <f>1/((CR208+1)/(X208/1.6)+1/(Y208/1.37)) + CR208/((CR208+1)/(X208/1.6) + CR208/(Y208/1.37))</f>
        <v>0</v>
      </c>
      <c r="AB208">
        <f>(CM208*CP208)</f>
        <v>0</v>
      </c>
      <c r="AC208">
        <f>(DE208+(AB208+2*0.95*5.67E-8*(((DE208+$B$7)+273)^4-(DE208+273)^4)-44100*Q208)/(1.84*29.3*Y208+8*0.95*5.67E-8*(DE208+273)^3))</f>
        <v>0</v>
      </c>
      <c r="AD208">
        <f>($B$119*DF208+$D$7*DG208+$C$119*AC208)</f>
        <v>0</v>
      </c>
      <c r="AE208">
        <f>0.61365*exp(17.502*AD208/(240.97+AD208))</f>
        <v>0</v>
      </c>
      <c r="AF208">
        <f>(AG208/AH208*100)</f>
        <v>0</v>
      </c>
      <c r="AG208">
        <f>CX208*(DC208+DD208)/1000</f>
        <v>0</v>
      </c>
      <c r="AH208">
        <f>0.61365*exp(17.502*DE208/(240.97+DE208))</f>
        <v>0</v>
      </c>
      <c r="AI208">
        <f>(AE208-CX208*(DC208+DD208)/1000)</f>
        <v>0</v>
      </c>
      <c r="AJ208">
        <f>(-Q208*44100)</f>
        <v>0</v>
      </c>
      <c r="AK208">
        <f>2*29.3*Y208*0.92*(DE208-AD208)</f>
        <v>0</v>
      </c>
      <c r="AL208">
        <f>2*0.95*5.67E-8*(((DE208+$B$7)+273)^4-(AD208+273)^4)</f>
        <v>0</v>
      </c>
      <c r="AM208">
        <f>AB208+AL208+AJ208+AK208</f>
        <v>0</v>
      </c>
      <c r="AN208">
        <v>0</v>
      </c>
      <c r="AO208">
        <v>0</v>
      </c>
      <c r="AP208">
        <f>IF(AN208*$H$13&gt;=AR208,1.0,(AR208/(AR208-AN208*$H$13)))</f>
        <v>0</v>
      </c>
      <c r="AQ208">
        <f>(AP208-1)*100</f>
        <v>0</v>
      </c>
      <c r="AR208">
        <f>MAX(0,($B$13+$C$13*DJ208)/(1+$D$13*DJ208)*DC208/(DE208+273)*$E$13)</f>
        <v>0</v>
      </c>
      <c r="AS208" t="s">
        <v>409</v>
      </c>
      <c r="AT208">
        <v>12501.9</v>
      </c>
      <c r="AU208">
        <v>646.7515384615385</v>
      </c>
      <c r="AV208">
        <v>2575.47</v>
      </c>
      <c r="AW208">
        <f>1-AU208/AV208</f>
        <v>0</v>
      </c>
      <c r="AX208">
        <v>-1.242991638256745</v>
      </c>
      <c r="AY208" t="s">
        <v>1273</v>
      </c>
      <c r="AZ208">
        <v>12562.8</v>
      </c>
      <c r="BA208">
        <v>595.5365384615384</v>
      </c>
      <c r="BB208">
        <v>657.713</v>
      </c>
      <c r="BC208">
        <f>1-BA208/BB208</f>
        <v>0</v>
      </c>
      <c r="BD208">
        <v>0.5</v>
      </c>
      <c r="BE208">
        <f>CN208</f>
        <v>0</v>
      </c>
      <c r="BF208">
        <f>S208</f>
        <v>0</v>
      </c>
      <c r="BG208">
        <f>BC208*BD208*BE208</f>
        <v>0</v>
      </c>
      <c r="BH208">
        <f>(BF208-AX208)/BE208</f>
        <v>0</v>
      </c>
      <c r="BI208">
        <f>(AV208-BB208)/BB208</f>
        <v>0</v>
      </c>
      <c r="BJ208">
        <f>AU208/(AW208+AU208/BB208)</f>
        <v>0</v>
      </c>
      <c r="BK208" t="s">
        <v>1274</v>
      </c>
      <c r="BL208">
        <v>-489.55</v>
      </c>
      <c r="BM208">
        <f>IF(BL208&lt;&gt;0, BL208, BJ208)</f>
        <v>0</v>
      </c>
      <c r="BN208">
        <f>1-BM208/BB208</f>
        <v>0</v>
      </c>
      <c r="BO208">
        <f>(BB208-BA208)/(BB208-BM208)</f>
        <v>0</v>
      </c>
      <c r="BP208">
        <f>(AV208-BB208)/(AV208-BM208)</f>
        <v>0</v>
      </c>
      <c r="BQ208">
        <f>(BB208-BA208)/(BB208-AU208)</f>
        <v>0</v>
      </c>
      <c r="BR208">
        <f>(AV208-BB208)/(AV208-AU208)</f>
        <v>0</v>
      </c>
      <c r="BS208">
        <f>(BO208*BM208/BA208)</f>
        <v>0</v>
      </c>
      <c r="BT208">
        <f>(1-BS208)</f>
        <v>0</v>
      </c>
      <c r="BU208">
        <v>2187</v>
      </c>
      <c r="BV208">
        <v>300</v>
      </c>
      <c r="BW208">
        <v>300</v>
      </c>
      <c r="BX208">
        <v>300</v>
      </c>
      <c r="BY208">
        <v>12562.8</v>
      </c>
      <c r="BZ208">
        <v>649.1799999999999</v>
      </c>
      <c r="CA208">
        <v>-0.00910122</v>
      </c>
      <c r="CB208">
        <v>0.24</v>
      </c>
      <c r="CC208" t="s">
        <v>412</v>
      </c>
      <c r="CD208" t="s">
        <v>412</v>
      </c>
      <c r="CE208" t="s">
        <v>412</v>
      </c>
      <c r="CF208" t="s">
        <v>412</v>
      </c>
      <c r="CG208" t="s">
        <v>412</v>
      </c>
      <c r="CH208" t="s">
        <v>412</v>
      </c>
      <c r="CI208" t="s">
        <v>412</v>
      </c>
      <c r="CJ208" t="s">
        <v>412</v>
      </c>
      <c r="CK208" t="s">
        <v>412</v>
      </c>
      <c r="CL208" t="s">
        <v>412</v>
      </c>
      <c r="CM208">
        <f>$B$11*DK208+$C$11*DL208+$F$11*DW208*(1-DZ208)</f>
        <v>0</v>
      </c>
      <c r="CN208">
        <f>CM208*CO208</f>
        <v>0</v>
      </c>
      <c r="CO208">
        <f>($B$11*$D$9+$C$11*$D$9+$F$11*((EJ208+EB208)/MAX(EJ208+EB208+EK208, 0.1)*$I$9+EK208/MAX(EJ208+EB208+EK208, 0.1)*$J$9))/($B$11+$C$11+$F$11)</f>
        <v>0</v>
      </c>
      <c r="CP208">
        <f>($B$11*$K$9+$C$11*$K$9+$F$11*((EJ208+EB208)/MAX(EJ208+EB208+EK208, 0.1)*$P$9+EK208/MAX(EJ208+EB208+EK208, 0.1)*$Q$9))/($B$11+$C$11+$F$11)</f>
        <v>0</v>
      </c>
      <c r="CQ208">
        <v>6</v>
      </c>
      <c r="CR208">
        <v>0.5</v>
      </c>
      <c r="CS208" t="s">
        <v>413</v>
      </c>
      <c r="CT208">
        <v>2</v>
      </c>
      <c r="CU208">
        <v>1687909952.25</v>
      </c>
      <c r="CV208">
        <v>434.2963333333333</v>
      </c>
      <c r="CW208">
        <v>435.0010333333333</v>
      </c>
      <c r="CX208">
        <v>30.79465999999999</v>
      </c>
      <c r="CY208">
        <v>30.93086333333333</v>
      </c>
      <c r="CZ208">
        <v>433.7623333333333</v>
      </c>
      <c r="DA208">
        <v>30.31665999999999</v>
      </c>
      <c r="DB208">
        <v>600.1592000000001</v>
      </c>
      <c r="DC208">
        <v>100.7537</v>
      </c>
      <c r="DD208">
        <v>0.09992544666666668</v>
      </c>
      <c r="DE208">
        <v>31.42771</v>
      </c>
      <c r="DF208">
        <v>31.85056333333333</v>
      </c>
      <c r="DG208">
        <v>999.9000000000002</v>
      </c>
      <c r="DH208">
        <v>0</v>
      </c>
      <c r="DI208">
        <v>0</v>
      </c>
      <c r="DJ208">
        <v>9999.352333333334</v>
      </c>
      <c r="DK208">
        <v>0</v>
      </c>
      <c r="DL208">
        <v>217.4883666666667</v>
      </c>
      <c r="DM208">
        <v>-0.7003164</v>
      </c>
      <c r="DN208">
        <v>448.0998666666667</v>
      </c>
      <c r="DO208">
        <v>448.8853333333333</v>
      </c>
      <c r="DP208">
        <v>-0.1360430333333333</v>
      </c>
      <c r="DQ208">
        <v>435.0010333333333</v>
      </c>
      <c r="DR208">
        <v>30.93086333333333</v>
      </c>
      <c r="DS208">
        <v>3.102692000000001</v>
      </c>
      <c r="DT208">
        <v>3.116397666666667</v>
      </c>
      <c r="DU208">
        <v>24.58951</v>
      </c>
      <c r="DV208">
        <v>24.66325333333334</v>
      </c>
      <c r="DW208">
        <v>1500.018</v>
      </c>
      <c r="DX208">
        <v>0.9729928333333333</v>
      </c>
      <c r="DY208">
        <v>0.02700692999999999</v>
      </c>
      <c r="DZ208">
        <v>0</v>
      </c>
      <c r="EA208">
        <v>595.5002666666666</v>
      </c>
      <c r="EB208">
        <v>4.99931</v>
      </c>
      <c r="EC208">
        <v>15671.92333333333</v>
      </c>
      <c r="ED208">
        <v>13259.37666666667</v>
      </c>
      <c r="EE208">
        <v>37.7416</v>
      </c>
      <c r="EF208">
        <v>39.11239999999999</v>
      </c>
      <c r="EG208">
        <v>38.125</v>
      </c>
      <c r="EH208">
        <v>38.67046666666667</v>
      </c>
      <c r="EI208">
        <v>39.354</v>
      </c>
      <c r="EJ208">
        <v>1454.641</v>
      </c>
      <c r="EK208">
        <v>40.37700000000002</v>
      </c>
      <c r="EL208">
        <v>0</v>
      </c>
      <c r="EM208">
        <v>144.7999999523163</v>
      </c>
      <c r="EN208">
        <v>0</v>
      </c>
      <c r="EO208">
        <v>595.5365384615384</v>
      </c>
      <c r="EP208">
        <v>-1.942769243764137</v>
      </c>
      <c r="EQ208">
        <v>4566.167603444904</v>
      </c>
      <c r="ER208">
        <v>15803.94615384615</v>
      </c>
      <c r="ES208">
        <v>15</v>
      </c>
      <c r="ET208">
        <v>1687909977</v>
      </c>
      <c r="EU208" t="s">
        <v>1275</v>
      </c>
      <c r="EV208">
        <v>1687909976</v>
      </c>
      <c r="EW208">
        <v>1687909977</v>
      </c>
      <c r="EX208">
        <v>172</v>
      </c>
      <c r="EY208">
        <v>-0.005</v>
      </c>
      <c r="EZ208">
        <v>-0.001</v>
      </c>
      <c r="FA208">
        <v>0.534</v>
      </c>
      <c r="FB208">
        <v>0.478</v>
      </c>
      <c r="FC208">
        <v>435</v>
      </c>
      <c r="FD208">
        <v>31</v>
      </c>
      <c r="FE208">
        <v>0.29</v>
      </c>
      <c r="FF208">
        <v>0.27</v>
      </c>
      <c r="FG208">
        <v>-0.6805802</v>
      </c>
      <c r="FH208">
        <v>-0.4528341163227004</v>
      </c>
      <c r="FI208">
        <v>0.05890822809217742</v>
      </c>
      <c r="FJ208">
        <v>1</v>
      </c>
      <c r="FK208">
        <v>434.3030000000001</v>
      </c>
      <c r="FL208">
        <v>-0.1306518353726824</v>
      </c>
      <c r="FM208">
        <v>0.02270242277819745</v>
      </c>
      <c r="FN208">
        <v>1</v>
      </c>
      <c r="FO208">
        <v>-0.157641425</v>
      </c>
      <c r="FP208">
        <v>0.4375655572232654</v>
      </c>
      <c r="FQ208">
        <v>0.0424773227780939</v>
      </c>
      <c r="FR208">
        <v>1</v>
      </c>
      <c r="FS208">
        <v>30.79170333333333</v>
      </c>
      <c r="FT208">
        <v>0.4128720800888965</v>
      </c>
      <c r="FU208">
        <v>0.02996788818422506</v>
      </c>
      <c r="FV208">
        <v>1</v>
      </c>
      <c r="FW208">
        <v>4</v>
      </c>
      <c r="FX208">
        <v>4</v>
      </c>
      <c r="FY208" t="s">
        <v>415</v>
      </c>
      <c r="FZ208">
        <v>3.17264</v>
      </c>
      <c r="GA208">
        <v>2.79654</v>
      </c>
      <c r="GB208">
        <v>0.106168</v>
      </c>
      <c r="GC208">
        <v>0.106946</v>
      </c>
      <c r="GD208">
        <v>0.140564</v>
      </c>
      <c r="GE208">
        <v>0.142081</v>
      </c>
      <c r="GF208">
        <v>27706</v>
      </c>
      <c r="GG208">
        <v>22068.6</v>
      </c>
      <c r="GH208">
        <v>28993.1</v>
      </c>
      <c r="GI208">
        <v>24226.2</v>
      </c>
      <c r="GJ208">
        <v>31686.2</v>
      </c>
      <c r="GK208">
        <v>30328.8</v>
      </c>
      <c r="GL208">
        <v>39997.1</v>
      </c>
      <c r="GM208">
        <v>39533</v>
      </c>
      <c r="GN208">
        <v>2.12197</v>
      </c>
      <c r="GO208">
        <v>1.80982</v>
      </c>
      <c r="GP208">
        <v>0.120133</v>
      </c>
      <c r="GQ208">
        <v>0</v>
      </c>
      <c r="GR208">
        <v>29.8866</v>
      </c>
      <c r="GS208">
        <v>999.9</v>
      </c>
      <c r="GT208">
        <v>63</v>
      </c>
      <c r="GU208">
        <v>34.8</v>
      </c>
      <c r="GV208">
        <v>34.9303</v>
      </c>
      <c r="GW208">
        <v>61.8197</v>
      </c>
      <c r="GX208">
        <v>30.9455</v>
      </c>
      <c r="GY208">
        <v>1</v>
      </c>
      <c r="GZ208">
        <v>0.345193</v>
      </c>
      <c r="HA208">
        <v>0</v>
      </c>
      <c r="HB208">
        <v>20.2785</v>
      </c>
      <c r="HC208">
        <v>5.22328</v>
      </c>
      <c r="HD208">
        <v>11.9081</v>
      </c>
      <c r="HE208">
        <v>4.9637</v>
      </c>
      <c r="HF208">
        <v>3.292</v>
      </c>
      <c r="HG208">
        <v>9999</v>
      </c>
      <c r="HH208">
        <v>9999</v>
      </c>
      <c r="HI208">
        <v>9999</v>
      </c>
      <c r="HJ208">
        <v>999.9</v>
      </c>
      <c r="HK208">
        <v>4.9703</v>
      </c>
      <c r="HL208">
        <v>1.87521</v>
      </c>
      <c r="HM208">
        <v>1.87394</v>
      </c>
      <c r="HN208">
        <v>1.87317</v>
      </c>
      <c r="HO208">
        <v>1.87455</v>
      </c>
      <c r="HP208">
        <v>1.86953</v>
      </c>
      <c r="HQ208">
        <v>1.87372</v>
      </c>
      <c r="HR208">
        <v>1.87881</v>
      </c>
      <c r="HS208">
        <v>0</v>
      </c>
      <c r="HT208">
        <v>0</v>
      </c>
      <c r="HU208">
        <v>0</v>
      </c>
      <c r="HV208">
        <v>0</v>
      </c>
      <c r="HW208" t="s">
        <v>416</v>
      </c>
      <c r="HX208" t="s">
        <v>417</v>
      </c>
      <c r="HY208" t="s">
        <v>418</v>
      </c>
      <c r="HZ208" t="s">
        <v>418</v>
      </c>
      <c r="IA208" t="s">
        <v>418</v>
      </c>
      <c r="IB208" t="s">
        <v>418</v>
      </c>
      <c r="IC208">
        <v>0</v>
      </c>
      <c r="ID208">
        <v>100</v>
      </c>
      <c r="IE208">
        <v>100</v>
      </c>
      <c r="IF208">
        <v>0.534</v>
      </c>
      <c r="IG208">
        <v>0.478</v>
      </c>
      <c r="IH208">
        <v>0.5383999999999673</v>
      </c>
      <c r="II208">
        <v>0</v>
      </c>
      <c r="IJ208">
        <v>0</v>
      </c>
      <c r="IK208">
        <v>0</v>
      </c>
      <c r="IL208">
        <v>0.4781599999999955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2.1</v>
      </c>
      <c r="IU208">
        <v>2</v>
      </c>
      <c r="IV208">
        <v>1.13892</v>
      </c>
      <c r="IW208">
        <v>2.44263</v>
      </c>
      <c r="IX208">
        <v>1.42578</v>
      </c>
      <c r="IY208">
        <v>2.26685</v>
      </c>
      <c r="IZ208">
        <v>1.54785</v>
      </c>
      <c r="JA208">
        <v>2.3999</v>
      </c>
      <c r="JB208">
        <v>37.8437</v>
      </c>
      <c r="JC208">
        <v>14.1495</v>
      </c>
      <c r="JD208">
        <v>18</v>
      </c>
      <c r="JE208">
        <v>638.842</v>
      </c>
      <c r="JF208">
        <v>418.282</v>
      </c>
      <c r="JG208">
        <v>31.0254</v>
      </c>
      <c r="JH208">
        <v>31.6822</v>
      </c>
      <c r="JI208">
        <v>30</v>
      </c>
      <c r="JJ208">
        <v>31.5615</v>
      </c>
      <c r="JK208">
        <v>31.4907</v>
      </c>
      <c r="JL208">
        <v>22.8013</v>
      </c>
      <c r="JM208">
        <v>12.8178</v>
      </c>
      <c r="JN208">
        <v>100</v>
      </c>
      <c r="JO208">
        <v>-999.9</v>
      </c>
      <c r="JP208">
        <v>435</v>
      </c>
      <c r="JQ208">
        <v>31</v>
      </c>
      <c r="JR208">
        <v>94.4727</v>
      </c>
      <c r="JS208">
        <v>100.572</v>
      </c>
    </row>
    <row r="209" spans="1:279">
      <c r="A209">
        <v>173</v>
      </c>
      <c r="B209">
        <v>1687910105.1</v>
      </c>
      <c r="C209">
        <v>37573.5</v>
      </c>
      <c r="D209" t="s">
        <v>1276</v>
      </c>
      <c r="E209" t="s">
        <v>1277</v>
      </c>
      <c r="F209">
        <v>15</v>
      </c>
      <c r="P209">
        <v>1687910097.099999</v>
      </c>
      <c r="Q209">
        <f>(R209)/1000</f>
        <v>0</v>
      </c>
      <c r="R209">
        <f>1000*DB209*AP209*(CX209-CY209)/(100*CQ209*(1000-AP209*CX209))</f>
        <v>0</v>
      </c>
      <c r="S209">
        <f>DB209*AP209*(CW209-CV209*(1000-AP209*CY209)/(1000-AP209*CX209))/(100*CQ209)</f>
        <v>0</v>
      </c>
      <c r="T209">
        <f>CV209 - IF(AP209&gt;1, S209*CQ209*100.0/(AR209*DJ209), 0)</f>
        <v>0</v>
      </c>
      <c r="U209">
        <f>((AA209-Q209/2)*T209-S209)/(AA209+Q209/2)</f>
        <v>0</v>
      </c>
      <c r="V209">
        <f>U209*(DC209+DD209)/1000.0</f>
        <v>0</v>
      </c>
      <c r="W209">
        <f>(CV209 - IF(AP209&gt;1, S209*CQ209*100.0/(AR209*DJ209), 0))*(DC209+DD209)/1000.0</f>
        <v>0</v>
      </c>
      <c r="X209">
        <f>2.0/((1/Z209-1/Y209)+SIGN(Z209)*SQRT((1/Z209-1/Y209)*(1/Z209-1/Y209) + 4*CR209/((CR209+1)*(CR209+1))*(2*1/Z209*1/Y209-1/Y209*1/Y209)))</f>
        <v>0</v>
      </c>
      <c r="Y209">
        <f>IF(LEFT(CS209,1)&lt;&gt;"0",IF(LEFT(CS209,1)="1",3.0,CT209),$D$5+$E$5*(DJ209*DC209/($K$5*1000))+$F$5*(DJ209*DC209/($K$5*1000))*MAX(MIN(CQ209,$J$5),$I$5)*MAX(MIN(CQ209,$J$5),$I$5)+$G$5*MAX(MIN(CQ209,$J$5),$I$5)*(DJ209*DC209/($K$5*1000))+$H$5*(DJ209*DC209/($K$5*1000))*(DJ209*DC209/($K$5*1000)))</f>
        <v>0</v>
      </c>
      <c r="Z209">
        <f>Q209*(1000-(1000*0.61365*exp(17.502*AD209/(240.97+AD209))/(DC209+DD209)+CX209)/2)/(1000*0.61365*exp(17.502*AD209/(240.97+AD209))/(DC209+DD209)-CX209)</f>
        <v>0</v>
      </c>
      <c r="AA209">
        <f>1/((CR209+1)/(X209/1.6)+1/(Y209/1.37)) + CR209/((CR209+1)/(X209/1.6) + CR209/(Y209/1.37))</f>
        <v>0</v>
      </c>
      <c r="AB209">
        <f>(CM209*CP209)</f>
        <v>0</v>
      </c>
      <c r="AC209">
        <f>(DE209+(AB209+2*0.95*5.67E-8*(((DE209+$B$7)+273)^4-(DE209+273)^4)-44100*Q209)/(1.84*29.3*Y209+8*0.95*5.67E-8*(DE209+273)^3))</f>
        <v>0</v>
      </c>
      <c r="AD209">
        <f>($B$119*DF209+$D$7*DG209+$C$119*AC209)</f>
        <v>0</v>
      </c>
      <c r="AE209">
        <f>0.61365*exp(17.502*AD209/(240.97+AD209))</f>
        <v>0</v>
      </c>
      <c r="AF209">
        <f>(AG209/AH209*100)</f>
        <v>0</v>
      </c>
      <c r="AG209">
        <f>CX209*(DC209+DD209)/1000</f>
        <v>0</v>
      </c>
      <c r="AH209">
        <f>0.61365*exp(17.502*DE209/(240.97+DE209))</f>
        <v>0</v>
      </c>
      <c r="AI209">
        <f>(AE209-CX209*(DC209+DD209)/1000)</f>
        <v>0</v>
      </c>
      <c r="AJ209">
        <f>(-Q209*44100)</f>
        <v>0</v>
      </c>
      <c r="AK209">
        <f>2*29.3*Y209*0.92*(DE209-AD209)</f>
        <v>0</v>
      </c>
      <c r="AL209">
        <f>2*0.95*5.67E-8*(((DE209+$B$7)+273)^4-(AD209+273)^4)</f>
        <v>0</v>
      </c>
      <c r="AM209">
        <f>AB209+AL209+AJ209+AK209</f>
        <v>0</v>
      </c>
      <c r="AN209">
        <v>0</v>
      </c>
      <c r="AO209">
        <v>0</v>
      </c>
      <c r="AP209">
        <f>IF(AN209*$H$13&gt;=AR209,1.0,(AR209/(AR209-AN209*$H$13)))</f>
        <v>0</v>
      </c>
      <c r="AQ209">
        <f>(AP209-1)*100</f>
        <v>0</v>
      </c>
      <c r="AR209">
        <f>MAX(0,($B$13+$C$13*DJ209)/(1+$D$13*DJ209)*DC209/(DE209+273)*$E$13)</f>
        <v>0</v>
      </c>
      <c r="AS209" t="s">
        <v>409</v>
      </c>
      <c r="AT209">
        <v>12501.9</v>
      </c>
      <c r="AU209">
        <v>646.7515384615385</v>
      </c>
      <c r="AV209">
        <v>2575.47</v>
      </c>
      <c r="AW209">
        <f>1-AU209/AV209</f>
        <v>0</v>
      </c>
      <c r="AX209">
        <v>-1.242991638256745</v>
      </c>
      <c r="AY209" t="s">
        <v>1278</v>
      </c>
      <c r="AZ209">
        <v>12541.9</v>
      </c>
      <c r="BA209">
        <v>959.1404230769232</v>
      </c>
      <c r="BB209">
        <v>1041.97</v>
      </c>
      <c r="BC209">
        <f>1-BA209/BB209</f>
        <v>0</v>
      </c>
      <c r="BD209">
        <v>0.5</v>
      </c>
      <c r="BE209">
        <f>CN209</f>
        <v>0</v>
      </c>
      <c r="BF209">
        <f>S209</f>
        <v>0</v>
      </c>
      <c r="BG209">
        <f>BC209*BD209*BE209</f>
        <v>0</v>
      </c>
      <c r="BH209">
        <f>(BF209-AX209)/BE209</f>
        <v>0</v>
      </c>
      <c r="BI209">
        <f>(AV209-BB209)/BB209</f>
        <v>0</v>
      </c>
      <c r="BJ209">
        <f>AU209/(AW209+AU209/BB209)</f>
        <v>0</v>
      </c>
      <c r="BK209" t="s">
        <v>1279</v>
      </c>
      <c r="BL209">
        <v>-752.4299999999999</v>
      </c>
      <c r="BM209">
        <f>IF(BL209&lt;&gt;0, BL209, BJ209)</f>
        <v>0</v>
      </c>
      <c r="BN209">
        <f>1-BM209/BB209</f>
        <v>0</v>
      </c>
      <c r="BO209">
        <f>(BB209-BA209)/(BB209-BM209)</f>
        <v>0</v>
      </c>
      <c r="BP209">
        <f>(AV209-BB209)/(AV209-BM209)</f>
        <v>0</v>
      </c>
      <c r="BQ209">
        <f>(BB209-BA209)/(BB209-AU209)</f>
        <v>0</v>
      </c>
      <c r="BR209">
        <f>(AV209-BB209)/(AV209-AU209)</f>
        <v>0</v>
      </c>
      <c r="BS209">
        <f>(BO209*BM209/BA209)</f>
        <v>0</v>
      </c>
      <c r="BT209">
        <f>(1-BS209)</f>
        <v>0</v>
      </c>
      <c r="BU209">
        <v>2189</v>
      </c>
      <c r="BV209">
        <v>300</v>
      </c>
      <c r="BW209">
        <v>300</v>
      </c>
      <c r="BX209">
        <v>300</v>
      </c>
      <c r="BY209">
        <v>12541.9</v>
      </c>
      <c r="BZ209">
        <v>1037.06</v>
      </c>
      <c r="CA209">
        <v>-0.009085849999999999</v>
      </c>
      <c r="CB209">
        <v>7.52</v>
      </c>
      <c r="CC209" t="s">
        <v>412</v>
      </c>
      <c r="CD209" t="s">
        <v>412</v>
      </c>
      <c r="CE209" t="s">
        <v>412</v>
      </c>
      <c r="CF209" t="s">
        <v>412</v>
      </c>
      <c r="CG209" t="s">
        <v>412</v>
      </c>
      <c r="CH209" t="s">
        <v>412</v>
      </c>
      <c r="CI209" t="s">
        <v>412</v>
      </c>
      <c r="CJ209" t="s">
        <v>412</v>
      </c>
      <c r="CK209" t="s">
        <v>412</v>
      </c>
      <c r="CL209" t="s">
        <v>412</v>
      </c>
      <c r="CM209">
        <f>$B$11*DK209+$C$11*DL209+$F$11*DW209*(1-DZ209)</f>
        <v>0</v>
      </c>
      <c r="CN209">
        <f>CM209*CO209</f>
        <v>0</v>
      </c>
      <c r="CO209">
        <f>($B$11*$D$9+$C$11*$D$9+$F$11*((EJ209+EB209)/MAX(EJ209+EB209+EK209, 0.1)*$I$9+EK209/MAX(EJ209+EB209+EK209, 0.1)*$J$9))/($B$11+$C$11+$F$11)</f>
        <v>0</v>
      </c>
      <c r="CP209">
        <f>($B$11*$K$9+$C$11*$K$9+$F$11*((EJ209+EB209)/MAX(EJ209+EB209+EK209, 0.1)*$P$9+EK209/MAX(EJ209+EB209+EK209, 0.1)*$Q$9))/($B$11+$C$11+$F$11)</f>
        <v>0</v>
      </c>
      <c r="CQ209">
        <v>6</v>
      </c>
      <c r="CR209">
        <v>0.5</v>
      </c>
      <c r="CS209" t="s">
        <v>413</v>
      </c>
      <c r="CT209">
        <v>2</v>
      </c>
      <c r="CU209">
        <v>1687910097.099999</v>
      </c>
      <c r="CV209">
        <v>432.0662903225807</v>
      </c>
      <c r="CW209">
        <v>435.0110967741935</v>
      </c>
      <c r="CX209">
        <v>31.08412580645161</v>
      </c>
      <c r="CY209">
        <v>30.98501935483872</v>
      </c>
      <c r="CZ209">
        <v>431.5342903225807</v>
      </c>
      <c r="DA209">
        <v>30.60212580645161</v>
      </c>
      <c r="DB209">
        <v>600.2089999999999</v>
      </c>
      <c r="DC209">
        <v>100.7503548387097</v>
      </c>
      <c r="DD209">
        <v>0.1000203193548387</v>
      </c>
      <c r="DE209">
        <v>31.50149677419355</v>
      </c>
      <c r="DF209">
        <v>31.7722806451613</v>
      </c>
      <c r="DG209">
        <v>999.9000000000003</v>
      </c>
      <c r="DH209">
        <v>0</v>
      </c>
      <c r="DI209">
        <v>0</v>
      </c>
      <c r="DJ209">
        <v>9999.596129032258</v>
      </c>
      <c r="DK209">
        <v>0</v>
      </c>
      <c r="DL209">
        <v>101.0503903225807</v>
      </c>
      <c r="DM209">
        <v>-2.943096451612903</v>
      </c>
      <c r="DN209">
        <v>445.9272903225806</v>
      </c>
      <c r="DO209">
        <v>448.9209032258064</v>
      </c>
      <c r="DP209">
        <v>0.09472282903225804</v>
      </c>
      <c r="DQ209">
        <v>435.0110967741935</v>
      </c>
      <c r="DR209">
        <v>30.98501935483872</v>
      </c>
      <c r="DS209">
        <v>3.131294838709677</v>
      </c>
      <c r="DT209">
        <v>3.121750967741936</v>
      </c>
      <c r="DU209">
        <v>24.74305806451613</v>
      </c>
      <c r="DV209">
        <v>24.69196774193548</v>
      </c>
      <c r="DW209">
        <v>1499.993548387097</v>
      </c>
      <c r="DX209">
        <v>0.9730013225806453</v>
      </c>
      <c r="DY209">
        <v>0.02699827096774194</v>
      </c>
      <c r="DZ209">
        <v>0</v>
      </c>
      <c r="EA209">
        <v>960.1048709677419</v>
      </c>
      <c r="EB209">
        <v>4.999310000000001</v>
      </c>
      <c r="EC209">
        <v>17984.45161290323</v>
      </c>
      <c r="ED209">
        <v>13259.20322580645</v>
      </c>
      <c r="EE209">
        <v>38.13899999999999</v>
      </c>
      <c r="EF209">
        <v>39.18699999999998</v>
      </c>
      <c r="EG209">
        <v>38.375</v>
      </c>
      <c r="EH209">
        <v>38.875</v>
      </c>
      <c r="EI209">
        <v>39.68699999999998</v>
      </c>
      <c r="EJ209">
        <v>1454.631612903226</v>
      </c>
      <c r="EK209">
        <v>40.36225806451611</v>
      </c>
      <c r="EL209">
        <v>0</v>
      </c>
      <c r="EM209">
        <v>144.3999998569489</v>
      </c>
      <c r="EN209">
        <v>0</v>
      </c>
      <c r="EO209">
        <v>959.1404230769232</v>
      </c>
      <c r="EP209">
        <v>-175.2971967011138</v>
      </c>
      <c r="EQ209">
        <v>-12895.29571063271</v>
      </c>
      <c r="ER209">
        <v>17909.01538461538</v>
      </c>
      <c r="ES209">
        <v>15</v>
      </c>
      <c r="ET209">
        <v>1687910129.1</v>
      </c>
      <c r="EU209" t="s">
        <v>1280</v>
      </c>
      <c r="EV209">
        <v>1687910125.1</v>
      </c>
      <c r="EW209">
        <v>1687910129.1</v>
      </c>
      <c r="EX209">
        <v>173</v>
      </c>
      <c r="EY209">
        <v>-0.002</v>
      </c>
      <c r="EZ209">
        <v>0.005</v>
      </c>
      <c r="FA209">
        <v>0.532</v>
      </c>
      <c r="FB209">
        <v>0.482</v>
      </c>
      <c r="FC209">
        <v>435</v>
      </c>
      <c r="FD209">
        <v>31</v>
      </c>
      <c r="FE209">
        <v>0.31</v>
      </c>
      <c r="FF209">
        <v>0.28</v>
      </c>
      <c r="FG209">
        <v>-2.9400325</v>
      </c>
      <c r="FH209">
        <v>0.1287527954971899</v>
      </c>
      <c r="FI209">
        <v>0.05048929702174512</v>
      </c>
      <c r="FJ209">
        <v>1</v>
      </c>
      <c r="FK209">
        <v>432.0678666666666</v>
      </c>
      <c r="FL209">
        <v>0.1396218020020857</v>
      </c>
      <c r="FM209">
        <v>0.02761126984081837</v>
      </c>
      <c r="FN209">
        <v>1</v>
      </c>
      <c r="FO209">
        <v>0.077076386</v>
      </c>
      <c r="FP209">
        <v>0.3535966473545966</v>
      </c>
      <c r="FQ209">
        <v>0.03445452049586736</v>
      </c>
      <c r="FR209">
        <v>1</v>
      </c>
      <c r="FS209">
        <v>31.07813333333333</v>
      </c>
      <c r="FT209">
        <v>0.4051541713014096</v>
      </c>
      <c r="FU209">
        <v>0.02926069415140767</v>
      </c>
      <c r="FV209">
        <v>1</v>
      </c>
      <c r="FW209">
        <v>4</v>
      </c>
      <c r="FX209">
        <v>4</v>
      </c>
      <c r="FY209" t="s">
        <v>415</v>
      </c>
      <c r="FZ209">
        <v>3.17285</v>
      </c>
      <c r="GA209">
        <v>2.79688</v>
      </c>
      <c r="GB209">
        <v>0.10578</v>
      </c>
      <c r="GC209">
        <v>0.106971</v>
      </c>
      <c r="GD209">
        <v>0.141509</v>
      </c>
      <c r="GE209">
        <v>0.142233</v>
      </c>
      <c r="GF209">
        <v>27718.1</v>
      </c>
      <c r="GG209">
        <v>22070.7</v>
      </c>
      <c r="GH209">
        <v>28992.9</v>
      </c>
      <c r="GI209">
        <v>24228.9</v>
      </c>
      <c r="GJ209">
        <v>31650.6</v>
      </c>
      <c r="GK209">
        <v>30326</v>
      </c>
      <c r="GL209">
        <v>39997.2</v>
      </c>
      <c r="GM209">
        <v>39536.8</v>
      </c>
      <c r="GN209">
        <v>2.12</v>
      </c>
      <c r="GO209">
        <v>1.81688</v>
      </c>
      <c r="GP209">
        <v>0.116035</v>
      </c>
      <c r="GQ209">
        <v>0</v>
      </c>
      <c r="GR209">
        <v>29.8949</v>
      </c>
      <c r="GS209">
        <v>999.9</v>
      </c>
      <c r="GT209">
        <v>63.1</v>
      </c>
      <c r="GU209">
        <v>34.7</v>
      </c>
      <c r="GV209">
        <v>34.7932</v>
      </c>
      <c r="GW209">
        <v>61.9706</v>
      </c>
      <c r="GX209">
        <v>30.7812</v>
      </c>
      <c r="GY209">
        <v>1</v>
      </c>
      <c r="GZ209">
        <v>0.339794</v>
      </c>
      <c r="HA209">
        <v>0</v>
      </c>
      <c r="HB209">
        <v>20.2785</v>
      </c>
      <c r="HC209">
        <v>5.22313</v>
      </c>
      <c r="HD209">
        <v>11.9081</v>
      </c>
      <c r="HE209">
        <v>4.96365</v>
      </c>
      <c r="HF209">
        <v>3.292</v>
      </c>
      <c r="HG209">
        <v>9999</v>
      </c>
      <c r="HH209">
        <v>9999</v>
      </c>
      <c r="HI209">
        <v>9999</v>
      </c>
      <c r="HJ209">
        <v>999.9</v>
      </c>
      <c r="HK209">
        <v>4.97029</v>
      </c>
      <c r="HL209">
        <v>1.87517</v>
      </c>
      <c r="HM209">
        <v>1.87393</v>
      </c>
      <c r="HN209">
        <v>1.87315</v>
      </c>
      <c r="HO209">
        <v>1.87457</v>
      </c>
      <c r="HP209">
        <v>1.86954</v>
      </c>
      <c r="HQ209">
        <v>1.87375</v>
      </c>
      <c r="HR209">
        <v>1.87881</v>
      </c>
      <c r="HS209">
        <v>0</v>
      </c>
      <c r="HT209">
        <v>0</v>
      </c>
      <c r="HU209">
        <v>0</v>
      </c>
      <c r="HV209">
        <v>0</v>
      </c>
      <c r="HW209" t="s">
        <v>416</v>
      </c>
      <c r="HX209" t="s">
        <v>417</v>
      </c>
      <c r="HY209" t="s">
        <v>418</v>
      </c>
      <c r="HZ209" t="s">
        <v>418</v>
      </c>
      <c r="IA209" t="s">
        <v>418</v>
      </c>
      <c r="IB209" t="s">
        <v>418</v>
      </c>
      <c r="IC209">
        <v>0</v>
      </c>
      <c r="ID209">
        <v>100</v>
      </c>
      <c r="IE209">
        <v>100</v>
      </c>
      <c r="IF209">
        <v>0.532</v>
      </c>
      <c r="IG209">
        <v>0.482</v>
      </c>
      <c r="IH209">
        <v>0.5336999999999534</v>
      </c>
      <c r="II209">
        <v>0</v>
      </c>
      <c r="IJ209">
        <v>0</v>
      </c>
      <c r="IK209">
        <v>0</v>
      </c>
      <c r="IL209">
        <v>0.4776150000000001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2.2</v>
      </c>
      <c r="IU209">
        <v>2.1</v>
      </c>
      <c r="IV209">
        <v>1.13892</v>
      </c>
      <c r="IW209">
        <v>2.43286</v>
      </c>
      <c r="IX209">
        <v>1.42578</v>
      </c>
      <c r="IY209">
        <v>2.26685</v>
      </c>
      <c r="IZ209">
        <v>1.54785</v>
      </c>
      <c r="JA209">
        <v>2.47314</v>
      </c>
      <c r="JB209">
        <v>37.8195</v>
      </c>
      <c r="JC209">
        <v>14.132</v>
      </c>
      <c r="JD209">
        <v>18</v>
      </c>
      <c r="JE209">
        <v>636.883</v>
      </c>
      <c r="JF209">
        <v>422.045</v>
      </c>
      <c r="JG209">
        <v>30.9333</v>
      </c>
      <c r="JH209">
        <v>31.6183</v>
      </c>
      <c r="JI209">
        <v>29.9998</v>
      </c>
      <c r="JJ209">
        <v>31.5162</v>
      </c>
      <c r="JK209">
        <v>31.4468</v>
      </c>
      <c r="JL209">
        <v>22.802</v>
      </c>
      <c r="JM209">
        <v>12.5417</v>
      </c>
      <c r="JN209">
        <v>100</v>
      </c>
      <c r="JO209">
        <v>-999.9</v>
      </c>
      <c r="JP209">
        <v>435</v>
      </c>
      <c r="JQ209">
        <v>31</v>
      </c>
      <c r="JR209">
        <v>94.4725</v>
      </c>
      <c r="JS209">
        <v>100.583</v>
      </c>
    </row>
    <row r="210" spans="1:279">
      <c r="A210">
        <v>174</v>
      </c>
      <c r="B210">
        <v>1687910239.6</v>
      </c>
      <c r="C210">
        <v>37708</v>
      </c>
      <c r="D210" t="s">
        <v>1281</v>
      </c>
      <c r="E210" t="s">
        <v>1282</v>
      </c>
      <c r="F210">
        <v>15</v>
      </c>
      <c r="P210">
        <v>1687910231.849999</v>
      </c>
      <c r="Q210">
        <f>(R210)/1000</f>
        <v>0</v>
      </c>
      <c r="R210">
        <f>1000*DB210*AP210*(CX210-CY210)/(100*CQ210*(1000-AP210*CX210))</f>
        <v>0</v>
      </c>
      <c r="S210">
        <f>DB210*AP210*(CW210-CV210*(1000-AP210*CY210)/(1000-AP210*CX210))/(100*CQ210)</f>
        <v>0</v>
      </c>
      <c r="T210">
        <f>CV210 - IF(AP210&gt;1, S210*CQ210*100.0/(AR210*DJ210), 0)</f>
        <v>0</v>
      </c>
      <c r="U210">
        <f>((AA210-Q210/2)*T210-S210)/(AA210+Q210/2)</f>
        <v>0</v>
      </c>
      <c r="V210">
        <f>U210*(DC210+DD210)/1000.0</f>
        <v>0</v>
      </c>
      <c r="W210">
        <f>(CV210 - IF(AP210&gt;1, S210*CQ210*100.0/(AR210*DJ210), 0))*(DC210+DD210)/1000.0</f>
        <v>0</v>
      </c>
      <c r="X210">
        <f>2.0/((1/Z210-1/Y210)+SIGN(Z210)*SQRT((1/Z210-1/Y210)*(1/Z210-1/Y210) + 4*CR210/((CR210+1)*(CR210+1))*(2*1/Z210*1/Y210-1/Y210*1/Y210)))</f>
        <v>0</v>
      </c>
      <c r="Y210">
        <f>IF(LEFT(CS210,1)&lt;&gt;"0",IF(LEFT(CS210,1)="1",3.0,CT210),$D$5+$E$5*(DJ210*DC210/($K$5*1000))+$F$5*(DJ210*DC210/($K$5*1000))*MAX(MIN(CQ210,$J$5),$I$5)*MAX(MIN(CQ210,$J$5),$I$5)+$G$5*MAX(MIN(CQ210,$J$5),$I$5)*(DJ210*DC210/($K$5*1000))+$H$5*(DJ210*DC210/($K$5*1000))*(DJ210*DC210/($K$5*1000)))</f>
        <v>0</v>
      </c>
      <c r="Z210">
        <f>Q210*(1000-(1000*0.61365*exp(17.502*AD210/(240.97+AD210))/(DC210+DD210)+CX210)/2)/(1000*0.61365*exp(17.502*AD210/(240.97+AD210))/(DC210+DD210)-CX210)</f>
        <v>0</v>
      </c>
      <c r="AA210">
        <f>1/((CR210+1)/(X210/1.6)+1/(Y210/1.37)) + CR210/((CR210+1)/(X210/1.6) + CR210/(Y210/1.37))</f>
        <v>0</v>
      </c>
      <c r="AB210">
        <f>(CM210*CP210)</f>
        <v>0</v>
      </c>
      <c r="AC210">
        <f>(DE210+(AB210+2*0.95*5.67E-8*(((DE210+$B$7)+273)^4-(DE210+273)^4)-44100*Q210)/(1.84*29.3*Y210+8*0.95*5.67E-8*(DE210+273)^3))</f>
        <v>0</v>
      </c>
      <c r="AD210">
        <f>($B$119*DF210+$D$7*DG210+$C$119*AC210)</f>
        <v>0</v>
      </c>
      <c r="AE210">
        <f>0.61365*exp(17.502*AD210/(240.97+AD210))</f>
        <v>0</v>
      </c>
      <c r="AF210">
        <f>(AG210/AH210*100)</f>
        <v>0</v>
      </c>
      <c r="AG210">
        <f>CX210*(DC210+DD210)/1000</f>
        <v>0</v>
      </c>
      <c r="AH210">
        <f>0.61365*exp(17.502*DE210/(240.97+DE210))</f>
        <v>0</v>
      </c>
      <c r="AI210">
        <f>(AE210-CX210*(DC210+DD210)/1000)</f>
        <v>0</v>
      </c>
      <c r="AJ210">
        <f>(-Q210*44100)</f>
        <v>0</v>
      </c>
      <c r="AK210">
        <f>2*29.3*Y210*0.92*(DE210-AD210)</f>
        <v>0</v>
      </c>
      <c r="AL210">
        <f>2*0.95*5.67E-8*(((DE210+$B$7)+273)^4-(AD210+273)^4)</f>
        <v>0</v>
      </c>
      <c r="AM210">
        <f>AB210+AL210+AJ210+AK210</f>
        <v>0</v>
      </c>
      <c r="AN210">
        <v>0</v>
      </c>
      <c r="AO210">
        <v>0</v>
      </c>
      <c r="AP210">
        <f>IF(AN210*$H$13&gt;=AR210,1.0,(AR210/(AR210-AN210*$H$13)))</f>
        <v>0</v>
      </c>
      <c r="AQ210">
        <f>(AP210-1)*100</f>
        <v>0</v>
      </c>
      <c r="AR210">
        <f>MAX(0,($B$13+$C$13*DJ210)/(1+$D$13*DJ210)*DC210/(DE210+273)*$E$13)</f>
        <v>0</v>
      </c>
      <c r="AS210" t="s">
        <v>409</v>
      </c>
      <c r="AT210">
        <v>12501.9</v>
      </c>
      <c r="AU210">
        <v>646.7515384615385</v>
      </c>
      <c r="AV210">
        <v>2575.47</v>
      </c>
      <c r="AW210">
        <f>1-AU210/AV210</f>
        <v>0</v>
      </c>
      <c r="AX210">
        <v>-1.242991638256745</v>
      </c>
      <c r="AY210" t="s">
        <v>1283</v>
      </c>
      <c r="AZ210">
        <v>12569.2</v>
      </c>
      <c r="BA210">
        <v>610.9747199999999</v>
      </c>
      <c r="BB210">
        <v>730.052</v>
      </c>
      <c r="BC210">
        <f>1-BA210/BB210</f>
        <v>0</v>
      </c>
      <c r="BD210">
        <v>0.5</v>
      </c>
      <c r="BE210">
        <f>CN210</f>
        <v>0</v>
      </c>
      <c r="BF210">
        <f>S210</f>
        <v>0</v>
      </c>
      <c r="BG210">
        <f>BC210*BD210*BE210</f>
        <v>0</v>
      </c>
      <c r="BH210">
        <f>(BF210-AX210)/BE210</f>
        <v>0</v>
      </c>
      <c r="BI210">
        <f>(AV210-BB210)/BB210</f>
        <v>0</v>
      </c>
      <c r="BJ210">
        <f>AU210/(AW210+AU210/BB210)</f>
        <v>0</v>
      </c>
      <c r="BK210" t="s">
        <v>1284</v>
      </c>
      <c r="BL210">
        <v>-39.16</v>
      </c>
      <c r="BM210">
        <f>IF(BL210&lt;&gt;0, BL210, BJ210)</f>
        <v>0</v>
      </c>
      <c r="BN210">
        <f>1-BM210/BB210</f>
        <v>0</v>
      </c>
      <c r="BO210">
        <f>(BB210-BA210)/(BB210-BM210)</f>
        <v>0</v>
      </c>
      <c r="BP210">
        <f>(AV210-BB210)/(AV210-BM210)</f>
        <v>0</v>
      </c>
      <c r="BQ210">
        <f>(BB210-BA210)/(BB210-AU210)</f>
        <v>0</v>
      </c>
      <c r="BR210">
        <f>(AV210-BB210)/(AV210-AU210)</f>
        <v>0</v>
      </c>
      <c r="BS210">
        <f>(BO210*BM210/BA210)</f>
        <v>0</v>
      </c>
      <c r="BT210">
        <f>(1-BS210)</f>
        <v>0</v>
      </c>
      <c r="BU210">
        <v>2191</v>
      </c>
      <c r="BV210">
        <v>300</v>
      </c>
      <c r="BW210">
        <v>300</v>
      </c>
      <c r="BX210">
        <v>300</v>
      </c>
      <c r="BY210">
        <v>12569.2</v>
      </c>
      <c r="BZ210">
        <v>706.01</v>
      </c>
      <c r="CA210">
        <v>-0.009105510000000001</v>
      </c>
      <c r="CB210">
        <v>-1.61</v>
      </c>
      <c r="CC210" t="s">
        <v>412</v>
      </c>
      <c r="CD210" t="s">
        <v>412</v>
      </c>
      <c r="CE210" t="s">
        <v>412</v>
      </c>
      <c r="CF210" t="s">
        <v>412</v>
      </c>
      <c r="CG210" t="s">
        <v>412</v>
      </c>
      <c r="CH210" t="s">
        <v>412</v>
      </c>
      <c r="CI210" t="s">
        <v>412</v>
      </c>
      <c r="CJ210" t="s">
        <v>412</v>
      </c>
      <c r="CK210" t="s">
        <v>412</v>
      </c>
      <c r="CL210" t="s">
        <v>412</v>
      </c>
      <c r="CM210">
        <f>$B$11*DK210+$C$11*DL210+$F$11*DW210*(1-DZ210)</f>
        <v>0</v>
      </c>
      <c r="CN210">
        <f>CM210*CO210</f>
        <v>0</v>
      </c>
      <c r="CO210">
        <f>($B$11*$D$9+$C$11*$D$9+$F$11*((EJ210+EB210)/MAX(EJ210+EB210+EK210, 0.1)*$I$9+EK210/MAX(EJ210+EB210+EK210, 0.1)*$J$9))/($B$11+$C$11+$F$11)</f>
        <v>0</v>
      </c>
      <c r="CP210">
        <f>($B$11*$K$9+$C$11*$K$9+$F$11*((EJ210+EB210)/MAX(EJ210+EB210+EK210, 0.1)*$P$9+EK210/MAX(EJ210+EB210+EK210, 0.1)*$Q$9))/($B$11+$C$11+$F$11)</f>
        <v>0</v>
      </c>
      <c r="CQ210">
        <v>6</v>
      </c>
      <c r="CR210">
        <v>0.5</v>
      </c>
      <c r="CS210" t="s">
        <v>413</v>
      </c>
      <c r="CT210">
        <v>2</v>
      </c>
      <c r="CU210">
        <v>1687910231.849999</v>
      </c>
      <c r="CV210">
        <v>428.0562333333332</v>
      </c>
      <c r="CW210">
        <v>435.0032666666667</v>
      </c>
      <c r="CX210">
        <v>31.61519333333334</v>
      </c>
      <c r="CY210">
        <v>30.94237</v>
      </c>
      <c r="CZ210">
        <v>427.5082333333332</v>
      </c>
      <c r="DA210">
        <v>31.13719333333334</v>
      </c>
      <c r="DB210">
        <v>600.2117</v>
      </c>
      <c r="DC210">
        <v>100.7472666666667</v>
      </c>
      <c r="DD210">
        <v>0.09994108666666665</v>
      </c>
      <c r="DE210">
        <v>31.61812333333334</v>
      </c>
      <c r="DF210">
        <v>32.41674</v>
      </c>
      <c r="DG210">
        <v>999.9000000000002</v>
      </c>
      <c r="DH210">
        <v>0</v>
      </c>
      <c r="DI210">
        <v>0</v>
      </c>
      <c r="DJ210">
        <v>10004.36433333333</v>
      </c>
      <c r="DK210">
        <v>0</v>
      </c>
      <c r="DL210">
        <v>96.67442666666666</v>
      </c>
      <c r="DM210">
        <v>-6.963131000000001</v>
      </c>
      <c r="DN210">
        <v>442.0165</v>
      </c>
      <c r="DO210">
        <v>448.8930333333332</v>
      </c>
      <c r="DP210">
        <v>0.6772398333333332</v>
      </c>
      <c r="DQ210">
        <v>435.0032666666667</v>
      </c>
      <c r="DR210">
        <v>30.94237</v>
      </c>
      <c r="DS210">
        <v>3.185590333333333</v>
      </c>
      <c r="DT210">
        <v>3.117361</v>
      </c>
      <c r="DU210">
        <v>25.03116</v>
      </c>
      <c r="DV210">
        <v>24.66841666666667</v>
      </c>
      <c r="DW210">
        <v>1500.017</v>
      </c>
      <c r="DX210">
        <v>0.9730041999999999</v>
      </c>
      <c r="DY210">
        <v>0.02699578</v>
      </c>
      <c r="DZ210">
        <v>0</v>
      </c>
      <c r="EA210">
        <v>611.7298</v>
      </c>
      <c r="EB210">
        <v>4.99931</v>
      </c>
      <c r="EC210">
        <v>14159.35333333333</v>
      </c>
      <c r="ED210">
        <v>13259.41</v>
      </c>
      <c r="EE210">
        <v>38.43699999999999</v>
      </c>
      <c r="EF210">
        <v>39.43699999999998</v>
      </c>
      <c r="EG210">
        <v>38.68699999999999</v>
      </c>
      <c r="EH210">
        <v>39.11239999999999</v>
      </c>
      <c r="EI210">
        <v>39.95799999999998</v>
      </c>
      <c r="EJ210">
        <v>1454.66</v>
      </c>
      <c r="EK210">
        <v>40.35866666666665</v>
      </c>
      <c r="EL210">
        <v>0</v>
      </c>
      <c r="EM210">
        <v>134.2000000476837</v>
      </c>
      <c r="EN210">
        <v>0</v>
      </c>
      <c r="EO210">
        <v>610.9747199999999</v>
      </c>
      <c r="EP210">
        <v>-57.72884616396391</v>
      </c>
      <c r="EQ210">
        <v>8217.876922589094</v>
      </c>
      <c r="ER210">
        <v>14139.588</v>
      </c>
      <c r="ES210">
        <v>15</v>
      </c>
      <c r="ET210">
        <v>1687910261.6</v>
      </c>
      <c r="EU210" t="s">
        <v>1285</v>
      </c>
      <c r="EV210">
        <v>1687910261.6</v>
      </c>
      <c r="EW210">
        <v>1687910257.6</v>
      </c>
      <c r="EX210">
        <v>174</v>
      </c>
      <c r="EY210">
        <v>0.016</v>
      </c>
      <c r="EZ210">
        <v>-0.004</v>
      </c>
      <c r="FA210">
        <v>0.548</v>
      </c>
      <c r="FB210">
        <v>0.478</v>
      </c>
      <c r="FC210">
        <v>435</v>
      </c>
      <c r="FD210">
        <v>31</v>
      </c>
      <c r="FE210">
        <v>0.18</v>
      </c>
      <c r="FF210">
        <v>0.22</v>
      </c>
      <c r="FG210">
        <v>-6.96737725</v>
      </c>
      <c r="FH210">
        <v>0.07178825515945741</v>
      </c>
      <c r="FI210">
        <v>0.03090629450350691</v>
      </c>
      <c r="FJ210">
        <v>1</v>
      </c>
      <c r="FK210">
        <v>428.0401000000001</v>
      </c>
      <c r="FL210">
        <v>-0.02234482758522421</v>
      </c>
      <c r="FM210">
        <v>0.01856044180508295</v>
      </c>
      <c r="FN210">
        <v>1</v>
      </c>
      <c r="FO210">
        <v>0.6642583500000001</v>
      </c>
      <c r="FP210">
        <v>0.2609021763602246</v>
      </c>
      <c r="FQ210">
        <v>0.02605773444349106</v>
      </c>
      <c r="FR210">
        <v>1</v>
      </c>
      <c r="FS210">
        <v>31.6196</v>
      </c>
      <c r="FT210">
        <v>0.1082909899887837</v>
      </c>
      <c r="FU210">
        <v>0.008346616080783954</v>
      </c>
      <c r="FV210">
        <v>1</v>
      </c>
      <c r="FW210">
        <v>4</v>
      </c>
      <c r="FX210">
        <v>4</v>
      </c>
      <c r="FY210" t="s">
        <v>415</v>
      </c>
      <c r="FZ210">
        <v>3.17294</v>
      </c>
      <c r="GA210">
        <v>2.79649</v>
      </c>
      <c r="GB210">
        <v>0.105028</v>
      </c>
      <c r="GC210">
        <v>0.106963</v>
      </c>
      <c r="GD210">
        <v>0.143094</v>
      </c>
      <c r="GE210">
        <v>0.142062</v>
      </c>
      <c r="GF210">
        <v>27746.3</v>
      </c>
      <c r="GG210">
        <v>22069.6</v>
      </c>
      <c r="GH210">
        <v>28997.8</v>
      </c>
      <c r="GI210">
        <v>24227.3</v>
      </c>
      <c r="GJ210">
        <v>31595.7</v>
      </c>
      <c r="GK210">
        <v>30330.5</v>
      </c>
      <c r="GL210">
        <v>40002.9</v>
      </c>
      <c r="GM210">
        <v>39534.8</v>
      </c>
      <c r="GN210">
        <v>2.12355</v>
      </c>
      <c r="GO210">
        <v>1.81222</v>
      </c>
      <c r="GP210">
        <v>0.133887</v>
      </c>
      <c r="GQ210">
        <v>0</v>
      </c>
      <c r="GR210">
        <v>30.1913</v>
      </c>
      <c r="GS210">
        <v>999.9</v>
      </c>
      <c r="GT210">
        <v>63.1</v>
      </c>
      <c r="GU210">
        <v>34.7</v>
      </c>
      <c r="GV210">
        <v>34.7935</v>
      </c>
      <c r="GW210">
        <v>61.8306</v>
      </c>
      <c r="GX210">
        <v>30.597</v>
      </c>
      <c r="GY210">
        <v>1</v>
      </c>
      <c r="GZ210">
        <v>0.338636</v>
      </c>
      <c r="HA210">
        <v>0</v>
      </c>
      <c r="HB210">
        <v>20.2787</v>
      </c>
      <c r="HC210">
        <v>5.22373</v>
      </c>
      <c r="HD210">
        <v>11.9081</v>
      </c>
      <c r="HE210">
        <v>4.9637</v>
      </c>
      <c r="HF210">
        <v>3.292</v>
      </c>
      <c r="HG210">
        <v>9999</v>
      </c>
      <c r="HH210">
        <v>9999</v>
      </c>
      <c r="HI210">
        <v>9999</v>
      </c>
      <c r="HJ210">
        <v>999.9</v>
      </c>
      <c r="HK210">
        <v>4.97028</v>
      </c>
      <c r="HL210">
        <v>1.87515</v>
      </c>
      <c r="HM210">
        <v>1.87393</v>
      </c>
      <c r="HN210">
        <v>1.87314</v>
      </c>
      <c r="HO210">
        <v>1.8746</v>
      </c>
      <c r="HP210">
        <v>1.86954</v>
      </c>
      <c r="HQ210">
        <v>1.87372</v>
      </c>
      <c r="HR210">
        <v>1.87881</v>
      </c>
      <c r="HS210">
        <v>0</v>
      </c>
      <c r="HT210">
        <v>0</v>
      </c>
      <c r="HU210">
        <v>0</v>
      </c>
      <c r="HV210">
        <v>0</v>
      </c>
      <c r="HW210" t="s">
        <v>416</v>
      </c>
      <c r="HX210" t="s">
        <v>417</v>
      </c>
      <c r="HY210" t="s">
        <v>418</v>
      </c>
      <c r="HZ210" t="s">
        <v>418</v>
      </c>
      <c r="IA210" t="s">
        <v>418</v>
      </c>
      <c r="IB210" t="s">
        <v>418</v>
      </c>
      <c r="IC210">
        <v>0</v>
      </c>
      <c r="ID210">
        <v>100</v>
      </c>
      <c r="IE210">
        <v>100</v>
      </c>
      <c r="IF210">
        <v>0.548</v>
      </c>
      <c r="IG210">
        <v>0.478</v>
      </c>
      <c r="IH210">
        <v>0.5318999999999505</v>
      </c>
      <c r="II210">
        <v>0</v>
      </c>
      <c r="IJ210">
        <v>0</v>
      </c>
      <c r="IK210">
        <v>0</v>
      </c>
      <c r="IL210">
        <v>0.482414999999996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1.9</v>
      </c>
      <c r="IU210">
        <v>1.8</v>
      </c>
      <c r="IV210">
        <v>1.1377</v>
      </c>
      <c r="IW210">
        <v>2.4292</v>
      </c>
      <c r="IX210">
        <v>1.42578</v>
      </c>
      <c r="IY210">
        <v>2.26685</v>
      </c>
      <c r="IZ210">
        <v>1.54785</v>
      </c>
      <c r="JA210">
        <v>2.47681</v>
      </c>
      <c r="JB210">
        <v>37.8195</v>
      </c>
      <c r="JC210">
        <v>14.1233</v>
      </c>
      <c r="JD210">
        <v>18</v>
      </c>
      <c r="JE210">
        <v>639.4160000000001</v>
      </c>
      <c r="JF210">
        <v>419.257</v>
      </c>
      <c r="JG210">
        <v>30.9678</v>
      </c>
      <c r="JH210">
        <v>31.5934</v>
      </c>
      <c r="JI210">
        <v>30.0001</v>
      </c>
      <c r="JJ210">
        <v>31.4991</v>
      </c>
      <c r="JK210">
        <v>31.4306</v>
      </c>
      <c r="JL210">
        <v>22.8005</v>
      </c>
      <c r="JM210">
        <v>12.5417</v>
      </c>
      <c r="JN210">
        <v>100</v>
      </c>
      <c r="JO210">
        <v>-999.9</v>
      </c>
      <c r="JP210">
        <v>435</v>
      </c>
      <c r="JQ210">
        <v>31</v>
      </c>
      <c r="JR210">
        <v>94.48699999999999</v>
      </c>
      <c r="JS210">
        <v>100.577</v>
      </c>
    </row>
    <row r="211" spans="1:279">
      <c r="A211">
        <v>175</v>
      </c>
      <c r="B211">
        <v>1687910365.1</v>
      </c>
      <c r="C211">
        <v>37833.5</v>
      </c>
      <c r="D211" t="s">
        <v>1286</v>
      </c>
      <c r="E211" t="s">
        <v>1287</v>
      </c>
      <c r="F211">
        <v>15</v>
      </c>
      <c r="P211">
        <v>1687910357.349999</v>
      </c>
      <c r="Q211">
        <f>(R211)/1000</f>
        <v>0</v>
      </c>
      <c r="R211">
        <f>1000*DB211*AP211*(CX211-CY211)/(100*CQ211*(1000-AP211*CX211))</f>
        <v>0</v>
      </c>
      <c r="S211">
        <f>DB211*AP211*(CW211-CV211*(1000-AP211*CY211)/(1000-AP211*CX211))/(100*CQ211)</f>
        <v>0</v>
      </c>
      <c r="T211">
        <f>CV211 - IF(AP211&gt;1, S211*CQ211*100.0/(AR211*DJ211), 0)</f>
        <v>0</v>
      </c>
      <c r="U211">
        <f>((AA211-Q211/2)*T211-S211)/(AA211+Q211/2)</f>
        <v>0</v>
      </c>
      <c r="V211">
        <f>U211*(DC211+DD211)/1000.0</f>
        <v>0</v>
      </c>
      <c r="W211">
        <f>(CV211 - IF(AP211&gt;1, S211*CQ211*100.0/(AR211*DJ211), 0))*(DC211+DD211)/1000.0</f>
        <v>0</v>
      </c>
      <c r="X211">
        <f>2.0/((1/Z211-1/Y211)+SIGN(Z211)*SQRT((1/Z211-1/Y211)*(1/Z211-1/Y211) + 4*CR211/((CR211+1)*(CR211+1))*(2*1/Z211*1/Y211-1/Y211*1/Y211)))</f>
        <v>0</v>
      </c>
      <c r="Y211">
        <f>IF(LEFT(CS211,1)&lt;&gt;"0",IF(LEFT(CS211,1)="1",3.0,CT211),$D$5+$E$5*(DJ211*DC211/($K$5*1000))+$F$5*(DJ211*DC211/($K$5*1000))*MAX(MIN(CQ211,$J$5),$I$5)*MAX(MIN(CQ211,$J$5),$I$5)+$G$5*MAX(MIN(CQ211,$J$5),$I$5)*(DJ211*DC211/($K$5*1000))+$H$5*(DJ211*DC211/($K$5*1000))*(DJ211*DC211/($K$5*1000)))</f>
        <v>0</v>
      </c>
      <c r="Z211">
        <f>Q211*(1000-(1000*0.61365*exp(17.502*AD211/(240.97+AD211))/(DC211+DD211)+CX211)/2)/(1000*0.61365*exp(17.502*AD211/(240.97+AD211))/(DC211+DD211)-CX211)</f>
        <v>0</v>
      </c>
      <c r="AA211">
        <f>1/((CR211+1)/(X211/1.6)+1/(Y211/1.37)) + CR211/((CR211+1)/(X211/1.6) + CR211/(Y211/1.37))</f>
        <v>0</v>
      </c>
      <c r="AB211">
        <f>(CM211*CP211)</f>
        <v>0</v>
      </c>
      <c r="AC211">
        <f>(DE211+(AB211+2*0.95*5.67E-8*(((DE211+$B$7)+273)^4-(DE211+273)^4)-44100*Q211)/(1.84*29.3*Y211+8*0.95*5.67E-8*(DE211+273)^3))</f>
        <v>0</v>
      </c>
      <c r="AD211">
        <f>($B$119*DF211+$D$7*DG211+$C$119*AC211)</f>
        <v>0</v>
      </c>
      <c r="AE211">
        <f>0.61365*exp(17.502*AD211/(240.97+AD211))</f>
        <v>0</v>
      </c>
      <c r="AF211">
        <f>(AG211/AH211*100)</f>
        <v>0</v>
      </c>
      <c r="AG211">
        <f>CX211*(DC211+DD211)/1000</f>
        <v>0</v>
      </c>
      <c r="AH211">
        <f>0.61365*exp(17.502*DE211/(240.97+DE211))</f>
        <v>0</v>
      </c>
      <c r="AI211">
        <f>(AE211-CX211*(DC211+DD211)/1000)</f>
        <v>0</v>
      </c>
      <c r="AJ211">
        <f>(-Q211*44100)</f>
        <v>0</v>
      </c>
      <c r="AK211">
        <f>2*29.3*Y211*0.92*(DE211-AD211)</f>
        <v>0</v>
      </c>
      <c r="AL211">
        <f>2*0.95*5.67E-8*(((DE211+$B$7)+273)^4-(AD211+273)^4)</f>
        <v>0</v>
      </c>
      <c r="AM211">
        <f>AB211+AL211+AJ211+AK211</f>
        <v>0</v>
      </c>
      <c r="AN211">
        <v>0</v>
      </c>
      <c r="AO211">
        <v>0</v>
      </c>
      <c r="AP211">
        <f>IF(AN211*$H$13&gt;=AR211,1.0,(AR211/(AR211-AN211*$H$13)))</f>
        <v>0</v>
      </c>
      <c r="AQ211">
        <f>(AP211-1)*100</f>
        <v>0</v>
      </c>
      <c r="AR211">
        <f>MAX(0,($B$13+$C$13*DJ211)/(1+$D$13*DJ211)*DC211/(DE211+273)*$E$13)</f>
        <v>0</v>
      </c>
      <c r="AS211" t="s">
        <v>409</v>
      </c>
      <c r="AT211">
        <v>12501.9</v>
      </c>
      <c r="AU211">
        <v>646.7515384615385</v>
      </c>
      <c r="AV211">
        <v>2575.47</v>
      </c>
      <c r="AW211">
        <f>1-AU211/AV211</f>
        <v>0</v>
      </c>
      <c r="AX211">
        <v>-1.242991638256745</v>
      </c>
      <c r="AY211" t="s">
        <v>1288</v>
      </c>
      <c r="AZ211">
        <v>12525.5</v>
      </c>
      <c r="BA211">
        <v>881.1353461538462</v>
      </c>
      <c r="BB211">
        <v>997.735</v>
      </c>
      <c r="BC211">
        <f>1-BA211/BB211</f>
        <v>0</v>
      </c>
      <c r="BD211">
        <v>0.5</v>
      </c>
      <c r="BE211">
        <f>CN211</f>
        <v>0</v>
      </c>
      <c r="BF211">
        <f>S211</f>
        <v>0</v>
      </c>
      <c r="BG211">
        <f>BC211*BD211*BE211</f>
        <v>0</v>
      </c>
      <c r="BH211">
        <f>(BF211-AX211)/BE211</f>
        <v>0</v>
      </c>
      <c r="BI211">
        <f>(AV211-BB211)/BB211</f>
        <v>0</v>
      </c>
      <c r="BJ211">
        <f>AU211/(AW211+AU211/BB211)</f>
        <v>0</v>
      </c>
      <c r="BK211" t="s">
        <v>1289</v>
      </c>
      <c r="BL211">
        <v>-5.18</v>
      </c>
      <c r="BM211">
        <f>IF(BL211&lt;&gt;0, BL211, BJ211)</f>
        <v>0</v>
      </c>
      <c r="BN211">
        <f>1-BM211/BB211</f>
        <v>0</v>
      </c>
      <c r="BO211">
        <f>(BB211-BA211)/(BB211-BM211)</f>
        <v>0</v>
      </c>
      <c r="BP211">
        <f>(AV211-BB211)/(AV211-BM211)</f>
        <v>0</v>
      </c>
      <c r="BQ211">
        <f>(BB211-BA211)/(BB211-AU211)</f>
        <v>0</v>
      </c>
      <c r="BR211">
        <f>(AV211-BB211)/(AV211-AU211)</f>
        <v>0</v>
      </c>
      <c r="BS211">
        <f>(BO211*BM211/BA211)</f>
        <v>0</v>
      </c>
      <c r="BT211">
        <f>(1-BS211)</f>
        <v>0</v>
      </c>
      <c r="BU211">
        <v>2193</v>
      </c>
      <c r="BV211">
        <v>300</v>
      </c>
      <c r="BW211">
        <v>300</v>
      </c>
      <c r="BX211">
        <v>300</v>
      </c>
      <c r="BY211">
        <v>12525.5</v>
      </c>
      <c r="BZ211">
        <v>991.16</v>
      </c>
      <c r="CA211">
        <v>-0.00907439</v>
      </c>
      <c r="CB211">
        <v>7.79</v>
      </c>
      <c r="CC211" t="s">
        <v>412</v>
      </c>
      <c r="CD211" t="s">
        <v>412</v>
      </c>
      <c r="CE211" t="s">
        <v>412</v>
      </c>
      <c r="CF211" t="s">
        <v>412</v>
      </c>
      <c r="CG211" t="s">
        <v>412</v>
      </c>
      <c r="CH211" t="s">
        <v>412</v>
      </c>
      <c r="CI211" t="s">
        <v>412</v>
      </c>
      <c r="CJ211" t="s">
        <v>412</v>
      </c>
      <c r="CK211" t="s">
        <v>412</v>
      </c>
      <c r="CL211" t="s">
        <v>412</v>
      </c>
      <c r="CM211">
        <f>$B$11*DK211+$C$11*DL211+$F$11*DW211*(1-DZ211)</f>
        <v>0</v>
      </c>
      <c r="CN211">
        <f>CM211*CO211</f>
        <v>0</v>
      </c>
      <c r="CO211">
        <f>($B$11*$D$9+$C$11*$D$9+$F$11*((EJ211+EB211)/MAX(EJ211+EB211+EK211, 0.1)*$I$9+EK211/MAX(EJ211+EB211+EK211, 0.1)*$J$9))/($B$11+$C$11+$F$11)</f>
        <v>0</v>
      </c>
      <c r="CP211">
        <f>($B$11*$K$9+$C$11*$K$9+$F$11*((EJ211+EB211)/MAX(EJ211+EB211+EK211, 0.1)*$P$9+EK211/MAX(EJ211+EB211+EK211, 0.1)*$Q$9))/($B$11+$C$11+$F$11)</f>
        <v>0</v>
      </c>
      <c r="CQ211">
        <v>6</v>
      </c>
      <c r="CR211">
        <v>0.5</v>
      </c>
      <c r="CS211" t="s">
        <v>413</v>
      </c>
      <c r="CT211">
        <v>2</v>
      </c>
      <c r="CU211">
        <v>1687910357.349999</v>
      </c>
      <c r="CV211">
        <v>429.4921000000001</v>
      </c>
      <c r="CW211">
        <v>434.9953333333333</v>
      </c>
      <c r="CX211">
        <v>31.28191333333333</v>
      </c>
      <c r="CY211">
        <v>31.00803</v>
      </c>
      <c r="CZ211">
        <v>428.9611000000001</v>
      </c>
      <c r="DA211">
        <v>30.79991333333333</v>
      </c>
      <c r="DB211">
        <v>600.1792999999999</v>
      </c>
      <c r="DC211">
        <v>100.7572666666667</v>
      </c>
      <c r="DD211">
        <v>0.09975394</v>
      </c>
      <c r="DE211">
        <v>31.49590666666667</v>
      </c>
      <c r="DF211">
        <v>33.09737</v>
      </c>
      <c r="DG211">
        <v>999.9000000000002</v>
      </c>
      <c r="DH211">
        <v>0</v>
      </c>
      <c r="DI211">
        <v>0</v>
      </c>
      <c r="DJ211">
        <v>10000.44566666667</v>
      </c>
      <c r="DK211">
        <v>0</v>
      </c>
      <c r="DL211">
        <v>121.6360333333333</v>
      </c>
      <c r="DM211">
        <v>-5.486561333333333</v>
      </c>
      <c r="DN211">
        <v>443.3767666666666</v>
      </c>
      <c r="DO211">
        <v>448.9152999999999</v>
      </c>
      <c r="DP211">
        <v>0.2699590666666666</v>
      </c>
      <c r="DQ211">
        <v>434.9953333333333</v>
      </c>
      <c r="DR211">
        <v>31.00803</v>
      </c>
      <c r="DS211">
        <v>3.151482333333333</v>
      </c>
      <c r="DT211">
        <v>3.124281333333334</v>
      </c>
      <c r="DU211">
        <v>24.85067666666667</v>
      </c>
      <c r="DV211">
        <v>24.70552333333334</v>
      </c>
      <c r="DW211">
        <v>1499.99</v>
      </c>
      <c r="DX211">
        <v>0.9729943666666664</v>
      </c>
      <c r="DY211">
        <v>0.02700548000000001</v>
      </c>
      <c r="DZ211">
        <v>0</v>
      </c>
      <c r="EA211">
        <v>882.8067999999998</v>
      </c>
      <c r="EB211">
        <v>4.99931</v>
      </c>
      <c r="EC211">
        <v>16876.58333333333</v>
      </c>
      <c r="ED211">
        <v>13259.13333333333</v>
      </c>
      <c r="EE211">
        <v>38.63326666666667</v>
      </c>
      <c r="EF211">
        <v>39.57039999999999</v>
      </c>
      <c r="EG211">
        <v>38.89566666666666</v>
      </c>
      <c r="EH211">
        <v>39.28306666666666</v>
      </c>
      <c r="EI211">
        <v>40.125</v>
      </c>
      <c r="EJ211">
        <v>1454.619</v>
      </c>
      <c r="EK211">
        <v>40.37133333333331</v>
      </c>
      <c r="EL211">
        <v>0</v>
      </c>
      <c r="EM211">
        <v>125.2000000476837</v>
      </c>
      <c r="EN211">
        <v>0</v>
      </c>
      <c r="EO211">
        <v>881.1353461538462</v>
      </c>
      <c r="EP211">
        <v>-212.9410257786505</v>
      </c>
      <c r="EQ211">
        <v>-9364.540170254602</v>
      </c>
      <c r="ER211">
        <v>16801.8</v>
      </c>
      <c r="ES211">
        <v>15</v>
      </c>
      <c r="ET211">
        <v>1687910388.1</v>
      </c>
      <c r="EU211" t="s">
        <v>1290</v>
      </c>
      <c r="EV211">
        <v>1687910386.6</v>
      </c>
      <c r="EW211">
        <v>1687910388.1</v>
      </c>
      <c r="EX211">
        <v>175</v>
      </c>
      <c r="EY211">
        <v>-0.017</v>
      </c>
      <c r="EZ211">
        <v>0.004</v>
      </c>
      <c r="FA211">
        <v>0.531</v>
      </c>
      <c r="FB211">
        <v>0.482</v>
      </c>
      <c r="FC211">
        <v>435</v>
      </c>
      <c r="FD211">
        <v>31</v>
      </c>
      <c r="FE211">
        <v>0.5</v>
      </c>
      <c r="FF211">
        <v>0.23</v>
      </c>
      <c r="FG211">
        <v>-5.473433170731707</v>
      </c>
      <c r="FH211">
        <v>-0.2877428571428515</v>
      </c>
      <c r="FI211">
        <v>0.04073174506205351</v>
      </c>
      <c r="FJ211">
        <v>1</v>
      </c>
      <c r="FK211">
        <v>429.5109677419355</v>
      </c>
      <c r="FL211">
        <v>-0.405580645162391</v>
      </c>
      <c r="FM211">
        <v>0.03863099530334327</v>
      </c>
      <c r="FN211">
        <v>1</v>
      </c>
      <c r="FO211">
        <v>0.2483365853658536</v>
      </c>
      <c r="FP211">
        <v>0.4574486759581883</v>
      </c>
      <c r="FQ211">
        <v>0.04529257718756456</v>
      </c>
      <c r="FR211">
        <v>1</v>
      </c>
      <c r="FS211">
        <v>31.27593225806451</v>
      </c>
      <c r="FT211">
        <v>0.4668629032257077</v>
      </c>
      <c r="FU211">
        <v>0.03482263249110836</v>
      </c>
      <c r="FV211">
        <v>1</v>
      </c>
      <c r="FW211">
        <v>4</v>
      </c>
      <c r="FX211">
        <v>4</v>
      </c>
      <c r="FY211" t="s">
        <v>415</v>
      </c>
      <c r="FZ211">
        <v>3.17291</v>
      </c>
      <c r="GA211">
        <v>2.79625</v>
      </c>
      <c r="GB211">
        <v>0.10531</v>
      </c>
      <c r="GC211">
        <v>0.106975</v>
      </c>
      <c r="GD211">
        <v>0.142199</v>
      </c>
      <c r="GE211">
        <v>0.142339</v>
      </c>
      <c r="GF211">
        <v>27735</v>
      </c>
      <c r="GG211">
        <v>22072.3</v>
      </c>
      <c r="GH211">
        <v>28995.1</v>
      </c>
      <c r="GI211">
        <v>24230.6</v>
      </c>
      <c r="GJ211">
        <v>31625.9</v>
      </c>
      <c r="GK211">
        <v>30324.7</v>
      </c>
      <c r="GL211">
        <v>39998.9</v>
      </c>
      <c r="GM211">
        <v>39540.3</v>
      </c>
      <c r="GN211">
        <v>2.12175</v>
      </c>
      <c r="GO211">
        <v>1.81485</v>
      </c>
      <c r="GP211">
        <v>0.174679</v>
      </c>
      <c r="GQ211">
        <v>0</v>
      </c>
      <c r="GR211">
        <v>30.0673</v>
      </c>
      <c r="GS211">
        <v>999.9</v>
      </c>
      <c r="GT211">
        <v>63.2</v>
      </c>
      <c r="GU211">
        <v>34.7</v>
      </c>
      <c r="GV211">
        <v>34.845</v>
      </c>
      <c r="GW211">
        <v>61.9806</v>
      </c>
      <c r="GX211">
        <v>30.2604</v>
      </c>
      <c r="GY211">
        <v>1</v>
      </c>
      <c r="GZ211">
        <v>0.336679</v>
      </c>
      <c r="HA211">
        <v>0</v>
      </c>
      <c r="HB211">
        <v>20.2786</v>
      </c>
      <c r="HC211">
        <v>5.22373</v>
      </c>
      <c r="HD211">
        <v>11.9081</v>
      </c>
      <c r="HE211">
        <v>4.96365</v>
      </c>
      <c r="HF211">
        <v>3.292</v>
      </c>
      <c r="HG211">
        <v>9999</v>
      </c>
      <c r="HH211">
        <v>9999</v>
      </c>
      <c r="HI211">
        <v>9999</v>
      </c>
      <c r="HJ211">
        <v>999.9</v>
      </c>
      <c r="HK211">
        <v>4.97028</v>
      </c>
      <c r="HL211">
        <v>1.87517</v>
      </c>
      <c r="HM211">
        <v>1.87393</v>
      </c>
      <c r="HN211">
        <v>1.87314</v>
      </c>
      <c r="HO211">
        <v>1.87454</v>
      </c>
      <c r="HP211">
        <v>1.86953</v>
      </c>
      <c r="HQ211">
        <v>1.87365</v>
      </c>
      <c r="HR211">
        <v>1.87881</v>
      </c>
      <c r="HS211">
        <v>0</v>
      </c>
      <c r="HT211">
        <v>0</v>
      </c>
      <c r="HU211">
        <v>0</v>
      </c>
      <c r="HV211">
        <v>0</v>
      </c>
      <c r="HW211" t="s">
        <v>416</v>
      </c>
      <c r="HX211" t="s">
        <v>417</v>
      </c>
      <c r="HY211" t="s">
        <v>418</v>
      </c>
      <c r="HZ211" t="s">
        <v>418</v>
      </c>
      <c r="IA211" t="s">
        <v>418</v>
      </c>
      <c r="IB211" t="s">
        <v>418</v>
      </c>
      <c r="IC211">
        <v>0</v>
      </c>
      <c r="ID211">
        <v>100</v>
      </c>
      <c r="IE211">
        <v>100</v>
      </c>
      <c r="IF211">
        <v>0.531</v>
      </c>
      <c r="IG211">
        <v>0.482</v>
      </c>
      <c r="IH211">
        <v>0.5476999999999634</v>
      </c>
      <c r="II211">
        <v>0</v>
      </c>
      <c r="IJ211">
        <v>0</v>
      </c>
      <c r="IK211">
        <v>0</v>
      </c>
      <c r="IL211">
        <v>0.4780699999999953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1.7</v>
      </c>
      <c r="IU211">
        <v>1.8</v>
      </c>
      <c r="IV211">
        <v>1.13892</v>
      </c>
      <c r="IW211">
        <v>2.44507</v>
      </c>
      <c r="IX211">
        <v>1.42578</v>
      </c>
      <c r="IY211">
        <v>2.26685</v>
      </c>
      <c r="IZ211">
        <v>1.54785</v>
      </c>
      <c r="JA211">
        <v>2.36084</v>
      </c>
      <c r="JB211">
        <v>37.7711</v>
      </c>
      <c r="JC211">
        <v>14.097</v>
      </c>
      <c r="JD211">
        <v>18</v>
      </c>
      <c r="JE211">
        <v>637.759</v>
      </c>
      <c r="JF211">
        <v>420.562</v>
      </c>
      <c r="JG211">
        <v>30.9593</v>
      </c>
      <c r="JH211">
        <v>31.5822</v>
      </c>
      <c r="JI211">
        <v>30</v>
      </c>
      <c r="JJ211">
        <v>31.4708</v>
      </c>
      <c r="JK211">
        <v>31.4003</v>
      </c>
      <c r="JL211">
        <v>22.804</v>
      </c>
      <c r="JM211">
        <v>12.5417</v>
      </c>
      <c r="JN211">
        <v>100</v>
      </c>
      <c r="JO211">
        <v>-999.9</v>
      </c>
      <c r="JP211">
        <v>435</v>
      </c>
      <c r="JQ211">
        <v>31</v>
      </c>
      <c r="JR211">
        <v>94.47799999999999</v>
      </c>
      <c r="JS211">
        <v>100.591</v>
      </c>
    </row>
    <row r="212" spans="1:279">
      <c r="A212">
        <v>176</v>
      </c>
      <c r="B212">
        <v>1687913926.1</v>
      </c>
      <c r="C212">
        <v>41394.5</v>
      </c>
      <c r="D212" t="s">
        <v>1291</v>
      </c>
      <c r="E212" t="s">
        <v>1292</v>
      </c>
      <c r="F212">
        <v>15</v>
      </c>
      <c r="P212">
        <v>1687913918.099999</v>
      </c>
      <c r="Q212">
        <f>(R212)/1000</f>
        <v>0</v>
      </c>
      <c r="R212">
        <f>1000*DB212*AP212*(CX212-CY212)/(100*CQ212*(1000-AP212*CX212))</f>
        <v>0</v>
      </c>
      <c r="S212">
        <f>DB212*AP212*(CW212-CV212*(1000-AP212*CY212)/(1000-AP212*CX212))/(100*CQ212)</f>
        <v>0</v>
      </c>
      <c r="T212">
        <f>CV212 - IF(AP212&gt;1, S212*CQ212*100.0/(AR212*DJ212), 0)</f>
        <v>0</v>
      </c>
      <c r="U212">
        <f>((AA212-Q212/2)*T212-S212)/(AA212+Q212/2)</f>
        <v>0</v>
      </c>
      <c r="V212">
        <f>U212*(DC212+DD212)/1000.0</f>
        <v>0</v>
      </c>
      <c r="W212">
        <f>(CV212 - IF(AP212&gt;1, S212*CQ212*100.0/(AR212*DJ212), 0))*(DC212+DD212)/1000.0</f>
        <v>0</v>
      </c>
      <c r="X212">
        <f>2.0/((1/Z212-1/Y212)+SIGN(Z212)*SQRT((1/Z212-1/Y212)*(1/Z212-1/Y212) + 4*CR212/((CR212+1)*(CR212+1))*(2*1/Z212*1/Y212-1/Y212*1/Y212)))</f>
        <v>0</v>
      </c>
      <c r="Y212">
        <f>IF(LEFT(CS212,1)&lt;&gt;"0",IF(LEFT(CS212,1)="1",3.0,CT212),$D$5+$E$5*(DJ212*DC212/($K$5*1000))+$F$5*(DJ212*DC212/($K$5*1000))*MAX(MIN(CQ212,$J$5),$I$5)*MAX(MIN(CQ212,$J$5),$I$5)+$G$5*MAX(MIN(CQ212,$J$5),$I$5)*(DJ212*DC212/($K$5*1000))+$H$5*(DJ212*DC212/($K$5*1000))*(DJ212*DC212/($K$5*1000)))</f>
        <v>0</v>
      </c>
      <c r="Z212">
        <f>Q212*(1000-(1000*0.61365*exp(17.502*AD212/(240.97+AD212))/(DC212+DD212)+CX212)/2)/(1000*0.61365*exp(17.502*AD212/(240.97+AD212))/(DC212+DD212)-CX212)</f>
        <v>0</v>
      </c>
      <c r="AA212">
        <f>1/((CR212+1)/(X212/1.6)+1/(Y212/1.37)) + CR212/((CR212+1)/(X212/1.6) + CR212/(Y212/1.37))</f>
        <v>0</v>
      </c>
      <c r="AB212">
        <f>(CM212*CP212)</f>
        <v>0</v>
      </c>
      <c r="AC212">
        <f>(DE212+(AB212+2*0.95*5.67E-8*(((DE212+$B$7)+273)^4-(DE212+273)^4)-44100*Q212)/(1.84*29.3*Y212+8*0.95*5.67E-8*(DE212+273)^3))</f>
        <v>0</v>
      </c>
      <c r="AD212">
        <f>($B$119*DF212+$D$7*DG212+$C$119*AC212)</f>
        <v>0</v>
      </c>
      <c r="AE212">
        <f>0.61365*exp(17.502*AD212/(240.97+AD212))</f>
        <v>0</v>
      </c>
      <c r="AF212">
        <f>(AG212/AH212*100)</f>
        <v>0</v>
      </c>
      <c r="AG212">
        <f>CX212*(DC212+DD212)/1000</f>
        <v>0</v>
      </c>
      <c r="AH212">
        <f>0.61365*exp(17.502*DE212/(240.97+DE212))</f>
        <v>0</v>
      </c>
      <c r="AI212">
        <f>(AE212-CX212*(DC212+DD212)/1000)</f>
        <v>0</v>
      </c>
      <c r="AJ212">
        <f>(-Q212*44100)</f>
        <v>0</v>
      </c>
      <c r="AK212">
        <f>2*29.3*Y212*0.92*(DE212-AD212)</f>
        <v>0</v>
      </c>
      <c r="AL212">
        <f>2*0.95*5.67E-8*(((DE212+$B$7)+273)^4-(AD212+273)^4)</f>
        <v>0</v>
      </c>
      <c r="AM212">
        <f>AB212+AL212+AJ212+AK212</f>
        <v>0</v>
      </c>
      <c r="AN212">
        <v>0</v>
      </c>
      <c r="AO212">
        <v>0</v>
      </c>
      <c r="AP212">
        <f>IF(AN212*$H$13&gt;=AR212,1.0,(AR212/(AR212-AN212*$H$13)))</f>
        <v>0</v>
      </c>
      <c r="AQ212">
        <f>(AP212-1)*100</f>
        <v>0</v>
      </c>
      <c r="AR212">
        <f>MAX(0,($B$13+$C$13*DJ212)/(1+$D$13*DJ212)*DC212/(DE212+273)*$E$13)</f>
        <v>0</v>
      </c>
      <c r="AS212" t="s">
        <v>1293</v>
      </c>
      <c r="AT212">
        <v>12503.7</v>
      </c>
      <c r="AU212">
        <v>603.4115999999999</v>
      </c>
      <c r="AV212">
        <v>2510.73</v>
      </c>
      <c r="AW212">
        <f>1-AU212/AV212</f>
        <v>0</v>
      </c>
      <c r="AX212">
        <v>-1.733449806159518</v>
      </c>
      <c r="AY212" t="s">
        <v>412</v>
      </c>
      <c r="AZ212" t="s">
        <v>412</v>
      </c>
      <c r="BA212">
        <v>0</v>
      </c>
      <c r="BB212">
        <v>0</v>
      </c>
      <c r="BC212">
        <f>1-BA212/BB212</f>
        <v>0</v>
      </c>
      <c r="BD212">
        <v>0.5</v>
      </c>
      <c r="BE212">
        <f>CN212</f>
        <v>0</v>
      </c>
      <c r="BF212">
        <f>S212</f>
        <v>0</v>
      </c>
      <c r="BG212">
        <f>BC212*BD212*BE212</f>
        <v>0</v>
      </c>
      <c r="BH212">
        <f>(BF212-AX212)/BE212</f>
        <v>0</v>
      </c>
      <c r="BI212">
        <f>(AV212-BB212)/BB212</f>
        <v>0</v>
      </c>
      <c r="BJ212">
        <f>AU212/(AW212+AU212/BB212)</f>
        <v>0</v>
      </c>
      <c r="BK212" t="s">
        <v>412</v>
      </c>
      <c r="BL212">
        <v>0</v>
      </c>
      <c r="BM212">
        <f>IF(BL212&lt;&gt;0, BL212, BJ212)</f>
        <v>0</v>
      </c>
      <c r="BN212">
        <f>1-BM212/BB212</f>
        <v>0</v>
      </c>
      <c r="BO212">
        <f>(BB212-BA212)/(BB212-BM212)</f>
        <v>0</v>
      </c>
      <c r="BP212">
        <f>(AV212-BB212)/(AV212-BM212)</f>
        <v>0</v>
      </c>
      <c r="BQ212">
        <f>(BB212-BA212)/(BB212-AU212)</f>
        <v>0</v>
      </c>
      <c r="BR212">
        <f>(AV212-BB212)/(AV212-AU212)</f>
        <v>0</v>
      </c>
      <c r="BS212">
        <f>(BO212*BM212/BA212)</f>
        <v>0</v>
      </c>
      <c r="BT212">
        <f>(1-BS212)</f>
        <v>0</v>
      </c>
      <c r="BU212">
        <v>2195</v>
      </c>
      <c r="BV212">
        <v>300</v>
      </c>
      <c r="BW212">
        <v>300</v>
      </c>
      <c r="BX212">
        <v>300</v>
      </c>
      <c r="BY212">
        <v>12503.7</v>
      </c>
      <c r="BZ212">
        <v>2423.39</v>
      </c>
      <c r="CA212">
        <v>-0.0103489</v>
      </c>
      <c r="CB212">
        <v>2.33</v>
      </c>
      <c r="CC212" t="s">
        <v>412</v>
      </c>
      <c r="CD212" t="s">
        <v>412</v>
      </c>
      <c r="CE212" t="s">
        <v>412</v>
      </c>
      <c r="CF212" t="s">
        <v>412</v>
      </c>
      <c r="CG212" t="s">
        <v>412</v>
      </c>
      <c r="CH212" t="s">
        <v>412</v>
      </c>
      <c r="CI212" t="s">
        <v>412</v>
      </c>
      <c r="CJ212" t="s">
        <v>412</v>
      </c>
      <c r="CK212" t="s">
        <v>412</v>
      </c>
      <c r="CL212" t="s">
        <v>412</v>
      </c>
      <c r="CM212">
        <f>$B$11*DK212+$C$11*DL212+$F$11*DW212*(1-DZ212)</f>
        <v>0</v>
      </c>
      <c r="CN212">
        <f>CM212*CO212</f>
        <v>0</v>
      </c>
      <c r="CO212">
        <f>($B$11*$D$9+$C$11*$D$9+$F$11*((EJ212+EB212)/MAX(EJ212+EB212+EK212, 0.1)*$I$9+EK212/MAX(EJ212+EB212+EK212, 0.1)*$J$9))/($B$11+$C$11+$F$11)</f>
        <v>0</v>
      </c>
      <c r="CP212">
        <f>($B$11*$K$9+$C$11*$K$9+$F$11*((EJ212+EB212)/MAX(EJ212+EB212+EK212, 0.1)*$P$9+EK212/MAX(EJ212+EB212+EK212, 0.1)*$Q$9))/($B$11+$C$11+$F$11)</f>
        <v>0</v>
      </c>
      <c r="CQ212">
        <v>6</v>
      </c>
      <c r="CR212">
        <v>0.5</v>
      </c>
      <c r="CS212" t="s">
        <v>413</v>
      </c>
      <c r="CT212">
        <v>2</v>
      </c>
      <c r="CU212">
        <v>1687913918.099999</v>
      </c>
      <c r="CV212">
        <v>436.1917419354838</v>
      </c>
      <c r="CW212">
        <v>434.9723870967741</v>
      </c>
      <c r="CX212">
        <v>25.09862903225806</v>
      </c>
      <c r="CY212">
        <v>23.95128709677419</v>
      </c>
      <c r="CZ212">
        <v>435.7817419354838</v>
      </c>
      <c r="DA212">
        <v>24.61690322580646</v>
      </c>
      <c r="DB212">
        <v>600.2595806451613</v>
      </c>
      <c r="DC212">
        <v>100.7438387096774</v>
      </c>
      <c r="DD212">
        <v>0.0998966064516129</v>
      </c>
      <c r="DE212">
        <v>26.53443225806452</v>
      </c>
      <c r="DF212">
        <v>25.90988387096774</v>
      </c>
      <c r="DG212">
        <v>999.9000000000003</v>
      </c>
      <c r="DH212">
        <v>0</v>
      </c>
      <c r="DI212">
        <v>0</v>
      </c>
      <c r="DJ212">
        <v>10003.28032258065</v>
      </c>
      <c r="DK212">
        <v>0</v>
      </c>
      <c r="DL212">
        <v>139.2268387096774</v>
      </c>
      <c r="DM212">
        <v>1.340168064516129</v>
      </c>
      <c r="DN212">
        <v>447.5453870967742</v>
      </c>
      <c r="DO212">
        <v>445.6462258064517</v>
      </c>
      <c r="DP212">
        <v>1.147333548387097</v>
      </c>
      <c r="DQ212">
        <v>434.9723870967741</v>
      </c>
      <c r="DR212">
        <v>23.95128709677419</v>
      </c>
      <c r="DS212">
        <v>2.528533225806452</v>
      </c>
      <c r="DT212">
        <v>2.412946451612903</v>
      </c>
      <c r="DU212">
        <v>21.21133548387096</v>
      </c>
      <c r="DV212">
        <v>20.45092580645161</v>
      </c>
      <c r="DW212">
        <v>0.0499931</v>
      </c>
      <c r="DX212">
        <v>0</v>
      </c>
      <c r="DY212">
        <v>0</v>
      </c>
      <c r="DZ212">
        <v>0</v>
      </c>
      <c r="EA212">
        <v>603.4664516129031</v>
      </c>
      <c r="EB212">
        <v>0.0499931</v>
      </c>
      <c r="EC212">
        <v>4597.827741935483</v>
      </c>
      <c r="ED212">
        <v>5.071612903225806</v>
      </c>
      <c r="EE212">
        <v>35.8506129032258</v>
      </c>
      <c r="EF212">
        <v>40.52999999999998</v>
      </c>
      <c r="EG212">
        <v>38.26799999999999</v>
      </c>
      <c r="EH212">
        <v>41.92716129032258</v>
      </c>
      <c r="EI212">
        <v>38.63493548387096</v>
      </c>
      <c r="EJ212">
        <v>0</v>
      </c>
      <c r="EK212">
        <v>0</v>
      </c>
      <c r="EL212">
        <v>0</v>
      </c>
      <c r="EM212">
        <v>3560.200000047684</v>
      </c>
      <c r="EN212">
        <v>0</v>
      </c>
      <c r="EO212">
        <v>603.4115999999999</v>
      </c>
      <c r="EP212">
        <v>-5.42461531467816</v>
      </c>
      <c r="EQ212">
        <v>-904.0192336666322</v>
      </c>
      <c r="ER212">
        <v>4586.099200000001</v>
      </c>
      <c r="ES212">
        <v>15</v>
      </c>
      <c r="ET212">
        <v>1687913943.1</v>
      </c>
      <c r="EU212" t="s">
        <v>1294</v>
      </c>
      <c r="EV212">
        <v>1687913943.1</v>
      </c>
      <c r="EW212">
        <v>1687910388.1</v>
      </c>
      <c r="EX212">
        <v>176</v>
      </c>
      <c r="EY212">
        <v>-0.121</v>
      </c>
      <c r="EZ212">
        <v>0.004</v>
      </c>
      <c r="FA212">
        <v>0.41</v>
      </c>
      <c r="FB212">
        <v>0.482</v>
      </c>
      <c r="FC212">
        <v>435</v>
      </c>
      <c r="FD212">
        <v>31</v>
      </c>
      <c r="FE212">
        <v>0.51</v>
      </c>
      <c r="FF212">
        <v>0.23</v>
      </c>
      <c r="FG212">
        <v>1.316358536585366</v>
      </c>
      <c r="FH212">
        <v>0.5589648083623692</v>
      </c>
      <c r="FI212">
        <v>0.06276068112615886</v>
      </c>
      <c r="FJ212">
        <v>1</v>
      </c>
      <c r="FK212">
        <v>436.3126451612903</v>
      </c>
      <c r="FL212">
        <v>0.7517419354827739</v>
      </c>
      <c r="FM212">
        <v>0.05938097250754043</v>
      </c>
      <c r="FN212">
        <v>1</v>
      </c>
      <c r="FO212">
        <v>1.134003902439024</v>
      </c>
      <c r="FP212">
        <v>0.2856163066202103</v>
      </c>
      <c r="FQ212">
        <v>0.02859476916842239</v>
      </c>
      <c r="FR212">
        <v>1</v>
      </c>
      <c r="FS212">
        <v>25.09862903225806</v>
      </c>
      <c r="FT212">
        <v>0.227753225806328</v>
      </c>
      <c r="FU212">
        <v>0.01709201272710403</v>
      </c>
      <c r="FV212">
        <v>1</v>
      </c>
      <c r="FW212">
        <v>4</v>
      </c>
      <c r="FX212">
        <v>4</v>
      </c>
      <c r="FY212" t="s">
        <v>415</v>
      </c>
      <c r="FZ212">
        <v>3.17915</v>
      </c>
      <c r="GA212">
        <v>2.79689</v>
      </c>
      <c r="GB212">
        <v>0.107878</v>
      </c>
      <c r="GC212">
        <v>0.10825</v>
      </c>
      <c r="GD212">
        <v>0.123187</v>
      </c>
      <c r="GE212">
        <v>0.120737</v>
      </c>
      <c r="GF212">
        <v>27925.5</v>
      </c>
      <c r="GG212">
        <v>22216.7</v>
      </c>
      <c r="GH212">
        <v>29251</v>
      </c>
      <c r="GI212">
        <v>24402.2</v>
      </c>
      <c r="GJ212">
        <v>32590</v>
      </c>
      <c r="GK212">
        <v>31300.6</v>
      </c>
      <c r="GL212">
        <v>40335.5</v>
      </c>
      <c r="GM212">
        <v>39815.6</v>
      </c>
      <c r="GN212">
        <v>2.18418</v>
      </c>
      <c r="GO212">
        <v>1.8898</v>
      </c>
      <c r="GP212">
        <v>0.050351</v>
      </c>
      <c r="GQ212">
        <v>0</v>
      </c>
      <c r="GR212">
        <v>25.1207</v>
      </c>
      <c r="GS212">
        <v>999.9</v>
      </c>
      <c r="GT212">
        <v>64.90000000000001</v>
      </c>
      <c r="GU212">
        <v>31.6</v>
      </c>
      <c r="GV212">
        <v>30.0734</v>
      </c>
      <c r="GW212">
        <v>62.3</v>
      </c>
      <c r="GX212">
        <v>32.3157</v>
      </c>
      <c r="GY212">
        <v>1</v>
      </c>
      <c r="GZ212">
        <v>-0.0618928</v>
      </c>
      <c r="HA212">
        <v>0</v>
      </c>
      <c r="HB212">
        <v>20.2942</v>
      </c>
      <c r="HC212">
        <v>5.22867</v>
      </c>
      <c r="HD212">
        <v>11.903</v>
      </c>
      <c r="HE212">
        <v>4.9643</v>
      </c>
      <c r="HF212">
        <v>3.292</v>
      </c>
      <c r="HG212">
        <v>9999</v>
      </c>
      <c r="HH212">
        <v>9999</v>
      </c>
      <c r="HI212">
        <v>9999</v>
      </c>
      <c r="HJ212">
        <v>999.9</v>
      </c>
      <c r="HK212">
        <v>4.97022</v>
      </c>
      <c r="HL212">
        <v>1.87497</v>
      </c>
      <c r="HM212">
        <v>1.87363</v>
      </c>
      <c r="HN212">
        <v>1.87276</v>
      </c>
      <c r="HO212">
        <v>1.87432</v>
      </c>
      <c r="HP212">
        <v>1.86928</v>
      </c>
      <c r="HQ212">
        <v>1.87347</v>
      </c>
      <c r="HR212">
        <v>1.87852</v>
      </c>
      <c r="HS212">
        <v>0</v>
      </c>
      <c r="HT212">
        <v>0</v>
      </c>
      <c r="HU212">
        <v>0</v>
      </c>
      <c r="HV212">
        <v>0</v>
      </c>
      <c r="HW212" t="s">
        <v>416</v>
      </c>
      <c r="HX212" t="s">
        <v>417</v>
      </c>
      <c r="HY212" t="s">
        <v>418</v>
      </c>
      <c r="HZ212" t="s">
        <v>418</v>
      </c>
      <c r="IA212" t="s">
        <v>418</v>
      </c>
      <c r="IB212" t="s">
        <v>418</v>
      </c>
      <c r="IC212">
        <v>0</v>
      </c>
      <c r="ID212">
        <v>100</v>
      </c>
      <c r="IE212">
        <v>100</v>
      </c>
      <c r="IF212">
        <v>0.41</v>
      </c>
      <c r="IG212">
        <v>0.4817</v>
      </c>
      <c r="IH212">
        <v>0.5309523809522716</v>
      </c>
      <c r="II212">
        <v>0</v>
      </c>
      <c r="IJ212">
        <v>0</v>
      </c>
      <c r="IK212">
        <v>0</v>
      </c>
      <c r="IL212">
        <v>0.4817299999999953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59</v>
      </c>
      <c r="IU212">
        <v>59</v>
      </c>
      <c r="IV212">
        <v>1.11694</v>
      </c>
      <c r="IW212">
        <v>2.38159</v>
      </c>
      <c r="IX212">
        <v>1.42578</v>
      </c>
      <c r="IY212">
        <v>2.26929</v>
      </c>
      <c r="IZ212">
        <v>1.54785</v>
      </c>
      <c r="JA212">
        <v>2.45239</v>
      </c>
      <c r="JB212">
        <v>33.6029</v>
      </c>
      <c r="JC212">
        <v>14.7362</v>
      </c>
      <c r="JD212">
        <v>18</v>
      </c>
      <c r="JE212">
        <v>631.401</v>
      </c>
      <c r="JF212">
        <v>427.248</v>
      </c>
      <c r="JG212">
        <v>25.9984</v>
      </c>
      <c r="JH212">
        <v>26.4386</v>
      </c>
      <c r="JI212">
        <v>30.0008</v>
      </c>
      <c r="JJ212">
        <v>26.3833</v>
      </c>
      <c r="JK212">
        <v>26.3446</v>
      </c>
      <c r="JL212">
        <v>22.3681</v>
      </c>
      <c r="JM212">
        <v>23.4909</v>
      </c>
      <c r="JN212">
        <v>96.2325</v>
      </c>
      <c r="JO212">
        <v>-999.9</v>
      </c>
      <c r="JP212">
        <v>435</v>
      </c>
      <c r="JQ212">
        <v>24</v>
      </c>
      <c r="JR212">
        <v>95.2893</v>
      </c>
      <c r="JS212">
        <v>101.296</v>
      </c>
    </row>
    <row r="213" spans="1:279">
      <c r="A213">
        <v>177</v>
      </c>
      <c r="B213">
        <v>1687914065.6</v>
      </c>
      <c r="C213">
        <v>41534</v>
      </c>
      <c r="D213" t="s">
        <v>1295</v>
      </c>
      <c r="E213" t="s">
        <v>1296</v>
      </c>
      <c r="F213">
        <v>15</v>
      </c>
      <c r="P213">
        <v>1687914057.849999</v>
      </c>
      <c r="Q213">
        <f>(R213)/1000</f>
        <v>0</v>
      </c>
      <c r="R213">
        <f>1000*DB213*AP213*(CX213-CY213)/(100*CQ213*(1000-AP213*CX213))</f>
        <v>0</v>
      </c>
      <c r="S213">
        <f>DB213*AP213*(CW213-CV213*(1000-AP213*CY213)/(1000-AP213*CX213))/(100*CQ213)</f>
        <v>0</v>
      </c>
      <c r="T213">
        <f>CV213 - IF(AP213&gt;1, S213*CQ213*100.0/(AR213*DJ213), 0)</f>
        <v>0</v>
      </c>
      <c r="U213">
        <f>((AA213-Q213/2)*T213-S213)/(AA213+Q213/2)</f>
        <v>0</v>
      </c>
      <c r="V213">
        <f>U213*(DC213+DD213)/1000.0</f>
        <v>0</v>
      </c>
      <c r="W213">
        <f>(CV213 - IF(AP213&gt;1, S213*CQ213*100.0/(AR213*DJ213), 0))*(DC213+DD213)/1000.0</f>
        <v>0</v>
      </c>
      <c r="X213">
        <f>2.0/((1/Z213-1/Y213)+SIGN(Z213)*SQRT((1/Z213-1/Y213)*(1/Z213-1/Y213) + 4*CR213/((CR213+1)*(CR213+1))*(2*1/Z213*1/Y213-1/Y213*1/Y213)))</f>
        <v>0</v>
      </c>
      <c r="Y213">
        <f>IF(LEFT(CS213,1)&lt;&gt;"0",IF(LEFT(CS213,1)="1",3.0,CT213),$D$5+$E$5*(DJ213*DC213/($K$5*1000))+$F$5*(DJ213*DC213/($K$5*1000))*MAX(MIN(CQ213,$J$5),$I$5)*MAX(MIN(CQ213,$J$5),$I$5)+$G$5*MAX(MIN(CQ213,$J$5),$I$5)*(DJ213*DC213/($K$5*1000))+$H$5*(DJ213*DC213/($K$5*1000))*(DJ213*DC213/($K$5*1000)))</f>
        <v>0</v>
      </c>
      <c r="Z213">
        <f>Q213*(1000-(1000*0.61365*exp(17.502*AD213/(240.97+AD213))/(DC213+DD213)+CX213)/2)/(1000*0.61365*exp(17.502*AD213/(240.97+AD213))/(DC213+DD213)-CX213)</f>
        <v>0</v>
      </c>
      <c r="AA213">
        <f>1/((CR213+1)/(X213/1.6)+1/(Y213/1.37)) + CR213/((CR213+1)/(X213/1.6) + CR213/(Y213/1.37))</f>
        <v>0</v>
      </c>
      <c r="AB213">
        <f>(CM213*CP213)</f>
        <v>0</v>
      </c>
      <c r="AC213">
        <f>(DE213+(AB213+2*0.95*5.67E-8*(((DE213+$B$7)+273)^4-(DE213+273)^4)-44100*Q213)/(1.84*29.3*Y213+8*0.95*5.67E-8*(DE213+273)^3))</f>
        <v>0</v>
      </c>
      <c r="AD213">
        <f>($B$119*DF213+$D$7*DG213+$C$119*AC213)</f>
        <v>0</v>
      </c>
      <c r="AE213">
        <f>0.61365*exp(17.502*AD213/(240.97+AD213))</f>
        <v>0</v>
      </c>
      <c r="AF213">
        <f>(AG213/AH213*100)</f>
        <v>0</v>
      </c>
      <c r="AG213">
        <f>CX213*(DC213+DD213)/1000</f>
        <v>0</v>
      </c>
      <c r="AH213">
        <f>0.61365*exp(17.502*DE213/(240.97+DE213))</f>
        <v>0</v>
      </c>
      <c r="AI213">
        <f>(AE213-CX213*(DC213+DD213)/1000)</f>
        <v>0</v>
      </c>
      <c r="AJ213">
        <f>(-Q213*44100)</f>
        <v>0</v>
      </c>
      <c r="AK213">
        <f>2*29.3*Y213*0.92*(DE213-AD213)</f>
        <v>0</v>
      </c>
      <c r="AL213">
        <f>2*0.95*5.67E-8*(((DE213+$B$7)+273)^4-(AD213+273)^4)</f>
        <v>0</v>
      </c>
      <c r="AM213">
        <f>AB213+AL213+AJ213+AK213</f>
        <v>0</v>
      </c>
      <c r="AN213">
        <v>0</v>
      </c>
      <c r="AO213">
        <v>0</v>
      </c>
      <c r="AP213">
        <f>IF(AN213*$H$13&gt;=AR213,1.0,(AR213/(AR213-AN213*$H$13)))</f>
        <v>0</v>
      </c>
      <c r="AQ213">
        <f>(AP213-1)*100</f>
        <v>0</v>
      </c>
      <c r="AR213">
        <f>MAX(0,($B$13+$C$13*DJ213)/(1+$D$13*DJ213)*DC213/(DE213+273)*$E$13)</f>
        <v>0</v>
      </c>
      <c r="AS213" t="s">
        <v>1297</v>
      </c>
      <c r="AT213">
        <v>12540.7</v>
      </c>
      <c r="AU213">
        <v>619.7026923076924</v>
      </c>
      <c r="AV213">
        <v>2867.38</v>
      </c>
      <c r="AW213">
        <f>1-AU213/AV213</f>
        <v>0</v>
      </c>
      <c r="AX213">
        <v>-1.471456737623772</v>
      </c>
      <c r="AY213" t="s">
        <v>412</v>
      </c>
      <c r="AZ213" t="s">
        <v>412</v>
      </c>
      <c r="BA213">
        <v>0</v>
      </c>
      <c r="BB213">
        <v>0</v>
      </c>
      <c r="BC213">
        <f>1-BA213/BB213</f>
        <v>0</v>
      </c>
      <c r="BD213">
        <v>0.5</v>
      </c>
      <c r="BE213">
        <f>CN213</f>
        <v>0</v>
      </c>
      <c r="BF213">
        <f>S213</f>
        <v>0</v>
      </c>
      <c r="BG213">
        <f>BC213*BD213*BE213</f>
        <v>0</v>
      </c>
      <c r="BH213">
        <f>(BF213-AX213)/BE213</f>
        <v>0</v>
      </c>
      <c r="BI213">
        <f>(AV213-BB213)/BB213</f>
        <v>0</v>
      </c>
      <c r="BJ213">
        <f>AU213/(AW213+AU213/BB213)</f>
        <v>0</v>
      </c>
      <c r="BK213" t="s">
        <v>412</v>
      </c>
      <c r="BL213">
        <v>0</v>
      </c>
      <c r="BM213">
        <f>IF(BL213&lt;&gt;0, BL213, BJ213)</f>
        <v>0</v>
      </c>
      <c r="BN213">
        <f>1-BM213/BB213</f>
        <v>0</v>
      </c>
      <c r="BO213">
        <f>(BB213-BA213)/(BB213-BM213)</f>
        <v>0</v>
      </c>
      <c r="BP213">
        <f>(AV213-BB213)/(AV213-BM213)</f>
        <v>0</v>
      </c>
      <c r="BQ213">
        <f>(BB213-BA213)/(BB213-AU213)</f>
        <v>0</v>
      </c>
      <c r="BR213">
        <f>(AV213-BB213)/(AV213-AU213)</f>
        <v>0</v>
      </c>
      <c r="BS213">
        <f>(BO213*BM213/BA213)</f>
        <v>0</v>
      </c>
      <c r="BT213">
        <f>(1-BS213)</f>
        <v>0</v>
      </c>
      <c r="BU213">
        <v>2196</v>
      </c>
      <c r="BV213">
        <v>300</v>
      </c>
      <c r="BW213">
        <v>300</v>
      </c>
      <c r="BX213">
        <v>300</v>
      </c>
      <c r="BY213">
        <v>12540.7</v>
      </c>
      <c r="BZ213">
        <v>2785.57</v>
      </c>
      <c r="CA213">
        <v>-0.0103798</v>
      </c>
      <c r="CB213">
        <v>-14.38</v>
      </c>
      <c r="CC213" t="s">
        <v>412</v>
      </c>
      <c r="CD213" t="s">
        <v>412</v>
      </c>
      <c r="CE213" t="s">
        <v>412</v>
      </c>
      <c r="CF213" t="s">
        <v>412</v>
      </c>
      <c r="CG213" t="s">
        <v>412</v>
      </c>
      <c r="CH213" t="s">
        <v>412</v>
      </c>
      <c r="CI213" t="s">
        <v>412</v>
      </c>
      <c r="CJ213" t="s">
        <v>412</v>
      </c>
      <c r="CK213" t="s">
        <v>412</v>
      </c>
      <c r="CL213" t="s">
        <v>412</v>
      </c>
      <c r="CM213">
        <f>$B$11*DK213+$C$11*DL213+$F$11*DW213*(1-DZ213)</f>
        <v>0</v>
      </c>
      <c r="CN213">
        <f>CM213*CO213</f>
        <v>0</v>
      </c>
      <c r="CO213">
        <f>($B$11*$D$9+$C$11*$D$9+$F$11*((EJ213+EB213)/MAX(EJ213+EB213+EK213, 0.1)*$I$9+EK213/MAX(EJ213+EB213+EK213, 0.1)*$J$9))/($B$11+$C$11+$F$11)</f>
        <v>0</v>
      </c>
      <c r="CP213">
        <f>($B$11*$K$9+$C$11*$K$9+$F$11*((EJ213+EB213)/MAX(EJ213+EB213+EK213, 0.1)*$P$9+EK213/MAX(EJ213+EB213+EK213, 0.1)*$Q$9))/($B$11+$C$11+$F$11)</f>
        <v>0</v>
      </c>
      <c r="CQ213">
        <v>6</v>
      </c>
      <c r="CR213">
        <v>0.5</v>
      </c>
      <c r="CS213" t="s">
        <v>413</v>
      </c>
      <c r="CT213">
        <v>2</v>
      </c>
      <c r="CU213">
        <v>1687914057.849999</v>
      </c>
      <c r="CV213">
        <v>436.4098333333334</v>
      </c>
      <c r="CW213">
        <v>434.9572666666666</v>
      </c>
      <c r="CX213">
        <v>24.01999666666666</v>
      </c>
      <c r="CY213">
        <v>23.97909</v>
      </c>
      <c r="CZ213">
        <v>436.0308333333334</v>
      </c>
      <c r="DA213">
        <v>23.65199666666666</v>
      </c>
      <c r="DB213">
        <v>600.2442</v>
      </c>
      <c r="DC213">
        <v>100.7527666666667</v>
      </c>
      <c r="DD213">
        <v>0.09994085000000001</v>
      </c>
      <c r="DE213">
        <v>26.52783333333333</v>
      </c>
      <c r="DF213">
        <v>26.01779333333333</v>
      </c>
      <c r="DG213">
        <v>999.9000000000002</v>
      </c>
      <c r="DH213">
        <v>0</v>
      </c>
      <c r="DI213">
        <v>0</v>
      </c>
      <c r="DJ213">
        <v>10003.167</v>
      </c>
      <c r="DK213">
        <v>0</v>
      </c>
      <c r="DL213">
        <v>46.05744</v>
      </c>
      <c r="DM213">
        <v>1.483492333333334</v>
      </c>
      <c r="DN213">
        <v>447.2342333333333</v>
      </c>
      <c r="DO213">
        <v>445.6433999999999</v>
      </c>
      <c r="DP213">
        <v>0.1546470666666667</v>
      </c>
      <c r="DQ213">
        <v>434.9572666666666</v>
      </c>
      <c r="DR213">
        <v>23.97909</v>
      </c>
      <c r="DS213">
        <v>2.431539333333333</v>
      </c>
      <c r="DT213">
        <v>2.415958333333333</v>
      </c>
      <c r="DU213">
        <v>20.57535666666667</v>
      </c>
      <c r="DV213">
        <v>20.47112666666667</v>
      </c>
      <c r="DW213">
        <v>0.0499931</v>
      </c>
      <c r="DX213">
        <v>0</v>
      </c>
      <c r="DY213">
        <v>0</v>
      </c>
      <c r="DZ213">
        <v>0</v>
      </c>
      <c r="EA213">
        <v>619.5426666666666</v>
      </c>
      <c r="EB213">
        <v>0.0499931</v>
      </c>
      <c r="EC213">
        <v>682.5749999999999</v>
      </c>
      <c r="ED213">
        <v>-1.167</v>
      </c>
      <c r="EE213">
        <v>35.03306666666666</v>
      </c>
      <c r="EF213">
        <v>38.86226666666666</v>
      </c>
      <c r="EG213">
        <v>37.16646666666666</v>
      </c>
      <c r="EH213">
        <v>39.05386666666665</v>
      </c>
      <c r="EI213">
        <v>37.5706</v>
      </c>
      <c r="EJ213">
        <v>0</v>
      </c>
      <c r="EK213">
        <v>0</v>
      </c>
      <c r="EL213">
        <v>0</v>
      </c>
      <c r="EM213">
        <v>138.8000001907349</v>
      </c>
      <c r="EN213">
        <v>0</v>
      </c>
      <c r="EO213">
        <v>619.7026923076924</v>
      </c>
      <c r="EP213">
        <v>9.114871888472075</v>
      </c>
      <c r="EQ213">
        <v>-196.7148717560258</v>
      </c>
      <c r="ER213">
        <v>682.5657692307692</v>
      </c>
      <c r="ES213">
        <v>15</v>
      </c>
      <c r="ET213">
        <v>1687914085.6</v>
      </c>
      <c r="EU213" t="s">
        <v>1298</v>
      </c>
      <c r="EV213">
        <v>1687914085.6</v>
      </c>
      <c r="EW213">
        <v>1687914081.6</v>
      </c>
      <c r="EX213">
        <v>177</v>
      </c>
      <c r="EY213">
        <v>-0.031</v>
      </c>
      <c r="EZ213">
        <v>-0.114</v>
      </c>
      <c r="FA213">
        <v>0.379</v>
      </c>
      <c r="FB213">
        <v>0.368</v>
      </c>
      <c r="FC213">
        <v>435</v>
      </c>
      <c r="FD213">
        <v>24</v>
      </c>
      <c r="FE213">
        <v>0.53</v>
      </c>
      <c r="FF213">
        <v>0.24</v>
      </c>
      <c r="FG213">
        <v>1.447569024390244</v>
      </c>
      <c r="FH213">
        <v>0.618565296167247</v>
      </c>
      <c r="FI213">
        <v>0.07622842430628433</v>
      </c>
      <c r="FJ213">
        <v>1</v>
      </c>
      <c r="FK213">
        <v>436.4326451612903</v>
      </c>
      <c r="FL213">
        <v>0.49170967741828</v>
      </c>
      <c r="FM213">
        <v>0.04114141496076634</v>
      </c>
      <c r="FN213">
        <v>1</v>
      </c>
      <c r="FO213">
        <v>0.1581891707317073</v>
      </c>
      <c r="FP213">
        <v>-0.09351725435540077</v>
      </c>
      <c r="FQ213">
        <v>0.01685450003006715</v>
      </c>
      <c r="FR213">
        <v>1</v>
      </c>
      <c r="FS213">
        <v>24.1306935483871</v>
      </c>
      <c r="FT213">
        <v>0.2727774193548209</v>
      </c>
      <c r="FU213">
        <v>0.02063951636536168</v>
      </c>
      <c r="FV213">
        <v>1</v>
      </c>
      <c r="FW213">
        <v>4</v>
      </c>
      <c r="FX213">
        <v>4</v>
      </c>
      <c r="FY213" t="s">
        <v>415</v>
      </c>
      <c r="FZ213">
        <v>3.17876</v>
      </c>
      <c r="GA213">
        <v>2.79698</v>
      </c>
      <c r="GB213">
        <v>0.107883</v>
      </c>
      <c r="GC213">
        <v>0.108205</v>
      </c>
      <c r="GD213">
        <v>0.119804</v>
      </c>
      <c r="GE213">
        <v>0.120884</v>
      </c>
      <c r="GF213">
        <v>27910.5</v>
      </c>
      <c r="GG213">
        <v>22211</v>
      </c>
      <c r="GH213">
        <v>29236.6</v>
      </c>
      <c r="GI213">
        <v>24395.6</v>
      </c>
      <c r="GJ213">
        <v>32704.3</v>
      </c>
      <c r="GK213">
        <v>31288.7</v>
      </c>
      <c r="GL213">
        <v>40316.1</v>
      </c>
      <c r="GM213">
        <v>39806.6</v>
      </c>
      <c r="GN213">
        <v>2.17768</v>
      </c>
      <c r="GO213">
        <v>1.89263</v>
      </c>
      <c r="GP213">
        <v>0.0618622</v>
      </c>
      <c r="GQ213">
        <v>0</v>
      </c>
      <c r="GR213">
        <v>24.9993</v>
      </c>
      <c r="GS213">
        <v>999.9</v>
      </c>
      <c r="GT213">
        <v>65.3</v>
      </c>
      <c r="GU213">
        <v>31.4</v>
      </c>
      <c r="GV213">
        <v>29.9133</v>
      </c>
      <c r="GW213">
        <v>62.29</v>
      </c>
      <c r="GX213">
        <v>31.7989</v>
      </c>
      <c r="GY213">
        <v>1</v>
      </c>
      <c r="GZ213">
        <v>-0.0439405</v>
      </c>
      <c r="HA213">
        <v>0</v>
      </c>
      <c r="HB213">
        <v>20.2943</v>
      </c>
      <c r="HC213">
        <v>5.22882</v>
      </c>
      <c r="HD213">
        <v>11.9036</v>
      </c>
      <c r="HE213">
        <v>4.96365</v>
      </c>
      <c r="HF213">
        <v>3.292</v>
      </c>
      <c r="HG213">
        <v>9999</v>
      </c>
      <c r="HH213">
        <v>9999</v>
      </c>
      <c r="HI213">
        <v>9999</v>
      </c>
      <c r="HJ213">
        <v>999.9</v>
      </c>
      <c r="HK213">
        <v>4.9702</v>
      </c>
      <c r="HL213">
        <v>1.87496</v>
      </c>
      <c r="HM213">
        <v>1.87363</v>
      </c>
      <c r="HN213">
        <v>1.87279</v>
      </c>
      <c r="HO213">
        <v>1.8743</v>
      </c>
      <c r="HP213">
        <v>1.86934</v>
      </c>
      <c r="HQ213">
        <v>1.87347</v>
      </c>
      <c r="HR213">
        <v>1.87854</v>
      </c>
      <c r="HS213">
        <v>0</v>
      </c>
      <c r="HT213">
        <v>0</v>
      </c>
      <c r="HU213">
        <v>0</v>
      </c>
      <c r="HV213">
        <v>0</v>
      </c>
      <c r="HW213" t="s">
        <v>416</v>
      </c>
      <c r="HX213" t="s">
        <v>417</v>
      </c>
      <c r="HY213" t="s">
        <v>418</v>
      </c>
      <c r="HZ213" t="s">
        <v>418</v>
      </c>
      <c r="IA213" t="s">
        <v>418</v>
      </c>
      <c r="IB213" t="s">
        <v>418</v>
      </c>
      <c r="IC213">
        <v>0</v>
      </c>
      <c r="ID213">
        <v>100</v>
      </c>
      <c r="IE213">
        <v>100</v>
      </c>
      <c r="IF213">
        <v>0.379</v>
      </c>
      <c r="IG213">
        <v>0.368</v>
      </c>
      <c r="IH213">
        <v>0.4098999999998796</v>
      </c>
      <c r="II213">
        <v>0</v>
      </c>
      <c r="IJ213">
        <v>0</v>
      </c>
      <c r="IK213">
        <v>0</v>
      </c>
      <c r="IL213">
        <v>0.4817299999999953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2</v>
      </c>
      <c r="IU213">
        <v>61.3</v>
      </c>
      <c r="IV213">
        <v>1.11816</v>
      </c>
      <c r="IW213">
        <v>2.3877</v>
      </c>
      <c r="IX213">
        <v>1.42578</v>
      </c>
      <c r="IY213">
        <v>2.26807</v>
      </c>
      <c r="IZ213">
        <v>1.54785</v>
      </c>
      <c r="JA213">
        <v>2.45483</v>
      </c>
      <c r="JB213">
        <v>33.5804</v>
      </c>
      <c r="JC213">
        <v>14.7099</v>
      </c>
      <c r="JD213">
        <v>18</v>
      </c>
      <c r="JE213">
        <v>628.51</v>
      </c>
      <c r="JF213">
        <v>430.101</v>
      </c>
      <c r="JG213">
        <v>26.1223</v>
      </c>
      <c r="JH213">
        <v>26.661</v>
      </c>
      <c r="JI213">
        <v>30.0004</v>
      </c>
      <c r="JJ213">
        <v>26.5589</v>
      </c>
      <c r="JK213">
        <v>26.509</v>
      </c>
      <c r="JL213">
        <v>22.3959</v>
      </c>
      <c r="JM213">
        <v>22.5828</v>
      </c>
      <c r="JN213">
        <v>95.48609999999999</v>
      </c>
      <c r="JO213">
        <v>-999.9</v>
      </c>
      <c r="JP213">
        <v>435</v>
      </c>
      <c r="JQ213">
        <v>24</v>
      </c>
      <c r="JR213">
        <v>95.24299999999999</v>
      </c>
      <c r="JS213">
        <v>101.271</v>
      </c>
    </row>
    <row r="214" spans="1:279">
      <c r="A214">
        <v>178</v>
      </c>
      <c r="B214">
        <v>1687914191.6</v>
      </c>
      <c r="C214">
        <v>41660</v>
      </c>
      <c r="D214" t="s">
        <v>1299</v>
      </c>
      <c r="E214" t="s">
        <v>1300</v>
      </c>
      <c r="F214">
        <v>15</v>
      </c>
      <c r="P214">
        <v>1687914183.599999</v>
      </c>
      <c r="Q214">
        <f>(R214)/1000</f>
        <v>0</v>
      </c>
      <c r="R214">
        <f>1000*DB214*AP214*(CX214-CY214)/(100*CQ214*(1000-AP214*CX214))</f>
        <v>0</v>
      </c>
      <c r="S214">
        <f>DB214*AP214*(CW214-CV214*(1000-AP214*CY214)/(1000-AP214*CX214))/(100*CQ214)</f>
        <v>0</v>
      </c>
      <c r="T214">
        <f>CV214 - IF(AP214&gt;1, S214*CQ214*100.0/(AR214*DJ214), 0)</f>
        <v>0</v>
      </c>
      <c r="U214">
        <f>((AA214-Q214/2)*T214-S214)/(AA214+Q214/2)</f>
        <v>0</v>
      </c>
      <c r="V214">
        <f>U214*(DC214+DD214)/1000.0</f>
        <v>0</v>
      </c>
      <c r="W214">
        <f>(CV214 - IF(AP214&gt;1, S214*CQ214*100.0/(AR214*DJ214), 0))*(DC214+DD214)/1000.0</f>
        <v>0</v>
      </c>
      <c r="X214">
        <f>2.0/((1/Z214-1/Y214)+SIGN(Z214)*SQRT((1/Z214-1/Y214)*(1/Z214-1/Y214) + 4*CR214/((CR214+1)*(CR214+1))*(2*1/Z214*1/Y214-1/Y214*1/Y214)))</f>
        <v>0</v>
      </c>
      <c r="Y214">
        <f>IF(LEFT(CS214,1)&lt;&gt;"0",IF(LEFT(CS214,1)="1",3.0,CT214),$D$5+$E$5*(DJ214*DC214/($K$5*1000))+$F$5*(DJ214*DC214/($K$5*1000))*MAX(MIN(CQ214,$J$5),$I$5)*MAX(MIN(CQ214,$J$5),$I$5)+$G$5*MAX(MIN(CQ214,$J$5),$I$5)*(DJ214*DC214/($K$5*1000))+$H$5*(DJ214*DC214/($K$5*1000))*(DJ214*DC214/($K$5*1000)))</f>
        <v>0</v>
      </c>
      <c r="Z214">
        <f>Q214*(1000-(1000*0.61365*exp(17.502*AD214/(240.97+AD214))/(DC214+DD214)+CX214)/2)/(1000*0.61365*exp(17.502*AD214/(240.97+AD214))/(DC214+DD214)-CX214)</f>
        <v>0</v>
      </c>
      <c r="AA214">
        <f>1/((CR214+1)/(X214/1.6)+1/(Y214/1.37)) + CR214/((CR214+1)/(X214/1.6) + CR214/(Y214/1.37))</f>
        <v>0</v>
      </c>
      <c r="AB214">
        <f>(CM214*CP214)</f>
        <v>0</v>
      </c>
      <c r="AC214">
        <f>(DE214+(AB214+2*0.95*5.67E-8*(((DE214+$B$7)+273)^4-(DE214+273)^4)-44100*Q214)/(1.84*29.3*Y214+8*0.95*5.67E-8*(DE214+273)^3))</f>
        <v>0</v>
      </c>
      <c r="AD214">
        <f>($B$119*DF214+$D$7*DG214+$C$119*AC214)</f>
        <v>0</v>
      </c>
      <c r="AE214">
        <f>0.61365*exp(17.502*AD214/(240.97+AD214))</f>
        <v>0</v>
      </c>
      <c r="AF214">
        <f>(AG214/AH214*100)</f>
        <v>0</v>
      </c>
      <c r="AG214">
        <f>CX214*(DC214+DD214)/1000</f>
        <v>0</v>
      </c>
      <c r="AH214">
        <f>0.61365*exp(17.502*DE214/(240.97+DE214))</f>
        <v>0</v>
      </c>
      <c r="AI214">
        <f>(AE214-CX214*(DC214+DD214)/1000)</f>
        <v>0</v>
      </c>
      <c r="AJ214">
        <f>(-Q214*44100)</f>
        <v>0</v>
      </c>
      <c r="AK214">
        <f>2*29.3*Y214*0.92*(DE214-AD214)</f>
        <v>0</v>
      </c>
      <c r="AL214">
        <f>2*0.95*5.67E-8*(((DE214+$B$7)+273)^4-(AD214+273)^4)</f>
        <v>0</v>
      </c>
      <c r="AM214">
        <f>AB214+AL214+AJ214+AK214</f>
        <v>0</v>
      </c>
      <c r="AN214">
        <v>0</v>
      </c>
      <c r="AO214">
        <v>0</v>
      </c>
      <c r="AP214">
        <f>IF(AN214*$H$13&gt;=AR214,1.0,(AR214/(AR214-AN214*$H$13)))</f>
        <v>0</v>
      </c>
      <c r="AQ214">
        <f>(AP214-1)*100</f>
        <v>0</v>
      </c>
      <c r="AR214">
        <f>MAX(0,($B$13+$C$13*DJ214)/(1+$D$13*DJ214)*DC214/(DE214+273)*$E$13)</f>
        <v>0</v>
      </c>
      <c r="AS214" t="s">
        <v>1301</v>
      </c>
      <c r="AT214">
        <v>12529.1</v>
      </c>
      <c r="AU214">
        <v>626.354</v>
      </c>
      <c r="AV214">
        <v>2903.09</v>
      </c>
      <c r="AW214">
        <f>1-AU214/AV214</f>
        <v>0</v>
      </c>
      <c r="AX214">
        <v>-1.886270906941149</v>
      </c>
      <c r="AY214" t="s">
        <v>412</v>
      </c>
      <c r="AZ214" t="s">
        <v>412</v>
      </c>
      <c r="BA214">
        <v>0</v>
      </c>
      <c r="BB214">
        <v>0</v>
      </c>
      <c r="BC214">
        <f>1-BA214/BB214</f>
        <v>0</v>
      </c>
      <c r="BD214">
        <v>0.5</v>
      </c>
      <c r="BE214">
        <f>CN214</f>
        <v>0</v>
      </c>
      <c r="BF214">
        <f>S214</f>
        <v>0</v>
      </c>
      <c r="BG214">
        <f>BC214*BD214*BE214</f>
        <v>0</v>
      </c>
      <c r="BH214">
        <f>(BF214-AX214)/BE214</f>
        <v>0</v>
      </c>
      <c r="BI214">
        <f>(AV214-BB214)/BB214</f>
        <v>0</v>
      </c>
      <c r="BJ214">
        <f>AU214/(AW214+AU214/BB214)</f>
        <v>0</v>
      </c>
      <c r="BK214" t="s">
        <v>412</v>
      </c>
      <c r="BL214">
        <v>0</v>
      </c>
      <c r="BM214">
        <f>IF(BL214&lt;&gt;0, BL214, BJ214)</f>
        <v>0</v>
      </c>
      <c r="BN214">
        <f>1-BM214/BB214</f>
        <v>0</v>
      </c>
      <c r="BO214">
        <f>(BB214-BA214)/(BB214-BM214)</f>
        <v>0</v>
      </c>
      <c r="BP214">
        <f>(AV214-BB214)/(AV214-BM214)</f>
        <v>0</v>
      </c>
      <c r="BQ214">
        <f>(BB214-BA214)/(BB214-AU214)</f>
        <v>0</v>
      </c>
      <c r="BR214">
        <f>(AV214-BB214)/(AV214-AU214)</f>
        <v>0</v>
      </c>
      <c r="BS214">
        <f>(BO214*BM214/BA214)</f>
        <v>0</v>
      </c>
      <c r="BT214">
        <f>(1-BS214)</f>
        <v>0</v>
      </c>
      <c r="BU214">
        <v>2197</v>
      </c>
      <c r="BV214">
        <v>300</v>
      </c>
      <c r="BW214">
        <v>300</v>
      </c>
      <c r="BX214">
        <v>300</v>
      </c>
      <c r="BY214">
        <v>12529.1</v>
      </c>
      <c r="BZ214">
        <v>2824.01</v>
      </c>
      <c r="CA214">
        <v>-0.0103704</v>
      </c>
      <c r="CB214">
        <v>-13.18</v>
      </c>
      <c r="CC214" t="s">
        <v>412</v>
      </c>
      <c r="CD214" t="s">
        <v>412</v>
      </c>
      <c r="CE214" t="s">
        <v>412</v>
      </c>
      <c r="CF214" t="s">
        <v>412</v>
      </c>
      <c r="CG214" t="s">
        <v>412</v>
      </c>
      <c r="CH214" t="s">
        <v>412</v>
      </c>
      <c r="CI214" t="s">
        <v>412</v>
      </c>
      <c r="CJ214" t="s">
        <v>412</v>
      </c>
      <c r="CK214" t="s">
        <v>412</v>
      </c>
      <c r="CL214" t="s">
        <v>412</v>
      </c>
      <c r="CM214">
        <f>$B$11*DK214+$C$11*DL214+$F$11*DW214*(1-DZ214)</f>
        <v>0</v>
      </c>
      <c r="CN214">
        <f>CM214*CO214</f>
        <v>0</v>
      </c>
      <c r="CO214">
        <f>($B$11*$D$9+$C$11*$D$9+$F$11*((EJ214+EB214)/MAX(EJ214+EB214+EK214, 0.1)*$I$9+EK214/MAX(EJ214+EB214+EK214, 0.1)*$J$9))/($B$11+$C$11+$F$11)</f>
        <v>0</v>
      </c>
      <c r="CP214">
        <f>($B$11*$K$9+$C$11*$K$9+$F$11*((EJ214+EB214)/MAX(EJ214+EB214+EK214, 0.1)*$P$9+EK214/MAX(EJ214+EB214+EK214, 0.1)*$Q$9))/($B$11+$C$11+$F$11)</f>
        <v>0</v>
      </c>
      <c r="CQ214">
        <v>6</v>
      </c>
      <c r="CR214">
        <v>0.5</v>
      </c>
      <c r="CS214" t="s">
        <v>413</v>
      </c>
      <c r="CT214">
        <v>2</v>
      </c>
      <c r="CU214">
        <v>1687914183.599999</v>
      </c>
      <c r="CV214">
        <v>436.8045161290323</v>
      </c>
      <c r="CW214">
        <v>434.9793225806451</v>
      </c>
      <c r="CX214">
        <v>24.06424193548387</v>
      </c>
      <c r="CY214">
        <v>23.93016774193548</v>
      </c>
      <c r="CZ214">
        <v>436.4695161290323</v>
      </c>
      <c r="DA214">
        <v>23.70124193548387</v>
      </c>
      <c r="DB214">
        <v>600.3402580645161</v>
      </c>
      <c r="DC214">
        <v>100.7423548387097</v>
      </c>
      <c r="DD214">
        <v>0.1001832225806452</v>
      </c>
      <c r="DE214">
        <v>26.41559677419355</v>
      </c>
      <c r="DF214">
        <v>25.77330967741935</v>
      </c>
      <c r="DG214">
        <v>999.9000000000003</v>
      </c>
      <c r="DH214">
        <v>0</v>
      </c>
      <c r="DI214">
        <v>0</v>
      </c>
      <c r="DJ214">
        <v>9997.420967741935</v>
      </c>
      <c r="DK214">
        <v>0</v>
      </c>
      <c r="DL214">
        <v>59.56512258064517</v>
      </c>
      <c r="DM214">
        <v>1.869103870967742</v>
      </c>
      <c r="DN214">
        <v>447.6221290322581</v>
      </c>
      <c r="DO214">
        <v>445.6434838709677</v>
      </c>
      <c r="DP214">
        <v>0.1385783870967742</v>
      </c>
      <c r="DQ214">
        <v>434.9793225806451</v>
      </c>
      <c r="DR214">
        <v>23.93016774193548</v>
      </c>
      <c r="DS214">
        <v>2.424744193548387</v>
      </c>
      <c r="DT214">
        <v>2.410782580645161</v>
      </c>
      <c r="DU214">
        <v>20.52997096774194</v>
      </c>
      <c r="DV214">
        <v>20.43638709677419</v>
      </c>
      <c r="DW214">
        <v>0.0499931</v>
      </c>
      <c r="DX214">
        <v>0</v>
      </c>
      <c r="DY214">
        <v>0</v>
      </c>
      <c r="DZ214">
        <v>0</v>
      </c>
      <c r="EA214">
        <v>626.2767741935485</v>
      </c>
      <c r="EB214">
        <v>0.0499931</v>
      </c>
      <c r="EC214">
        <v>937.9687096774194</v>
      </c>
      <c r="ED214">
        <v>0.1151612903225807</v>
      </c>
      <c r="EE214">
        <v>35.625</v>
      </c>
      <c r="EF214">
        <v>40.32241935483871</v>
      </c>
      <c r="EG214">
        <v>37.94316129032259</v>
      </c>
      <c r="EH214">
        <v>41.34454838709676</v>
      </c>
      <c r="EI214">
        <v>38.40899999999998</v>
      </c>
      <c r="EJ214">
        <v>0</v>
      </c>
      <c r="EK214">
        <v>0</v>
      </c>
      <c r="EL214">
        <v>0</v>
      </c>
      <c r="EM214">
        <v>125.6000001430511</v>
      </c>
      <c r="EN214">
        <v>0</v>
      </c>
      <c r="EO214">
        <v>626.354</v>
      </c>
      <c r="EP214">
        <v>1.803076899052331</v>
      </c>
      <c r="EQ214">
        <v>-347.312304115599</v>
      </c>
      <c r="ER214">
        <v>927.7303999999999</v>
      </c>
      <c r="ES214">
        <v>15</v>
      </c>
      <c r="ET214">
        <v>1687914209.6</v>
      </c>
      <c r="EU214" t="s">
        <v>1302</v>
      </c>
      <c r="EV214">
        <v>1687914209.6</v>
      </c>
      <c r="EW214">
        <v>1687914208.6</v>
      </c>
      <c r="EX214">
        <v>178</v>
      </c>
      <c r="EY214">
        <v>-0.044</v>
      </c>
      <c r="EZ214">
        <v>-0.004</v>
      </c>
      <c r="FA214">
        <v>0.335</v>
      </c>
      <c r="FB214">
        <v>0.363</v>
      </c>
      <c r="FC214">
        <v>435</v>
      </c>
      <c r="FD214">
        <v>24</v>
      </c>
      <c r="FE214">
        <v>0.3</v>
      </c>
      <c r="FF214">
        <v>0.18</v>
      </c>
      <c r="FG214">
        <v>1.82190575</v>
      </c>
      <c r="FH214">
        <v>0.9788193996247649</v>
      </c>
      <c r="FI214">
        <v>0.0991267962986674</v>
      </c>
      <c r="FJ214">
        <v>1</v>
      </c>
      <c r="FK214">
        <v>436.8415000000001</v>
      </c>
      <c r="FL214">
        <v>0.722536151280418</v>
      </c>
      <c r="FM214">
        <v>0.05359026652916174</v>
      </c>
      <c r="FN214">
        <v>1</v>
      </c>
      <c r="FO214">
        <v>0.121905905</v>
      </c>
      <c r="FP214">
        <v>0.3016668765478422</v>
      </c>
      <c r="FQ214">
        <v>0.02943374597295552</v>
      </c>
      <c r="FR214">
        <v>1</v>
      </c>
      <c r="FS214">
        <v>24.06661666666666</v>
      </c>
      <c r="FT214">
        <v>0.1826322580644833</v>
      </c>
      <c r="FU214">
        <v>0.01351821199550997</v>
      </c>
      <c r="FV214">
        <v>1</v>
      </c>
      <c r="FW214">
        <v>4</v>
      </c>
      <c r="FX214">
        <v>4</v>
      </c>
      <c r="FY214" t="s">
        <v>415</v>
      </c>
      <c r="FZ214">
        <v>3.18013</v>
      </c>
      <c r="GA214">
        <v>2.79895</v>
      </c>
      <c r="GB214">
        <v>0.107924</v>
      </c>
      <c r="GC214">
        <v>0.108189</v>
      </c>
      <c r="GD214">
        <v>0.119882</v>
      </c>
      <c r="GE214">
        <v>0.120579</v>
      </c>
      <c r="GF214">
        <v>27910.7</v>
      </c>
      <c r="GG214">
        <v>22207</v>
      </c>
      <c r="GH214">
        <v>29238.9</v>
      </c>
      <c r="GI214">
        <v>24391.4</v>
      </c>
      <c r="GJ214">
        <v>32705.8</v>
      </c>
      <c r="GK214">
        <v>31293.7</v>
      </c>
      <c r="GL214">
        <v>40321.2</v>
      </c>
      <c r="GM214">
        <v>39798.5</v>
      </c>
      <c r="GN214">
        <v>2.18228</v>
      </c>
      <c r="GO214">
        <v>1.8835</v>
      </c>
      <c r="GP214">
        <v>0.0598952</v>
      </c>
      <c r="GQ214">
        <v>0</v>
      </c>
      <c r="GR214">
        <v>24.7761</v>
      </c>
      <c r="GS214">
        <v>999.9</v>
      </c>
      <c r="GT214">
        <v>65.3</v>
      </c>
      <c r="GU214">
        <v>31.2</v>
      </c>
      <c r="GV214">
        <v>29.5791</v>
      </c>
      <c r="GW214">
        <v>62.23</v>
      </c>
      <c r="GX214">
        <v>32.512</v>
      </c>
      <c r="GY214">
        <v>1</v>
      </c>
      <c r="GZ214">
        <v>-0.0361941</v>
      </c>
      <c r="HA214">
        <v>0</v>
      </c>
      <c r="HB214">
        <v>20.2935</v>
      </c>
      <c r="HC214">
        <v>5.22508</v>
      </c>
      <c r="HD214">
        <v>11.9047</v>
      </c>
      <c r="HE214">
        <v>4.9636</v>
      </c>
      <c r="HF214">
        <v>3.29135</v>
      </c>
      <c r="HG214">
        <v>9999</v>
      </c>
      <c r="HH214">
        <v>9999</v>
      </c>
      <c r="HI214">
        <v>9999</v>
      </c>
      <c r="HJ214">
        <v>999.9</v>
      </c>
      <c r="HK214">
        <v>4.97023</v>
      </c>
      <c r="HL214">
        <v>1.87499</v>
      </c>
      <c r="HM214">
        <v>1.87363</v>
      </c>
      <c r="HN214">
        <v>1.87277</v>
      </c>
      <c r="HO214">
        <v>1.87431</v>
      </c>
      <c r="HP214">
        <v>1.86931</v>
      </c>
      <c r="HQ214">
        <v>1.87348</v>
      </c>
      <c r="HR214">
        <v>1.87853</v>
      </c>
      <c r="HS214">
        <v>0</v>
      </c>
      <c r="HT214">
        <v>0</v>
      </c>
      <c r="HU214">
        <v>0</v>
      </c>
      <c r="HV214">
        <v>0</v>
      </c>
      <c r="HW214" t="s">
        <v>416</v>
      </c>
      <c r="HX214" t="s">
        <v>417</v>
      </c>
      <c r="HY214" t="s">
        <v>418</v>
      </c>
      <c r="HZ214" t="s">
        <v>418</v>
      </c>
      <c r="IA214" t="s">
        <v>418</v>
      </c>
      <c r="IB214" t="s">
        <v>418</v>
      </c>
      <c r="IC214">
        <v>0</v>
      </c>
      <c r="ID214">
        <v>100</v>
      </c>
      <c r="IE214">
        <v>100</v>
      </c>
      <c r="IF214">
        <v>0.335</v>
      </c>
      <c r="IG214">
        <v>0.363</v>
      </c>
      <c r="IH214">
        <v>0.3787999999999556</v>
      </c>
      <c r="II214">
        <v>0</v>
      </c>
      <c r="IJ214">
        <v>0</v>
      </c>
      <c r="IK214">
        <v>0</v>
      </c>
      <c r="IL214">
        <v>0.3675200000000025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1.8</v>
      </c>
      <c r="IU214">
        <v>1.8</v>
      </c>
      <c r="IV214">
        <v>1.11816</v>
      </c>
      <c r="IW214">
        <v>2.40234</v>
      </c>
      <c r="IX214">
        <v>1.42578</v>
      </c>
      <c r="IY214">
        <v>2.2644</v>
      </c>
      <c r="IZ214">
        <v>1.54785</v>
      </c>
      <c r="JA214">
        <v>2.28027</v>
      </c>
      <c r="JB214">
        <v>33.5804</v>
      </c>
      <c r="JC214">
        <v>14.6749</v>
      </c>
      <c r="JD214">
        <v>18</v>
      </c>
      <c r="JE214">
        <v>632.897</v>
      </c>
      <c r="JF214">
        <v>425.554</v>
      </c>
      <c r="JG214">
        <v>26.1549</v>
      </c>
      <c r="JH214">
        <v>26.7813</v>
      </c>
      <c r="JI214">
        <v>30.0006</v>
      </c>
      <c r="JJ214">
        <v>26.6491</v>
      </c>
      <c r="JK214">
        <v>26.5934</v>
      </c>
      <c r="JL214">
        <v>22.4087</v>
      </c>
      <c r="JM214">
        <v>21.7511</v>
      </c>
      <c r="JN214">
        <v>94.7445</v>
      </c>
      <c r="JO214">
        <v>-999.9</v>
      </c>
      <c r="JP214">
        <v>435</v>
      </c>
      <c r="JQ214">
        <v>24</v>
      </c>
      <c r="JR214">
        <v>95.2531</v>
      </c>
      <c r="JS214">
        <v>101.252</v>
      </c>
    </row>
    <row r="215" spans="1:279">
      <c r="A215">
        <v>179</v>
      </c>
      <c r="B215">
        <v>1687914380.6</v>
      </c>
      <c r="C215">
        <v>41849</v>
      </c>
      <c r="D215" t="s">
        <v>1303</v>
      </c>
      <c r="E215" t="s">
        <v>1304</v>
      </c>
      <c r="F215">
        <v>15</v>
      </c>
      <c r="P215">
        <v>1687914372.599999</v>
      </c>
      <c r="Q215">
        <f>(R215)/1000</f>
        <v>0</v>
      </c>
      <c r="R215">
        <f>1000*DB215*AP215*(CX215-CY215)/(100*CQ215*(1000-AP215*CX215))</f>
        <v>0</v>
      </c>
      <c r="S215">
        <f>DB215*AP215*(CW215-CV215*(1000-AP215*CY215)/(1000-AP215*CX215))/(100*CQ215)</f>
        <v>0</v>
      </c>
      <c r="T215">
        <f>CV215 - IF(AP215&gt;1, S215*CQ215*100.0/(AR215*DJ215), 0)</f>
        <v>0</v>
      </c>
      <c r="U215">
        <f>((AA215-Q215/2)*T215-S215)/(AA215+Q215/2)</f>
        <v>0</v>
      </c>
      <c r="V215">
        <f>U215*(DC215+DD215)/1000.0</f>
        <v>0</v>
      </c>
      <c r="W215">
        <f>(CV215 - IF(AP215&gt;1, S215*CQ215*100.0/(AR215*DJ215), 0))*(DC215+DD215)/1000.0</f>
        <v>0</v>
      </c>
      <c r="X215">
        <f>2.0/((1/Z215-1/Y215)+SIGN(Z215)*SQRT((1/Z215-1/Y215)*(1/Z215-1/Y215) + 4*CR215/((CR215+1)*(CR215+1))*(2*1/Z215*1/Y215-1/Y215*1/Y215)))</f>
        <v>0</v>
      </c>
      <c r="Y215">
        <f>IF(LEFT(CS215,1)&lt;&gt;"0",IF(LEFT(CS215,1)="1",3.0,CT215),$D$5+$E$5*(DJ215*DC215/($K$5*1000))+$F$5*(DJ215*DC215/($K$5*1000))*MAX(MIN(CQ215,$J$5),$I$5)*MAX(MIN(CQ215,$J$5),$I$5)+$G$5*MAX(MIN(CQ215,$J$5),$I$5)*(DJ215*DC215/($K$5*1000))+$H$5*(DJ215*DC215/($K$5*1000))*(DJ215*DC215/($K$5*1000)))</f>
        <v>0</v>
      </c>
      <c r="Z215">
        <f>Q215*(1000-(1000*0.61365*exp(17.502*AD215/(240.97+AD215))/(DC215+DD215)+CX215)/2)/(1000*0.61365*exp(17.502*AD215/(240.97+AD215))/(DC215+DD215)-CX215)</f>
        <v>0</v>
      </c>
      <c r="AA215">
        <f>1/((CR215+1)/(X215/1.6)+1/(Y215/1.37)) + CR215/((CR215+1)/(X215/1.6) + CR215/(Y215/1.37))</f>
        <v>0</v>
      </c>
      <c r="AB215">
        <f>(CM215*CP215)</f>
        <v>0</v>
      </c>
      <c r="AC215">
        <f>(DE215+(AB215+2*0.95*5.67E-8*(((DE215+$B$7)+273)^4-(DE215+273)^4)-44100*Q215)/(1.84*29.3*Y215+8*0.95*5.67E-8*(DE215+273)^3))</f>
        <v>0</v>
      </c>
      <c r="AD215">
        <f>($B$119*DF215+$D$7*DG215+$C$119*AC215)</f>
        <v>0</v>
      </c>
      <c r="AE215">
        <f>0.61365*exp(17.502*AD215/(240.97+AD215))</f>
        <v>0</v>
      </c>
      <c r="AF215">
        <f>(AG215/AH215*100)</f>
        <v>0</v>
      </c>
      <c r="AG215">
        <f>CX215*(DC215+DD215)/1000</f>
        <v>0</v>
      </c>
      <c r="AH215">
        <f>0.61365*exp(17.502*DE215/(240.97+DE215))</f>
        <v>0</v>
      </c>
      <c r="AI215">
        <f>(AE215-CX215*(DC215+DD215)/1000)</f>
        <v>0</v>
      </c>
      <c r="AJ215">
        <f>(-Q215*44100)</f>
        <v>0</v>
      </c>
      <c r="AK215">
        <f>2*29.3*Y215*0.92*(DE215-AD215)</f>
        <v>0</v>
      </c>
      <c r="AL215">
        <f>2*0.95*5.67E-8*(((DE215+$B$7)+273)^4-(AD215+273)^4)</f>
        <v>0</v>
      </c>
      <c r="AM215">
        <f>AB215+AL215+AJ215+AK215</f>
        <v>0</v>
      </c>
      <c r="AN215">
        <v>0</v>
      </c>
      <c r="AO215">
        <v>0</v>
      </c>
      <c r="AP215">
        <f>IF(AN215*$H$13&gt;=AR215,1.0,(AR215/(AR215-AN215*$H$13)))</f>
        <v>0</v>
      </c>
      <c r="AQ215">
        <f>(AP215-1)*100</f>
        <v>0</v>
      </c>
      <c r="AR215">
        <f>MAX(0,($B$13+$C$13*DJ215)/(1+$D$13*DJ215)*DC215/(DE215+273)*$E$13)</f>
        <v>0</v>
      </c>
      <c r="AS215" t="s">
        <v>1305</v>
      </c>
      <c r="AT215">
        <v>12595.6</v>
      </c>
      <c r="AU215">
        <v>546.1156000000001</v>
      </c>
      <c r="AV215">
        <v>2386.59</v>
      </c>
      <c r="AW215">
        <f>1-AU215/AV215</f>
        <v>0</v>
      </c>
      <c r="AX215">
        <v>-1.17905325296308</v>
      </c>
      <c r="AY215" t="s">
        <v>412</v>
      </c>
      <c r="AZ215" t="s">
        <v>412</v>
      </c>
      <c r="BA215">
        <v>0</v>
      </c>
      <c r="BB215">
        <v>0</v>
      </c>
      <c r="BC215">
        <f>1-BA215/BB215</f>
        <v>0</v>
      </c>
      <c r="BD215">
        <v>0.5</v>
      </c>
      <c r="BE215">
        <f>CN215</f>
        <v>0</v>
      </c>
      <c r="BF215">
        <f>S215</f>
        <v>0</v>
      </c>
      <c r="BG215">
        <f>BC215*BD215*BE215</f>
        <v>0</v>
      </c>
      <c r="BH215">
        <f>(BF215-AX215)/BE215</f>
        <v>0</v>
      </c>
      <c r="BI215">
        <f>(AV215-BB215)/BB215</f>
        <v>0</v>
      </c>
      <c r="BJ215">
        <f>AU215/(AW215+AU215/BB215)</f>
        <v>0</v>
      </c>
      <c r="BK215" t="s">
        <v>412</v>
      </c>
      <c r="BL215">
        <v>0</v>
      </c>
      <c r="BM215">
        <f>IF(BL215&lt;&gt;0, BL215, BJ215)</f>
        <v>0</v>
      </c>
      <c r="BN215">
        <f>1-BM215/BB215</f>
        <v>0</v>
      </c>
      <c r="BO215">
        <f>(BB215-BA215)/(BB215-BM215)</f>
        <v>0</v>
      </c>
      <c r="BP215">
        <f>(AV215-BB215)/(AV215-BM215)</f>
        <v>0</v>
      </c>
      <c r="BQ215">
        <f>(BB215-BA215)/(BB215-AU215)</f>
        <v>0</v>
      </c>
      <c r="BR215">
        <f>(AV215-BB215)/(AV215-AU215)</f>
        <v>0</v>
      </c>
      <c r="BS215">
        <f>(BO215*BM215/BA215)</f>
        <v>0</v>
      </c>
      <c r="BT215">
        <f>(1-BS215)</f>
        <v>0</v>
      </c>
      <c r="BU215">
        <v>2198</v>
      </c>
      <c r="BV215">
        <v>300</v>
      </c>
      <c r="BW215">
        <v>300</v>
      </c>
      <c r="BX215">
        <v>300</v>
      </c>
      <c r="BY215">
        <v>12595.6</v>
      </c>
      <c r="BZ215">
        <v>2308.21</v>
      </c>
      <c r="CA215">
        <v>-0.0104238</v>
      </c>
      <c r="CB215">
        <v>-19.36</v>
      </c>
      <c r="CC215" t="s">
        <v>412</v>
      </c>
      <c r="CD215" t="s">
        <v>412</v>
      </c>
      <c r="CE215" t="s">
        <v>412</v>
      </c>
      <c r="CF215" t="s">
        <v>412</v>
      </c>
      <c r="CG215" t="s">
        <v>412</v>
      </c>
      <c r="CH215" t="s">
        <v>412</v>
      </c>
      <c r="CI215" t="s">
        <v>412</v>
      </c>
      <c r="CJ215" t="s">
        <v>412</v>
      </c>
      <c r="CK215" t="s">
        <v>412</v>
      </c>
      <c r="CL215" t="s">
        <v>412</v>
      </c>
      <c r="CM215">
        <f>$B$11*DK215+$C$11*DL215+$F$11*DW215*(1-DZ215)</f>
        <v>0</v>
      </c>
      <c r="CN215">
        <f>CM215*CO215</f>
        <v>0</v>
      </c>
      <c r="CO215">
        <f>($B$11*$D$9+$C$11*$D$9+$F$11*((EJ215+EB215)/MAX(EJ215+EB215+EK215, 0.1)*$I$9+EK215/MAX(EJ215+EB215+EK215, 0.1)*$J$9))/($B$11+$C$11+$F$11)</f>
        <v>0</v>
      </c>
      <c r="CP215">
        <f>($B$11*$K$9+$C$11*$K$9+$F$11*((EJ215+EB215)/MAX(EJ215+EB215+EK215, 0.1)*$P$9+EK215/MAX(EJ215+EB215+EK215, 0.1)*$Q$9))/($B$11+$C$11+$F$11)</f>
        <v>0</v>
      </c>
      <c r="CQ215">
        <v>6</v>
      </c>
      <c r="CR215">
        <v>0.5</v>
      </c>
      <c r="CS215" t="s">
        <v>413</v>
      </c>
      <c r="CT215">
        <v>2</v>
      </c>
      <c r="CU215">
        <v>1687914372.599999</v>
      </c>
      <c r="CV215">
        <v>436.0899032258065</v>
      </c>
      <c r="CW215">
        <v>434.9929032258064</v>
      </c>
      <c r="CX215">
        <v>24.15857741935484</v>
      </c>
      <c r="CY215">
        <v>23.97612580645161</v>
      </c>
      <c r="CZ215">
        <v>435.7169032258065</v>
      </c>
      <c r="DA215">
        <v>23.79857741935484</v>
      </c>
      <c r="DB215">
        <v>600.2638064516129</v>
      </c>
      <c r="DC215">
        <v>100.7471290322581</v>
      </c>
      <c r="DD215">
        <v>0.09998436129032258</v>
      </c>
      <c r="DE215">
        <v>26.50251612903226</v>
      </c>
      <c r="DF215">
        <v>26.02352580645162</v>
      </c>
      <c r="DG215">
        <v>999.9000000000003</v>
      </c>
      <c r="DH215">
        <v>0</v>
      </c>
      <c r="DI215">
        <v>0</v>
      </c>
      <c r="DJ215">
        <v>10000.26741935484</v>
      </c>
      <c r="DK215">
        <v>0</v>
      </c>
      <c r="DL215">
        <v>53.07073870967742</v>
      </c>
      <c r="DM215">
        <v>1.058916935483871</v>
      </c>
      <c r="DN215">
        <v>446.8485806451613</v>
      </c>
      <c r="DO215">
        <v>445.6786129032258</v>
      </c>
      <c r="DP215">
        <v>0.1859179354838709</v>
      </c>
      <c r="DQ215">
        <v>434.9929032258064</v>
      </c>
      <c r="DR215">
        <v>23.97612580645161</v>
      </c>
      <c r="DS215">
        <v>2.434257096774193</v>
      </c>
      <c r="DT215">
        <v>2.415526129032258</v>
      </c>
      <c r="DU215">
        <v>20.59349032258065</v>
      </c>
      <c r="DV215">
        <v>20.46824193548387</v>
      </c>
      <c r="DW215">
        <v>0.0499931</v>
      </c>
      <c r="DX215">
        <v>0</v>
      </c>
      <c r="DY215">
        <v>0</v>
      </c>
      <c r="DZ215">
        <v>0</v>
      </c>
      <c r="EA215">
        <v>545.9629032258065</v>
      </c>
      <c r="EB215">
        <v>0.0499931</v>
      </c>
      <c r="EC215">
        <v>966.0454838709677</v>
      </c>
      <c r="ED215">
        <v>-0.8883870967741937</v>
      </c>
      <c r="EE215">
        <v>34.8506129032258</v>
      </c>
      <c r="EF215">
        <v>38.79609677419354</v>
      </c>
      <c r="EG215">
        <v>37.00580645161289</v>
      </c>
      <c r="EH215">
        <v>38.97151612903226</v>
      </c>
      <c r="EI215">
        <v>37.409</v>
      </c>
      <c r="EJ215">
        <v>0</v>
      </c>
      <c r="EK215">
        <v>0</v>
      </c>
      <c r="EL215">
        <v>0</v>
      </c>
      <c r="EM215">
        <v>188.4000000953674</v>
      </c>
      <c r="EN215">
        <v>0</v>
      </c>
      <c r="EO215">
        <v>546.1156000000001</v>
      </c>
      <c r="EP215">
        <v>3.582307784793006</v>
      </c>
      <c r="EQ215">
        <v>325.205383824486</v>
      </c>
      <c r="ER215">
        <v>971.2031999999999</v>
      </c>
      <c r="ES215">
        <v>15</v>
      </c>
      <c r="ET215">
        <v>1687914401.6</v>
      </c>
      <c r="EU215" t="s">
        <v>1306</v>
      </c>
      <c r="EV215">
        <v>1687914401.6</v>
      </c>
      <c r="EW215">
        <v>1687914397.6</v>
      </c>
      <c r="EX215">
        <v>179</v>
      </c>
      <c r="EY215">
        <v>0.038</v>
      </c>
      <c r="EZ215">
        <v>-0.004</v>
      </c>
      <c r="FA215">
        <v>0.373</v>
      </c>
      <c r="FB215">
        <v>0.36</v>
      </c>
      <c r="FC215">
        <v>435</v>
      </c>
      <c r="FD215">
        <v>24</v>
      </c>
      <c r="FE215">
        <v>0.48</v>
      </c>
      <c r="FF215">
        <v>0.21</v>
      </c>
      <c r="FG215">
        <v>1.03068105</v>
      </c>
      <c r="FH215">
        <v>0.8385397598499081</v>
      </c>
      <c r="FI215">
        <v>0.08684939211818067</v>
      </c>
      <c r="FJ215">
        <v>1</v>
      </c>
      <c r="FK215">
        <v>436.0549333333332</v>
      </c>
      <c r="FL215">
        <v>0.6437552836479069</v>
      </c>
      <c r="FM215">
        <v>0.0493308107463154</v>
      </c>
      <c r="FN215">
        <v>1</v>
      </c>
      <c r="FO215">
        <v>0.182171625</v>
      </c>
      <c r="FP215">
        <v>0.1038586153846154</v>
      </c>
      <c r="FQ215">
        <v>0.01011059064468417</v>
      </c>
      <c r="FR215">
        <v>1</v>
      </c>
      <c r="FS215">
        <v>24.16233666666666</v>
      </c>
      <c r="FT215">
        <v>0.07864471635150271</v>
      </c>
      <c r="FU215">
        <v>0.005807092406895549</v>
      </c>
      <c r="FV215">
        <v>1</v>
      </c>
      <c r="FW215">
        <v>4</v>
      </c>
      <c r="FX215">
        <v>4</v>
      </c>
      <c r="FY215" t="s">
        <v>415</v>
      </c>
      <c r="FZ215">
        <v>3.17814</v>
      </c>
      <c r="GA215">
        <v>2.7968</v>
      </c>
      <c r="GB215">
        <v>0.107752</v>
      </c>
      <c r="GC215">
        <v>0.10815</v>
      </c>
      <c r="GD215">
        <v>0.120141</v>
      </c>
      <c r="GE215">
        <v>0.120699</v>
      </c>
      <c r="GF215">
        <v>27895.1</v>
      </c>
      <c r="GG215">
        <v>22203.1</v>
      </c>
      <c r="GH215">
        <v>29217.6</v>
      </c>
      <c r="GI215">
        <v>24386.6</v>
      </c>
      <c r="GJ215">
        <v>32673.3</v>
      </c>
      <c r="GK215">
        <v>31283.2</v>
      </c>
      <c r="GL215">
        <v>40292.8</v>
      </c>
      <c r="GM215">
        <v>39790.4</v>
      </c>
      <c r="GN215">
        <v>2.17442</v>
      </c>
      <c r="GO215">
        <v>1.89102</v>
      </c>
      <c r="GP215">
        <v>0.07181609999999999</v>
      </c>
      <c r="GQ215">
        <v>0</v>
      </c>
      <c r="GR215">
        <v>24.8566</v>
      </c>
      <c r="GS215">
        <v>999.9</v>
      </c>
      <c r="GT215">
        <v>65.59999999999999</v>
      </c>
      <c r="GU215">
        <v>31.1</v>
      </c>
      <c r="GV215">
        <v>29.5452</v>
      </c>
      <c r="GW215">
        <v>61.66</v>
      </c>
      <c r="GX215">
        <v>32.7043</v>
      </c>
      <c r="GY215">
        <v>1</v>
      </c>
      <c r="GZ215">
        <v>-0.0214939</v>
      </c>
      <c r="HA215">
        <v>0</v>
      </c>
      <c r="HB215">
        <v>20.2941</v>
      </c>
      <c r="HC215">
        <v>5.22448</v>
      </c>
      <c r="HD215">
        <v>11.9056</v>
      </c>
      <c r="HE215">
        <v>4.9641</v>
      </c>
      <c r="HF215">
        <v>3.292</v>
      </c>
      <c r="HG215">
        <v>9999</v>
      </c>
      <c r="HH215">
        <v>9999</v>
      </c>
      <c r="HI215">
        <v>9999</v>
      </c>
      <c r="HJ215">
        <v>999.9</v>
      </c>
      <c r="HK215">
        <v>4.97025</v>
      </c>
      <c r="HL215">
        <v>1.87498</v>
      </c>
      <c r="HM215">
        <v>1.87365</v>
      </c>
      <c r="HN215">
        <v>1.87279</v>
      </c>
      <c r="HO215">
        <v>1.87435</v>
      </c>
      <c r="HP215">
        <v>1.86933</v>
      </c>
      <c r="HQ215">
        <v>1.87347</v>
      </c>
      <c r="HR215">
        <v>1.87851</v>
      </c>
      <c r="HS215">
        <v>0</v>
      </c>
      <c r="HT215">
        <v>0</v>
      </c>
      <c r="HU215">
        <v>0</v>
      </c>
      <c r="HV215">
        <v>0</v>
      </c>
      <c r="HW215" t="s">
        <v>416</v>
      </c>
      <c r="HX215" t="s">
        <v>417</v>
      </c>
      <c r="HY215" t="s">
        <v>418</v>
      </c>
      <c r="HZ215" t="s">
        <v>418</v>
      </c>
      <c r="IA215" t="s">
        <v>418</v>
      </c>
      <c r="IB215" t="s">
        <v>418</v>
      </c>
      <c r="IC215">
        <v>0</v>
      </c>
      <c r="ID215">
        <v>100</v>
      </c>
      <c r="IE215">
        <v>100</v>
      </c>
      <c r="IF215">
        <v>0.373</v>
      </c>
      <c r="IG215">
        <v>0.36</v>
      </c>
      <c r="IH215">
        <v>0.3349000000001183</v>
      </c>
      <c r="II215">
        <v>0</v>
      </c>
      <c r="IJ215">
        <v>0</v>
      </c>
      <c r="IK215">
        <v>0</v>
      </c>
      <c r="IL215">
        <v>0.363469999999996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2.9</v>
      </c>
      <c r="IU215">
        <v>2.9</v>
      </c>
      <c r="IV215">
        <v>1.11938</v>
      </c>
      <c r="IW215">
        <v>2.41577</v>
      </c>
      <c r="IX215">
        <v>1.42578</v>
      </c>
      <c r="IY215">
        <v>2.2644</v>
      </c>
      <c r="IZ215">
        <v>1.54785</v>
      </c>
      <c r="JA215">
        <v>2.30835</v>
      </c>
      <c r="JB215">
        <v>33.6254</v>
      </c>
      <c r="JC215">
        <v>14.6486</v>
      </c>
      <c r="JD215">
        <v>18</v>
      </c>
      <c r="JE215">
        <v>628.678</v>
      </c>
      <c r="JF215">
        <v>430.924</v>
      </c>
      <c r="JG215">
        <v>26.2492</v>
      </c>
      <c r="JH215">
        <v>26.9225</v>
      </c>
      <c r="JI215">
        <v>30.0003</v>
      </c>
      <c r="JJ215">
        <v>26.7967</v>
      </c>
      <c r="JK215">
        <v>26.7381</v>
      </c>
      <c r="JL215">
        <v>22.4188</v>
      </c>
      <c r="JM215">
        <v>21.1887</v>
      </c>
      <c r="JN215">
        <v>94.0039</v>
      </c>
      <c r="JO215">
        <v>-999.9</v>
      </c>
      <c r="JP215">
        <v>435</v>
      </c>
      <c r="JQ215">
        <v>24</v>
      </c>
      <c r="JR215">
        <v>95.185</v>
      </c>
      <c r="JS215">
        <v>101.231</v>
      </c>
    </row>
    <row r="216" spans="1:279">
      <c r="A216">
        <v>180</v>
      </c>
      <c r="B216">
        <v>1687914533.1</v>
      </c>
      <c r="C216">
        <v>42001.5</v>
      </c>
      <c r="D216" t="s">
        <v>1307</v>
      </c>
      <c r="E216" t="s">
        <v>1308</v>
      </c>
      <c r="F216">
        <v>15</v>
      </c>
      <c r="P216">
        <v>1687914525.349999</v>
      </c>
      <c r="Q216">
        <f>(R216)/1000</f>
        <v>0</v>
      </c>
      <c r="R216">
        <f>1000*DB216*AP216*(CX216-CY216)/(100*CQ216*(1000-AP216*CX216))</f>
        <v>0</v>
      </c>
      <c r="S216">
        <f>DB216*AP216*(CW216-CV216*(1000-AP216*CY216)/(1000-AP216*CX216))/(100*CQ216)</f>
        <v>0</v>
      </c>
      <c r="T216">
        <f>CV216 - IF(AP216&gt;1, S216*CQ216*100.0/(AR216*DJ216), 0)</f>
        <v>0</v>
      </c>
      <c r="U216">
        <f>((AA216-Q216/2)*T216-S216)/(AA216+Q216/2)</f>
        <v>0</v>
      </c>
      <c r="V216">
        <f>U216*(DC216+DD216)/1000.0</f>
        <v>0</v>
      </c>
      <c r="W216">
        <f>(CV216 - IF(AP216&gt;1, S216*CQ216*100.0/(AR216*DJ216), 0))*(DC216+DD216)/1000.0</f>
        <v>0</v>
      </c>
      <c r="X216">
        <f>2.0/((1/Z216-1/Y216)+SIGN(Z216)*SQRT((1/Z216-1/Y216)*(1/Z216-1/Y216) + 4*CR216/((CR216+1)*(CR216+1))*(2*1/Z216*1/Y216-1/Y216*1/Y216)))</f>
        <v>0</v>
      </c>
      <c r="Y216">
        <f>IF(LEFT(CS216,1)&lt;&gt;"0",IF(LEFT(CS216,1)="1",3.0,CT216),$D$5+$E$5*(DJ216*DC216/($K$5*1000))+$F$5*(DJ216*DC216/($K$5*1000))*MAX(MIN(CQ216,$J$5),$I$5)*MAX(MIN(CQ216,$J$5),$I$5)+$G$5*MAX(MIN(CQ216,$J$5),$I$5)*(DJ216*DC216/($K$5*1000))+$H$5*(DJ216*DC216/($K$5*1000))*(DJ216*DC216/($K$5*1000)))</f>
        <v>0</v>
      </c>
      <c r="Z216">
        <f>Q216*(1000-(1000*0.61365*exp(17.502*AD216/(240.97+AD216))/(DC216+DD216)+CX216)/2)/(1000*0.61365*exp(17.502*AD216/(240.97+AD216))/(DC216+DD216)-CX216)</f>
        <v>0</v>
      </c>
      <c r="AA216">
        <f>1/((CR216+1)/(X216/1.6)+1/(Y216/1.37)) + CR216/((CR216+1)/(X216/1.6) + CR216/(Y216/1.37))</f>
        <v>0</v>
      </c>
      <c r="AB216">
        <f>(CM216*CP216)</f>
        <v>0</v>
      </c>
      <c r="AC216">
        <f>(DE216+(AB216+2*0.95*5.67E-8*(((DE216+$B$7)+273)^4-(DE216+273)^4)-44100*Q216)/(1.84*29.3*Y216+8*0.95*5.67E-8*(DE216+273)^3))</f>
        <v>0</v>
      </c>
      <c r="AD216">
        <f>($B$119*DF216+$D$7*DG216+$C$119*AC216)</f>
        <v>0</v>
      </c>
      <c r="AE216">
        <f>0.61365*exp(17.502*AD216/(240.97+AD216))</f>
        <v>0</v>
      </c>
      <c r="AF216">
        <f>(AG216/AH216*100)</f>
        <v>0</v>
      </c>
      <c r="AG216">
        <f>CX216*(DC216+DD216)/1000</f>
        <v>0</v>
      </c>
      <c r="AH216">
        <f>0.61365*exp(17.502*DE216/(240.97+DE216))</f>
        <v>0</v>
      </c>
      <c r="AI216">
        <f>(AE216-CX216*(DC216+DD216)/1000)</f>
        <v>0</v>
      </c>
      <c r="AJ216">
        <f>(-Q216*44100)</f>
        <v>0</v>
      </c>
      <c r="AK216">
        <f>2*29.3*Y216*0.92*(DE216-AD216)</f>
        <v>0</v>
      </c>
      <c r="AL216">
        <f>2*0.95*5.67E-8*(((DE216+$B$7)+273)^4-(AD216+273)^4)</f>
        <v>0</v>
      </c>
      <c r="AM216">
        <f>AB216+AL216+AJ216+AK216</f>
        <v>0</v>
      </c>
      <c r="AN216">
        <v>0</v>
      </c>
      <c r="AO216">
        <v>0</v>
      </c>
      <c r="AP216">
        <f>IF(AN216*$H$13&gt;=AR216,1.0,(AR216/(AR216-AN216*$H$13)))</f>
        <v>0</v>
      </c>
      <c r="AQ216">
        <f>(AP216-1)*100</f>
        <v>0</v>
      </c>
      <c r="AR216">
        <f>MAX(0,($B$13+$C$13*DJ216)/(1+$D$13*DJ216)*DC216/(DE216+273)*$E$13)</f>
        <v>0</v>
      </c>
      <c r="AS216" t="s">
        <v>1309</v>
      </c>
      <c r="AT216">
        <v>12540.9</v>
      </c>
      <c r="AU216">
        <v>611.2988461538462</v>
      </c>
      <c r="AV216">
        <v>2999.58</v>
      </c>
      <c r="AW216">
        <f>1-AU216/AV216</f>
        <v>0</v>
      </c>
      <c r="AX216">
        <v>-1.071046338263516</v>
      </c>
      <c r="AY216" t="s">
        <v>412</v>
      </c>
      <c r="AZ216" t="s">
        <v>412</v>
      </c>
      <c r="BA216">
        <v>0</v>
      </c>
      <c r="BB216">
        <v>0</v>
      </c>
      <c r="BC216">
        <f>1-BA216/BB216</f>
        <v>0</v>
      </c>
      <c r="BD216">
        <v>0.5</v>
      </c>
      <c r="BE216">
        <f>CN216</f>
        <v>0</v>
      </c>
      <c r="BF216">
        <f>S216</f>
        <v>0</v>
      </c>
      <c r="BG216">
        <f>BC216*BD216*BE216</f>
        <v>0</v>
      </c>
      <c r="BH216">
        <f>(BF216-AX216)/BE216</f>
        <v>0</v>
      </c>
      <c r="BI216">
        <f>(AV216-BB216)/BB216</f>
        <v>0</v>
      </c>
      <c r="BJ216">
        <f>AU216/(AW216+AU216/BB216)</f>
        <v>0</v>
      </c>
      <c r="BK216" t="s">
        <v>412</v>
      </c>
      <c r="BL216">
        <v>0</v>
      </c>
      <c r="BM216">
        <f>IF(BL216&lt;&gt;0, BL216, BJ216)</f>
        <v>0</v>
      </c>
      <c r="BN216">
        <f>1-BM216/BB216</f>
        <v>0</v>
      </c>
      <c r="BO216">
        <f>(BB216-BA216)/(BB216-BM216)</f>
        <v>0</v>
      </c>
      <c r="BP216">
        <f>(AV216-BB216)/(AV216-BM216)</f>
        <v>0</v>
      </c>
      <c r="BQ216">
        <f>(BB216-BA216)/(BB216-AU216)</f>
        <v>0</v>
      </c>
      <c r="BR216">
        <f>(AV216-BB216)/(AV216-AU216)</f>
        <v>0</v>
      </c>
      <c r="BS216">
        <f>(BO216*BM216/BA216)</f>
        <v>0</v>
      </c>
      <c r="BT216">
        <f>(1-BS216)</f>
        <v>0</v>
      </c>
      <c r="BU216">
        <v>2199</v>
      </c>
      <c r="BV216">
        <v>300</v>
      </c>
      <c r="BW216">
        <v>300</v>
      </c>
      <c r="BX216">
        <v>300</v>
      </c>
      <c r="BY216">
        <v>12540.9</v>
      </c>
      <c r="BZ216">
        <v>2902.04</v>
      </c>
      <c r="CA216">
        <v>-0.0103748</v>
      </c>
      <c r="CB216">
        <v>-19.75</v>
      </c>
      <c r="CC216" t="s">
        <v>412</v>
      </c>
      <c r="CD216" t="s">
        <v>412</v>
      </c>
      <c r="CE216" t="s">
        <v>412</v>
      </c>
      <c r="CF216" t="s">
        <v>412</v>
      </c>
      <c r="CG216" t="s">
        <v>412</v>
      </c>
      <c r="CH216" t="s">
        <v>412</v>
      </c>
      <c r="CI216" t="s">
        <v>412</v>
      </c>
      <c r="CJ216" t="s">
        <v>412</v>
      </c>
      <c r="CK216" t="s">
        <v>412</v>
      </c>
      <c r="CL216" t="s">
        <v>412</v>
      </c>
      <c r="CM216">
        <f>$B$11*DK216+$C$11*DL216+$F$11*DW216*(1-DZ216)</f>
        <v>0</v>
      </c>
      <c r="CN216">
        <f>CM216*CO216</f>
        <v>0</v>
      </c>
      <c r="CO216">
        <f>($B$11*$D$9+$C$11*$D$9+$F$11*((EJ216+EB216)/MAX(EJ216+EB216+EK216, 0.1)*$I$9+EK216/MAX(EJ216+EB216+EK216, 0.1)*$J$9))/($B$11+$C$11+$F$11)</f>
        <v>0</v>
      </c>
      <c r="CP216">
        <f>($B$11*$K$9+$C$11*$K$9+$F$11*((EJ216+EB216)/MAX(EJ216+EB216+EK216, 0.1)*$P$9+EK216/MAX(EJ216+EB216+EK216, 0.1)*$Q$9))/($B$11+$C$11+$F$11)</f>
        <v>0</v>
      </c>
      <c r="CQ216">
        <v>6</v>
      </c>
      <c r="CR216">
        <v>0.5</v>
      </c>
      <c r="CS216" t="s">
        <v>413</v>
      </c>
      <c r="CT216">
        <v>2</v>
      </c>
      <c r="CU216">
        <v>1687914525.349999</v>
      </c>
      <c r="CV216">
        <v>436.0352999999999</v>
      </c>
      <c r="CW216">
        <v>434.9973333333334</v>
      </c>
      <c r="CX216">
        <v>24.03895666666667</v>
      </c>
      <c r="CY216">
        <v>23.96586</v>
      </c>
      <c r="CZ216">
        <v>435.7002999999999</v>
      </c>
      <c r="DA216">
        <v>23.68095666666667</v>
      </c>
      <c r="DB216">
        <v>600.2364333333334</v>
      </c>
      <c r="DC216">
        <v>100.7586</v>
      </c>
      <c r="DD216">
        <v>0.09990932999999999</v>
      </c>
      <c r="DE216">
        <v>26.55964666666667</v>
      </c>
      <c r="DF216">
        <v>26.05654333333333</v>
      </c>
      <c r="DG216">
        <v>999.9000000000002</v>
      </c>
      <c r="DH216">
        <v>0</v>
      </c>
      <c r="DI216">
        <v>0</v>
      </c>
      <c r="DJ216">
        <v>10004.335</v>
      </c>
      <c r="DK216">
        <v>0</v>
      </c>
      <c r="DL216">
        <v>42.82861333333333</v>
      </c>
      <c r="DM216">
        <v>1.076329433333333</v>
      </c>
      <c r="DN216">
        <v>446.8152</v>
      </c>
      <c r="DO216">
        <v>445.6781999999999</v>
      </c>
      <c r="DP216">
        <v>0.07466086333333334</v>
      </c>
      <c r="DQ216">
        <v>434.9973333333334</v>
      </c>
      <c r="DR216">
        <v>23.96586</v>
      </c>
      <c r="DS216">
        <v>2.422287666666668</v>
      </c>
      <c r="DT216">
        <v>2.414765666666667</v>
      </c>
      <c r="DU216">
        <v>20.51354666666667</v>
      </c>
      <c r="DV216">
        <v>20.46312333333333</v>
      </c>
      <c r="DW216">
        <v>0.0499931</v>
      </c>
      <c r="DX216">
        <v>0</v>
      </c>
      <c r="DY216">
        <v>0</v>
      </c>
      <c r="DZ216">
        <v>0</v>
      </c>
      <c r="EA216">
        <v>611.6626666666666</v>
      </c>
      <c r="EB216">
        <v>0.0499931</v>
      </c>
      <c r="EC216">
        <v>528.7336666666666</v>
      </c>
      <c r="ED216">
        <v>-0.4346666666666666</v>
      </c>
      <c r="EE216">
        <v>35.6082</v>
      </c>
      <c r="EF216">
        <v>40.4456</v>
      </c>
      <c r="EG216">
        <v>38.02893333333332</v>
      </c>
      <c r="EH216">
        <v>41.70399999999999</v>
      </c>
      <c r="EI216">
        <v>38.4496</v>
      </c>
      <c r="EJ216">
        <v>0</v>
      </c>
      <c r="EK216">
        <v>0</v>
      </c>
      <c r="EL216">
        <v>0</v>
      </c>
      <c r="EM216">
        <v>151.8000001907349</v>
      </c>
      <c r="EN216">
        <v>0</v>
      </c>
      <c r="EO216">
        <v>611.2988461538462</v>
      </c>
      <c r="EP216">
        <v>9.019828984091385</v>
      </c>
      <c r="EQ216">
        <v>-6.933674945220434</v>
      </c>
      <c r="ER216">
        <v>529.1588461538462</v>
      </c>
      <c r="ES216">
        <v>15</v>
      </c>
      <c r="ET216">
        <v>1687914561.1</v>
      </c>
      <c r="EU216" t="s">
        <v>1310</v>
      </c>
      <c r="EV216">
        <v>1687914561.1</v>
      </c>
      <c r="EW216">
        <v>1687914550.1</v>
      </c>
      <c r="EX216">
        <v>180</v>
      </c>
      <c r="EY216">
        <v>-0.038</v>
      </c>
      <c r="EZ216">
        <v>-0.002</v>
      </c>
      <c r="FA216">
        <v>0.335</v>
      </c>
      <c r="FB216">
        <v>0.358</v>
      </c>
      <c r="FC216">
        <v>435</v>
      </c>
      <c r="FD216">
        <v>24</v>
      </c>
      <c r="FE216">
        <v>0.29</v>
      </c>
      <c r="FF216">
        <v>0.19</v>
      </c>
      <c r="FG216">
        <v>1.048497075</v>
      </c>
      <c r="FH216">
        <v>0.5422253921200728</v>
      </c>
      <c r="FI216">
        <v>0.05900316283699861</v>
      </c>
      <c r="FJ216">
        <v>1</v>
      </c>
      <c r="FK216">
        <v>436.0661666666667</v>
      </c>
      <c r="FL216">
        <v>0.7445339265859297</v>
      </c>
      <c r="FM216">
        <v>0.0567474424289083</v>
      </c>
      <c r="FN216">
        <v>1</v>
      </c>
      <c r="FO216">
        <v>0.07267660000000001</v>
      </c>
      <c r="FP216">
        <v>0.07626516472795486</v>
      </c>
      <c r="FQ216">
        <v>0.01164132797985264</v>
      </c>
      <c r="FR216">
        <v>1</v>
      </c>
      <c r="FS216">
        <v>24.03944</v>
      </c>
      <c r="FT216">
        <v>0.141650723025512</v>
      </c>
      <c r="FU216">
        <v>0.01046354305832085</v>
      </c>
      <c r="FV216">
        <v>1</v>
      </c>
      <c r="FW216">
        <v>4</v>
      </c>
      <c r="FX216">
        <v>4</v>
      </c>
      <c r="FY216" t="s">
        <v>415</v>
      </c>
      <c r="FZ216">
        <v>3.17821</v>
      </c>
      <c r="GA216">
        <v>2.79702</v>
      </c>
      <c r="GB216">
        <v>0.10773</v>
      </c>
      <c r="GC216">
        <v>0.108125</v>
      </c>
      <c r="GD216">
        <v>0.119723</v>
      </c>
      <c r="GE216">
        <v>0.120623</v>
      </c>
      <c r="GF216">
        <v>27891.6</v>
      </c>
      <c r="GG216">
        <v>22197.5</v>
      </c>
      <c r="GH216">
        <v>29214.1</v>
      </c>
      <c r="GI216">
        <v>24380.5</v>
      </c>
      <c r="GJ216">
        <v>32685.8</v>
      </c>
      <c r="GK216">
        <v>31279</v>
      </c>
      <c r="GL216">
        <v>40287.9</v>
      </c>
      <c r="GM216">
        <v>39781.1</v>
      </c>
      <c r="GN216">
        <v>2.1727</v>
      </c>
      <c r="GO216">
        <v>1.8878</v>
      </c>
      <c r="GP216">
        <v>0.0846721</v>
      </c>
      <c r="GQ216">
        <v>0</v>
      </c>
      <c r="GR216">
        <v>24.6609</v>
      </c>
      <c r="GS216">
        <v>999.9</v>
      </c>
      <c r="GT216">
        <v>65.5</v>
      </c>
      <c r="GU216">
        <v>30.9</v>
      </c>
      <c r="GV216">
        <v>29.1616</v>
      </c>
      <c r="GW216">
        <v>62.11</v>
      </c>
      <c r="GX216">
        <v>31.5425</v>
      </c>
      <c r="GY216">
        <v>1</v>
      </c>
      <c r="GZ216">
        <v>-0.009522360000000001</v>
      </c>
      <c r="HA216">
        <v>0</v>
      </c>
      <c r="HB216">
        <v>20.2941</v>
      </c>
      <c r="HC216">
        <v>5.22852</v>
      </c>
      <c r="HD216">
        <v>11.9066</v>
      </c>
      <c r="HE216">
        <v>4.96395</v>
      </c>
      <c r="HF216">
        <v>3.292</v>
      </c>
      <c r="HG216">
        <v>9999</v>
      </c>
      <c r="HH216">
        <v>9999</v>
      </c>
      <c r="HI216">
        <v>9999</v>
      </c>
      <c r="HJ216">
        <v>999.9</v>
      </c>
      <c r="HK216">
        <v>4.97022</v>
      </c>
      <c r="HL216">
        <v>1.87489</v>
      </c>
      <c r="HM216">
        <v>1.87364</v>
      </c>
      <c r="HN216">
        <v>1.8728</v>
      </c>
      <c r="HO216">
        <v>1.87431</v>
      </c>
      <c r="HP216">
        <v>1.86932</v>
      </c>
      <c r="HQ216">
        <v>1.87347</v>
      </c>
      <c r="HR216">
        <v>1.87853</v>
      </c>
      <c r="HS216">
        <v>0</v>
      </c>
      <c r="HT216">
        <v>0</v>
      </c>
      <c r="HU216">
        <v>0</v>
      </c>
      <c r="HV216">
        <v>0</v>
      </c>
      <c r="HW216" t="s">
        <v>416</v>
      </c>
      <c r="HX216" t="s">
        <v>417</v>
      </c>
      <c r="HY216" t="s">
        <v>418</v>
      </c>
      <c r="HZ216" t="s">
        <v>418</v>
      </c>
      <c r="IA216" t="s">
        <v>418</v>
      </c>
      <c r="IB216" t="s">
        <v>418</v>
      </c>
      <c r="IC216">
        <v>0</v>
      </c>
      <c r="ID216">
        <v>100</v>
      </c>
      <c r="IE216">
        <v>100</v>
      </c>
      <c r="IF216">
        <v>0.335</v>
      </c>
      <c r="IG216">
        <v>0.358</v>
      </c>
      <c r="IH216">
        <v>0.3733000000000288</v>
      </c>
      <c r="II216">
        <v>0</v>
      </c>
      <c r="IJ216">
        <v>0</v>
      </c>
      <c r="IK216">
        <v>0</v>
      </c>
      <c r="IL216">
        <v>0.3595600000000054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2.2</v>
      </c>
      <c r="IU216">
        <v>2.3</v>
      </c>
      <c r="IV216">
        <v>1.11938</v>
      </c>
      <c r="IW216">
        <v>2.40112</v>
      </c>
      <c r="IX216">
        <v>1.42578</v>
      </c>
      <c r="IY216">
        <v>2.2644</v>
      </c>
      <c r="IZ216">
        <v>1.54785</v>
      </c>
      <c r="JA216">
        <v>2.48169</v>
      </c>
      <c r="JB216">
        <v>33.6705</v>
      </c>
      <c r="JC216">
        <v>14.6399</v>
      </c>
      <c r="JD216">
        <v>18</v>
      </c>
      <c r="JE216">
        <v>628.8579999999999</v>
      </c>
      <c r="JF216">
        <v>430.138</v>
      </c>
      <c r="JG216">
        <v>26.3215</v>
      </c>
      <c r="JH216">
        <v>27.0791</v>
      </c>
      <c r="JI216">
        <v>30.0008</v>
      </c>
      <c r="JJ216">
        <v>26.932</v>
      </c>
      <c r="JK216">
        <v>26.8782</v>
      </c>
      <c r="JL216">
        <v>22.4311</v>
      </c>
      <c r="JM216">
        <v>20.351</v>
      </c>
      <c r="JN216">
        <v>93.63290000000001</v>
      </c>
      <c r="JO216">
        <v>-999.9</v>
      </c>
      <c r="JP216">
        <v>435</v>
      </c>
      <c r="JQ216">
        <v>24</v>
      </c>
      <c r="JR216">
        <v>95.1735</v>
      </c>
      <c r="JS216">
        <v>101.207</v>
      </c>
    </row>
    <row r="217" spans="1:279">
      <c r="A217">
        <v>181</v>
      </c>
      <c r="B217">
        <v>1687914689.1</v>
      </c>
      <c r="C217">
        <v>42157.5</v>
      </c>
      <c r="D217" t="s">
        <v>1311</v>
      </c>
      <c r="E217" t="s">
        <v>1312</v>
      </c>
      <c r="F217">
        <v>15</v>
      </c>
      <c r="P217">
        <v>1687914681.099999</v>
      </c>
      <c r="Q217">
        <f>(R217)/1000</f>
        <v>0</v>
      </c>
      <c r="R217">
        <f>1000*DB217*AP217*(CX217-CY217)/(100*CQ217*(1000-AP217*CX217))</f>
        <v>0</v>
      </c>
      <c r="S217">
        <f>DB217*AP217*(CW217-CV217*(1000-AP217*CY217)/(1000-AP217*CX217))/(100*CQ217)</f>
        <v>0</v>
      </c>
      <c r="T217">
        <f>CV217 - IF(AP217&gt;1, S217*CQ217*100.0/(AR217*DJ217), 0)</f>
        <v>0</v>
      </c>
      <c r="U217">
        <f>((AA217-Q217/2)*T217-S217)/(AA217+Q217/2)</f>
        <v>0</v>
      </c>
      <c r="V217">
        <f>U217*(DC217+DD217)/1000.0</f>
        <v>0</v>
      </c>
      <c r="W217">
        <f>(CV217 - IF(AP217&gt;1, S217*CQ217*100.0/(AR217*DJ217), 0))*(DC217+DD217)/1000.0</f>
        <v>0</v>
      </c>
      <c r="X217">
        <f>2.0/((1/Z217-1/Y217)+SIGN(Z217)*SQRT((1/Z217-1/Y217)*(1/Z217-1/Y217) + 4*CR217/((CR217+1)*(CR217+1))*(2*1/Z217*1/Y217-1/Y217*1/Y217)))</f>
        <v>0</v>
      </c>
      <c r="Y217">
        <f>IF(LEFT(CS217,1)&lt;&gt;"0",IF(LEFT(CS217,1)="1",3.0,CT217),$D$5+$E$5*(DJ217*DC217/($K$5*1000))+$F$5*(DJ217*DC217/($K$5*1000))*MAX(MIN(CQ217,$J$5),$I$5)*MAX(MIN(CQ217,$J$5),$I$5)+$G$5*MAX(MIN(CQ217,$J$5),$I$5)*(DJ217*DC217/($K$5*1000))+$H$5*(DJ217*DC217/($K$5*1000))*(DJ217*DC217/($K$5*1000)))</f>
        <v>0</v>
      </c>
      <c r="Z217">
        <f>Q217*(1000-(1000*0.61365*exp(17.502*AD217/(240.97+AD217))/(DC217+DD217)+CX217)/2)/(1000*0.61365*exp(17.502*AD217/(240.97+AD217))/(DC217+DD217)-CX217)</f>
        <v>0</v>
      </c>
      <c r="AA217">
        <f>1/((CR217+1)/(X217/1.6)+1/(Y217/1.37)) + CR217/((CR217+1)/(X217/1.6) + CR217/(Y217/1.37))</f>
        <v>0</v>
      </c>
      <c r="AB217">
        <f>(CM217*CP217)</f>
        <v>0</v>
      </c>
      <c r="AC217">
        <f>(DE217+(AB217+2*0.95*5.67E-8*(((DE217+$B$7)+273)^4-(DE217+273)^4)-44100*Q217)/(1.84*29.3*Y217+8*0.95*5.67E-8*(DE217+273)^3))</f>
        <v>0</v>
      </c>
      <c r="AD217">
        <f>($B$119*DF217+$D$7*DG217+$C$119*AC217)</f>
        <v>0</v>
      </c>
      <c r="AE217">
        <f>0.61365*exp(17.502*AD217/(240.97+AD217))</f>
        <v>0</v>
      </c>
      <c r="AF217">
        <f>(AG217/AH217*100)</f>
        <v>0</v>
      </c>
      <c r="AG217">
        <f>CX217*(DC217+DD217)/1000</f>
        <v>0</v>
      </c>
      <c r="AH217">
        <f>0.61365*exp(17.502*DE217/(240.97+DE217))</f>
        <v>0</v>
      </c>
      <c r="AI217">
        <f>(AE217-CX217*(DC217+DD217)/1000)</f>
        <v>0</v>
      </c>
      <c r="AJ217">
        <f>(-Q217*44100)</f>
        <v>0</v>
      </c>
      <c r="AK217">
        <f>2*29.3*Y217*0.92*(DE217-AD217)</f>
        <v>0</v>
      </c>
      <c r="AL217">
        <f>2*0.95*5.67E-8*(((DE217+$B$7)+273)^4-(AD217+273)^4)</f>
        <v>0</v>
      </c>
      <c r="AM217">
        <f>AB217+AL217+AJ217+AK217</f>
        <v>0</v>
      </c>
      <c r="AN217">
        <v>0</v>
      </c>
      <c r="AO217">
        <v>0</v>
      </c>
      <c r="AP217">
        <f>IF(AN217*$H$13&gt;=AR217,1.0,(AR217/(AR217-AN217*$H$13)))</f>
        <v>0</v>
      </c>
      <c r="AQ217">
        <f>(AP217-1)*100</f>
        <v>0</v>
      </c>
      <c r="AR217">
        <f>MAX(0,($B$13+$C$13*DJ217)/(1+$D$13*DJ217)*DC217/(DE217+273)*$E$13)</f>
        <v>0</v>
      </c>
      <c r="AS217" t="s">
        <v>1313</v>
      </c>
      <c r="AT217">
        <v>12520.5</v>
      </c>
      <c r="AU217">
        <v>599.9752</v>
      </c>
      <c r="AV217">
        <v>3006.34</v>
      </c>
      <c r="AW217">
        <f>1-AU217/AV217</f>
        <v>0</v>
      </c>
      <c r="AX217">
        <v>-1.98534288500925</v>
      </c>
      <c r="AY217" t="s">
        <v>412</v>
      </c>
      <c r="AZ217" t="s">
        <v>412</v>
      </c>
      <c r="BA217">
        <v>0</v>
      </c>
      <c r="BB217">
        <v>0</v>
      </c>
      <c r="BC217">
        <f>1-BA217/BB217</f>
        <v>0</v>
      </c>
      <c r="BD217">
        <v>0.5</v>
      </c>
      <c r="BE217">
        <f>CN217</f>
        <v>0</v>
      </c>
      <c r="BF217">
        <f>S217</f>
        <v>0</v>
      </c>
      <c r="BG217">
        <f>BC217*BD217*BE217</f>
        <v>0</v>
      </c>
      <c r="BH217">
        <f>(BF217-AX217)/BE217</f>
        <v>0</v>
      </c>
      <c r="BI217">
        <f>(AV217-BB217)/BB217</f>
        <v>0</v>
      </c>
      <c r="BJ217">
        <f>AU217/(AW217+AU217/BB217)</f>
        <v>0</v>
      </c>
      <c r="BK217" t="s">
        <v>412</v>
      </c>
      <c r="BL217">
        <v>0</v>
      </c>
      <c r="BM217">
        <f>IF(BL217&lt;&gt;0, BL217, BJ217)</f>
        <v>0</v>
      </c>
      <c r="BN217">
        <f>1-BM217/BB217</f>
        <v>0</v>
      </c>
      <c r="BO217">
        <f>(BB217-BA217)/(BB217-BM217)</f>
        <v>0</v>
      </c>
      <c r="BP217">
        <f>(AV217-BB217)/(AV217-BM217)</f>
        <v>0</v>
      </c>
      <c r="BQ217">
        <f>(BB217-BA217)/(BB217-AU217)</f>
        <v>0</v>
      </c>
      <c r="BR217">
        <f>(AV217-BB217)/(AV217-AU217)</f>
        <v>0</v>
      </c>
      <c r="BS217">
        <f>(BO217*BM217/BA217)</f>
        <v>0</v>
      </c>
      <c r="BT217">
        <f>(1-BS217)</f>
        <v>0</v>
      </c>
      <c r="BU217">
        <v>2200</v>
      </c>
      <c r="BV217">
        <v>300</v>
      </c>
      <c r="BW217">
        <v>300</v>
      </c>
      <c r="BX217">
        <v>300</v>
      </c>
      <c r="BY217">
        <v>12520.5</v>
      </c>
      <c r="BZ217">
        <v>2916.51</v>
      </c>
      <c r="CA217">
        <v>-0.0103634</v>
      </c>
      <c r="CB217">
        <v>-1.77</v>
      </c>
      <c r="CC217" t="s">
        <v>412</v>
      </c>
      <c r="CD217" t="s">
        <v>412</v>
      </c>
      <c r="CE217" t="s">
        <v>412</v>
      </c>
      <c r="CF217" t="s">
        <v>412</v>
      </c>
      <c r="CG217" t="s">
        <v>412</v>
      </c>
      <c r="CH217" t="s">
        <v>412</v>
      </c>
      <c r="CI217" t="s">
        <v>412</v>
      </c>
      <c r="CJ217" t="s">
        <v>412</v>
      </c>
      <c r="CK217" t="s">
        <v>412</v>
      </c>
      <c r="CL217" t="s">
        <v>412</v>
      </c>
      <c r="CM217">
        <f>$B$11*DK217+$C$11*DL217+$F$11*DW217*(1-DZ217)</f>
        <v>0</v>
      </c>
      <c r="CN217">
        <f>CM217*CO217</f>
        <v>0</v>
      </c>
      <c r="CO217">
        <f>($B$11*$D$9+$C$11*$D$9+$F$11*((EJ217+EB217)/MAX(EJ217+EB217+EK217, 0.1)*$I$9+EK217/MAX(EJ217+EB217+EK217, 0.1)*$J$9))/($B$11+$C$11+$F$11)</f>
        <v>0</v>
      </c>
      <c r="CP217">
        <f>($B$11*$K$9+$C$11*$K$9+$F$11*((EJ217+EB217)/MAX(EJ217+EB217+EK217, 0.1)*$P$9+EK217/MAX(EJ217+EB217+EK217, 0.1)*$Q$9))/($B$11+$C$11+$F$11)</f>
        <v>0</v>
      </c>
      <c r="CQ217">
        <v>6</v>
      </c>
      <c r="CR217">
        <v>0.5</v>
      </c>
      <c r="CS217" t="s">
        <v>413</v>
      </c>
      <c r="CT217">
        <v>2</v>
      </c>
      <c r="CU217">
        <v>1687914681.099999</v>
      </c>
      <c r="CV217">
        <v>436.7472903225807</v>
      </c>
      <c r="CW217">
        <v>435.004935483871</v>
      </c>
      <c r="CX217">
        <v>24.5445064516129</v>
      </c>
      <c r="CY217">
        <v>24.00370322580645</v>
      </c>
      <c r="CZ217">
        <v>436.4162903225807</v>
      </c>
      <c r="DA217">
        <v>24.1905064516129</v>
      </c>
      <c r="DB217">
        <v>600.2571612903225</v>
      </c>
      <c r="DC217">
        <v>100.7448387096774</v>
      </c>
      <c r="DD217">
        <v>0.09997517419354839</v>
      </c>
      <c r="DE217">
        <v>26.83520322580645</v>
      </c>
      <c r="DF217">
        <v>26.27978387096774</v>
      </c>
      <c r="DG217">
        <v>999.9000000000003</v>
      </c>
      <c r="DH217">
        <v>0</v>
      </c>
      <c r="DI217">
        <v>0</v>
      </c>
      <c r="DJ217">
        <v>10006.77903225807</v>
      </c>
      <c r="DK217">
        <v>0</v>
      </c>
      <c r="DL217">
        <v>34.19574516129033</v>
      </c>
      <c r="DM217">
        <v>1.746415483870968</v>
      </c>
      <c r="DN217">
        <v>447.7425483870969</v>
      </c>
      <c r="DO217">
        <v>445.7033870967742</v>
      </c>
      <c r="DP217">
        <v>0.5445343870967742</v>
      </c>
      <c r="DQ217">
        <v>435.004935483871</v>
      </c>
      <c r="DR217">
        <v>24.00370322580645</v>
      </c>
      <c r="DS217">
        <v>2.473107741935483</v>
      </c>
      <c r="DT217">
        <v>2.41824870967742</v>
      </c>
      <c r="DU217">
        <v>20.85059354838709</v>
      </c>
      <c r="DV217">
        <v>20.48649677419355</v>
      </c>
      <c r="DW217">
        <v>0.0499931</v>
      </c>
      <c r="DX217">
        <v>0</v>
      </c>
      <c r="DY217">
        <v>0</v>
      </c>
      <c r="DZ217">
        <v>0</v>
      </c>
      <c r="EA217">
        <v>600.0767741935484</v>
      </c>
      <c r="EB217">
        <v>0.0499931</v>
      </c>
      <c r="EC217">
        <v>2122.927096774194</v>
      </c>
      <c r="ED217">
        <v>0.4612903225806452</v>
      </c>
      <c r="EE217">
        <v>34.8688064516129</v>
      </c>
      <c r="EF217">
        <v>38.83038709677417</v>
      </c>
      <c r="EG217">
        <v>37.04816129032258</v>
      </c>
      <c r="EH217">
        <v>39.06825806451612</v>
      </c>
      <c r="EI217">
        <v>37.48554838709676</v>
      </c>
      <c r="EJ217">
        <v>0</v>
      </c>
      <c r="EK217">
        <v>0</v>
      </c>
      <c r="EL217">
        <v>0</v>
      </c>
      <c r="EM217">
        <v>155.2000000476837</v>
      </c>
      <c r="EN217">
        <v>0</v>
      </c>
      <c r="EO217">
        <v>599.9752</v>
      </c>
      <c r="EP217">
        <v>11.89461549604488</v>
      </c>
      <c r="EQ217">
        <v>-1309.349230752324</v>
      </c>
      <c r="ER217">
        <v>2124.6428</v>
      </c>
      <c r="ES217">
        <v>15</v>
      </c>
      <c r="ET217">
        <v>1687914710.1</v>
      </c>
      <c r="EU217" t="s">
        <v>1314</v>
      </c>
      <c r="EV217">
        <v>1687914710.1</v>
      </c>
      <c r="EW217">
        <v>1687914707.1</v>
      </c>
      <c r="EX217">
        <v>181</v>
      </c>
      <c r="EY217">
        <v>-0.004</v>
      </c>
      <c r="EZ217">
        <v>-0.004</v>
      </c>
      <c r="FA217">
        <v>0.331</v>
      </c>
      <c r="FB217">
        <v>0.354</v>
      </c>
      <c r="FC217">
        <v>435</v>
      </c>
      <c r="FD217">
        <v>24</v>
      </c>
      <c r="FE217">
        <v>0.25</v>
      </c>
      <c r="FF217">
        <v>0.11</v>
      </c>
      <c r="FG217">
        <v>1.72229675</v>
      </c>
      <c r="FH217">
        <v>0.5959401500938052</v>
      </c>
      <c r="FI217">
        <v>0.06307668073018348</v>
      </c>
      <c r="FJ217">
        <v>1</v>
      </c>
      <c r="FK217">
        <v>436.7489333333334</v>
      </c>
      <c r="FL217">
        <v>0.7054771968847711</v>
      </c>
      <c r="FM217">
        <v>0.05206402041931113</v>
      </c>
      <c r="FN217">
        <v>1</v>
      </c>
      <c r="FO217">
        <v>0.538806925</v>
      </c>
      <c r="FP217">
        <v>0.1315432682926814</v>
      </c>
      <c r="FQ217">
        <v>0.01304710165781561</v>
      </c>
      <c r="FR217">
        <v>1</v>
      </c>
      <c r="FS217">
        <v>24.54748</v>
      </c>
      <c r="FT217">
        <v>0.1777548387097084</v>
      </c>
      <c r="FU217">
        <v>0.01286795503048811</v>
      </c>
      <c r="FV217">
        <v>1</v>
      </c>
      <c r="FW217">
        <v>4</v>
      </c>
      <c r="FX217">
        <v>4</v>
      </c>
      <c r="FY217" t="s">
        <v>415</v>
      </c>
      <c r="FZ217">
        <v>3.17786</v>
      </c>
      <c r="GA217">
        <v>2.79682</v>
      </c>
      <c r="GB217">
        <v>0.107784</v>
      </c>
      <c r="GC217">
        <v>0.108048</v>
      </c>
      <c r="GD217">
        <v>0.121474</v>
      </c>
      <c r="GE217">
        <v>0.120715</v>
      </c>
      <c r="GF217">
        <v>27879.4</v>
      </c>
      <c r="GG217">
        <v>22192</v>
      </c>
      <c r="GH217">
        <v>29204.3</v>
      </c>
      <c r="GI217">
        <v>24373.3</v>
      </c>
      <c r="GJ217">
        <v>32609.5</v>
      </c>
      <c r="GK217">
        <v>31267.7</v>
      </c>
      <c r="GL217">
        <v>40275</v>
      </c>
      <c r="GM217">
        <v>39770.2</v>
      </c>
      <c r="GN217">
        <v>2.17217</v>
      </c>
      <c r="GO217">
        <v>1.88148</v>
      </c>
      <c r="GP217">
        <v>0.06419420000000001</v>
      </c>
      <c r="GQ217">
        <v>0</v>
      </c>
      <c r="GR217">
        <v>25.2381</v>
      </c>
      <c r="GS217">
        <v>999.9</v>
      </c>
      <c r="GT217">
        <v>65.3</v>
      </c>
      <c r="GU217">
        <v>30.8</v>
      </c>
      <c r="GV217">
        <v>28.9093</v>
      </c>
      <c r="GW217">
        <v>62.5</v>
      </c>
      <c r="GX217">
        <v>31.4944</v>
      </c>
      <c r="GY217">
        <v>1</v>
      </c>
      <c r="GZ217">
        <v>0.00737297</v>
      </c>
      <c r="HA217">
        <v>0</v>
      </c>
      <c r="HB217">
        <v>20.2944</v>
      </c>
      <c r="HC217">
        <v>5.22882</v>
      </c>
      <c r="HD217">
        <v>11.9062</v>
      </c>
      <c r="HE217">
        <v>4.96405</v>
      </c>
      <c r="HF217">
        <v>3.292</v>
      </c>
      <c r="HG217">
        <v>9999</v>
      </c>
      <c r="HH217">
        <v>9999</v>
      </c>
      <c r="HI217">
        <v>9999</v>
      </c>
      <c r="HJ217">
        <v>999.9</v>
      </c>
      <c r="HK217">
        <v>4.97029</v>
      </c>
      <c r="HL217">
        <v>1.87497</v>
      </c>
      <c r="HM217">
        <v>1.87363</v>
      </c>
      <c r="HN217">
        <v>1.87283</v>
      </c>
      <c r="HO217">
        <v>1.87439</v>
      </c>
      <c r="HP217">
        <v>1.86933</v>
      </c>
      <c r="HQ217">
        <v>1.87347</v>
      </c>
      <c r="HR217">
        <v>1.87855</v>
      </c>
      <c r="HS217">
        <v>0</v>
      </c>
      <c r="HT217">
        <v>0</v>
      </c>
      <c r="HU217">
        <v>0</v>
      </c>
      <c r="HV217">
        <v>0</v>
      </c>
      <c r="HW217" t="s">
        <v>416</v>
      </c>
      <c r="HX217" t="s">
        <v>417</v>
      </c>
      <c r="HY217" t="s">
        <v>418</v>
      </c>
      <c r="HZ217" t="s">
        <v>418</v>
      </c>
      <c r="IA217" t="s">
        <v>418</v>
      </c>
      <c r="IB217" t="s">
        <v>418</v>
      </c>
      <c r="IC217">
        <v>0</v>
      </c>
      <c r="ID217">
        <v>100</v>
      </c>
      <c r="IE217">
        <v>100</v>
      </c>
      <c r="IF217">
        <v>0.331</v>
      </c>
      <c r="IG217">
        <v>0.354</v>
      </c>
      <c r="IH217">
        <v>0.3349499999999352</v>
      </c>
      <c r="II217">
        <v>0</v>
      </c>
      <c r="IJ217">
        <v>0</v>
      </c>
      <c r="IK217">
        <v>0</v>
      </c>
      <c r="IL217">
        <v>0.3577299999999966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2.1</v>
      </c>
      <c r="IU217">
        <v>2.3</v>
      </c>
      <c r="IV217">
        <v>1.12061</v>
      </c>
      <c r="IW217">
        <v>2.41455</v>
      </c>
      <c r="IX217">
        <v>1.42578</v>
      </c>
      <c r="IY217">
        <v>2.2644</v>
      </c>
      <c r="IZ217">
        <v>1.54785</v>
      </c>
      <c r="JA217">
        <v>2.30103</v>
      </c>
      <c r="JB217">
        <v>33.7606</v>
      </c>
      <c r="JC217">
        <v>14.6049</v>
      </c>
      <c r="JD217">
        <v>18</v>
      </c>
      <c r="JE217">
        <v>630.9640000000001</v>
      </c>
      <c r="JF217">
        <v>428.313</v>
      </c>
      <c r="JG217">
        <v>26.4218</v>
      </c>
      <c r="JH217">
        <v>27.3083</v>
      </c>
      <c r="JI217">
        <v>30.0006</v>
      </c>
      <c r="JJ217">
        <v>27.1649</v>
      </c>
      <c r="JK217">
        <v>27.1168</v>
      </c>
      <c r="JL217">
        <v>22.4407</v>
      </c>
      <c r="JM217">
        <v>19.2517</v>
      </c>
      <c r="JN217">
        <v>93.63290000000001</v>
      </c>
      <c r="JO217">
        <v>-999.9</v>
      </c>
      <c r="JP217">
        <v>435</v>
      </c>
      <c r="JQ217">
        <v>24</v>
      </c>
      <c r="JR217">
        <v>95.1425</v>
      </c>
      <c r="JS217">
        <v>101.178</v>
      </c>
    </row>
    <row r="218" spans="1:279">
      <c r="A218">
        <v>182</v>
      </c>
      <c r="B218">
        <v>1687914826.6</v>
      </c>
      <c r="C218">
        <v>42295</v>
      </c>
      <c r="D218" t="s">
        <v>1315</v>
      </c>
      <c r="E218" t="s">
        <v>1316</v>
      </c>
      <c r="F218">
        <v>15</v>
      </c>
      <c r="P218">
        <v>1687914818.849999</v>
      </c>
      <c r="Q218">
        <f>(R218)/1000</f>
        <v>0</v>
      </c>
      <c r="R218">
        <f>1000*DB218*AP218*(CX218-CY218)/(100*CQ218*(1000-AP218*CX218))</f>
        <v>0</v>
      </c>
      <c r="S218">
        <f>DB218*AP218*(CW218-CV218*(1000-AP218*CY218)/(1000-AP218*CX218))/(100*CQ218)</f>
        <v>0</v>
      </c>
      <c r="T218">
        <f>CV218 - IF(AP218&gt;1, S218*CQ218*100.0/(AR218*DJ218), 0)</f>
        <v>0</v>
      </c>
      <c r="U218">
        <f>((AA218-Q218/2)*T218-S218)/(AA218+Q218/2)</f>
        <v>0</v>
      </c>
      <c r="V218">
        <f>U218*(DC218+DD218)/1000.0</f>
        <v>0</v>
      </c>
      <c r="W218">
        <f>(CV218 - IF(AP218&gt;1, S218*CQ218*100.0/(AR218*DJ218), 0))*(DC218+DD218)/1000.0</f>
        <v>0</v>
      </c>
      <c r="X218">
        <f>2.0/((1/Z218-1/Y218)+SIGN(Z218)*SQRT((1/Z218-1/Y218)*(1/Z218-1/Y218) + 4*CR218/((CR218+1)*(CR218+1))*(2*1/Z218*1/Y218-1/Y218*1/Y218)))</f>
        <v>0</v>
      </c>
      <c r="Y218">
        <f>IF(LEFT(CS218,1)&lt;&gt;"0",IF(LEFT(CS218,1)="1",3.0,CT218),$D$5+$E$5*(DJ218*DC218/($K$5*1000))+$F$5*(DJ218*DC218/($K$5*1000))*MAX(MIN(CQ218,$J$5),$I$5)*MAX(MIN(CQ218,$J$5),$I$5)+$G$5*MAX(MIN(CQ218,$J$5),$I$5)*(DJ218*DC218/($K$5*1000))+$H$5*(DJ218*DC218/($K$5*1000))*(DJ218*DC218/($K$5*1000)))</f>
        <v>0</v>
      </c>
      <c r="Z218">
        <f>Q218*(1000-(1000*0.61365*exp(17.502*AD218/(240.97+AD218))/(DC218+DD218)+CX218)/2)/(1000*0.61365*exp(17.502*AD218/(240.97+AD218))/(DC218+DD218)-CX218)</f>
        <v>0</v>
      </c>
      <c r="AA218">
        <f>1/((CR218+1)/(X218/1.6)+1/(Y218/1.37)) + CR218/((CR218+1)/(X218/1.6) + CR218/(Y218/1.37))</f>
        <v>0</v>
      </c>
      <c r="AB218">
        <f>(CM218*CP218)</f>
        <v>0</v>
      </c>
      <c r="AC218">
        <f>(DE218+(AB218+2*0.95*5.67E-8*(((DE218+$B$7)+273)^4-(DE218+273)^4)-44100*Q218)/(1.84*29.3*Y218+8*0.95*5.67E-8*(DE218+273)^3))</f>
        <v>0</v>
      </c>
      <c r="AD218">
        <f>($B$119*DF218+$D$7*DG218+$C$119*AC218)</f>
        <v>0</v>
      </c>
      <c r="AE218">
        <f>0.61365*exp(17.502*AD218/(240.97+AD218))</f>
        <v>0</v>
      </c>
      <c r="AF218">
        <f>(AG218/AH218*100)</f>
        <v>0</v>
      </c>
      <c r="AG218">
        <f>CX218*(DC218+DD218)/1000</f>
        <v>0</v>
      </c>
      <c r="AH218">
        <f>0.61365*exp(17.502*DE218/(240.97+DE218))</f>
        <v>0</v>
      </c>
      <c r="AI218">
        <f>(AE218-CX218*(DC218+DD218)/1000)</f>
        <v>0</v>
      </c>
      <c r="AJ218">
        <f>(-Q218*44100)</f>
        <v>0</v>
      </c>
      <c r="AK218">
        <f>2*29.3*Y218*0.92*(DE218-AD218)</f>
        <v>0</v>
      </c>
      <c r="AL218">
        <f>2*0.95*5.67E-8*(((DE218+$B$7)+273)^4-(AD218+273)^4)</f>
        <v>0</v>
      </c>
      <c r="AM218">
        <f>AB218+AL218+AJ218+AK218</f>
        <v>0</v>
      </c>
      <c r="AN218">
        <v>0</v>
      </c>
      <c r="AO218">
        <v>0</v>
      </c>
      <c r="AP218">
        <f>IF(AN218*$H$13&gt;=AR218,1.0,(AR218/(AR218-AN218*$H$13)))</f>
        <v>0</v>
      </c>
      <c r="AQ218">
        <f>(AP218-1)*100</f>
        <v>0</v>
      </c>
      <c r="AR218">
        <f>MAX(0,($B$13+$C$13*DJ218)/(1+$D$13*DJ218)*DC218/(DE218+273)*$E$13)</f>
        <v>0</v>
      </c>
      <c r="AS218" t="s">
        <v>1317</v>
      </c>
      <c r="AT218">
        <v>12529</v>
      </c>
      <c r="AU218">
        <v>685.2572</v>
      </c>
      <c r="AV218">
        <v>3207.91</v>
      </c>
      <c r="AW218">
        <f>1-AU218/AV218</f>
        <v>0</v>
      </c>
      <c r="AX218">
        <v>-2.392138066908882</v>
      </c>
      <c r="AY218" t="s">
        <v>412</v>
      </c>
      <c r="AZ218" t="s">
        <v>412</v>
      </c>
      <c r="BA218">
        <v>0</v>
      </c>
      <c r="BB218">
        <v>0</v>
      </c>
      <c r="BC218">
        <f>1-BA218/BB218</f>
        <v>0</v>
      </c>
      <c r="BD218">
        <v>0.5</v>
      </c>
      <c r="BE218">
        <f>CN218</f>
        <v>0</v>
      </c>
      <c r="BF218">
        <f>S218</f>
        <v>0</v>
      </c>
      <c r="BG218">
        <f>BC218*BD218*BE218</f>
        <v>0</v>
      </c>
      <c r="BH218">
        <f>(BF218-AX218)/BE218</f>
        <v>0</v>
      </c>
      <c r="BI218">
        <f>(AV218-BB218)/BB218</f>
        <v>0</v>
      </c>
      <c r="BJ218">
        <f>AU218/(AW218+AU218/BB218)</f>
        <v>0</v>
      </c>
      <c r="BK218" t="s">
        <v>412</v>
      </c>
      <c r="BL218">
        <v>0</v>
      </c>
      <c r="BM218">
        <f>IF(BL218&lt;&gt;0, BL218, BJ218)</f>
        <v>0</v>
      </c>
      <c r="BN218">
        <f>1-BM218/BB218</f>
        <v>0</v>
      </c>
      <c r="BO218">
        <f>(BB218-BA218)/(BB218-BM218)</f>
        <v>0</v>
      </c>
      <c r="BP218">
        <f>(AV218-BB218)/(AV218-BM218)</f>
        <v>0</v>
      </c>
      <c r="BQ218">
        <f>(BB218-BA218)/(BB218-AU218)</f>
        <v>0</v>
      </c>
      <c r="BR218">
        <f>(AV218-BB218)/(AV218-AU218)</f>
        <v>0</v>
      </c>
      <c r="BS218">
        <f>(BO218*BM218/BA218)</f>
        <v>0</v>
      </c>
      <c r="BT218">
        <f>(1-BS218)</f>
        <v>0</v>
      </c>
      <c r="BU218">
        <v>2201</v>
      </c>
      <c r="BV218">
        <v>300</v>
      </c>
      <c r="BW218">
        <v>300</v>
      </c>
      <c r="BX218">
        <v>300</v>
      </c>
      <c r="BY218">
        <v>12529</v>
      </c>
      <c r="BZ218">
        <v>3077.74</v>
      </c>
      <c r="CA218">
        <v>-0.0103696</v>
      </c>
      <c r="CB218">
        <v>-24.7</v>
      </c>
      <c r="CC218" t="s">
        <v>412</v>
      </c>
      <c r="CD218" t="s">
        <v>412</v>
      </c>
      <c r="CE218" t="s">
        <v>412</v>
      </c>
      <c r="CF218" t="s">
        <v>412</v>
      </c>
      <c r="CG218" t="s">
        <v>412</v>
      </c>
      <c r="CH218" t="s">
        <v>412</v>
      </c>
      <c r="CI218" t="s">
        <v>412</v>
      </c>
      <c r="CJ218" t="s">
        <v>412</v>
      </c>
      <c r="CK218" t="s">
        <v>412</v>
      </c>
      <c r="CL218" t="s">
        <v>412</v>
      </c>
      <c r="CM218">
        <f>$B$11*DK218+$C$11*DL218+$F$11*DW218*(1-DZ218)</f>
        <v>0</v>
      </c>
      <c r="CN218">
        <f>CM218*CO218</f>
        <v>0</v>
      </c>
      <c r="CO218">
        <f>($B$11*$D$9+$C$11*$D$9+$F$11*((EJ218+EB218)/MAX(EJ218+EB218+EK218, 0.1)*$I$9+EK218/MAX(EJ218+EB218+EK218, 0.1)*$J$9))/($B$11+$C$11+$F$11)</f>
        <v>0</v>
      </c>
      <c r="CP218">
        <f>($B$11*$K$9+$C$11*$K$9+$F$11*((EJ218+EB218)/MAX(EJ218+EB218+EK218, 0.1)*$P$9+EK218/MAX(EJ218+EB218+EK218, 0.1)*$Q$9))/($B$11+$C$11+$F$11)</f>
        <v>0</v>
      </c>
      <c r="CQ218">
        <v>6</v>
      </c>
      <c r="CR218">
        <v>0.5</v>
      </c>
      <c r="CS218" t="s">
        <v>413</v>
      </c>
      <c r="CT218">
        <v>2</v>
      </c>
      <c r="CU218">
        <v>1687914818.849999</v>
      </c>
      <c r="CV218">
        <v>437.1625</v>
      </c>
      <c r="CW218">
        <v>434.9766666666666</v>
      </c>
      <c r="CX218">
        <v>24.39670333333334</v>
      </c>
      <c r="CY218">
        <v>23.93873</v>
      </c>
      <c r="CZ218">
        <v>436.7825</v>
      </c>
      <c r="DA218">
        <v>24.04470333333334</v>
      </c>
      <c r="DB218">
        <v>600.2733666666667</v>
      </c>
      <c r="DC218">
        <v>100.7479333333333</v>
      </c>
      <c r="DD218">
        <v>0.09985255666666663</v>
      </c>
      <c r="DE218">
        <v>26.97400666666666</v>
      </c>
      <c r="DF218">
        <v>26.48826</v>
      </c>
      <c r="DG218">
        <v>999.9000000000002</v>
      </c>
      <c r="DH218">
        <v>0</v>
      </c>
      <c r="DI218">
        <v>0</v>
      </c>
      <c r="DJ218">
        <v>10002.56466666667</v>
      </c>
      <c r="DK218">
        <v>0</v>
      </c>
      <c r="DL218">
        <v>58.92866000000001</v>
      </c>
      <c r="DM218">
        <v>2.136585333333334</v>
      </c>
      <c r="DN218">
        <v>448.0448</v>
      </c>
      <c r="DO218">
        <v>445.6448333333334</v>
      </c>
      <c r="DP218">
        <v>0.4596089</v>
      </c>
      <c r="DQ218">
        <v>434.9766666666666</v>
      </c>
      <c r="DR218">
        <v>23.93873</v>
      </c>
      <c r="DS218">
        <v>2.458082666666667</v>
      </c>
      <c r="DT218">
        <v>2.411776333333334</v>
      </c>
      <c r="DU218">
        <v>20.75157666666666</v>
      </c>
      <c r="DV218">
        <v>20.44305333333333</v>
      </c>
      <c r="DW218">
        <v>0.0499931</v>
      </c>
      <c r="DX218">
        <v>0</v>
      </c>
      <c r="DY218">
        <v>0</v>
      </c>
      <c r="DZ218">
        <v>0</v>
      </c>
      <c r="EA218">
        <v>685.0103333333333</v>
      </c>
      <c r="EB218">
        <v>0.0499931</v>
      </c>
      <c r="EC218">
        <v>396.372</v>
      </c>
      <c r="ED218">
        <v>-0.443</v>
      </c>
      <c r="EE218">
        <v>35.63739999999999</v>
      </c>
      <c r="EF218">
        <v>40.40806666666665</v>
      </c>
      <c r="EG218">
        <v>38.02066666666666</v>
      </c>
      <c r="EH218">
        <v>41.59559999999998</v>
      </c>
      <c r="EI218">
        <v>38.51646666666666</v>
      </c>
      <c r="EJ218">
        <v>0</v>
      </c>
      <c r="EK218">
        <v>0</v>
      </c>
      <c r="EL218">
        <v>0</v>
      </c>
      <c r="EM218">
        <v>137</v>
      </c>
      <c r="EN218">
        <v>0</v>
      </c>
      <c r="EO218">
        <v>685.2572</v>
      </c>
      <c r="EP218">
        <v>29.43692303791141</v>
      </c>
      <c r="EQ218">
        <v>-3.913846196681284</v>
      </c>
      <c r="ER218">
        <v>396.0808</v>
      </c>
      <c r="ES218">
        <v>15</v>
      </c>
      <c r="ET218">
        <v>1687914843.6</v>
      </c>
      <c r="EU218" t="s">
        <v>1318</v>
      </c>
      <c r="EV218">
        <v>1687914843.6</v>
      </c>
      <c r="EW218">
        <v>1687914843.6</v>
      </c>
      <c r="EX218">
        <v>182</v>
      </c>
      <c r="EY218">
        <v>0.049</v>
      </c>
      <c r="EZ218">
        <v>-0.002</v>
      </c>
      <c r="FA218">
        <v>0.38</v>
      </c>
      <c r="FB218">
        <v>0.352</v>
      </c>
      <c r="FC218">
        <v>435</v>
      </c>
      <c r="FD218">
        <v>24</v>
      </c>
      <c r="FE218">
        <v>0.25</v>
      </c>
      <c r="FF218">
        <v>0.33</v>
      </c>
      <c r="FG218">
        <v>2.1050905</v>
      </c>
      <c r="FH218">
        <v>0.666461763602248</v>
      </c>
      <c r="FI218">
        <v>0.07761768213332579</v>
      </c>
      <c r="FJ218">
        <v>1</v>
      </c>
      <c r="FK218">
        <v>437.1132</v>
      </c>
      <c r="FL218">
        <v>0.5756262513905041</v>
      </c>
      <c r="FM218">
        <v>0.05725987542192064</v>
      </c>
      <c r="FN218">
        <v>1</v>
      </c>
      <c r="FO218">
        <v>0.460596475</v>
      </c>
      <c r="FP218">
        <v>-0.1120182101313319</v>
      </c>
      <c r="FQ218">
        <v>0.01729466821160137</v>
      </c>
      <c r="FR218">
        <v>1</v>
      </c>
      <c r="FS218">
        <v>24.39834666666667</v>
      </c>
      <c r="FT218">
        <v>0.1307586206896263</v>
      </c>
      <c r="FU218">
        <v>0.01107813863225925</v>
      </c>
      <c r="FV218">
        <v>1</v>
      </c>
      <c r="FW218">
        <v>4</v>
      </c>
      <c r="FX218">
        <v>4</v>
      </c>
      <c r="FY218" t="s">
        <v>415</v>
      </c>
      <c r="FZ218">
        <v>3.17782</v>
      </c>
      <c r="GA218">
        <v>2.7968</v>
      </c>
      <c r="GB218">
        <v>0.107808</v>
      </c>
      <c r="GC218">
        <v>0.107986</v>
      </c>
      <c r="GD218">
        <v>0.12094</v>
      </c>
      <c r="GE218">
        <v>0.120692</v>
      </c>
      <c r="GF218">
        <v>27873.6</v>
      </c>
      <c r="GG218">
        <v>22188.2</v>
      </c>
      <c r="GH218">
        <v>29199.9</v>
      </c>
      <c r="GI218">
        <v>24368.1</v>
      </c>
      <c r="GJ218">
        <v>32626.1</v>
      </c>
      <c r="GK218">
        <v>31261.7</v>
      </c>
      <c r="GL218">
        <v>40269.7</v>
      </c>
      <c r="GM218">
        <v>39761.1</v>
      </c>
      <c r="GN218">
        <v>2.1699</v>
      </c>
      <c r="GO218">
        <v>1.88078</v>
      </c>
      <c r="GP218">
        <v>0.0685751</v>
      </c>
      <c r="GQ218">
        <v>0</v>
      </c>
      <c r="GR218">
        <v>25.3839</v>
      </c>
      <c r="GS218">
        <v>999.9</v>
      </c>
      <c r="GT218">
        <v>65.2</v>
      </c>
      <c r="GU218">
        <v>30.7</v>
      </c>
      <c r="GV218">
        <v>28.6987</v>
      </c>
      <c r="GW218">
        <v>62.4801</v>
      </c>
      <c r="GX218">
        <v>32.0793</v>
      </c>
      <c r="GY218">
        <v>1</v>
      </c>
      <c r="GZ218">
        <v>0.0198145</v>
      </c>
      <c r="HA218">
        <v>0</v>
      </c>
      <c r="HB218">
        <v>20.2945</v>
      </c>
      <c r="HC218">
        <v>5.22747</v>
      </c>
      <c r="HD218">
        <v>11.9081</v>
      </c>
      <c r="HE218">
        <v>4.9637</v>
      </c>
      <c r="HF218">
        <v>3.292</v>
      </c>
      <c r="HG218">
        <v>9999</v>
      </c>
      <c r="HH218">
        <v>9999</v>
      </c>
      <c r="HI218">
        <v>9999</v>
      </c>
      <c r="HJ218">
        <v>999.9</v>
      </c>
      <c r="HK218">
        <v>4.97027</v>
      </c>
      <c r="HL218">
        <v>1.875</v>
      </c>
      <c r="HM218">
        <v>1.87365</v>
      </c>
      <c r="HN218">
        <v>1.87286</v>
      </c>
      <c r="HO218">
        <v>1.87438</v>
      </c>
      <c r="HP218">
        <v>1.86933</v>
      </c>
      <c r="HQ218">
        <v>1.87347</v>
      </c>
      <c r="HR218">
        <v>1.87855</v>
      </c>
      <c r="HS218">
        <v>0</v>
      </c>
      <c r="HT218">
        <v>0</v>
      </c>
      <c r="HU218">
        <v>0</v>
      </c>
      <c r="HV218">
        <v>0</v>
      </c>
      <c r="HW218" t="s">
        <v>416</v>
      </c>
      <c r="HX218" t="s">
        <v>417</v>
      </c>
      <c r="HY218" t="s">
        <v>418</v>
      </c>
      <c r="HZ218" t="s">
        <v>418</v>
      </c>
      <c r="IA218" t="s">
        <v>418</v>
      </c>
      <c r="IB218" t="s">
        <v>418</v>
      </c>
      <c r="IC218">
        <v>0</v>
      </c>
      <c r="ID218">
        <v>100</v>
      </c>
      <c r="IE218">
        <v>100</v>
      </c>
      <c r="IF218">
        <v>0.38</v>
      </c>
      <c r="IG218">
        <v>0.352</v>
      </c>
      <c r="IH218">
        <v>0.33075000000008</v>
      </c>
      <c r="II218">
        <v>0</v>
      </c>
      <c r="IJ218">
        <v>0</v>
      </c>
      <c r="IK218">
        <v>0</v>
      </c>
      <c r="IL218">
        <v>0.3536450000000002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1.9</v>
      </c>
      <c r="IU218">
        <v>2</v>
      </c>
      <c r="IV218">
        <v>1.12061</v>
      </c>
      <c r="IW218">
        <v>2.41211</v>
      </c>
      <c r="IX218">
        <v>1.42578</v>
      </c>
      <c r="IY218">
        <v>2.2644</v>
      </c>
      <c r="IZ218">
        <v>1.54785</v>
      </c>
      <c r="JA218">
        <v>2.39624</v>
      </c>
      <c r="JB218">
        <v>33.7606</v>
      </c>
      <c r="JC218">
        <v>14.5873</v>
      </c>
      <c r="JD218">
        <v>18</v>
      </c>
      <c r="JE218">
        <v>631.237</v>
      </c>
      <c r="JF218">
        <v>429.234</v>
      </c>
      <c r="JG218">
        <v>26.5855</v>
      </c>
      <c r="JH218">
        <v>27.491</v>
      </c>
      <c r="JI218">
        <v>30.0005</v>
      </c>
      <c r="JJ218">
        <v>27.348</v>
      </c>
      <c r="JK218">
        <v>27.2937</v>
      </c>
      <c r="JL218">
        <v>22.4534</v>
      </c>
      <c r="JM218">
        <v>18.4041</v>
      </c>
      <c r="JN218">
        <v>93.63290000000001</v>
      </c>
      <c r="JO218">
        <v>-999.9</v>
      </c>
      <c r="JP218">
        <v>435</v>
      </c>
      <c r="JQ218">
        <v>24</v>
      </c>
      <c r="JR218">
        <v>95.1292</v>
      </c>
      <c r="JS218">
        <v>101.156</v>
      </c>
    </row>
    <row r="219" spans="1:279">
      <c r="A219">
        <v>183</v>
      </c>
      <c r="B219">
        <v>1687915024.6</v>
      </c>
      <c r="C219">
        <v>42493</v>
      </c>
      <c r="D219" t="s">
        <v>1319</v>
      </c>
      <c r="E219" t="s">
        <v>1320</v>
      </c>
      <c r="F219">
        <v>15</v>
      </c>
      <c r="P219">
        <v>1687915016.599999</v>
      </c>
      <c r="Q219">
        <f>(R219)/1000</f>
        <v>0</v>
      </c>
      <c r="R219">
        <f>1000*DB219*AP219*(CX219-CY219)/(100*CQ219*(1000-AP219*CX219))</f>
        <v>0</v>
      </c>
      <c r="S219">
        <f>DB219*AP219*(CW219-CV219*(1000-AP219*CY219)/(1000-AP219*CX219))/(100*CQ219)</f>
        <v>0</v>
      </c>
      <c r="T219">
        <f>CV219 - IF(AP219&gt;1, S219*CQ219*100.0/(AR219*DJ219), 0)</f>
        <v>0</v>
      </c>
      <c r="U219">
        <f>((AA219-Q219/2)*T219-S219)/(AA219+Q219/2)</f>
        <v>0</v>
      </c>
      <c r="V219">
        <f>U219*(DC219+DD219)/1000.0</f>
        <v>0</v>
      </c>
      <c r="W219">
        <f>(CV219 - IF(AP219&gt;1, S219*CQ219*100.0/(AR219*DJ219), 0))*(DC219+DD219)/1000.0</f>
        <v>0</v>
      </c>
      <c r="X219">
        <f>2.0/((1/Z219-1/Y219)+SIGN(Z219)*SQRT((1/Z219-1/Y219)*(1/Z219-1/Y219) + 4*CR219/((CR219+1)*(CR219+1))*(2*1/Z219*1/Y219-1/Y219*1/Y219)))</f>
        <v>0</v>
      </c>
      <c r="Y219">
        <f>IF(LEFT(CS219,1)&lt;&gt;"0",IF(LEFT(CS219,1)="1",3.0,CT219),$D$5+$E$5*(DJ219*DC219/($K$5*1000))+$F$5*(DJ219*DC219/($K$5*1000))*MAX(MIN(CQ219,$J$5),$I$5)*MAX(MIN(CQ219,$J$5),$I$5)+$G$5*MAX(MIN(CQ219,$J$5),$I$5)*(DJ219*DC219/($K$5*1000))+$H$5*(DJ219*DC219/($K$5*1000))*(DJ219*DC219/($K$5*1000)))</f>
        <v>0</v>
      </c>
      <c r="Z219">
        <f>Q219*(1000-(1000*0.61365*exp(17.502*AD219/(240.97+AD219))/(DC219+DD219)+CX219)/2)/(1000*0.61365*exp(17.502*AD219/(240.97+AD219))/(DC219+DD219)-CX219)</f>
        <v>0</v>
      </c>
      <c r="AA219">
        <f>1/((CR219+1)/(X219/1.6)+1/(Y219/1.37)) + CR219/((CR219+1)/(X219/1.6) + CR219/(Y219/1.37))</f>
        <v>0</v>
      </c>
      <c r="AB219">
        <f>(CM219*CP219)</f>
        <v>0</v>
      </c>
      <c r="AC219">
        <f>(DE219+(AB219+2*0.95*5.67E-8*(((DE219+$B$7)+273)^4-(DE219+273)^4)-44100*Q219)/(1.84*29.3*Y219+8*0.95*5.67E-8*(DE219+273)^3))</f>
        <v>0</v>
      </c>
      <c r="AD219">
        <f>($B$119*DF219+$D$7*DG219+$C$119*AC219)</f>
        <v>0</v>
      </c>
      <c r="AE219">
        <f>0.61365*exp(17.502*AD219/(240.97+AD219))</f>
        <v>0</v>
      </c>
      <c r="AF219">
        <f>(AG219/AH219*100)</f>
        <v>0</v>
      </c>
      <c r="AG219">
        <f>CX219*(DC219+DD219)/1000</f>
        <v>0</v>
      </c>
      <c r="AH219">
        <f>0.61365*exp(17.502*DE219/(240.97+DE219))</f>
        <v>0</v>
      </c>
      <c r="AI219">
        <f>(AE219-CX219*(DC219+DD219)/1000)</f>
        <v>0</v>
      </c>
      <c r="AJ219">
        <f>(-Q219*44100)</f>
        <v>0</v>
      </c>
      <c r="AK219">
        <f>2*29.3*Y219*0.92*(DE219-AD219)</f>
        <v>0</v>
      </c>
      <c r="AL219">
        <f>2*0.95*5.67E-8*(((DE219+$B$7)+273)^4-(AD219+273)^4)</f>
        <v>0</v>
      </c>
      <c r="AM219">
        <f>AB219+AL219+AJ219+AK219</f>
        <v>0</v>
      </c>
      <c r="AN219">
        <v>0</v>
      </c>
      <c r="AO219">
        <v>0</v>
      </c>
      <c r="AP219">
        <f>IF(AN219*$H$13&gt;=AR219,1.0,(AR219/(AR219-AN219*$H$13)))</f>
        <v>0</v>
      </c>
      <c r="AQ219">
        <f>(AP219-1)*100</f>
        <v>0</v>
      </c>
      <c r="AR219">
        <f>MAX(0,($B$13+$C$13*DJ219)/(1+$D$13*DJ219)*DC219/(DE219+273)*$E$13)</f>
        <v>0</v>
      </c>
      <c r="AS219" t="s">
        <v>1321</v>
      </c>
      <c r="AT219">
        <v>12531.4</v>
      </c>
      <c r="AU219">
        <v>586.6661538461539</v>
      </c>
      <c r="AV219">
        <v>3179.52</v>
      </c>
      <c r="AW219">
        <f>1-AU219/AV219</f>
        <v>0</v>
      </c>
      <c r="AX219">
        <v>-1.041740532094552</v>
      </c>
      <c r="AY219" t="s">
        <v>412</v>
      </c>
      <c r="AZ219" t="s">
        <v>412</v>
      </c>
      <c r="BA219">
        <v>0</v>
      </c>
      <c r="BB219">
        <v>0</v>
      </c>
      <c r="BC219">
        <f>1-BA219/BB219</f>
        <v>0</v>
      </c>
      <c r="BD219">
        <v>0.5</v>
      </c>
      <c r="BE219">
        <f>CN219</f>
        <v>0</v>
      </c>
      <c r="BF219">
        <f>S219</f>
        <v>0</v>
      </c>
      <c r="BG219">
        <f>BC219*BD219*BE219</f>
        <v>0</v>
      </c>
      <c r="BH219">
        <f>(BF219-AX219)/BE219</f>
        <v>0</v>
      </c>
      <c r="BI219">
        <f>(AV219-BB219)/BB219</f>
        <v>0</v>
      </c>
      <c r="BJ219">
        <f>AU219/(AW219+AU219/BB219)</f>
        <v>0</v>
      </c>
      <c r="BK219" t="s">
        <v>412</v>
      </c>
      <c r="BL219">
        <v>0</v>
      </c>
      <c r="BM219">
        <f>IF(BL219&lt;&gt;0, BL219, BJ219)</f>
        <v>0</v>
      </c>
      <c r="BN219">
        <f>1-BM219/BB219</f>
        <v>0</v>
      </c>
      <c r="BO219">
        <f>(BB219-BA219)/(BB219-BM219)</f>
        <v>0</v>
      </c>
      <c r="BP219">
        <f>(AV219-BB219)/(AV219-BM219)</f>
        <v>0</v>
      </c>
      <c r="BQ219">
        <f>(BB219-BA219)/(BB219-AU219)</f>
        <v>0</v>
      </c>
      <c r="BR219">
        <f>(AV219-BB219)/(AV219-AU219)</f>
        <v>0</v>
      </c>
      <c r="BS219">
        <f>(BO219*BM219/BA219)</f>
        <v>0</v>
      </c>
      <c r="BT219">
        <f>(1-BS219)</f>
        <v>0</v>
      </c>
      <c r="BU219">
        <v>2202</v>
      </c>
      <c r="BV219">
        <v>300</v>
      </c>
      <c r="BW219">
        <v>300</v>
      </c>
      <c r="BX219">
        <v>300</v>
      </c>
      <c r="BY219">
        <v>12531.4</v>
      </c>
      <c r="BZ219">
        <v>3069.35</v>
      </c>
      <c r="CA219">
        <v>-0.0103731</v>
      </c>
      <c r="CB219">
        <v>-11.61</v>
      </c>
      <c r="CC219" t="s">
        <v>412</v>
      </c>
      <c r="CD219" t="s">
        <v>412</v>
      </c>
      <c r="CE219" t="s">
        <v>412</v>
      </c>
      <c r="CF219" t="s">
        <v>412</v>
      </c>
      <c r="CG219" t="s">
        <v>412</v>
      </c>
      <c r="CH219" t="s">
        <v>412</v>
      </c>
      <c r="CI219" t="s">
        <v>412</v>
      </c>
      <c r="CJ219" t="s">
        <v>412</v>
      </c>
      <c r="CK219" t="s">
        <v>412</v>
      </c>
      <c r="CL219" t="s">
        <v>412</v>
      </c>
      <c r="CM219">
        <f>$B$11*DK219+$C$11*DL219+$F$11*DW219*(1-DZ219)</f>
        <v>0</v>
      </c>
      <c r="CN219">
        <f>CM219*CO219</f>
        <v>0</v>
      </c>
      <c r="CO219">
        <f>($B$11*$D$9+$C$11*$D$9+$F$11*((EJ219+EB219)/MAX(EJ219+EB219+EK219, 0.1)*$I$9+EK219/MAX(EJ219+EB219+EK219, 0.1)*$J$9))/($B$11+$C$11+$F$11)</f>
        <v>0</v>
      </c>
      <c r="CP219">
        <f>($B$11*$K$9+$C$11*$K$9+$F$11*((EJ219+EB219)/MAX(EJ219+EB219+EK219, 0.1)*$P$9+EK219/MAX(EJ219+EB219+EK219, 0.1)*$Q$9))/($B$11+$C$11+$F$11)</f>
        <v>0</v>
      </c>
      <c r="CQ219">
        <v>6</v>
      </c>
      <c r="CR219">
        <v>0.5</v>
      </c>
      <c r="CS219" t="s">
        <v>413</v>
      </c>
      <c r="CT219">
        <v>2</v>
      </c>
      <c r="CU219">
        <v>1687915016.599999</v>
      </c>
      <c r="CV219">
        <v>435.8731935483871</v>
      </c>
      <c r="CW219">
        <v>434.9911290322581</v>
      </c>
      <c r="CX219">
        <v>24.29797419354839</v>
      </c>
      <c r="CY219">
        <v>23.9414935483871</v>
      </c>
      <c r="CZ219">
        <v>435.5071935483871</v>
      </c>
      <c r="DA219">
        <v>23.94897419354839</v>
      </c>
      <c r="DB219">
        <v>600.2455806451612</v>
      </c>
      <c r="DC219">
        <v>100.7477419354839</v>
      </c>
      <c r="DD219">
        <v>0.1000092677419355</v>
      </c>
      <c r="DE219">
        <v>27.02694193548387</v>
      </c>
      <c r="DF219">
        <v>26.7432</v>
      </c>
      <c r="DG219">
        <v>999.9000000000003</v>
      </c>
      <c r="DH219">
        <v>0</v>
      </c>
      <c r="DI219">
        <v>0</v>
      </c>
      <c r="DJ219">
        <v>9998.462903225805</v>
      </c>
      <c r="DK219">
        <v>0</v>
      </c>
      <c r="DL219">
        <v>40.56039032258064</v>
      </c>
      <c r="DM219">
        <v>0.8955847096774192</v>
      </c>
      <c r="DN219">
        <v>446.7428064516129</v>
      </c>
      <c r="DO219">
        <v>445.660935483871</v>
      </c>
      <c r="DP219">
        <v>0.3591787419354838</v>
      </c>
      <c r="DQ219">
        <v>434.9911290322581</v>
      </c>
      <c r="DR219">
        <v>23.9414935483871</v>
      </c>
      <c r="DS219">
        <v>2.448239677419354</v>
      </c>
      <c r="DT219">
        <v>2.412051290322581</v>
      </c>
      <c r="DU219">
        <v>20.68642258064516</v>
      </c>
      <c r="DV219">
        <v>20.4449064516129</v>
      </c>
      <c r="DW219">
        <v>0.0499931</v>
      </c>
      <c r="DX219">
        <v>0</v>
      </c>
      <c r="DY219">
        <v>0</v>
      </c>
      <c r="DZ219">
        <v>0</v>
      </c>
      <c r="EA219">
        <v>586.6641935483872</v>
      </c>
      <c r="EB219">
        <v>0.0499931</v>
      </c>
      <c r="EC219">
        <v>432.9048387096774</v>
      </c>
      <c r="ED219">
        <v>-1.187741935483871</v>
      </c>
      <c r="EE219">
        <v>35.11077419354839</v>
      </c>
      <c r="EF219">
        <v>39.35058064516127</v>
      </c>
      <c r="EG219">
        <v>37.37277419354837</v>
      </c>
      <c r="EH219">
        <v>39.7558064516129</v>
      </c>
      <c r="EI219">
        <v>37.82632258064516</v>
      </c>
      <c r="EJ219">
        <v>0</v>
      </c>
      <c r="EK219">
        <v>0</v>
      </c>
      <c r="EL219">
        <v>0</v>
      </c>
      <c r="EM219">
        <v>197.4000000953674</v>
      </c>
      <c r="EN219">
        <v>0</v>
      </c>
      <c r="EO219">
        <v>586.6661538461539</v>
      </c>
      <c r="EP219">
        <v>0.7958974457987352</v>
      </c>
      <c r="EQ219">
        <v>-76.85572622506731</v>
      </c>
      <c r="ER219">
        <v>432.4173076923077</v>
      </c>
      <c r="ES219">
        <v>15</v>
      </c>
      <c r="ET219">
        <v>1687915042.1</v>
      </c>
      <c r="EU219" t="s">
        <v>1322</v>
      </c>
      <c r="EV219">
        <v>1687915042.1</v>
      </c>
      <c r="EW219">
        <v>1687915041.6</v>
      </c>
      <c r="EX219">
        <v>183</v>
      </c>
      <c r="EY219">
        <v>-0.014</v>
      </c>
      <c r="EZ219">
        <v>-0.003</v>
      </c>
      <c r="FA219">
        <v>0.366</v>
      </c>
      <c r="FB219">
        <v>0.349</v>
      </c>
      <c r="FC219">
        <v>435</v>
      </c>
      <c r="FD219">
        <v>24</v>
      </c>
      <c r="FE219">
        <v>0.34</v>
      </c>
      <c r="FF219">
        <v>0.13</v>
      </c>
      <c r="FG219">
        <v>0.876185675</v>
      </c>
      <c r="FH219">
        <v>0.5471765966228873</v>
      </c>
      <c r="FI219">
        <v>0.06235136159274611</v>
      </c>
      <c r="FJ219">
        <v>1</v>
      </c>
      <c r="FK219">
        <v>435.8874333333334</v>
      </c>
      <c r="FL219">
        <v>0.3772992213567617</v>
      </c>
      <c r="FM219">
        <v>0.03163719681359629</v>
      </c>
      <c r="FN219">
        <v>1</v>
      </c>
      <c r="FO219">
        <v>0.355586875</v>
      </c>
      <c r="FP219">
        <v>0.07921099812382651</v>
      </c>
      <c r="FQ219">
        <v>0.00818655822427075</v>
      </c>
      <c r="FR219">
        <v>1</v>
      </c>
      <c r="FS219">
        <v>24.30110666666667</v>
      </c>
      <c r="FT219">
        <v>0.1119911012236154</v>
      </c>
      <c r="FU219">
        <v>0.00810164318038151</v>
      </c>
      <c r="FV219">
        <v>1</v>
      </c>
      <c r="FW219">
        <v>4</v>
      </c>
      <c r="FX219">
        <v>4</v>
      </c>
      <c r="FY219" t="s">
        <v>415</v>
      </c>
      <c r="FZ219">
        <v>3.17788</v>
      </c>
      <c r="GA219">
        <v>2.79693</v>
      </c>
      <c r="GB219">
        <v>0.107536</v>
      </c>
      <c r="GC219">
        <v>0.107972</v>
      </c>
      <c r="GD219">
        <v>0.12052</v>
      </c>
      <c r="GE219">
        <v>0.120426</v>
      </c>
      <c r="GF219">
        <v>27869.8</v>
      </c>
      <c r="GG219">
        <v>22187.1</v>
      </c>
      <c r="GH219">
        <v>29187.4</v>
      </c>
      <c r="GI219">
        <v>24366.9</v>
      </c>
      <c r="GJ219">
        <v>32629.1</v>
      </c>
      <c r="GK219">
        <v>31269.8</v>
      </c>
      <c r="GL219">
        <v>40253.5</v>
      </c>
      <c r="GM219">
        <v>39758.9</v>
      </c>
      <c r="GN219">
        <v>2.16602</v>
      </c>
      <c r="GO219">
        <v>1.8843</v>
      </c>
      <c r="GP219">
        <v>0.0884682</v>
      </c>
      <c r="GQ219">
        <v>0</v>
      </c>
      <c r="GR219">
        <v>25.3023</v>
      </c>
      <c r="GS219">
        <v>999.9</v>
      </c>
      <c r="GT219">
        <v>64.7</v>
      </c>
      <c r="GU219">
        <v>30.6</v>
      </c>
      <c r="GV219">
        <v>28.3184</v>
      </c>
      <c r="GW219">
        <v>62.3001</v>
      </c>
      <c r="GX219">
        <v>31.5625</v>
      </c>
      <c r="GY219">
        <v>1</v>
      </c>
      <c r="GZ219">
        <v>0.0252693</v>
      </c>
      <c r="HA219">
        <v>0</v>
      </c>
      <c r="HB219">
        <v>20.2947</v>
      </c>
      <c r="HC219">
        <v>5.22702</v>
      </c>
      <c r="HD219">
        <v>11.9077</v>
      </c>
      <c r="HE219">
        <v>4.96375</v>
      </c>
      <c r="HF219">
        <v>3.292</v>
      </c>
      <c r="HG219">
        <v>9999</v>
      </c>
      <c r="HH219">
        <v>9999</v>
      </c>
      <c r="HI219">
        <v>9999</v>
      </c>
      <c r="HJ219">
        <v>999.9</v>
      </c>
      <c r="HK219">
        <v>4.97027</v>
      </c>
      <c r="HL219">
        <v>1.87497</v>
      </c>
      <c r="HM219">
        <v>1.87363</v>
      </c>
      <c r="HN219">
        <v>1.87284</v>
      </c>
      <c r="HO219">
        <v>1.87437</v>
      </c>
      <c r="HP219">
        <v>1.86935</v>
      </c>
      <c r="HQ219">
        <v>1.87347</v>
      </c>
      <c r="HR219">
        <v>1.87852</v>
      </c>
      <c r="HS219">
        <v>0</v>
      </c>
      <c r="HT219">
        <v>0</v>
      </c>
      <c r="HU219">
        <v>0</v>
      </c>
      <c r="HV219">
        <v>0</v>
      </c>
      <c r="HW219" t="s">
        <v>416</v>
      </c>
      <c r="HX219" t="s">
        <v>417</v>
      </c>
      <c r="HY219" t="s">
        <v>418</v>
      </c>
      <c r="HZ219" t="s">
        <v>418</v>
      </c>
      <c r="IA219" t="s">
        <v>418</v>
      </c>
      <c r="IB219" t="s">
        <v>418</v>
      </c>
      <c r="IC219">
        <v>0</v>
      </c>
      <c r="ID219">
        <v>100</v>
      </c>
      <c r="IE219">
        <v>100</v>
      </c>
      <c r="IF219">
        <v>0.366</v>
      </c>
      <c r="IG219">
        <v>0.349</v>
      </c>
      <c r="IH219">
        <v>0.3795000000000073</v>
      </c>
      <c r="II219">
        <v>0</v>
      </c>
      <c r="IJ219">
        <v>0</v>
      </c>
      <c r="IK219">
        <v>0</v>
      </c>
      <c r="IL219">
        <v>0.351695000000003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3</v>
      </c>
      <c r="IU219">
        <v>3</v>
      </c>
      <c r="IV219">
        <v>1.12061</v>
      </c>
      <c r="IW219">
        <v>2.40234</v>
      </c>
      <c r="IX219">
        <v>1.42578</v>
      </c>
      <c r="IY219">
        <v>2.2644</v>
      </c>
      <c r="IZ219">
        <v>1.54785</v>
      </c>
      <c r="JA219">
        <v>2.47437</v>
      </c>
      <c r="JB219">
        <v>33.6705</v>
      </c>
      <c r="JC219">
        <v>14.5698</v>
      </c>
      <c r="JD219">
        <v>18</v>
      </c>
      <c r="JE219">
        <v>629.544</v>
      </c>
      <c r="JF219">
        <v>432.071</v>
      </c>
      <c r="JG219">
        <v>26.7289</v>
      </c>
      <c r="JH219">
        <v>27.5596</v>
      </c>
      <c r="JI219">
        <v>30.0002</v>
      </c>
      <c r="JJ219">
        <v>27.4584</v>
      </c>
      <c r="JK219">
        <v>27.4025</v>
      </c>
      <c r="JL219">
        <v>22.4566</v>
      </c>
      <c r="JM219">
        <v>15.0175</v>
      </c>
      <c r="JN219">
        <v>94.407</v>
      </c>
      <c r="JO219">
        <v>-999.9</v>
      </c>
      <c r="JP219">
        <v>435</v>
      </c>
      <c r="JQ219">
        <v>24</v>
      </c>
      <c r="JR219">
        <v>95.0898</v>
      </c>
      <c r="JS219">
        <v>101.15</v>
      </c>
    </row>
    <row r="220" spans="1:279">
      <c r="A220">
        <v>184</v>
      </c>
      <c r="B220">
        <v>1687915181.5</v>
      </c>
      <c r="C220">
        <v>42649.90000009537</v>
      </c>
      <c r="D220" t="s">
        <v>1323</v>
      </c>
      <c r="E220" t="s">
        <v>1324</v>
      </c>
      <c r="F220">
        <v>15</v>
      </c>
      <c r="P220">
        <v>1687915173.5</v>
      </c>
      <c r="Q220">
        <f>(R220)/1000</f>
        <v>0</v>
      </c>
      <c r="R220">
        <f>1000*DB220*AP220*(CX220-CY220)/(100*CQ220*(1000-AP220*CX220))</f>
        <v>0</v>
      </c>
      <c r="S220">
        <f>DB220*AP220*(CW220-CV220*(1000-AP220*CY220)/(1000-AP220*CX220))/(100*CQ220)</f>
        <v>0</v>
      </c>
      <c r="T220">
        <f>CV220 - IF(AP220&gt;1, S220*CQ220*100.0/(AR220*DJ220), 0)</f>
        <v>0</v>
      </c>
      <c r="U220">
        <f>((AA220-Q220/2)*T220-S220)/(AA220+Q220/2)</f>
        <v>0</v>
      </c>
      <c r="V220">
        <f>U220*(DC220+DD220)/1000.0</f>
        <v>0</v>
      </c>
      <c r="W220">
        <f>(CV220 - IF(AP220&gt;1, S220*CQ220*100.0/(AR220*DJ220), 0))*(DC220+DD220)/1000.0</f>
        <v>0</v>
      </c>
      <c r="X220">
        <f>2.0/((1/Z220-1/Y220)+SIGN(Z220)*SQRT((1/Z220-1/Y220)*(1/Z220-1/Y220) + 4*CR220/((CR220+1)*(CR220+1))*(2*1/Z220*1/Y220-1/Y220*1/Y220)))</f>
        <v>0</v>
      </c>
      <c r="Y220">
        <f>IF(LEFT(CS220,1)&lt;&gt;"0",IF(LEFT(CS220,1)="1",3.0,CT220),$D$5+$E$5*(DJ220*DC220/($K$5*1000))+$F$5*(DJ220*DC220/($K$5*1000))*MAX(MIN(CQ220,$J$5),$I$5)*MAX(MIN(CQ220,$J$5),$I$5)+$G$5*MAX(MIN(CQ220,$J$5),$I$5)*(DJ220*DC220/($K$5*1000))+$H$5*(DJ220*DC220/($K$5*1000))*(DJ220*DC220/($K$5*1000)))</f>
        <v>0</v>
      </c>
      <c r="Z220">
        <f>Q220*(1000-(1000*0.61365*exp(17.502*AD220/(240.97+AD220))/(DC220+DD220)+CX220)/2)/(1000*0.61365*exp(17.502*AD220/(240.97+AD220))/(DC220+DD220)-CX220)</f>
        <v>0</v>
      </c>
      <c r="AA220">
        <f>1/((CR220+1)/(X220/1.6)+1/(Y220/1.37)) + CR220/((CR220+1)/(X220/1.6) + CR220/(Y220/1.37))</f>
        <v>0</v>
      </c>
      <c r="AB220">
        <f>(CM220*CP220)</f>
        <v>0</v>
      </c>
      <c r="AC220">
        <f>(DE220+(AB220+2*0.95*5.67E-8*(((DE220+$B$7)+273)^4-(DE220+273)^4)-44100*Q220)/(1.84*29.3*Y220+8*0.95*5.67E-8*(DE220+273)^3))</f>
        <v>0</v>
      </c>
      <c r="AD220">
        <f>($B$119*DF220+$D$7*DG220+$C$119*AC220)</f>
        <v>0</v>
      </c>
      <c r="AE220">
        <f>0.61365*exp(17.502*AD220/(240.97+AD220))</f>
        <v>0</v>
      </c>
      <c r="AF220">
        <f>(AG220/AH220*100)</f>
        <v>0</v>
      </c>
      <c r="AG220">
        <f>CX220*(DC220+DD220)/1000</f>
        <v>0</v>
      </c>
      <c r="AH220">
        <f>0.61365*exp(17.502*DE220/(240.97+DE220))</f>
        <v>0</v>
      </c>
      <c r="AI220">
        <f>(AE220-CX220*(DC220+DD220)/1000)</f>
        <v>0</v>
      </c>
      <c r="AJ220">
        <f>(-Q220*44100)</f>
        <v>0</v>
      </c>
      <c r="AK220">
        <f>2*29.3*Y220*0.92*(DE220-AD220)</f>
        <v>0</v>
      </c>
      <c r="AL220">
        <f>2*0.95*5.67E-8*(((DE220+$B$7)+273)^4-(AD220+273)^4)</f>
        <v>0</v>
      </c>
      <c r="AM220">
        <f>AB220+AL220+AJ220+AK220</f>
        <v>0</v>
      </c>
      <c r="AN220">
        <v>0</v>
      </c>
      <c r="AO220">
        <v>0</v>
      </c>
      <c r="AP220">
        <f>IF(AN220*$H$13&gt;=AR220,1.0,(AR220/(AR220-AN220*$H$13)))</f>
        <v>0</v>
      </c>
      <c r="AQ220">
        <f>(AP220-1)*100</f>
        <v>0</v>
      </c>
      <c r="AR220">
        <f>MAX(0,($B$13+$C$13*DJ220)/(1+$D$13*DJ220)*DC220/(DE220+273)*$E$13)</f>
        <v>0</v>
      </c>
      <c r="AS220" t="s">
        <v>1325</v>
      </c>
      <c r="AT220">
        <v>12570.8</v>
      </c>
      <c r="AU220">
        <v>583.6768</v>
      </c>
      <c r="AV220">
        <v>2901.26</v>
      </c>
      <c r="AW220">
        <f>1-AU220/AV220</f>
        <v>0</v>
      </c>
      <c r="AX220">
        <v>-1.66886173332527</v>
      </c>
      <c r="AY220" t="s">
        <v>412</v>
      </c>
      <c r="AZ220" t="s">
        <v>412</v>
      </c>
      <c r="BA220">
        <v>0</v>
      </c>
      <c r="BB220">
        <v>0</v>
      </c>
      <c r="BC220">
        <f>1-BA220/BB220</f>
        <v>0</v>
      </c>
      <c r="BD220">
        <v>0.5</v>
      </c>
      <c r="BE220">
        <f>CN220</f>
        <v>0</v>
      </c>
      <c r="BF220">
        <f>S220</f>
        <v>0</v>
      </c>
      <c r="BG220">
        <f>BC220*BD220*BE220</f>
        <v>0</v>
      </c>
      <c r="BH220">
        <f>(BF220-AX220)/BE220</f>
        <v>0</v>
      </c>
      <c r="BI220">
        <f>(AV220-BB220)/BB220</f>
        <v>0</v>
      </c>
      <c r="BJ220">
        <f>AU220/(AW220+AU220/BB220)</f>
        <v>0</v>
      </c>
      <c r="BK220" t="s">
        <v>412</v>
      </c>
      <c r="BL220">
        <v>0</v>
      </c>
      <c r="BM220">
        <f>IF(BL220&lt;&gt;0, BL220, BJ220)</f>
        <v>0</v>
      </c>
      <c r="BN220">
        <f>1-BM220/BB220</f>
        <v>0</v>
      </c>
      <c r="BO220">
        <f>(BB220-BA220)/(BB220-BM220)</f>
        <v>0</v>
      </c>
      <c r="BP220">
        <f>(AV220-BB220)/(AV220-BM220)</f>
        <v>0</v>
      </c>
      <c r="BQ220">
        <f>(BB220-BA220)/(BB220-AU220)</f>
        <v>0</v>
      </c>
      <c r="BR220">
        <f>(AV220-BB220)/(AV220-AU220)</f>
        <v>0</v>
      </c>
      <c r="BS220">
        <f>(BO220*BM220/BA220)</f>
        <v>0</v>
      </c>
      <c r="BT220">
        <f>(1-BS220)</f>
        <v>0</v>
      </c>
      <c r="BU220">
        <v>2203</v>
      </c>
      <c r="BV220">
        <v>300</v>
      </c>
      <c r="BW220">
        <v>300</v>
      </c>
      <c r="BX220">
        <v>300</v>
      </c>
      <c r="BY220">
        <v>12570.8</v>
      </c>
      <c r="BZ220">
        <v>2835.48</v>
      </c>
      <c r="CA220">
        <v>-0.0104031</v>
      </c>
      <c r="CB220">
        <v>-14.29</v>
      </c>
      <c r="CC220" t="s">
        <v>412</v>
      </c>
      <c r="CD220" t="s">
        <v>412</v>
      </c>
      <c r="CE220" t="s">
        <v>412</v>
      </c>
      <c r="CF220" t="s">
        <v>412</v>
      </c>
      <c r="CG220" t="s">
        <v>412</v>
      </c>
      <c r="CH220" t="s">
        <v>412</v>
      </c>
      <c r="CI220" t="s">
        <v>412</v>
      </c>
      <c r="CJ220" t="s">
        <v>412</v>
      </c>
      <c r="CK220" t="s">
        <v>412</v>
      </c>
      <c r="CL220" t="s">
        <v>412</v>
      </c>
      <c r="CM220">
        <f>$B$11*DK220+$C$11*DL220+$F$11*DW220*(1-DZ220)</f>
        <v>0</v>
      </c>
      <c r="CN220">
        <f>CM220*CO220</f>
        <v>0</v>
      </c>
      <c r="CO220">
        <f>($B$11*$D$9+$C$11*$D$9+$F$11*((EJ220+EB220)/MAX(EJ220+EB220+EK220, 0.1)*$I$9+EK220/MAX(EJ220+EB220+EK220, 0.1)*$J$9))/($B$11+$C$11+$F$11)</f>
        <v>0</v>
      </c>
      <c r="CP220">
        <f>($B$11*$K$9+$C$11*$K$9+$F$11*((EJ220+EB220)/MAX(EJ220+EB220+EK220, 0.1)*$P$9+EK220/MAX(EJ220+EB220+EK220, 0.1)*$Q$9))/($B$11+$C$11+$F$11)</f>
        <v>0</v>
      </c>
      <c r="CQ220">
        <v>6</v>
      </c>
      <c r="CR220">
        <v>0.5</v>
      </c>
      <c r="CS220" t="s">
        <v>413</v>
      </c>
      <c r="CT220">
        <v>2</v>
      </c>
      <c r="CU220">
        <v>1687915173.5</v>
      </c>
      <c r="CV220">
        <v>436.5143225806451</v>
      </c>
      <c r="CW220">
        <v>434.9944516129032</v>
      </c>
      <c r="CX220">
        <v>24.132</v>
      </c>
      <c r="CY220">
        <v>23.80025483870968</v>
      </c>
      <c r="CZ220">
        <v>436.1173225806451</v>
      </c>
      <c r="DA220">
        <v>23.788</v>
      </c>
      <c r="DB220">
        <v>600.2151612903225</v>
      </c>
      <c r="DC220">
        <v>100.7500967741936</v>
      </c>
      <c r="DD220">
        <v>0.0999606193548387</v>
      </c>
      <c r="DE220">
        <v>27.1419</v>
      </c>
      <c r="DF220">
        <v>26.80375483870968</v>
      </c>
      <c r="DG220">
        <v>999.9000000000003</v>
      </c>
      <c r="DH220">
        <v>0</v>
      </c>
      <c r="DI220">
        <v>0</v>
      </c>
      <c r="DJ220">
        <v>9994.898387096773</v>
      </c>
      <c r="DK220">
        <v>0</v>
      </c>
      <c r="DL220">
        <v>35.80801290322579</v>
      </c>
      <c r="DM220">
        <v>1.488558064516129</v>
      </c>
      <c r="DN220">
        <v>447.278806451613</v>
      </c>
      <c r="DO220">
        <v>445.5998387096773</v>
      </c>
      <c r="DP220">
        <v>0.3365457741935484</v>
      </c>
      <c r="DQ220">
        <v>434.9944516129032</v>
      </c>
      <c r="DR220">
        <v>23.80025483870968</v>
      </c>
      <c r="DS220">
        <v>2.431782580645161</v>
      </c>
      <c r="DT220">
        <v>2.397876774193548</v>
      </c>
      <c r="DU220">
        <v>20.577</v>
      </c>
      <c r="DV220">
        <v>20.34942580645162</v>
      </c>
      <c r="DW220">
        <v>0.0499931</v>
      </c>
      <c r="DX220">
        <v>0</v>
      </c>
      <c r="DY220">
        <v>0</v>
      </c>
      <c r="DZ220">
        <v>0</v>
      </c>
      <c r="EA220">
        <v>583.5612903225807</v>
      </c>
      <c r="EB220">
        <v>0.0499931</v>
      </c>
      <c r="EC220">
        <v>379.4799999999999</v>
      </c>
      <c r="ED220">
        <v>-0.7174193548387099</v>
      </c>
      <c r="EE220">
        <v>35.83048387096774</v>
      </c>
      <c r="EF220">
        <v>40.51999999999999</v>
      </c>
      <c r="EG220">
        <v>38.21541935483869</v>
      </c>
      <c r="EH220">
        <v>41.60058064516128</v>
      </c>
      <c r="EI220">
        <v>38.47561290322579</v>
      </c>
      <c r="EJ220">
        <v>0</v>
      </c>
      <c r="EK220">
        <v>0</v>
      </c>
      <c r="EL220">
        <v>0</v>
      </c>
      <c r="EM220">
        <v>156.4000000953674</v>
      </c>
      <c r="EN220">
        <v>0</v>
      </c>
      <c r="EO220">
        <v>583.6768</v>
      </c>
      <c r="EP220">
        <v>-5.550000029317132</v>
      </c>
      <c r="EQ220">
        <v>77.0038460288154</v>
      </c>
      <c r="ER220">
        <v>379.652</v>
      </c>
      <c r="ES220">
        <v>15</v>
      </c>
      <c r="ET220">
        <v>1687915210.5</v>
      </c>
      <c r="EU220" t="s">
        <v>1326</v>
      </c>
      <c r="EV220">
        <v>1687915210.5</v>
      </c>
      <c r="EW220">
        <v>1687915203</v>
      </c>
      <c r="EX220">
        <v>184</v>
      </c>
      <c r="EY220">
        <v>0.031</v>
      </c>
      <c r="EZ220">
        <v>-0.005</v>
      </c>
      <c r="FA220">
        <v>0.397</v>
      </c>
      <c r="FB220">
        <v>0.344</v>
      </c>
      <c r="FC220">
        <v>435</v>
      </c>
      <c r="FD220">
        <v>24</v>
      </c>
      <c r="FE220">
        <v>0.85</v>
      </c>
      <c r="FF220">
        <v>0.18</v>
      </c>
      <c r="FG220">
        <v>1.476152195121951</v>
      </c>
      <c r="FH220">
        <v>0.2924813937282237</v>
      </c>
      <c r="FI220">
        <v>0.04409057586998942</v>
      </c>
      <c r="FJ220">
        <v>1</v>
      </c>
      <c r="FK220">
        <v>436.4828387096774</v>
      </c>
      <c r="FL220">
        <v>0.4070806451603404</v>
      </c>
      <c r="FM220">
        <v>0.03235199228465876</v>
      </c>
      <c r="FN220">
        <v>1</v>
      </c>
      <c r="FO220">
        <v>0.3314326341463415</v>
      </c>
      <c r="FP220">
        <v>0.1209525365853664</v>
      </c>
      <c r="FQ220">
        <v>0.01209752787436463</v>
      </c>
      <c r="FR220">
        <v>1</v>
      </c>
      <c r="FS220">
        <v>24.1368</v>
      </c>
      <c r="FT220">
        <v>0.03794032258050967</v>
      </c>
      <c r="FU220">
        <v>0.00319889093684133</v>
      </c>
      <c r="FV220">
        <v>1</v>
      </c>
      <c r="FW220">
        <v>4</v>
      </c>
      <c r="FX220">
        <v>4</v>
      </c>
      <c r="FY220" t="s">
        <v>415</v>
      </c>
      <c r="FZ220">
        <v>3.17803</v>
      </c>
      <c r="GA220">
        <v>2.79794</v>
      </c>
      <c r="GB220">
        <v>0.107625</v>
      </c>
      <c r="GC220">
        <v>0.107941</v>
      </c>
      <c r="GD220">
        <v>0.119887</v>
      </c>
      <c r="GE220">
        <v>0.119858</v>
      </c>
      <c r="GF220">
        <v>27867.5</v>
      </c>
      <c r="GG220">
        <v>22182.5</v>
      </c>
      <c r="GH220">
        <v>29188.3</v>
      </c>
      <c r="GI220">
        <v>24361.2</v>
      </c>
      <c r="GJ220">
        <v>32654.7</v>
      </c>
      <c r="GK220">
        <v>31284.2</v>
      </c>
      <c r="GL220">
        <v>40255</v>
      </c>
      <c r="GM220">
        <v>39751</v>
      </c>
      <c r="GN220">
        <v>2.16992</v>
      </c>
      <c r="GO220">
        <v>1.8777</v>
      </c>
      <c r="GP220">
        <v>0.0833161</v>
      </c>
      <c r="GQ220">
        <v>0</v>
      </c>
      <c r="GR220">
        <v>25.4209</v>
      </c>
      <c r="GS220">
        <v>999.9</v>
      </c>
      <c r="GT220">
        <v>64.59999999999999</v>
      </c>
      <c r="GU220">
        <v>30.5</v>
      </c>
      <c r="GV220">
        <v>28.1133</v>
      </c>
      <c r="GW220">
        <v>62.4401</v>
      </c>
      <c r="GX220">
        <v>30.9856</v>
      </c>
      <c r="GY220">
        <v>1</v>
      </c>
      <c r="GZ220">
        <v>0.032157</v>
      </c>
      <c r="HA220">
        <v>0</v>
      </c>
      <c r="HB220">
        <v>20.2921</v>
      </c>
      <c r="HC220">
        <v>5.22732</v>
      </c>
      <c r="HD220">
        <v>11.9081</v>
      </c>
      <c r="HE220">
        <v>4.9638</v>
      </c>
      <c r="HF220">
        <v>3.292</v>
      </c>
      <c r="HG220">
        <v>9999</v>
      </c>
      <c r="HH220">
        <v>9999</v>
      </c>
      <c r="HI220">
        <v>9999</v>
      </c>
      <c r="HJ220">
        <v>999.9</v>
      </c>
      <c r="HK220">
        <v>4.97022</v>
      </c>
      <c r="HL220">
        <v>1.87497</v>
      </c>
      <c r="HM220">
        <v>1.87364</v>
      </c>
      <c r="HN220">
        <v>1.87281</v>
      </c>
      <c r="HO220">
        <v>1.87434</v>
      </c>
      <c r="HP220">
        <v>1.86933</v>
      </c>
      <c r="HQ220">
        <v>1.87347</v>
      </c>
      <c r="HR220">
        <v>1.87851</v>
      </c>
      <c r="HS220">
        <v>0</v>
      </c>
      <c r="HT220">
        <v>0</v>
      </c>
      <c r="HU220">
        <v>0</v>
      </c>
      <c r="HV220">
        <v>0</v>
      </c>
      <c r="HW220" t="s">
        <v>416</v>
      </c>
      <c r="HX220" t="s">
        <v>417</v>
      </c>
      <c r="HY220" t="s">
        <v>418</v>
      </c>
      <c r="HZ220" t="s">
        <v>418</v>
      </c>
      <c r="IA220" t="s">
        <v>418</v>
      </c>
      <c r="IB220" t="s">
        <v>418</v>
      </c>
      <c r="IC220">
        <v>0</v>
      </c>
      <c r="ID220">
        <v>100</v>
      </c>
      <c r="IE220">
        <v>100</v>
      </c>
      <c r="IF220">
        <v>0.397</v>
      </c>
      <c r="IG220">
        <v>0.344</v>
      </c>
      <c r="IH220">
        <v>0.3656190476189636</v>
      </c>
      <c r="II220">
        <v>0</v>
      </c>
      <c r="IJ220">
        <v>0</v>
      </c>
      <c r="IK220">
        <v>0</v>
      </c>
      <c r="IL220">
        <v>0.3487999999999971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2.3</v>
      </c>
      <c r="IU220">
        <v>2.3</v>
      </c>
      <c r="IV220">
        <v>1.12183</v>
      </c>
      <c r="IW220">
        <v>2.40845</v>
      </c>
      <c r="IX220">
        <v>1.42578</v>
      </c>
      <c r="IY220">
        <v>2.2644</v>
      </c>
      <c r="IZ220">
        <v>1.54785</v>
      </c>
      <c r="JA220">
        <v>2.45483</v>
      </c>
      <c r="JB220">
        <v>33.6479</v>
      </c>
      <c r="JC220">
        <v>14.5436</v>
      </c>
      <c r="JD220">
        <v>18</v>
      </c>
      <c r="JE220">
        <v>633.485</v>
      </c>
      <c r="JF220">
        <v>429.086</v>
      </c>
      <c r="JG220">
        <v>26.79</v>
      </c>
      <c r="JH220">
        <v>27.623</v>
      </c>
      <c r="JI220">
        <v>30.0007</v>
      </c>
      <c r="JJ220">
        <v>27.5564</v>
      </c>
      <c r="JK220">
        <v>27.5099</v>
      </c>
      <c r="JL220">
        <v>22.467</v>
      </c>
      <c r="JM220">
        <v>6.92696</v>
      </c>
      <c r="JN220">
        <v>96.6409</v>
      </c>
      <c r="JO220">
        <v>-999.9</v>
      </c>
      <c r="JP220">
        <v>435</v>
      </c>
      <c r="JQ220">
        <v>24</v>
      </c>
      <c r="JR220">
        <v>95.0932</v>
      </c>
      <c r="JS220">
        <v>101.129</v>
      </c>
    </row>
    <row r="221" spans="1:279">
      <c r="A221">
        <v>185</v>
      </c>
      <c r="B221">
        <v>1687915343</v>
      </c>
      <c r="C221">
        <v>42811.40000009537</v>
      </c>
      <c r="D221" t="s">
        <v>1327</v>
      </c>
      <c r="E221" t="s">
        <v>1328</v>
      </c>
      <c r="F221">
        <v>15</v>
      </c>
      <c r="P221">
        <v>1687915335.25</v>
      </c>
      <c r="Q221">
        <f>(R221)/1000</f>
        <v>0</v>
      </c>
      <c r="R221">
        <f>1000*DB221*AP221*(CX221-CY221)/(100*CQ221*(1000-AP221*CX221))</f>
        <v>0</v>
      </c>
      <c r="S221">
        <f>DB221*AP221*(CW221-CV221*(1000-AP221*CY221)/(1000-AP221*CX221))/(100*CQ221)</f>
        <v>0</v>
      </c>
      <c r="T221">
        <f>CV221 - IF(AP221&gt;1, S221*CQ221*100.0/(AR221*DJ221), 0)</f>
        <v>0</v>
      </c>
      <c r="U221">
        <f>((AA221-Q221/2)*T221-S221)/(AA221+Q221/2)</f>
        <v>0</v>
      </c>
      <c r="V221">
        <f>U221*(DC221+DD221)/1000.0</f>
        <v>0</v>
      </c>
      <c r="W221">
        <f>(CV221 - IF(AP221&gt;1, S221*CQ221*100.0/(AR221*DJ221), 0))*(DC221+DD221)/1000.0</f>
        <v>0</v>
      </c>
      <c r="X221">
        <f>2.0/((1/Z221-1/Y221)+SIGN(Z221)*SQRT((1/Z221-1/Y221)*(1/Z221-1/Y221) + 4*CR221/((CR221+1)*(CR221+1))*(2*1/Z221*1/Y221-1/Y221*1/Y221)))</f>
        <v>0</v>
      </c>
      <c r="Y221">
        <f>IF(LEFT(CS221,1)&lt;&gt;"0",IF(LEFT(CS221,1)="1",3.0,CT221),$D$5+$E$5*(DJ221*DC221/($K$5*1000))+$F$5*(DJ221*DC221/($K$5*1000))*MAX(MIN(CQ221,$J$5),$I$5)*MAX(MIN(CQ221,$J$5),$I$5)+$G$5*MAX(MIN(CQ221,$J$5),$I$5)*(DJ221*DC221/($K$5*1000))+$H$5*(DJ221*DC221/($K$5*1000))*(DJ221*DC221/($K$5*1000)))</f>
        <v>0</v>
      </c>
      <c r="Z221">
        <f>Q221*(1000-(1000*0.61365*exp(17.502*AD221/(240.97+AD221))/(DC221+DD221)+CX221)/2)/(1000*0.61365*exp(17.502*AD221/(240.97+AD221))/(DC221+DD221)-CX221)</f>
        <v>0</v>
      </c>
      <c r="AA221">
        <f>1/((CR221+1)/(X221/1.6)+1/(Y221/1.37)) + CR221/((CR221+1)/(X221/1.6) + CR221/(Y221/1.37))</f>
        <v>0</v>
      </c>
      <c r="AB221">
        <f>(CM221*CP221)</f>
        <v>0</v>
      </c>
      <c r="AC221">
        <f>(DE221+(AB221+2*0.95*5.67E-8*(((DE221+$B$7)+273)^4-(DE221+273)^4)-44100*Q221)/(1.84*29.3*Y221+8*0.95*5.67E-8*(DE221+273)^3))</f>
        <v>0</v>
      </c>
      <c r="AD221">
        <f>($B$119*DF221+$D$7*DG221+$C$119*AC221)</f>
        <v>0</v>
      </c>
      <c r="AE221">
        <f>0.61365*exp(17.502*AD221/(240.97+AD221))</f>
        <v>0</v>
      </c>
      <c r="AF221">
        <f>(AG221/AH221*100)</f>
        <v>0</v>
      </c>
      <c r="AG221">
        <f>CX221*(DC221+DD221)/1000</f>
        <v>0</v>
      </c>
      <c r="AH221">
        <f>0.61365*exp(17.502*DE221/(240.97+DE221))</f>
        <v>0</v>
      </c>
      <c r="AI221">
        <f>(AE221-CX221*(DC221+DD221)/1000)</f>
        <v>0</v>
      </c>
      <c r="AJ221">
        <f>(-Q221*44100)</f>
        <v>0</v>
      </c>
      <c r="AK221">
        <f>2*29.3*Y221*0.92*(DE221-AD221)</f>
        <v>0</v>
      </c>
      <c r="AL221">
        <f>2*0.95*5.67E-8*(((DE221+$B$7)+273)^4-(AD221+273)^4)</f>
        <v>0</v>
      </c>
      <c r="AM221">
        <f>AB221+AL221+AJ221+AK221</f>
        <v>0</v>
      </c>
      <c r="AN221">
        <v>0</v>
      </c>
      <c r="AO221">
        <v>0</v>
      </c>
      <c r="AP221">
        <f>IF(AN221*$H$13&gt;=AR221,1.0,(AR221/(AR221-AN221*$H$13)))</f>
        <v>0</v>
      </c>
      <c r="AQ221">
        <f>(AP221-1)*100</f>
        <v>0</v>
      </c>
      <c r="AR221">
        <f>MAX(0,($B$13+$C$13*DJ221)/(1+$D$13*DJ221)*DC221/(DE221+273)*$E$13)</f>
        <v>0</v>
      </c>
      <c r="AS221" t="s">
        <v>1329</v>
      </c>
      <c r="AT221">
        <v>12521.5</v>
      </c>
      <c r="AU221">
        <v>617.6176</v>
      </c>
      <c r="AV221">
        <v>2702.51</v>
      </c>
      <c r="AW221">
        <f>1-AU221/AV221</f>
        <v>0</v>
      </c>
      <c r="AX221">
        <v>-1.637271038245709</v>
      </c>
      <c r="AY221" t="s">
        <v>412</v>
      </c>
      <c r="AZ221" t="s">
        <v>412</v>
      </c>
      <c r="BA221">
        <v>0</v>
      </c>
      <c r="BB221">
        <v>0</v>
      </c>
      <c r="BC221">
        <f>1-BA221/BB221</f>
        <v>0</v>
      </c>
      <c r="BD221">
        <v>0.5</v>
      </c>
      <c r="BE221">
        <f>CN221</f>
        <v>0</v>
      </c>
      <c r="BF221">
        <f>S221</f>
        <v>0</v>
      </c>
      <c r="BG221">
        <f>BC221*BD221*BE221</f>
        <v>0</v>
      </c>
      <c r="BH221">
        <f>(BF221-AX221)/BE221</f>
        <v>0</v>
      </c>
      <c r="BI221">
        <f>(AV221-BB221)/BB221</f>
        <v>0</v>
      </c>
      <c r="BJ221">
        <f>AU221/(AW221+AU221/BB221)</f>
        <v>0</v>
      </c>
      <c r="BK221" t="s">
        <v>412</v>
      </c>
      <c r="BL221">
        <v>0</v>
      </c>
      <c r="BM221">
        <f>IF(BL221&lt;&gt;0, BL221, BJ221)</f>
        <v>0</v>
      </c>
      <c r="BN221">
        <f>1-BM221/BB221</f>
        <v>0</v>
      </c>
      <c r="BO221">
        <f>(BB221-BA221)/(BB221-BM221)</f>
        <v>0</v>
      </c>
      <c r="BP221">
        <f>(AV221-BB221)/(AV221-BM221)</f>
        <v>0</v>
      </c>
      <c r="BQ221">
        <f>(BB221-BA221)/(BB221-AU221)</f>
        <v>0</v>
      </c>
      <c r="BR221">
        <f>(AV221-BB221)/(AV221-AU221)</f>
        <v>0</v>
      </c>
      <c r="BS221">
        <f>(BO221*BM221/BA221)</f>
        <v>0</v>
      </c>
      <c r="BT221">
        <f>(1-BS221)</f>
        <v>0</v>
      </c>
      <c r="BU221">
        <v>2204</v>
      </c>
      <c r="BV221">
        <v>300</v>
      </c>
      <c r="BW221">
        <v>300</v>
      </c>
      <c r="BX221">
        <v>300</v>
      </c>
      <c r="BY221">
        <v>12521.5</v>
      </c>
      <c r="BZ221">
        <v>2607.61</v>
      </c>
      <c r="CA221">
        <v>-0.0103632</v>
      </c>
      <c r="CB221">
        <v>-7.4</v>
      </c>
      <c r="CC221" t="s">
        <v>412</v>
      </c>
      <c r="CD221" t="s">
        <v>412</v>
      </c>
      <c r="CE221" t="s">
        <v>412</v>
      </c>
      <c r="CF221" t="s">
        <v>412</v>
      </c>
      <c r="CG221" t="s">
        <v>412</v>
      </c>
      <c r="CH221" t="s">
        <v>412</v>
      </c>
      <c r="CI221" t="s">
        <v>412</v>
      </c>
      <c r="CJ221" t="s">
        <v>412</v>
      </c>
      <c r="CK221" t="s">
        <v>412</v>
      </c>
      <c r="CL221" t="s">
        <v>412</v>
      </c>
      <c r="CM221">
        <f>$B$11*DK221+$C$11*DL221+$F$11*DW221*(1-DZ221)</f>
        <v>0</v>
      </c>
      <c r="CN221">
        <f>CM221*CO221</f>
        <v>0</v>
      </c>
      <c r="CO221">
        <f>($B$11*$D$9+$C$11*$D$9+$F$11*((EJ221+EB221)/MAX(EJ221+EB221+EK221, 0.1)*$I$9+EK221/MAX(EJ221+EB221+EK221, 0.1)*$J$9))/($B$11+$C$11+$F$11)</f>
        <v>0</v>
      </c>
      <c r="CP221">
        <f>($B$11*$K$9+$C$11*$K$9+$F$11*((EJ221+EB221)/MAX(EJ221+EB221+EK221, 0.1)*$P$9+EK221/MAX(EJ221+EB221+EK221, 0.1)*$Q$9))/($B$11+$C$11+$F$11)</f>
        <v>0</v>
      </c>
      <c r="CQ221">
        <v>6</v>
      </c>
      <c r="CR221">
        <v>0.5</v>
      </c>
      <c r="CS221" t="s">
        <v>413</v>
      </c>
      <c r="CT221">
        <v>2</v>
      </c>
      <c r="CU221">
        <v>1687915335.25</v>
      </c>
      <c r="CV221">
        <v>436.4793</v>
      </c>
      <c r="CW221">
        <v>434.9858333333333</v>
      </c>
      <c r="CX221">
        <v>23.81003333333333</v>
      </c>
      <c r="CY221">
        <v>23.48975</v>
      </c>
      <c r="CZ221">
        <v>436.1523</v>
      </c>
      <c r="DA221">
        <v>23.47603333333333</v>
      </c>
      <c r="DB221">
        <v>600.2190666666667</v>
      </c>
      <c r="DC221">
        <v>100.7507</v>
      </c>
      <c r="DD221">
        <v>0.09994615666666669</v>
      </c>
      <c r="DE221">
        <v>27.21892</v>
      </c>
      <c r="DF221">
        <v>26.73930666666667</v>
      </c>
      <c r="DG221">
        <v>999.9000000000002</v>
      </c>
      <c r="DH221">
        <v>0</v>
      </c>
      <c r="DI221">
        <v>0</v>
      </c>
      <c r="DJ221">
        <v>9999.849</v>
      </c>
      <c r="DK221">
        <v>0</v>
      </c>
      <c r="DL221">
        <v>52.56088999999999</v>
      </c>
      <c r="DM221">
        <v>1.563062</v>
      </c>
      <c r="DN221">
        <v>447.2012000000001</v>
      </c>
      <c r="DO221">
        <v>445.4493666666667</v>
      </c>
      <c r="DP221">
        <v>0.3302511666666667</v>
      </c>
      <c r="DQ221">
        <v>434.9858333333333</v>
      </c>
      <c r="DR221">
        <v>23.48975</v>
      </c>
      <c r="DS221">
        <v>2.399881666666667</v>
      </c>
      <c r="DT221">
        <v>2.366609333333333</v>
      </c>
      <c r="DU221">
        <v>20.36298</v>
      </c>
      <c r="DV221">
        <v>20.1371</v>
      </c>
      <c r="DW221">
        <v>0.0499931</v>
      </c>
      <c r="DX221">
        <v>0</v>
      </c>
      <c r="DY221">
        <v>0</v>
      </c>
      <c r="DZ221">
        <v>0</v>
      </c>
      <c r="EA221">
        <v>617.5290000000002</v>
      </c>
      <c r="EB221">
        <v>0.0499931</v>
      </c>
      <c r="EC221">
        <v>508.1986666666667</v>
      </c>
      <c r="ED221">
        <v>-1.243</v>
      </c>
      <c r="EE221">
        <v>35.156</v>
      </c>
      <c r="EF221">
        <v>39.33103333333332</v>
      </c>
      <c r="EG221">
        <v>37.3873</v>
      </c>
      <c r="EH221">
        <v>39.70389999999999</v>
      </c>
      <c r="EI221">
        <v>37.84349999999999</v>
      </c>
      <c r="EJ221">
        <v>0</v>
      </c>
      <c r="EK221">
        <v>0</v>
      </c>
      <c r="EL221">
        <v>0</v>
      </c>
      <c r="EM221">
        <v>160.8000001907349</v>
      </c>
      <c r="EN221">
        <v>0</v>
      </c>
      <c r="EO221">
        <v>617.6176</v>
      </c>
      <c r="EP221">
        <v>24.00230771174256</v>
      </c>
      <c r="EQ221">
        <v>-129.5115378229684</v>
      </c>
      <c r="ER221">
        <v>506.326</v>
      </c>
      <c r="ES221">
        <v>15</v>
      </c>
      <c r="ET221">
        <v>1687915373</v>
      </c>
      <c r="EU221" t="s">
        <v>1330</v>
      </c>
      <c r="EV221">
        <v>1687915373</v>
      </c>
      <c r="EW221">
        <v>1687915360</v>
      </c>
      <c r="EX221">
        <v>185</v>
      </c>
      <c r="EY221">
        <v>-0.07000000000000001</v>
      </c>
      <c r="EZ221">
        <v>-0.01</v>
      </c>
      <c r="FA221">
        <v>0.327</v>
      </c>
      <c r="FB221">
        <v>0.334</v>
      </c>
      <c r="FC221">
        <v>435</v>
      </c>
      <c r="FD221">
        <v>23</v>
      </c>
      <c r="FE221">
        <v>0.44</v>
      </c>
      <c r="FF221">
        <v>0.19</v>
      </c>
      <c r="FG221">
        <v>1.533314</v>
      </c>
      <c r="FH221">
        <v>0.6553663789868645</v>
      </c>
      <c r="FI221">
        <v>0.06676890757680555</v>
      </c>
      <c r="FJ221">
        <v>1</v>
      </c>
      <c r="FK221">
        <v>436.5488999999999</v>
      </c>
      <c r="FL221">
        <v>0.5989855394888796</v>
      </c>
      <c r="FM221">
        <v>0.04714753440001084</v>
      </c>
      <c r="FN221">
        <v>1</v>
      </c>
      <c r="FO221">
        <v>0.32595445</v>
      </c>
      <c r="FP221">
        <v>0.06054526829268231</v>
      </c>
      <c r="FQ221">
        <v>0.009355975852229421</v>
      </c>
      <c r="FR221">
        <v>1</v>
      </c>
      <c r="FS221">
        <v>23.82000333333334</v>
      </c>
      <c r="FT221">
        <v>-0.07347096774191689</v>
      </c>
      <c r="FU221">
        <v>0.005353782671055267</v>
      </c>
      <c r="FV221">
        <v>1</v>
      </c>
      <c r="FW221">
        <v>4</v>
      </c>
      <c r="FX221">
        <v>4</v>
      </c>
      <c r="FY221" t="s">
        <v>415</v>
      </c>
      <c r="FZ221">
        <v>3.17756</v>
      </c>
      <c r="GA221">
        <v>2.79692</v>
      </c>
      <c r="GB221">
        <v>0.107606</v>
      </c>
      <c r="GC221">
        <v>0.107915</v>
      </c>
      <c r="GD221">
        <v>0.118717</v>
      </c>
      <c r="GE221">
        <v>0.118834</v>
      </c>
      <c r="GF221">
        <v>27866.6</v>
      </c>
      <c r="GG221">
        <v>22180.4</v>
      </c>
      <c r="GH221">
        <v>29187.3</v>
      </c>
      <c r="GI221">
        <v>24358.6</v>
      </c>
      <c r="GJ221">
        <v>32698</v>
      </c>
      <c r="GK221">
        <v>31318</v>
      </c>
      <c r="GL221">
        <v>40253.3</v>
      </c>
      <c r="GM221">
        <v>39746.5</v>
      </c>
      <c r="GN221">
        <v>2.16812</v>
      </c>
      <c r="GO221">
        <v>1.87755</v>
      </c>
      <c r="GP221">
        <v>0.0676438</v>
      </c>
      <c r="GQ221">
        <v>0</v>
      </c>
      <c r="GR221">
        <v>25.6303</v>
      </c>
      <c r="GS221">
        <v>999.9</v>
      </c>
      <c r="GT221">
        <v>64.8</v>
      </c>
      <c r="GU221">
        <v>30.4</v>
      </c>
      <c r="GV221">
        <v>28.0375</v>
      </c>
      <c r="GW221">
        <v>62.1401</v>
      </c>
      <c r="GX221">
        <v>31.859</v>
      </c>
      <c r="GY221">
        <v>1</v>
      </c>
      <c r="GZ221">
        <v>0.0393064</v>
      </c>
      <c r="HA221">
        <v>0</v>
      </c>
      <c r="HB221">
        <v>20.294</v>
      </c>
      <c r="HC221">
        <v>5.22777</v>
      </c>
      <c r="HD221">
        <v>11.908</v>
      </c>
      <c r="HE221">
        <v>4.96385</v>
      </c>
      <c r="HF221">
        <v>3.292</v>
      </c>
      <c r="HG221">
        <v>9999</v>
      </c>
      <c r="HH221">
        <v>9999</v>
      </c>
      <c r="HI221">
        <v>9999</v>
      </c>
      <c r="HJ221">
        <v>999.9</v>
      </c>
      <c r="HK221">
        <v>4.97022</v>
      </c>
      <c r="HL221">
        <v>1.87495</v>
      </c>
      <c r="HM221">
        <v>1.87364</v>
      </c>
      <c r="HN221">
        <v>1.87278</v>
      </c>
      <c r="HO221">
        <v>1.87432</v>
      </c>
      <c r="HP221">
        <v>1.86933</v>
      </c>
      <c r="HQ221">
        <v>1.87347</v>
      </c>
      <c r="HR221">
        <v>1.87853</v>
      </c>
      <c r="HS221">
        <v>0</v>
      </c>
      <c r="HT221">
        <v>0</v>
      </c>
      <c r="HU221">
        <v>0</v>
      </c>
      <c r="HV221">
        <v>0</v>
      </c>
      <c r="HW221" t="s">
        <v>416</v>
      </c>
      <c r="HX221" t="s">
        <v>417</v>
      </c>
      <c r="HY221" t="s">
        <v>418</v>
      </c>
      <c r="HZ221" t="s">
        <v>418</v>
      </c>
      <c r="IA221" t="s">
        <v>418</v>
      </c>
      <c r="IB221" t="s">
        <v>418</v>
      </c>
      <c r="IC221">
        <v>0</v>
      </c>
      <c r="ID221">
        <v>100</v>
      </c>
      <c r="IE221">
        <v>100</v>
      </c>
      <c r="IF221">
        <v>0.327</v>
      </c>
      <c r="IG221">
        <v>0.334</v>
      </c>
      <c r="IH221">
        <v>0.3966500000000224</v>
      </c>
      <c r="II221">
        <v>0</v>
      </c>
      <c r="IJ221">
        <v>0</v>
      </c>
      <c r="IK221">
        <v>0</v>
      </c>
      <c r="IL221">
        <v>0.3439571428571426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2.2</v>
      </c>
      <c r="IU221">
        <v>2.3</v>
      </c>
      <c r="IV221">
        <v>1.12183</v>
      </c>
      <c r="IW221">
        <v>2.41089</v>
      </c>
      <c r="IX221">
        <v>1.42578</v>
      </c>
      <c r="IY221">
        <v>2.26562</v>
      </c>
      <c r="IZ221">
        <v>1.54785</v>
      </c>
      <c r="JA221">
        <v>2.42676</v>
      </c>
      <c r="JB221">
        <v>33.6029</v>
      </c>
      <c r="JC221">
        <v>14.5261</v>
      </c>
      <c r="JD221">
        <v>18</v>
      </c>
      <c r="JE221">
        <v>633.217</v>
      </c>
      <c r="JF221">
        <v>429.682</v>
      </c>
      <c r="JG221">
        <v>26.9068</v>
      </c>
      <c r="JH221">
        <v>27.7405</v>
      </c>
      <c r="JI221">
        <v>30.0001</v>
      </c>
      <c r="JJ221">
        <v>27.6571</v>
      </c>
      <c r="JK221">
        <v>27.602</v>
      </c>
      <c r="JL221">
        <v>22.4771</v>
      </c>
      <c r="JM221">
        <v>0</v>
      </c>
      <c r="JN221">
        <v>99.72069999999999</v>
      </c>
      <c r="JO221">
        <v>-999.9</v>
      </c>
      <c r="JP221">
        <v>435</v>
      </c>
      <c r="JQ221">
        <v>24</v>
      </c>
      <c r="JR221">
        <v>95.0894</v>
      </c>
      <c r="JS221">
        <v>101.118</v>
      </c>
    </row>
    <row r="222" spans="1:279">
      <c r="A222">
        <v>186</v>
      </c>
      <c r="B222">
        <v>1687915505.5</v>
      </c>
      <c r="C222">
        <v>42973.90000009537</v>
      </c>
      <c r="D222" t="s">
        <v>1331</v>
      </c>
      <c r="E222" t="s">
        <v>1332</v>
      </c>
      <c r="F222">
        <v>15</v>
      </c>
      <c r="P222">
        <v>1687915497.75</v>
      </c>
      <c r="Q222">
        <f>(R222)/1000</f>
        <v>0</v>
      </c>
      <c r="R222">
        <f>1000*DB222*AP222*(CX222-CY222)/(100*CQ222*(1000-AP222*CX222))</f>
        <v>0</v>
      </c>
      <c r="S222">
        <f>DB222*AP222*(CW222-CV222*(1000-AP222*CY222)/(1000-AP222*CX222))/(100*CQ222)</f>
        <v>0</v>
      </c>
      <c r="T222">
        <f>CV222 - IF(AP222&gt;1, S222*CQ222*100.0/(AR222*DJ222), 0)</f>
        <v>0</v>
      </c>
      <c r="U222">
        <f>((AA222-Q222/2)*T222-S222)/(AA222+Q222/2)</f>
        <v>0</v>
      </c>
      <c r="V222">
        <f>U222*(DC222+DD222)/1000.0</f>
        <v>0</v>
      </c>
      <c r="W222">
        <f>(CV222 - IF(AP222&gt;1, S222*CQ222*100.0/(AR222*DJ222), 0))*(DC222+DD222)/1000.0</f>
        <v>0</v>
      </c>
      <c r="X222">
        <f>2.0/((1/Z222-1/Y222)+SIGN(Z222)*SQRT((1/Z222-1/Y222)*(1/Z222-1/Y222) + 4*CR222/((CR222+1)*(CR222+1))*(2*1/Z222*1/Y222-1/Y222*1/Y222)))</f>
        <v>0</v>
      </c>
      <c r="Y222">
        <f>IF(LEFT(CS222,1)&lt;&gt;"0",IF(LEFT(CS222,1)="1",3.0,CT222),$D$5+$E$5*(DJ222*DC222/($K$5*1000))+$F$5*(DJ222*DC222/($K$5*1000))*MAX(MIN(CQ222,$J$5),$I$5)*MAX(MIN(CQ222,$J$5),$I$5)+$G$5*MAX(MIN(CQ222,$J$5),$I$5)*(DJ222*DC222/($K$5*1000))+$H$5*(DJ222*DC222/($K$5*1000))*(DJ222*DC222/($K$5*1000)))</f>
        <v>0</v>
      </c>
      <c r="Z222">
        <f>Q222*(1000-(1000*0.61365*exp(17.502*AD222/(240.97+AD222))/(DC222+DD222)+CX222)/2)/(1000*0.61365*exp(17.502*AD222/(240.97+AD222))/(DC222+DD222)-CX222)</f>
        <v>0</v>
      </c>
      <c r="AA222">
        <f>1/((CR222+1)/(X222/1.6)+1/(Y222/1.37)) + CR222/((CR222+1)/(X222/1.6) + CR222/(Y222/1.37))</f>
        <v>0</v>
      </c>
      <c r="AB222">
        <f>(CM222*CP222)</f>
        <v>0</v>
      </c>
      <c r="AC222">
        <f>(DE222+(AB222+2*0.95*5.67E-8*(((DE222+$B$7)+273)^4-(DE222+273)^4)-44100*Q222)/(1.84*29.3*Y222+8*0.95*5.67E-8*(DE222+273)^3))</f>
        <v>0</v>
      </c>
      <c r="AD222">
        <f>($B$119*DF222+$D$7*DG222+$C$119*AC222)</f>
        <v>0</v>
      </c>
      <c r="AE222">
        <f>0.61365*exp(17.502*AD222/(240.97+AD222))</f>
        <v>0</v>
      </c>
      <c r="AF222">
        <f>(AG222/AH222*100)</f>
        <v>0</v>
      </c>
      <c r="AG222">
        <f>CX222*(DC222+DD222)/1000</f>
        <v>0</v>
      </c>
      <c r="AH222">
        <f>0.61365*exp(17.502*DE222/(240.97+DE222))</f>
        <v>0</v>
      </c>
      <c r="AI222">
        <f>(AE222-CX222*(DC222+DD222)/1000)</f>
        <v>0</v>
      </c>
      <c r="AJ222">
        <f>(-Q222*44100)</f>
        <v>0</v>
      </c>
      <c r="AK222">
        <f>2*29.3*Y222*0.92*(DE222-AD222)</f>
        <v>0</v>
      </c>
      <c r="AL222">
        <f>2*0.95*5.67E-8*(((DE222+$B$7)+273)^4-(AD222+273)^4)</f>
        <v>0</v>
      </c>
      <c r="AM222">
        <f>AB222+AL222+AJ222+AK222</f>
        <v>0</v>
      </c>
      <c r="AN222">
        <v>0</v>
      </c>
      <c r="AO222">
        <v>0</v>
      </c>
      <c r="AP222">
        <f>IF(AN222*$H$13&gt;=AR222,1.0,(AR222/(AR222-AN222*$H$13)))</f>
        <v>0</v>
      </c>
      <c r="AQ222">
        <f>(AP222-1)*100</f>
        <v>0</v>
      </c>
      <c r="AR222">
        <f>MAX(0,($B$13+$C$13*DJ222)/(1+$D$13*DJ222)*DC222/(DE222+273)*$E$13)</f>
        <v>0</v>
      </c>
      <c r="AS222" t="s">
        <v>1333</v>
      </c>
      <c r="AT222">
        <v>12531.5</v>
      </c>
      <c r="AU222">
        <v>578.368076923077</v>
      </c>
      <c r="AV222">
        <v>3083.54</v>
      </c>
      <c r="AW222">
        <f>1-AU222/AV222</f>
        <v>0</v>
      </c>
      <c r="AX222">
        <v>-1.393447622961372</v>
      </c>
      <c r="AY222" t="s">
        <v>412</v>
      </c>
      <c r="AZ222" t="s">
        <v>412</v>
      </c>
      <c r="BA222">
        <v>0</v>
      </c>
      <c r="BB222">
        <v>0</v>
      </c>
      <c r="BC222">
        <f>1-BA222/BB222</f>
        <v>0</v>
      </c>
      <c r="BD222">
        <v>0.5</v>
      </c>
      <c r="BE222">
        <f>CN222</f>
        <v>0</v>
      </c>
      <c r="BF222">
        <f>S222</f>
        <v>0</v>
      </c>
      <c r="BG222">
        <f>BC222*BD222*BE222</f>
        <v>0</v>
      </c>
      <c r="BH222">
        <f>(BF222-AX222)/BE222</f>
        <v>0</v>
      </c>
      <c r="BI222">
        <f>(AV222-BB222)/BB222</f>
        <v>0</v>
      </c>
      <c r="BJ222">
        <f>AU222/(AW222+AU222/BB222)</f>
        <v>0</v>
      </c>
      <c r="BK222" t="s">
        <v>412</v>
      </c>
      <c r="BL222">
        <v>0</v>
      </c>
      <c r="BM222">
        <f>IF(BL222&lt;&gt;0, BL222, BJ222)</f>
        <v>0</v>
      </c>
      <c r="BN222">
        <f>1-BM222/BB222</f>
        <v>0</v>
      </c>
      <c r="BO222">
        <f>(BB222-BA222)/(BB222-BM222)</f>
        <v>0</v>
      </c>
      <c r="BP222">
        <f>(AV222-BB222)/(AV222-BM222)</f>
        <v>0</v>
      </c>
      <c r="BQ222">
        <f>(BB222-BA222)/(BB222-AU222)</f>
        <v>0</v>
      </c>
      <c r="BR222">
        <f>(AV222-BB222)/(AV222-AU222)</f>
        <v>0</v>
      </c>
      <c r="BS222">
        <f>(BO222*BM222/BA222)</f>
        <v>0</v>
      </c>
      <c r="BT222">
        <f>(1-BS222)</f>
        <v>0</v>
      </c>
      <c r="BU222">
        <v>2205</v>
      </c>
      <c r="BV222">
        <v>300</v>
      </c>
      <c r="BW222">
        <v>300</v>
      </c>
      <c r="BX222">
        <v>300</v>
      </c>
      <c r="BY222">
        <v>12531.5</v>
      </c>
      <c r="BZ222">
        <v>2967.36</v>
      </c>
      <c r="CA222">
        <v>-0.0103713</v>
      </c>
      <c r="CB222">
        <v>-20.7</v>
      </c>
      <c r="CC222" t="s">
        <v>412</v>
      </c>
      <c r="CD222" t="s">
        <v>412</v>
      </c>
      <c r="CE222" t="s">
        <v>412</v>
      </c>
      <c r="CF222" t="s">
        <v>412</v>
      </c>
      <c r="CG222" t="s">
        <v>412</v>
      </c>
      <c r="CH222" t="s">
        <v>412</v>
      </c>
      <c r="CI222" t="s">
        <v>412</v>
      </c>
      <c r="CJ222" t="s">
        <v>412</v>
      </c>
      <c r="CK222" t="s">
        <v>412</v>
      </c>
      <c r="CL222" t="s">
        <v>412</v>
      </c>
      <c r="CM222">
        <f>$B$11*DK222+$C$11*DL222+$F$11*DW222*(1-DZ222)</f>
        <v>0</v>
      </c>
      <c r="CN222">
        <f>CM222*CO222</f>
        <v>0</v>
      </c>
      <c r="CO222">
        <f>($B$11*$D$9+$C$11*$D$9+$F$11*((EJ222+EB222)/MAX(EJ222+EB222+EK222, 0.1)*$I$9+EK222/MAX(EJ222+EB222+EK222, 0.1)*$J$9))/($B$11+$C$11+$F$11)</f>
        <v>0</v>
      </c>
      <c r="CP222">
        <f>($B$11*$K$9+$C$11*$K$9+$F$11*((EJ222+EB222)/MAX(EJ222+EB222+EK222, 0.1)*$P$9+EK222/MAX(EJ222+EB222+EK222, 0.1)*$Q$9))/($B$11+$C$11+$F$11)</f>
        <v>0</v>
      </c>
      <c r="CQ222">
        <v>6</v>
      </c>
      <c r="CR222">
        <v>0.5</v>
      </c>
      <c r="CS222" t="s">
        <v>413</v>
      </c>
      <c r="CT222">
        <v>2</v>
      </c>
      <c r="CU222">
        <v>1687915497.75</v>
      </c>
      <c r="CV222">
        <v>436.3557</v>
      </c>
      <c r="CW222">
        <v>434.9864</v>
      </c>
      <c r="CX222">
        <v>23.38668666666667</v>
      </c>
      <c r="CY222">
        <v>23.33367333333333</v>
      </c>
      <c r="CZ222">
        <v>436.0097</v>
      </c>
      <c r="DA222">
        <v>23.05468666666667</v>
      </c>
      <c r="DB222">
        <v>600.1985666666667</v>
      </c>
      <c r="DC222">
        <v>100.7512</v>
      </c>
      <c r="DD222">
        <v>0.09998765666666666</v>
      </c>
      <c r="DE222">
        <v>26.961</v>
      </c>
      <c r="DF222">
        <v>26.53107333333334</v>
      </c>
      <c r="DG222">
        <v>999.9000000000002</v>
      </c>
      <c r="DH222">
        <v>0</v>
      </c>
      <c r="DI222">
        <v>0</v>
      </c>
      <c r="DJ222">
        <v>9999.103666666664</v>
      </c>
      <c r="DK222">
        <v>0</v>
      </c>
      <c r="DL222">
        <v>36.06171333333335</v>
      </c>
      <c r="DM222">
        <v>1.349917</v>
      </c>
      <c r="DN222">
        <v>446.7863</v>
      </c>
      <c r="DO222">
        <v>445.3788333333333</v>
      </c>
      <c r="DP222">
        <v>0.05529563000000001</v>
      </c>
      <c r="DQ222">
        <v>434.9864</v>
      </c>
      <c r="DR222">
        <v>23.33367333333333</v>
      </c>
      <c r="DS222">
        <v>2.356463333333334</v>
      </c>
      <c r="DT222">
        <v>2.350892666666667</v>
      </c>
      <c r="DU222">
        <v>20.06766</v>
      </c>
      <c r="DV222">
        <v>20.02941666666667</v>
      </c>
      <c r="DW222">
        <v>0.0499931</v>
      </c>
      <c r="DX222">
        <v>0</v>
      </c>
      <c r="DY222">
        <v>0</v>
      </c>
      <c r="DZ222">
        <v>0</v>
      </c>
      <c r="EA222">
        <v>578.1013333333334</v>
      </c>
      <c r="EB222">
        <v>0.0499931</v>
      </c>
      <c r="EC222">
        <v>332.4220000000001</v>
      </c>
      <c r="ED222">
        <v>-0.4983333333333334</v>
      </c>
      <c r="EE222">
        <v>35.88733333333333</v>
      </c>
      <c r="EF222">
        <v>40.55799999999999</v>
      </c>
      <c r="EG222">
        <v>38.26213333333332</v>
      </c>
      <c r="EH222">
        <v>41.84146666666665</v>
      </c>
      <c r="EI222">
        <v>38.6374</v>
      </c>
      <c r="EJ222">
        <v>0</v>
      </c>
      <c r="EK222">
        <v>0</v>
      </c>
      <c r="EL222">
        <v>0</v>
      </c>
      <c r="EM222">
        <v>161.8000001907349</v>
      </c>
      <c r="EN222">
        <v>0</v>
      </c>
      <c r="EO222">
        <v>578.368076923077</v>
      </c>
      <c r="EP222">
        <v>0.8092307762083836</v>
      </c>
      <c r="EQ222">
        <v>71.69059828148497</v>
      </c>
      <c r="ER222">
        <v>332.4034615384616</v>
      </c>
      <c r="ES222">
        <v>15</v>
      </c>
      <c r="ET222">
        <v>1687915527</v>
      </c>
      <c r="EU222" t="s">
        <v>1334</v>
      </c>
      <c r="EV222">
        <v>1687915527</v>
      </c>
      <c r="EW222">
        <v>1687915522.5</v>
      </c>
      <c r="EX222">
        <v>186</v>
      </c>
      <c r="EY222">
        <v>0.019</v>
      </c>
      <c r="EZ222">
        <v>-0.002</v>
      </c>
      <c r="FA222">
        <v>0.346</v>
      </c>
      <c r="FB222">
        <v>0.332</v>
      </c>
      <c r="FC222">
        <v>435</v>
      </c>
      <c r="FD222">
        <v>23</v>
      </c>
      <c r="FE222">
        <v>0.48</v>
      </c>
      <c r="FF222">
        <v>0.15</v>
      </c>
      <c r="FG222">
        <v>1.306901463414634</v>
      </c>
      <c r="FH222">
        <v>0.6503533797909402</v>
      </c>
      <c r="FI222">
        <v>0.06892979565881314</v>
      </c>
      <c r="FJ222">
        <v>1</v>
      </c>
      <c r="FK222">
        <v>436.3213225806452</v>
      </c>
      <c r="FL222">
        <v>0.4754516129008956</v>
      </c>
      <c r="FM222">
        <v>0.04068001577756625</v>
      </c>
      <c r="FN222">
        <v>1</v>
      </c>
      <c r="FO222">
        <v>0.04584470731707317</v>
      </c>
      <c r="FP222">
        <v>0.1553120195121952</v>
      </c>
      <c r="FQ222">
        <v>0.01547942144003577</v>
      </c>
      <c r="FR222">
        <v>1</v>
      </c>
      <c r="FS222">
        <v>23.3859</v>
      </c>
      <c r="FT222">
        <v>0.1680822580644585</v>
      </c>
      <c r="FU222">
        <v>0.01261913549515811</v>
      </c>
      <c r="FV222">
        <v>1</v>
      </c>
      <c r="FW222">
        <v>4</v>
      </c>
      <c r="FX222">
        <v>4</v>
      </c>
      <c r="FY222" t="s">
        <v>415</v>
      </c>
      <c r="FZ222">
        <v>3.17754</v>
      </c>
      <c r="GA222">
        <v>2.79702</v>
      </c>
      <c r="GB222">
        <v>0.10758</v>
      </c>
      <c r="GC222">
        <v>0.107929</v>
      </c>
      <c r="GD222">
        <v>0.117325</v>
      </c>
      <c r="GE222">
        <v>0.118248</v>
      </c>
      <c r="GF222">
        <v>27870.3</v>
      </c>
      <c r="GG222">
        <v>22181.5</v>
      </c>
      <c r="GH222">
        <v>29190.3</v>
      </c>
      <c r="GI222">
        <v>24360.3</v>
      </c>
      <c r="GJ222">
        <v>32755.1</v>
      </c>
      <c r="GK222">
        <v>31340.9</v>
      </c>
      <c r="GL222">
        <v>40258.5</v>
      </c>
      <c r="GM222">
        <v>39748.7</v>
      </c>
      <c r="GN222">
        <v>2.1683</v>
      </c>
      <c r="GO222">
        <v>1.878</v>
      </c>
      <c r="GP222">
        <v>0.0940599</v>
      </c>
      <c r="GQ222">
        <v>0</v>
      </c>
      <c r="GR222">
        <v>25.0121</v>
      </c>
      <c r="GS222">
        <v>999.9</v>
      </c>
      <c r="GT222">
        <v>64.8</v>
      </c>
      <c r="GU222">
        <v>30.3</v>
      </c>
      <c r="GV222">
        <v>27.8768</v>
      </c>
      <c r="GW222">
        <v>62.6501</v>
      </c>
      <c r="GX222">
        <v>31.8069</v>
      </c>
      <c r="GY222">
        <v>1</v>
      </c>
      <c r="GZ222">
        <v>0.0369487</v>
      </c>
      <c r="HA222">
        <v>0</v>
      </c>
      <c r="HB222">
        <v>20.2926</v>
      </c>
      <c r="HC222">
        <v>5.22762</v>
      </c>
      <c r="HD222">
        <v>11.9078</v>
      </c>
      <c r="HE222">
        <v>4.96365</v>
      </c>
      <c r="HF222">
        <v>3.292</v>
      </c>
      <c r="HG222">
        <v>9999</v>
      </c>
      <c r="HH222">
        <v>9999</v>
      </c>
      <c r="HI222">
        <v>9999</v>
      </c>
      <c r="HJ222">
        <v>999.9</v>
      </c>
      <c r="HK222">
        <v>4.9702</v>
      </c>
      <c r="HL222">
        <v>1.87496</v>
      </c>
      <c r="HM222">
        <v>1.87363</v>
      </c>
      <c r="HN222">
        <v>1.87282</v>
      </c>
      <c r="HO222">
        <v>1.87432</v>
      </c>
      <c r="HP222">
        <v>1.86929</v>
      </c>
      <c r="HQ222">
        <v>1.87347</v>
      </c>
      <c r="HR222">
        <v>1.87853</v>
      </c>
      <c r="HS222">
        <v>0</v>
      </c>
      <c r="HT222">
        <v>0</v>
      </c>
      <c r="HU222">
        <v>0</v>
      </c>
      <c r="HV222">
        <v>0</v>
      </c>
      <c r="HW222" t="s">
        <v>416</v>
      </c>
      <c r="HX222" t="s">
        <v>417</v>
      </c>
      <c r="HY222" t="s">
        <v>418</v>
      </c>
      <c r="HZ222" t="s">
        <v>418</v>
      </c>
      <c r="IA222" t="s">
        <v>418</v>
      </c>
      <c r="IB222" t="s">
        <v>418</v>
      </c>
      <c r="IC222">
        <v>0</v>
      </c>
      <c r="ID222">
        <v>100</v>
      </c>
      <c r="IE222">
        <v>100</v>
      </c>
      <c r="IF222">
        <v>0.346</v>
      </c>
      <c r="IG222">
        <v>0.332</v>
      </c>
      <c r="IH222">
        <v>0.3266000000000417</v>
      </c>
      <c r="II222">
        <v>0</v>
      </c>
      <c r="IJ222">
        <v>0</v>
      </c>
      <c r="IK222">
        <v>0</v>
      </c>
      <c r="IL222">
        <v>0.3342800000000032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2.2</v>
      </c>
      <c r="IU222">
        <v>2.4</v>
      </c>
      <c r="IV222">
        <v>1.12305</v>
      </c>
      <c r="IW222">
        <v>2.41821</v>
      </c>
      <c r="IX222">
        <v>1.42578</v>
      </c>
      <c r="IY222">
        <v>2.26562</v>
      </c>
      <c r="IZ222">
        <v>1.54785</v>
      </c>
      <c r="JA222">
        <v>2.38037</v>
      </c>
      <c r="JB222">
        <v>33.513</v>
      </c>
      <c r="JC222">
        <v>14.491</v>
      </c>
      <c r="JD222">
        <v>18</v>
      </c>
      <c r="JE222">
        <v>633.0700000000001</v>
      </c>
      <c r="JF222">
        <v>429.716</v>
      </c>
      <c r="JG222">
        <v>26.8606</v>
      </c>
      <c r="JH222">
        <v>27.7452</v>
      </c>
      <c r="JI222">
        <v>30.0001</v>
      </c>
      <c r="JJ222">
        <v>27.6309</v>
      </c>
      <c r="JK222">
        <v>27.5717</v>
      </c>
      <c r="JL222">
        <v>22.4864</v>
      </c>
      <c r="JM222">
        <v>0</v>
      </c>
      <c r="JN222">
        <v>100</v>
      </c>
      <c r="JO222">
        <v>-999.9</v>
      </c>
      <c r="JP222">
        <v>435</v>
      </c>
      <c r="JQ222">
        <v>24</v>
      </c>
      <c r="JR222">
        <v>95.1007</v>
      </c>
      <c r="JS222">
        <v>101.124</v>
      </c>
    </row>
    <row r="223" spans="1:279">
      <c r="A223">
        <v>187</v>
      </c>
      <c r="B223">
        <v>1687915629</v>
      </c>
      <c r="C223">
        <v>43097.40000009537</v>
      </c>
      <c r="D223" t="s">
        <v>1335</v>
      </c>
      <c r="E223" t="s">
        <v>1336</v>
      </c>
      <c r="F223">
        <v>15</v>
      </c>
      <c r="P223">
        <v>1687915621</v>
      </c>
      <c r="Q223">
        <f>(R223)/1000</f>
        <v>0</v>
      </c>
      <c r="R223">
        <f>1000*DB223*AP223*(CX223-CY223)/(100*CQ223*(1000-AP223*CX223))</f>
        <v>0</v>
      </c>
      <c r="S223">
        <f>DB223*AP223*(CW223-CV223*(1000-AP223*CY223)/(1000-AP223*CX223))/(100*CQ223)</f>
        <v>0</v>
      </c>
      <c r="T223">
        <f>CV223 - IF(AP223&gt;1, S223*CQ223*100.0/(AR223*DJ223), 0)</f>
        <v>0</v>
      </c>
      <c r="U223">
        <f>((AA223-Q223/2)*T223-S223)/(AA223+Q223/2)</f>
        <v>0</v>
      </c>
      <c r="V223">
        <f>U223*(DC223+DD223)/1000.0</f>
        <v>0</v>
      </c>
      <c r="W223">
        <f>(CV223 - IF(AP223&gt;1, S223*CQ223*100.0/(AR223*DJ223), 0))*(DC223+DD223)/1000.0</f>
        <v>0</v>
      </c>
      <c r="X223">
        <f>2.0/((1/Z223-1/Y223)+SIGN(Z223)*SQRT((1/Z223-1/Y223)*(1/Z223-1/Y223) + 4*CR223/((CR223+1)*(CR223+1))*(2*1/Z223*1/Y223-1/Y223*1/Y223)))</f>
        <v>0</v>
      </c>
      <c r="Y223">
        <f>IF(LEFT(CS223,1)&lt;&gt;"0",IF(LEFT(CS223,1)="1",3.0,CT223),$D$5+$E$5*(DJ223*DC223/($K$5*1000))+$F$5*(DJ223*DC223/($K$5*1000))*MAX(MIN(CQ223,$J$5),$I$5)*MAX(MIN(CQ223,$J$5),$I$5)+$G$5*MAX(MIN(CQ223,$J$5),$I$5)*(DJ223*DC223/($K$5*1000))+$H$5*(DJ223*DC223/($K$5*1000))*(DJ223*DC223/($K$5*1000)))</f>
        <v>0</v>
      </c>
      <c r="Z223">
        <f>Q223*(1000-(1000*0.61365*exp(17.502*AD223/(240.97+AD223))/(DC223+DD223)+CX223)/2)/(1000*0.61365*exp(17.502*AD223/(240.97+AD223))/(DC223+DD223)-CX223)</f>
        <v>0</v>
      </c>
      <c r="AA223">
        <f>1/((CR223+1)/(X223/1.6)+1/(Y223/1.37)) + CR223/((CR223+1)/(X223/1.6) + CR223/(Y223/1.37))</f>
        <v>0</v>
      </c>
      <c r="AB223">
        <f>(CM223*CP223)</f>
        <v>0</v>
      </c>
      <c r="AC223">
        <f>(DE223+(AB223+2*0.95*5.67E-8*(((DE223+$B$7)+273)^4-(DE223+273)^4)-44100*Q223)/(1.84*29.3*Y223+8*0.95*5.67E-8*(DE223+273)^3))</f>
        <v>0</v>
      </c>
      <c r="AD223">
        <f>($B$119*DF223+$D$7*DG223+$C$119*AC223)</f>
        <v>0</v>
      </c>
      <c r="AE223">
        <f>0.61365*exp(17.502*AD223/(240.97+AD223))</f>
        <v>0</v>
      </c>
      <c r="AF223">
        <f>(AG223/AH223*100)</f>
        <v>0</v>
      </c>
      <c r="AG223">
        <f>CX223*(DC223+DD223)/1000</f>
        <v>0</v>
      </c>
      <c r="AH223">
        <f>0.61365*exp(17.502*DE223/(240.97+DE223))</f>
        <v>0</v>
      </c>
      <c r="AI223">
        <f>(AE223-CX223*(DC223+DD223)/1000)</f>
        <v>0</v>
      </c>
      <c r="AJ223">
        <f>(-Q223*44100)</f>
        <v>0</v>
      </c>
      <c r="AK223">
        <f>2*29.3*Y223*0.92*(DE223-AD223)</f>
        <v>0</v>
      </c>
      <c r="AL223">
        <f>2*0.95*5.67E-8*(((DE223+$B$7)+273)^4-(AD223+273)^4)</f>
        <v>0</v>
      </c>
      <c r="AM223">
        <f>AB223+AL223+AJ223+AK223</f>
        <v>0</v>
      </c>
      <c r="AN223">
        <v>0</v>
      </c>
      <c r="AO223">
        <v>0</v>
      </c>
      <c r="AP223">
        <f>IF(AN223*$H$13&gt;=AR223,1.0,(AR223/(AR223-AN223*$H$13)))</f>
        <v>0</v>
      </c>
      <c r="AQ223">
        <f>(AP223-1)*100</f>
        <v>0</v>
      </c>
      <c r="AR223">
        <f>MAX(0,($B$13+$C$13*DJ223)/(1+$D$13*DJ223)*DC223/(DE223+273)*$E$13)</f>
        <v>0</v>
      </c>
      <c r="AS223" t="s">
        <v>1337</v>
      </c>
      <c r="AT223">
        <v>12576.7</v>
      </c>
      <c r="AU223">
        <v>572.3226923076923</v>
      </c>
      <c r="AV223">
        <v>2866.85</v>
      </c>
      <c r="AW223">
        <f>1-AU223/AV223</f>
        <v>0</v>
      </c>
      <c r="AX223">
        <v>-1.121126820696914</v>
      </c>
      <c r="AY223" t="s">
        <v>412</v>
      </c>
      <c r="AZ223" t="s">
        <v>412</v>
      </c>
      <c r="BA223">
        <v>0</v>
      </c>
      <c r="BB223">
        <v>0</v>
      </c>
      <c r="BC223">
        <f>1-BA223/BB223</f>
        <v>0</v>
      </c>
      <c r="BD223">
        <v>0.5</v>
      </c>
      <c r="BE223">
        <f>CN223</f>
        <v>0</v>
      </c>
      <c r="BF223">
        <f>S223</f>
        <v>0</v>
      </c>
      <c r="BG223">
        <f>BC223*BD223*BE223</f>
        <v>0</v>
      </c>
      <c r="BH223">
        <f>(BF223-AX223)/BE223</f>
        <v>0</v>
      </c>
      <c r="BI223">
        <f>(AV223-BB223)/BB223</f>
        <v>0</v>
      </c>
      <c r="BJ223">
        <f>AU223/(AW223+AU223/BB223)</f>
        <v>0</v>
      </c>
      <c r="BK223" t="s">
        <v>412</v>
      </c>
      <c r="BL223">
        <v>0</v>
      </c>
      <c r="BM223">
        <f>IF(BL223&lt;&gt;0, BL223, BJ223)</f>
        <v>0</v>
      </c>
      <c r="BN223">
        <f>1-BM223/BB223</f>
        <v>0</v>
      </c>
      <c r="BO223">
        <f>(BB223-BA223)/(BB223-BM223)</f>
        <v>0</v>
      </c>
      <c r="BP223">
        <f>(AV223-BB223)/(AV223-BM223)</f>
        <v>0</v>
      </c>
      <c r="BQ223">
        <f>(BB223-BA223)/(BB223-AU223)</f>
        <v>0</v>
      </c>
      <c r="BR223">
        <f>(AV223-BB223)/(AV223-AU223)</f>
        <v>0</v>
      </c>
      <c r="BS223">
        <f>(BO223*BM223/BA223)</f>
        <v>0</v>
      </c>
      <c r="BT223">
        <f>(1-BS223)</f>
        <v>0</v>
      </c>
      <c r="BU223">
        <v>2206</v>
      </c>
      <c r="BV223">
        <v>300</v>
      </c>
      <c r="BW223">
        <v>300</v>
      </c>
      <c r="BX223">
        <v>300</v>
      </c>
      <c r="BY223">
        <v>12576.7</v>
      </c>
      <c r="BZ223">
        <v>2769.07</v>
      </c>
      <c r="CA223">
        <v>-0.0104096</v>
      </c>
      <c r="CB223">
        <v>-29.5</v>
      </c>
      <c r="CC223" t="s">
        <v>412</v>
      </c>
      <c r="CD223" t="s">
        <v>412</v>
      </c>
      <c r="CE223" t="s">
        <v>412</v>
      </c>
      <c r="CF223" t="s">
        <v>412</v>
      </c>
      <c r="CG223" t="s">
        <v>412</v>
      </c>
      <c r="CH223" t="s">
        <v>412</v>
      </c>
      <c r="CI223" t="s">
        <v>412</v>
      </c>
      <c r="CJ223" t="s">
        <v>412</v>
      </c>
      <c r="CK223" t="s">
        <v>412</v>
      </c>
      <c r="CL223" t="s">
        <v>412</v>
      </c>
      <c r="CM223">
        <f>$B$11*DK223+$C$11*DL223+$F$11*DW223*(1-DZ223)</f>
        <v>0</v>
      </c>
      <c r="CN223">
        <f>CM223*CO223</f>
        <v>0</v>
      </c>
      <c r="CO223">
        <f>($B$11*$D$9+$C$11*$D$9+$F$11*((EJ223+EB223)/MAX(EJ223+EB223+EK223, 0.1)*$I$9+EK223/MAX(EJ223+EB223+EK223, 0.1)*$J$9))/($B$11+$C$11+$F$11)</f>
        <v>0</v>
      </c>
      <c r="CP223">
        <f>($B$11*$K$9+$C$11*$K$9+$F$11*((EJ223+EB223)/MAX(EJ223+EB223+EK223, 0.1)*$P$9+EK223/MAX(EJ223+EB223+EK223, 0.1)*$Q$9))/($B$11+$C$11+$F$11)</f>
        <v>0</v>
      </c>
      <c r="CQ223">
        <v>6</v>
      </c>
      <c r="CR223">
        <v>0.5</v>
      </c>
      <c r="CS223" t="s">
        <v>413</v>
      </c>
      <c r="CT223">
        <v>2</v>
      </c>
      <c r="CU223">
        <v>1687915621</v>
      </c>
      <c r="CV223">
        <v>436.0634516129033</v>
      </c>
      <c r="CW223">
        <v>435.0053225806453</v>
      </c>
      <c r="CX223">
        <v>23.14584838709678</v>
      </c>
      <c r="CY223">
        <v>23.00559032258066</v>
      </c>
      <c r="CZ223">
        <v>435.7324516129033</v>
      </c>
      <c r="DA223">
        <v>22.82584838709678</v>
      </c>
      <c r="DB223">
        <v>600.2072903225807</v>
      </c>
      <c r="DC223">
        <v>100.7545161290323</v>
      </c>
      <c r="DD223">
        <v>0.09987245161290322</v>
      </c>
      <c r="DE223">
        <v>27.06791935483871</v>
      </c>
      <c r="DF223">
        <v>26.60849677419355</v>
      </c>
      <c r="DG223">
        <v>999.9000000000003</v>
      </c>
      <c r="DH223">
        <v>0</v>
      </c>
      <c r="DI223">
        <v>0</v>
      </c>
      <c r="DJ223">
        <v>10007.23838709677</v>
      </c>
      <c r="DK223">
        <v>0</v>
      </c>
      <c r="DL223">
        <v>31.60924838709677</v>
      </c>
      <c r="DM223">
        <v>1.072893806451613</v>
      </c>
      <c r="DN223">
        <v>446.4163870967742</v>
      </c>
      <c r="DO223">
        <v>445.2484516129033</v>
      </c>
      <c r="DP223">
        <v>0.1527072580645161</v>
      </c>
      <c r="DQ223">
        <v>435.0053225806453</v>
      </c>
      <c r="DR223">
        <v>23.00559032258066</v>
      </c>
      <c r="DS223">
        <v>2.333302258064517</v>
      </c>
      <c r="DT223">
        <v>2.317915806451613</v>
      </c>
      <c r="DU223">
        <v>19.90816129032258</v>
      </c>
      <c r="DV223">
        <v>19.80144516129032</v>
      </c>
      <c r="DW223">
        <v>0.0499931</v>
      </c>
      <c r="DX223">
        <v>0</v>
      </c>
      <c r="DY223">
        <v>0</v>
      </c>
      <c r="DZ223">
        <v>0</v>
      </c>
      <c r="EA223">
        <v>572.2383870967742</v>
      </c>
      <c r="EB223">
        <v>0.0499931</v>
      </c>
      <c r="EC223">
        <v>499.9448387096774</v>
      </c>
      <c r="ED223">
        <v>-1.281290322580645</v>
      </c>
      <c r="EE223">
        <v>34.911</v>
      </c>
      <c r="EF223">
        <v>38.64496774193548</v>
      </c>
      <c r="EG223">
        <v>37.00577419354838</v>
      </c>
      <c r="EH223">
        <v>38.92309677419353</v>
      </c>
      <c r="EI223">
        <v>37.49164516129031</v>
      </c>
      <c r="EJ223">
        <v>0</v>
      </c>
      <c r="EK223">
        <v>0</v>
      </c>
      <c r="EL223">
        <v>0</v>
      </c>
      <c r="EM223">
        <v>122.6000001430511</v>
      </c>
      <c r="EN223">
        <v>0</v>
      </c>
      <c r="EO223">
        <v>572.3226923076923</v>
      </c>
      <c r="EP223">
        <v>12.15145313857912</v>
      </c>
      <c r="EQ223">
        <v>-184.3483760122951</v>
      </c>
      <c r="ER223">
        <v>498.8826923076923</v>
      </c>
      <c r="ES223">
        <v>15</v>
      </c>
      <c r="ET223">
        <v>1687915654.5</v>
      </c>
      <c r="EU223" t="s">
        <v>1338</v>
      </c>
      <c r="EV223">
        <v>1687915654.5</v>
      </c>
      <c r="EW223">
        <v>1687915646.5</v>
      </c>
      <c r="EX223">
        <v>187</v>
      </c>
      <c r="EY223">
        <v>-0.014</v>
      </c>
      <c r="EZ223">
        <v>-0.013</v>
      </c>
      <c r="FA223">
        <v>0.331</v>
      </c>
      <c r="FB223">
        <v>0.32</v>
      </c>
      <c r="FC223">
        <v>435</v>
      </c>
      <c r="FD223">
        <v>23</v>
      </c>
      <c r="FE223">
        <v>0.31</v>
      </c>
      <c r="FF223">
        <v>0.31</v>
      </c>
      <c r="FG223">
        <v>1.034042170731707</v>
      </c>
      <c r="FH223">
        <v>0.7205664668989545</v>
      </c>
      <c r="FI223">
        <v>0.07722695603627912</v>
      </c>
      <c r="FJ223">
        <v>1</v>
      </c>
      <c r="FK223">
        <v>436.0724193548388</v>
      </c>
      <c r="FL223">
        <v>0.5477903225800105</v>
      </c>
      <c r="FM223">
        <v>0.04298369848056219</v>
      </c>
      <c r="FN223">
        <v>1</v>
      </c>
      <c r="FO223">
        <v>0.1439036585365854</v>
      </c>
      <c r="FP223">
        <v>0.1763198675958186</v>
      </c>
      <c r="FQ223">
        <v>0.01760928605443212</v>
      </c>
      <c r="FR223">
        <v>1</v>
      </c>
      <c r="FS223">
        <v>23.15873548387097</v>
      </c>
      <c r="FT223">
        <v>-0.05330806451611951</v>
      </c>
      <c r="FU223">
        <v>0.004224471594145369</v>
      </c>
      <c r="FV223">
        <v>1</v>
      </c>
      <c r="FW223">
        <v>4</v>
      </c>
      <c r="FX223">
        <v>4</v>
      </c>
      <c r="FY223" t="s">
        <v>415</v>
      </c>
      <c r="FZ223">
        <v>3.17767</v>
      </c>
      <c r="GA223">
        <v>2.79711</v>
      </c>
      <c r="GB223">
        <v>0.107528</v>
      </c>
      <c r="GC223">
        <v>0.107926</v>
      </c>
      <c r="GD223">
        <v>0.116415</v>
      </c>
      <c r="GE223">
        <v>0.117024</v>
      </c>
      <c r="GF223">
        <v>27869.9</v>
      </c>
      <c r="GG223">
        <v>22185.3</v>
      </c>
      <c r="GH223">
        <v>29188</v>
      </c>
      <c r="GI223">
        <v>24364.2</v>
      </c>
      <c r="GJ223">
        <v>32786.8</v>
      </c>
      <c r="GK223">
        <v>31390.2</v>
      </c>
      <c r="GL223">
        <v>40255.1</v>
      </c>
      <c r="GM223">
        <v>39755.1</v>
      </c>
      <c r="GN223">
        <v>2.1663</v>
      </c>
      <c r="GO223">
        <v>1.87987</v>
      </c>
      <c r="GP223">
        <v>0.09030100000000001</v>
      </c>
      <c r="GQ223">
        <v>0</v>
      </c>
      <c r="GR223">
        <v>25.1389</v>
      </c>
      <c r="GS223">
        <v>999.9</v>
      </c>
      <c r="GT223">
        <v>64.7</v>
      </c>
      <c r="GU223">
        <v>30.2</v>
      </c>
      <c r="GV223">
        <v>27.6744</v>
      </c>
      <c r="GW223">
        <v>62.4001</v>
      </c>
      <c r="GX223">
        <v>31.2861</v>
      </c>
      <c r="GY223">
        <v>1</v>
      </c>
      <c r="GZ223">
        <v>0.0333359</v>
      </c>
      <c r="HA223">
        <v>0</v>
      </c>
      <c r="HB223">
        <v>20.2946</v>
      </c>
      <c r="HC223">
        <v>5.22762</v>
      </c>
      <c r="HD223">
        <v>11.908</v>
      </c>
      <c r="HE223">
        <v>4.96375</v>
      </c>
      <c r="HF223">
        <v>3.292</v>
      </c>
      <c r="HG223">
        <v>9999</v>
      </c>
      <c r="HH223">
        <v>9999</v>
      </c>
      <c r="HI223">
        <v>9999</v>
      </c>
      <c r="HJ223">
        <v>999.9</v>
      </c>
      <c r="HK223">
        <v>4.97024</v>
      </c>
      <c r="HL223">
        <v>1.87496</v>
      </c>
      <c r="HM223">
        <v>1.87363</v>
      </c>
      <c r="HN223">
        <v>1.87276</v>
      </c>
      <c r="HO223">
        <v>1.87438</v>
      </c>
      <c r="HP223">
        <v>1.86931</v>
      </c>
      <c r="HQ223">
        <v>1.87347</v>
      </c>
      <c r="HR223">
        <v>1.87855</v>
      </c>
      <c r="HS223">
        <v>0</v>
      </c>
      <c r="HT223">
        <v>0</v>
      </c>
      <c r="HU223">
        <v>0</v>
      </c>
      <c r="HV223">
        <v>0</v>
      </c>
      <c r="HW223" t="s">
        <v>416</v>
      </c>
      <c r="HX223" t="s">
        <v>417</v>
      </c>
      <c r="HY223" t="s">
        <v>418</v>
      </c>
      <c r="HZ223" t="s">
        <v>418</v>
      </c>
      <c r="IA223" t="s">
        <v>418</v>
      </c>
      <c r="IB223" t="s">
        <v>418</v>
      </c>
      <c r="IC223">
        <v>0</v>
      </c>
      <c r="ID223">
        <v>100</v>
      </c>
      <c r="IE223">
        <v>100</v>
      </c>
      <c r="IF223">
        <v>0.331</v>
      </c>
      <c r="IG223">
        <v>0.32</v>
      </c>
      <c r="IH223">
        <v>0.3457142857143367</v>
      </c>
      <c r="II223">
        <v>0</v>
      </c>
      <c r="IJ223">
        <v>0</v>
      </c>
      <c r="IK223">
        <v>0</v>
      </c>
      <c r="IL223">
        <v>0.3324549999999995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1.7</v>
      </c>
      <c r="IU223">
        <v>1.8</v>
      </c>
      <c r="IV223">
        <v>1.12183</v>
      </c>
      <c r="IW223">
        <v>2.40723</v>
      </c>
      <c r="IX223">
        <v>1.42578</v>
      </c>
      <c r="IY223">
        <v>2.26562</v>
      </c>
      <c r="IZ223">
        <v>1.54785</v>
      </c>
      <c r="JA223">
        <v>2.45972</v>
      </c>
      <c r="JB223">
        <v>33.4232</v>
      </c>
      <c r="JC223">
        <v>14.4823</v>
      </c>
      <c r="JD223">
        <v>18</v>
      </c>
      <c r="JE223">
        <v>631.4690000000001</v>
      </c>
      <c r="JF223">
        <v>430.736</v>
      </c>
      <c r="JG223">
        <v>26.8594</v>
      </c>
      <c r="JH223">
        <v>27.7195</v>
      </c>
      <c r="JI223">
        <v>29.9997</v>
      </c>
      <c r="JJ223">
        <v>27.6203</v>
      </c>
      <c r="JK223">
        <v>27.5642</v>
      </c>
      <c r="JL223">
        <v>22.4827</v>
      </c>
      <c r="JM223">
        <v>0</v>
      </c>
      <c r="JN223">
        <v>100</v>
      </c>
      <c r="JO223">
        <v>-999.9</v>
      </c>
      <c r="JP223">
        <v>435</v>
      </c>
      <c r="JQ223">
        <v>24</v>
      </c>
      <c r="JR223">
        <v>95.093</v>
      </c>
      <c r="JS223">
        <v>101.14</v>
      </c>
    </row>
    <row r="224" spans="1:279">
      <c r="A224">
        <v>188</v>
      </c>
      <c r="B224">
        <v>1687915879.5</v>
      </c>
      <c r="C224">
        <v>43347.90000009537</v>
      </c>
      <c r="D224" t="s">
        <v>1339</v>
      </c>
      <c r="E224" t="s">
        <v>1340</v>
      </c>
      <c r="F224">
        <v>15</v>
      </c>
      <c r="P224">
        <v>1687915871.5</v>
      </c>
      <c r="Q224">
        <f>(R224)/1000</f>
        <v>0</v>
      </c>
      <c r="R224">
        <f>1000*DB224*AP224*(CX224-CY224)/(100*CQ224*(1000-AP224*CX224))</f>
        <v>0</v>
      </c>
      <c r="S224">
        <f>DB224*AP224*(CW224-CV224*(1000-AP224*CY224)/(1000-AP224*CX224))/(100*CQ224)</f>
        <v>0</v>
      </c>
      <c r="T224">
        <f>CV224 - IF(AP224&gt;1, S224*CQ224*100.0/(AR224*DJ224), 0)</f>
        <v>0</v>
      </c>
      <c r="U224">
        <f>((AA224-Q224/2)*T224-S224)/(AA224+Q224/2)</f>
        <v>0</v>
      </c>
      <c r="V224">
        <f>U224*(DC224+DD224)/1000.0</f>
        <v>0</v>
      </c>
      <c r="W224">
        <f>(CV224 - IF(AP224&gt;1, S224*CQ224*100.0/(AR224*DJ224), 0))*(DC224+DD224)/1000.0</f>
        <v>0</v>
      </c>
      <c r="X224">
        <f>2.0/((1/Z224-1/Y224)+SIGN(Z224)*SQRT((1/Z224-1/Y224)*(1/Z224-1/Y224) + 4*CR224/((CR224+1)*(CR224+1))*(2*1/Z224*1/Y224-1/Y224*1/Y224)))</f>
        <v>0</v>
      </c>
      <c r="Y224">
        <f>IF(LEFT(CS224,1)&lt;&gt;"0",IF(LEFT(CS224,1)="1",3.0,CT224),$D$5+$E$5*(DJ224*DC224/($K$5*1000))+$F$5*(DJ224*DC224/($K$5*1000))*MAX(MIN(CQ224,$J$5),$I$5)*MAX(MIN(CQ224,$J$5),$I$5)+$G$5*MAX(MIN(CQ224,$J$5),$I$5)*(DJ224*DC224/($K$5*1000))+$H$5*(DJ224*DC224/($K$5*1000))*(DJ224*DC224/($K$5*1000)))</f>
        <v>0</v>
      </c>
      <c r="Z224">
        <f>Q224*(1000-(1000*0.61365*exp(17.502*AD224/(240.97+AD224))/(DC224+DD224)+CX224)/2)/(1000*0.61365*exp(17.502*AD224/(240.97+AD224))/(DC224+DD224)-CX224)</f>
        <v>0</v>
      </c>
      <c r="AA224">
        <f>1/((CR224+1)/(X224/1.6)+1/(Y224/1.37)) + CR224/((CR224+1)/(X224/1.6) + CR224/(Y224/1.37))</f>
        <v>0</v>
      </c>
      <c r="AB224">
        <f>(CM224*CP224)</f>
        <v>0</v>
      </c>
      <c r="AC224">
        <f>(DE224+(AB224+2*0.95*5.67E-8*(((DE224+$B$7)+273)^4-(DE224+273)^4)-44100*Q224)/(1.84*29.3*Y224+8*0.95*5.67E-8*(DE224+273)^3))</f>
        <v>0</v>
      </c>
      <c r="AD224">
        <f>($B$119*DF224+$D$7*DG224+$C$119*AC224)</f>
        <v>0</v>
      </c>
      <c r="AE224">
        <f>0.61365*exp(17.502*AD224/(240.97+AD224))</f>
        <v>0</v>
      </c>
      <c r="AF224">
        <f>(AG224/AH224*100)</f>
        <v>0</v>
      </c>
      <c r="AG224">
        <f>CX224*(DC224+DD224)/1000</f>
        <v>0</v>
      </c>
      <c r="AH224">
        <f>0.61365*exp(17.502*DE224/(240.97+DE224))</f>
        <v>0</v>
      </c>
      <c r="AI224">
        <f>(AE224-CX224*(DC224+DD224)/1000)</f>
        <v>0</v>
      </c>
      <c r="AJ224">
        <f>(-Q224*44100)</f>
        <v>0</v>
      </c>
      <c r="AK224">
        <f>2*29.3*Y224*0.92*(DE224-AD224)</f>
        <v>0</v>
      </c>
      <c r="AL224">
        <f>2*0.95*5.67E-8*(((DE224+$B$7)+273)^4-(AD224+273)^4)</f>
        <v>0</v>
      </c>
      <c r="AM224">
        <f>AB224+AL224+AJ224+AK224</f>
        <v>0</v>
      </c>
      <c r="AN224">
        <v>0</v>
      </c>
      <c r="AO224">
        <v>0</v>
      </c>
      <c r="AP224">
        <f>IF(AN224*$H$13&gt;=AR224,1.0,(AR224/(AR224-AN224*$H$13)))</f>
        <v>0</v>
      </c>
      <c r="AQ224">
        <f>(AP224-1)*100</f>
        <v>0</v>
      </c>
      <c r="AR224">
        <f>MAX(0,($B$13+$C$13*DJ224)/(1+$D$13*DJ224)*DC224/(DE224+273)*$E$13)</f>
        <v>0</v>
      </c>
      <c r="AS224" t="s">
        <v>1341</v>
      </c>
      <c r="AT224">
        <v>12542.8</v>
      </c>
      <c r="AU224">
        <v>639.5708000000001</v>
      </c>
      <c r="AV224">
        <v>3006.61</v>
      </c>
      <c r="AW224">
        <f>1-AU224/AV224</f>
        <v>0</v>
      </c>
      <c r="AX224">
        <v>-1.25469977613449</v>
      </c>
      <c r="AY224" t="s">
        <v>412</v>
      </c>
      <c r="AZ224" t="s">
        <v>412</v>
      </c>
      <c r="BA224">
        <v>0</v>
      </c>
      <c r="BB224">
        <v>0</v>
      </c>
      <c r="BC224">
        <f>1-BA224/BB224</f>
        <v>0</v>
      </c>
      <c r="BD224">
        <v>0.5</v>
      </c>
      <c r="BE224">
        <f>CN224</f>
        <v>0</v>
      </c>
      <c r="BF224">
        <f>S224</f>
        <v>0</v>
      </c>
      <c r="BG224">
        <f>BC224*BD224*BE224</f>
        <v>0</v>
      </c>
      <c r="BH224">
        <f>(BF224-AX224)/BE224</f>
        <v>0</v>
      </c>
      <c r="BI224">
        <f>(AV224-BB224)/BB224</f>
        <v>0</v>
      </c>
      <c r="BJ224">
        <f>AU224/(AW224+AU224/BB224)</f>
        <v>0</v>
      </c>
      <c r="BK224" t="s">
        <v>412</v>
      </c>
      <c r="BL224">
        <v>0</v>
      </c>
      <c r="BM224">
        <f>IF(BL224&lt;&gt;0, BL224, BJ224)</f>
        <v>0</v>
      </c>
      <c r="BN224">
        <f>1-BM224/BB224</f>
        <v>0</v>
      </c>
      <c r="BO224">
        <f>(BB224-BA224)/(BB224-BM224)</f>
        <v>0</v>
      </c>
      <c r="BP224">
        <f>(AV224-BB224)/(AV224-BM224)</f>
        <v>0</v>
      </c>
      <c r="BQ224">
        <f>(BB224-BA224)/(BB224-AU224)</f>
        <v>0</v>
      </c>
      <c r="BR224">
        <f>(AV224-BB224)/(AV224-AU224)</f>
        <v>0</v>
      </c>
      <c r="BS224">
        <f>(BO224*BM224/BA224)</f>
        <v>0</v>
      </c>
      <c r="BT224">
        <f>(1-BS224)</f>
        <v>0</v>
      </c>
      <c r="BU224">
        <v>2207</v>
      </c>
      <c r="BV224">
        <v>300</v>
      </c>
      <c r="BW224">
        <v>300</v>
      </c>
      <c r="BX224">
        <v>300</v>
      </c>
      <c r="BY224">
        <v>12542.8</v>
      </c>
      <c r="BZ224">
        <v>2895.43</v>
      </c>
      <c r="CA224">
        <v>-0.0103772</v>
      </c>
      <c r="CB224">
        <v>-13.62</v>
      </c>
      <c r="CC224" t="s">
        <v>412</v>
      </c>
      <c r="CD224" t="s">
        <v>412</v>
      </c>
      <c r="CE224" t="s">
        <v>412</v>
      </c>
      <c r="CF224" t="s">
        <v>412</v>
      </c>
      <c r="CG224" t="s">
        <v>412</v>
      </c>
      <c r="CH224" t="s">
        <v>412</v>
      </c>
      <c r="CI224" t="s">
        <v>412</v>
      </c>
      <c r="CJ224" t="s">
        <v>412</v>
      </c>
      <c r="CK224" t="s">
        <v>412</v>
      </c>
      <c r="CL224" t="s">
        <v>412</v>
      </c>
      <c r="CM224">
        <f>$B$11*DK224+$C$11*DL224+$F$11*DW224*(1-DZ224)</f>
        <v>0</v>
      </c>
      <c r="CN224">
        <f>CM224*CO224</f>
        <v>0</v>
      </c>
      <c r="CO224">
        <f>($B$11*$D$9+$C$11*$D$9+$F$11*((EJ224+EB224)/MAX(EJ224+EB224+EK224, 0.1)*$I$9+EK224/MAX(EJ224+EB224+EK224, 0.1)*$J$9))/($B$11+$C$11+$F$11)</f>
        <v>0</v>
      </c>
      <c r="CP224">
        <f>($B$11*$K$9+$C$11*$K$9+$F$11*((EJ224+EB224)/MAX(EJ224+EB224+EK224, 0.1)*$P$9+EK224/MAX(EJ224+EB224+EK224, 0.1)*$Q$9))/($B$11+$C$11+$F$11)</f>
        <v>0</v>
      </c>
      <c r="CQ224">
        <v>6</v>
      </c>
      <c r="CR224">
        <v>0.5</v>
      </c>
      <c r="CS224" t="s">
        <v>413</v>
      </c>
      <c r="CT224">
        <v>2</v>
      </c>
      <c r="CU224">
        <v>1687915871.5</v>
      </c>
      <c r="CV224">
        <v>435.6781935483871</v>
      </c>
      <c r="CW224">
        <v>435.0021612903225</v>
      </c>
      <c r="CX224">
        <v>24.13123548387097</v>
      </c>
      <c r="CY224">
        <v>22.83606774193549</v>
      </c>
      <c r="CZ224">
        <v>435.3031935483871</v>
      </c>
      <c r="DA224">
        <v>23.81157096774193</v>
      </c>
      <c r="DB224">
        <v>600.2094193548388</v>
      </c>
      <c r="DC224">
        <v>100.7529677419355</v>
      </c>
      <c r="DD224">
        <v>0.09994779677419353</v>
      </c>
      <c r="DE224">
        <v>27.10681935483871</v>
      </c>
      <c r="DF224">
        <v>26.71300322580645</v>
      </c>
      <c r="DG224">
        <v>999.9000000000003</v>
      </c>
      <c r="DH224">
        <v>0</v>
      </c>
      <c r="DI224">
        <v>0</v>
      </c>
      <c r="DJ224">
        <v>10002.9835483871</v>
      </c>
      <c r="DK224">
        <v>0</v>
      </c>
      <c r="DL224">
        <v>12.22426451612903</v>
      </c>
      <c r="DM224">
        <v>0.6325004838709676</v>
      </c>
      <c r="DN224">
        <v>446.4070967741935</v>
      </c>
      <c r="DO224">
        <v>445.1681935483871</v>
      </c>
      <c r="DP224">
        <v>1.295156451612903</v>
      </c>
      <c r="DQ224">
        <v>435.0021612903225</v>
      </c>
      <c r="DR224">
        <v>22.83606774193549</v>
      </c>
      <c r="DS224">
        <v>2.431292580645162</v>
      </c>
      <c r="DT224">
        <v>2.300800967741935</v>
      </c>
      <c r="DU224">
        <v>20.57371612903226</v>
      </c>
      <c r="DV224">
        <v>19.6820064516129</v>
      </c>
      <c r="DW224">
        <v>0.0499931</v>
      </c>
      <c r="DX224">
        <v>0</v>
      </c>
      <c r="DY224">
        <v>0</v>
      </c>
      <c r="DZ224">
        <v>0</v>
      </c>
      <c r="EA224">
        <v>639.3383870967743</v>
      </c>
      <c r="EB224">
        <v>0.0499931</v>
      </c>
      <c r="EC224">
        <v>325.4312903225807</v>
      </c>
      <c r="ED224">
        <v>-2.262258064516129</v>
      </c>
      <c r="EE224">
        <v>34.89890322580645</v>
      </c>
      <c r="EF224">
        <v>38.3344193548387</v>
      </c>
      <c r="EG224">
        <v>36.79809677419354</v>
      </c>
      <c r="EH224">
        <v>38.57438709677418</v>
      </c>
      <c r="EI224">
        <v>37.02796774193548</v>
      </c>
      <c r="EJ224">
        <v>0</v>
      </c>
      <c r="EK224">
        <v>0</v>
      </c>
      <c r="EL224">
        <v>0</v>
      </c>
      <c r="EM224">
        <v>249.8000001907349</v>
      </c>
      <c r="EN224">
        <v>0</v>
      </c>
      <c r="EO224">
        <v>639.5708000000001</v>
      </c>
      <c r="EP224">
        <v>30.9346153644603</v>
      </c>
      <c r="EQ224">
        <v>-20.23615377060426</v>
      </c>
      <c r="ER224">
        <v>325.18</v>
      </c>
      <c r="ES224">
        <v>15</v>
      </c>
      <c r="ET224">
        <v>1687915901</v>
      </c>
      <c r="EU224" t="s">
        <v>1342</v>
      </c>
      <c r="EV224">
        <v>1687915901</v>
      </c>
      <c r="EW224">
        <v>1687915646.5</v>
      </c>
      <c r="EX224">
        <v>188</v>
      </c>
      <c r="EY224">
        <v>0.043</v>
      </c>
      <c r="EZ224">
        <v>-0.013</v>
      </c>
      <c r="FA224">
        <v>0.375</v>
      </c>
      <c r="FB224">
        <v>0.32</v>
      </c>
      <c r="FC224">
        <v>435</v>
      </c>
      <c r="FD224">
        <v>23</v>
      </c>
      <c r="FE224">
        <v>0.42</v>
      </c>
      <c r="FF224">
        <v>0.31</v>
      </c>
      <c r="FG224">
        <v>0.6087780731707316</v>
      </c>
      <c r="FH224">
        <v>0.3791981393728231</v>
      </c>
      <c r="FI224">
        <v>0.04640577345829869</v>
      </c>
      <c r="FJ224">
        <v>1</v>
      </c>
      <c r="FK224">
        <v>435.6347096774193</v>
      </c>
      <c r="FL224">
        <v>0.2253387096762065</v>
      </c>
      <c r="FM224">
        <v>0.02223944990672829</v>
      </c>
      <c r="FN224">
        <v>1</v>
      </c>
      <c r="FO224">
        <v>1.293866097560975</v>
      </c>
      <c r="FP224">
        <v>0.0217494773519157</v>
      </c>
      <c r="FQ224">
        <v>0.00283254335256151</v>
      </c>
      <c r="FR224">
        <v>1</v>
      </c>
      <c r="FS224">
        <v>24.13123548387097</v>
      </c>
      <c r="FT224">
        <v>0.09416129032256701</v>
      </c>
      <c r="FU224">
        <v>0.007138109824221296</v>
      </c>
      <c r="FV224">
        <v>1</v>
      </c>
      <c r="FW224">
        <v>4</v>
      </c>
      <c r="FX224">
        <v>4</v>
      </c>
      <c r="FY224" t="s">
        <v>415</v>
      </c>
      <c r="FZ224">
        <v>3.17756</v>
      </c>
      <c r="GA224">
        <v>2.79665</v>
      </c>
      <c r="GB224">
        <v>0.107453</v>
      </c>
      <c r="GC224">
        <v>0.107913</v>
      </c>
      <c r="GD224">
        <v>0.119969</v>
      </c>
      <c r="GE224">
        <v>0.116537</v>
      </c>
      <c r="GF224">
        <v>27867.7</v>
      </c>
      <c r="GG224">
        <v>22183.4</v>
      </c>
      <c r="GH224">
        <v>29183.1</v>
      </c>
      <c r="GI224">
        <v>24361.6</v>
      </c>
      <c r="GJ224">
        <v>32645.4</v>
      </c>
      <c r="GK224">
        <v>31405</v>
      </c>
      <c r="GL224">
        <v>40247.3</v>
      </c>
      <c r="GM224">
        <v>39751.7</v>
      </c>
      <c r="GN224">
        <v>2.16777</v>
      </c>
      <c r="GO224">
        <v>1.88052</v>
      </c>
      <c r="GP224">
        <v>0.099618</v>
      </c>
      <c r="GQ224">
        <v>0</v>
      </c>
      <c r="GR224">
        <v>25.0905</v>
      </c>
      <c r="GS224">
        <v>999.9</v>
      </c>
      <c r="GT224">
        <v>64.5</v>
      </c>
      <c r="GU224">
        <v>30.1</v>
      </c>
      <c r="GV224">
        <v>27.4326</v>
      </c>
      <c r="GW224">
        <v>62.3301</v>
      </c>
      <c r="GX224">
        <v>30.6891</v>
      </c>
      <c r="GY224">
        <v>1</v>
      </c>
      <c r="GZ224">
        <v>0.035127</v>
      </c>
      <c r="HA224">
        <v>0</v>
      </c>
      <c r="HB224">
        <v>20.2924</v>
      </c>
      <c r="HC224">
        <v>5.22897</v>
      </c>
      <c r="HD224">
        <v>11.9072</v>
      </c>
      <c r="HE224">
        <v>4.9637</v>
      </c>
      <c r="HF224">
        <v>3.292</v>
      </c>
      <c r="HG224">
        <v>9999</v>
      </c>
      <c r="HH224">
        <v>9999</v>
      </c>
      <c r="HI224">
        <v>9999</v>
      </c>
      <c r="HJ224">
        <v>999.9</v>
      </c>
      <c r="HK224">
        <v>4.97019</v>
      </c>
      <c r="HL224">
        <v>1.87494</v>
      </c>
      <c r="HM224">
        <v>1.87363</v>
      </c>
      <c r="HN224">
        <v>1.87275</v>
      </c>
      <c r="HO224">
        <v>1.87432</v>
      </c>
      <c r="HP224">
        <v>1.86928</v>
      </c>
      <c r="HQ224">
        <v>1.87347</v>
      </c>
      <c r="HR224">
        <v>1.87853</v>
      </c>
      <c r="HS224">
        <v>0</v>
      </c>
      <c r="HT224">
        <v>0</v>
      </c>
      <c r="HU224">
        <v>0</v>
      </c>
      <c r="HV224">
        <v>0</v>
      </c>
      <c r="HW224" t="s">
        <v>416</v>
      </c>
      <c r="HX224" t="s">
        <v>417</v>
      </c>
      <c r="HY224" t="s">
        <v>418</v>
      </c>
      <c r="HZ224" t="s">
        <v>418</v>
      </c>
      <c r="IA224" t="s">
        <v>418</v>
      </c>
      <c r="IB224" t="s">
        <v>418</v>
      </c>
      <c r="IC224">
        <v>0</v>
      </c>
      <c r="ID224">
        <v>100</v>
      </c>
      <c r="IE224">
        <v>100</v>
      </c>
      <c r="IF224">
        <v>0.375</v>
      </c>
      <c r="IG224">
        <v>0.3197</v>
      </c>
      <c r="IH224">
        <v>0.3314761904763373</v>
      </c>
      <c r="II224">
        <v>0</v>
      </c>
      <c r="IJ224">
        <v>0</v>
      </c>
      <c r="IK224">
        <v>0</v>
      </c>
      <c r="IL224">
        <v>0.3196619047619045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3.8</v>
      </c>
      <c r="IU224">
        <v>3.9</v>
      </c>
      <c r="IV224">
        <v>1.12305</v>
      </c>
      <c r="IW224">
        <v>2.41089</v>
      </c>
      <c r="IX224">
        <v>1.42578</v>
      </c>
      <c r="IY224">
        <v>2.26562</v>
      </c>
      <c r="IZ224">
        <v>1.54785</v>
      </c>
      <c r="JA224">
        <v>2.45361</v>
      </c>
      <c r="JB224">
        <v>33.3111</v>
      </c>
      <c r="JC224">
        <v>14.456</v>
      </c>
      <c r="JD224">
        <v>18</v>
      </c>
      <c r="JE224">
        <v>632.726</v>
      </c>
      <c r="JF224">
        <v>431.319</v>
      </c>
      <c r="JG224">
        <v>26.8705</v>
      </c>
      <c r="JH224">
        <v>27.674</v>
      </c>
      <c r="JI224">
        <v>30.0006</v>
      </c>
      <c r="JJ224">
        <v>27.6348</v>
      </c>
      <c r="JK224">
        <v>27.5921</v>
      </c>
      <c r="JL224">
        <v>22.4842</v>
      </c>
      <c r="JM224">
        <v>0</v>
      </c>
      <c r="JN224">
        <v>100</v>
      </c>
      <c r="JO224">
        <v>-999.9</v>
      </c>
      <c r="JP224">
        <v>435</v>
      </c>
      <c r="JQ224">
        <v>24</v>
      </c>
      <c r="JR224">
        <v>95.0754</v>
      </c>
      <c r="JS224">
        <v>101.131</v>
      </c>
    </row>
    <row r="225" spans="1:279">
      <c r="A225">
        <v>189</v>
      </c>
      <c r="B225">
        <v>1687916072</v>
      </c>
      <c r="C225">
        <v>43540.40000009537</v>
      </c>
      <c r="D225" t="s">
        <v>1343</v>
      </c>
      <c r="E225" t="s">
        <v>1344</v>
      </c>
      <c r="F225">
        <v>15</v>
      </c>
      <c r="P225">
        <v>1687916064</v>
      </c>
      <c r="Q225">
        <f>(R225)/1000</f>
        <v>0</v>
      </c>
      <c r="R225">
        <f>1000*DB225*AP225*(CX225-CY225)/(100*CQ225*(1000-AP225*CX225))</f>
        <v>0</v>
      </c>
      <c r="S225">
        <f>DB225*AP225*(CW225-CV225*(1000-AP225*CY225)/(1000-AP225*CX225))/(100*CQ225)</f>
        <v>0</v>
      </c>
      <c r="T225">
        <f>CV225 - IF(AP225&gt;1, S225*CQ225*100.0/(AR225*DJ225), 0)</f>
        <v>0</v>
      </c>
      <c r="U225">
        <f>((AA225-Q225/2)*T225-S225)/(AA225+Q225/2)</f>
        <v>0</v>
      </c>
      <c r="V225">
        <f>U225*(DC225+DD225)/1000.0</f>
        <v>0</v>
      </c>
      <c r="W225">
        <f>(CV225 - IF(AP225&gt;1, S225*CQ225*100.0/(AR225*DJ225), 0))*(DC225+DD225)/1000.0</f>
        <v>0</v>
      </c>
      <c r="X225">
        <f>2.0/((1/Z225-1/Y225)+SIGN(Z225)*SQRT((1/Z225-1/Y225)*(1/Z225-1/Y225) + 4*CR225/((CR225+1)*(CR225+1))*(2*1/Z225*1/Y225-1/Y225*1/Y225)))</f>
        <v>0</v>
      </c>
      <c r="Y225">
        <f>IF(LEFT(CS225,1)&lt;&gt;"0",IF(LEFT(CS225,1)="1",3.0,CT225),$D$5+$E$5*(DJ225*DC225/($K$5*1000))+$F$5*(DJ225*DC225/($K$5*1000))*MAX(MIN(CQ225,$J$5),$I$5)*MAX(MIN(CQ225,$J$5),$I$5)+$G$5*MAX(MIN(CQ225,$J$5),$I$5)*(DJ225*DC225/($K$5*1000))+$H$5*(DJ225*DC225/($K$5*1000))*(DJ225*DC225/($K$5*1000)))</f>
        <v>0</v>
      </c>
      <c r="Z225">
        <f>Q225*(1000-(1000*0.61365*exp(17.502*AD225/(240.97+AD225))/(DC225+DD225)+CX225)/2)/(1000*0.61365*exp(17.502*AD225/(240.97+AD225))/(DC225+DD225)-CX225)</f>
        <v>0</v>
      </c>
      <c r="AA225">
        <f>1/((CR225+1)/(X225/1.6)+1/(Y225/1.37)) + CR225/((CR225+1)/(X225/1.6) + CR225/(Y225/1.37))</f>
        <v>0</v>
      </c>
      <c r="AB225">
        <f>(CM225*CP225)</f>
        <v>0</v>
      </c>
      <c r="AC225">
        <f>(DE225+(AB225+2*0.95*5.67E-8*(((DE225+$B$7)+273)^4-(DE225+273)^4)-44100*Q225)/(1.84*29.3*Y225+8*0.95*5.67E-8*(DE225+273)^3))</f>
        <v>0</v>
      </c>
      <c r="AD225">
        <f>($B$119*DF225+$D$7*DG225+$C$119*AC225)</f>
        <v>0</v>
      </c>
      <c r="AE225">
        <f>0.61365*exp(17.502*AD225/(240.97+AD225))</f>
        <v>0</v>
      </c>
      <c r="AF225">
        <f>(AG225/AH225*100)</f>
        <v>0</v>
      </c>
      <c r="AG225">
        <f>CX225*(DC225+DD225)/1000</f>
        <v>0</v>
      </c>
      <c r="AH225">
        <f>0.61365*exp(17.502*DE225/(240.97+DE225))</f>
        <v>0</v>
      </c>
      <c r="AI225">
        <f>(AE225-CX225*(DC225+DD225)/1000)</f>
        <v>0</v>
      </c>
      <c r="AJ225">
        <f>(-Q225*44100)</f>
        <v>0</v>
      </c>
      <c r="AK225">
        <f>2*29.3*Y225*0.92*(DE225-AD225)</f>
        <v>0</v>
      </c>
      <c r="AL225">
        <f>2*0.95*5.67E-8*(((DE225+$B$7)+273)^4-(AD225+273)^4)</f>
        <v>0</v>
      </c>
      <c r="AM225">
        <f>AB225+AL225+AJ225+AK225</f>
        <v>0</v>
      </c>
      <c r="AN225">
        <v>0</v>
      </c>
      <c r="AO225">
        <v>0</v>
      </c>
      <c r="AP225">
        <f>IF(AN225*$H$13&gt;=AR225,1.0,(AR225/(AR225-AN225*$H$13)))</f>
        <v>0</v>
      </c>
      <c r="AQ225">
        <f>(AP225-1)*100</f>
        <v>0</v>
      </c>
      <c r="AR225">
        <f>MAX(0,($B$13+$C$13*DJ225)/(1+$D$13*DJ225)*DC225/(DE225+273)*$E$13)</f>
        <v>0</v>
      </c>
      <c r="AS225" t="s">
        <v>1345</v>
      </c>
      <c r="AT225">
        <v>12522.3</v>
      </c>
      <c r="AU225">
        <v>564.3853846153846</v>
      </c>
      <c r="AV225">
        <v>2987.98</v>
      </c>
      <c r="AW225">
        <f>1-AU225/AV225</f>
        <v>0</v>
      </c>
      <c r="AX225">
        <v>-1.253177770489257</v>
      </c>
      <c r="AY225" t="s">
        <v>412</v>
      </c>
      <c r="AZ225" t="s">
        <v>412</v>
      </c>
      <c r="BA225">
        <v>0</v>
      </c>
      <c r="BB225">
        <v>0</v>
      </c>
      <c r="BC225">
        <f>1-BA225/BB225</f>
        <v>0</v>
      </c>
      <c r="BD225">
        <v>0.5</v>
      </c>
      <c r="BE225">
        <f>CN225</f>
        <v>0</v>
      </c>
      <c r="BF225">
        <f>S225</f>
        <v>0</v>
      </c>
      <c r="BG225">
        <f>BC225*BD225*BE225</f>
        <v>0</v>
      </c>
      <c r="BH225">
        <f>(BF225-AX225)/BE225</f>
        <v>0</v>
      </c>
      <c r="BI225">
        <f>(AV225-BB225)/BB225</f>
        <v>0</v>
      </c>
      <c r="BJ225">
        <f>AU225/(AW225+AU225/BB225)</f>
        <v>0</v>
      </c>
      <c r="BK225" t="s">
        <v>412</v>
      </c>
      <c r="BL225">
        <v>0</v>
      </c>
      <c r="BM225">
        <f>IF(BL225&lt;&gt;0, BL225, BJ225)</f>
        <v>0</v>
      </c>
      <c r="BN225">
        <f>1-BM225/BB225</f>
        <v>0</v>
      </c>
      <c r="BO225">
        <f>(BB225-BA225)/(BB225-BM225)</f>
        <v>0</v>
      </c>
      <c r="BP225">
        <f>(AV225-BB225)/(AV225-BM225)</f>
        <v>0</v>
      </c>
      <c r="BQ225">
        <f>(BB225-BA225)/(BB225-AU225)</f>
        <v>0</v>
      </c>
      <c r="BR225">
        <f>(AV225-BB225)/(AV225-AU225)</f>
        <v>0</v>
      </c>
      <c r="BS225">
        <f>(BO225*BM225/BA225)</f>
        <v>0</v>
      </c>
      <c r="BT225">
        <f>(1-BS225)</f>
        <v>0</v>
      </c>
      <c r="BU225">
        <v>2208</v>
      </c>
      <c r="BV225">
        <v>300</v>
      </c>
      <c r="BW225">
        <v>300</v>
      </c>
      <c r="BX225">
        <v>300</v>
      </c>
      <c r="BY225">
        <v>12522.3</v>
      </c>
      <c r="BZ225">
        <v>2866.89</v>
      </c>
      <c r="CA225">
        <v>-0.010358</v>
      </c>
      <c r="CB225">
        <v>-13.58</v>
      </c>
      <c r="CC225" t="s">
        <v>412</v>
      </c>
      <c r="CD225" t="s">
        <v>412</v>
      </c>
      <c r="CE225" t="s">
        <v>412</v>
      </c>
      <c r="CF225" t="s">
        <v>412</v>
      </c>
      <c r="CG225" t="s">
        <v>412</v>
      </c>
      <c r="CH225" t="s">
        <v>412</v>
      </c>
      <c r="CI225" t="s">
        <v>412</v>
      </c>
      <c r="CJ225" t="s">
        <v>412</v>
      </c>
      <c r="CK225" t="s">
        <v>412</v>
      </c>
      <c r="CL225" t="s">
        <v>412</v>
      </c>
      <c r="CM225">
        <f>$B$11*DK225+$C$11*DL225+$F$11*DW225*(1-DZ225)</f>
        <v>0</v>
      </c>
      <c r="CN225">
        <f>CM225*CO225</f>
        <v>0</v>
      </c>
      <c r="CO225">
        <f>($B$11*$D$9+$C$11*$D$9+$F$11*((EJ225+EB225)/MAX(EJ225+EB225+EK225, 0.1)*$I$9+EK225/MAX(EJ225+EB225+EK225, 0.1)*$J$9))/($B$11+$C$11+$F$11)</f>
        <v>0</v>
      </c>
      <c r="CP225">
        <f>($B$11*$K$9+$C$11*$K$9+$F$11*((EJ225+EB225)/MAX(EJ225+EB225+EK225, 0.1)*$P$9+EK225/MAX(EJ225+EB225+EK225, 0.1)*$Q$9))/($B$11+$C$11+$F$11)</f>
        <v>0</v>
      </c>
      <c r="CQ225">
        <v>6</v>
      </c>
      <c r="CR225">
        <v>0.5</v>
      </c>
      <c r="CS225" t="s">
        <v>413</v>
      </c>
      <c r="CT225">
        <v>2</v>
      </c>
      <c r="CU225">
        <v>1687916064</v>
      </c>
      <c r="CV225">
        <v>435.9993225806451</v>
      </c>
      <c r="CW225">
        <v>435.0107096774194</v>
      </c>
      <c r="CX225">
        <v>22.77374193548387</v>
      </c>
      <c r="CY225">
        <v>22.18157096774194</v>
      </c>
      <c r="CZ225">
        <v>435.6343225806451</v>
      </c>
      <c r="DA225">
        <v>22.48074193548387</v>
      </c>
      <c r="DB225">
        <v>600.1732903225807</v>
      </c>
      <c r="DC225">
        <v>100.7607741935484</v>
      </c>
      <c r="DD225">
        <v>0.1000919</v>
      </c>
      <c r="DE225">
        <v>27.01257419354839</v>
      </c>
      <c r="DF225">
        <v>26.75937741935484</v>
      </c>
      <c r="DG225">
        <v>999.9000000000003</v>
      </c>
      <c r="DH225">
        <v>0</v>
      </c>
      <c r="DI225">
        <v>0</v>
      </c>
      <c r="DJ225">
        <v>9990.038387096774</v>
      </c>
      <c r="DK225">
        <v>0</v>
      </c>
      <c r="DL225">
        <v>31.79283870967743</v>
      </c>
      <c r="DM225">
        <v>0.998648612903226</v>
      </c>
      <c r="DN225">
        <v>446.1822580645161</v>
      </c>
      <c r="DO225">
        <v>444.8787419354838</v>
      </c>
      <c r="DP225">
        <v>0.6188374193548387</v>
      </c>
      <c r="DQ225">
        <v>435.0107096774194</v>
      </c>
      <c r="DR225">
        <v>22.18157096774194</v>
      </c>
      <c r="DS225">
        <v>2.297389032258065</v>
      </c>
      <c r="DT225">
        <v>2.235033548387096</v>
      </c>
      <c r="DU225">
        <v>19.6581</v>
      </c>
      <c r="DV225">
        <v>19.21566774193548</v>
      </c>
      <c r="DW225">
        <v>0.0499931</v>
      </c>
      <c r="DX225">
        <v>0</v>
      </c>
      <c r="DY225">
        <v>0</v>
      </c>
      <c r="DZ225">
        <v>0</v>
      </c>
      <c r="EA225">
        <v>564.2996774193549</v>
      </c>
      <c r="EB225">
        <v>0.0499931</v>
      </c>
      <c r="EC225">
        <v>261.2538709677419</v>
      </c>
      <c r="ED225">
        <v>-0.9070967741935484</v>
      </c>
      <c r="EE225">
        <v>35.42699999999999</v>
      </c>
      <c r="EF225">
        <v>40.06432258064516</v>
      </c>
      <c r="EG225">
        <v>37.81812903225806</v>
      </c>
      <c r="EH225">
        <v>41.28809677419355</v>
      </c>
      <c r="EI225">
        <v>38.28199999999998</v>
      </c>
      <c r="EJ225">
        <v>0</v>
      </c>
      <c r="EK225">
        <v>0</v>
      </c>
      <c r="EL225">
        <v>0</v>
      </c>
      <c r="EM225">
        <v>191.7000000476837</v>
      </c>
      <c r="EN225">
        <v>0</v>
      </c>
      <c r="EO225">
        <v>564.3853846153846</v>
      </c>
      <c r="EP225">
        <v>19.97811985537227</v>
      </c>
      <c r="EQ225">
        <v>6.573675090917415</v>
      </c>
      <c r="ER225">
        <v>261.4461538461538</v>
      </c>
      <c r="ES225">
        <v>15</v>
      </c>
      <c r="ET225">
        <v>1687916094</v>
      </c>
      <c r="EU225" t="s">
        <v>1346</v>
      </c>
      <c r="EV225">
        <v>1687916094</v>
      </c>
      <c r="EW225">
        <v>1687916089</v>
      </c>
      <c r="EX225">
        <v>189</v>
      </c>
      <c r="EY225">
        <v>-0.01</v>
      </c>
      <c r="EZ225">
        <v>-0.027</v>
      </c>
      <c r="FA225">
        <v>0.365</v>
      </c>
      <c r="FB225">
        <v>0.293</v>
      </c>
      <c r="FC225">
        <v>435</v>
      </c>
      <c r="FD225">
        <v>22</v>
      </c>
      <c r="FE225">
        <v>0.26</v>
      </c>
      <c r="FF225">
        <v>0.08</v>
      </c>
      <c r="FG225">
        <v>0.9719393500000001</v>
      </c>
      <c r="FH225">
        <v>0.6506773733583472</v>
      </c>
      <c r="FI225">
        <v>0.07293957791026419</v>
      </c>
      <c r="FJ225">
        <v>1</v>
      </c>
      <c r="FK225">
        <v>435.9985333333333</v>
      </c>
      <c r="FL225">
        <v>1.071163515017046</v>
      </c>
      <c r="FM225">
        <v>0.07797937049132184</v>
      </c>
      <c r="FN225">
        <v>1</v>
      </c>
      <c r="FO225">
        <v>0.611328375</v>
      </c>
      <c r="FP225">
        <v>0.13111228142589</v>
      </c>
      <c r="FQ225">
        <v>0.01278021827608492</v>
      </c>
      <c r="FR225">
        <v>1</v>
      </c>
      <c r="FS225">
        <v>22.80168666666667</v>
      </c>
      <c r="FT225">
        <v>-0.1077677419354141</v>
      </c>
      <c r="FU225">
        <v>0.00781305460253689</v>
      </c>
      <c r="FV225">
        <v>1</v>
      </c>
      <c r="FW225">
        <v>4</v>
      </c>
      <c r="FX225">
        <v>4</v>
      </c>
      <c r="FY225" t="s">
        <v>415</v>
      </c>
      <c r="FZ225">
        <v>3.17763</v>
      </c>
      <c r="GA225">
        <v>2.79709</v>
      </c>
      <c r="GB225">
        <v>0.107491</v>
      </c>
      <c r="GC225">
        <v>0.107893</v>
      </c>
      <c r="GD225">
        <v>0.115146</v>
      </c>
      <c r="GE225">
        <v>0.114055</v>
      </c>
      <c r="GF225">
        <v>27870.4</v>
      </c>
      <c r="GG225">
        <v>22178.2</v>
      </c>
      <c r="GH225">
        <v>29187.7</v>
      </c>
      <c r="GI225">
        <v>24355.8</v>
      </c>
      <c r="GJ225">
        <v>32835.1</v>
      </c>
      <c r="GK225">
        <v>31487.9</v>
      </c>
      <c r="GL225">
        <v>40255.1</v>
      </c>
      <c r="GM225">
        <v>39742.9</v>
      </c>
      <c r="GN225">
        <v>2.17138</v>
      </c>
      <c r="GO225">
        <v>1.8695</v>
      </c>
      <c r="GP225">
        <v>0.107571</v>
      </c>
      <c r="GQ225">
        <v>0</v>
      </c>
      <c r="GR225">
        <v>25.0517</v>
      </c>
      <c r="GS225">
        <v>999.9</v>
      </c>
      <c r="GT225">
        <v>64.2</v>
      </c>
      <c r="GU225">
        <v>30</v>
      </c>
      <c r="GV225">
        <v>27.1443</v>
      </c>
      <c r="GW225">
        <v>62.3201</v>
      </c>
      <c r="GX225">
        <v>30.6971</v>
      </c>
      <c r="GY225">
        <v>1</v>
      </c>
      <c r="GZ225">
        <v>0.0429624</v>
      </c>
      <c r="HA225">
        <v>0</v>
      </c>
      <c r="HB225">
        <v>20.2945</v>
      </c>
      <c r="HC225">
        <v>5.22882</v>
      </c>
      <c r="HD225">
        <v>11.9077</v>
      </c>
      <c r="HE225">
        <v>4.9638</v>
      </c>
      <c r="HF225">
        <v>3.292</v>
      </c>
      <c r="HG225">
        <v>9999</v>
      </c>
      <c r="HH225">
        <v>9999</v>
      </c>
      <c r="HI225">
        <v>9999</v>
      </c>
      <c r="HJ225">
        <v>999.9</v>
      </c>
      <c r="HK225">
        <v>4.97024</v>
      </c>
      <c r="HL225">
        <v>1.87495</v>
      </c>
      <c r="HM225">
        <v>1.87363</v>
      </c>
      <c r="HN225">
        <v>1.87277</v>
      </c>
      <c r="HO225">
        <v>1.87436</v>
      </c>
      <c r="HP225">
        <v>1.86931</v>
      </c>
      <c r="HQ225">
        <v>1.87347</v>
      </c>
      <c r="HR225">
        <v>1.87851</v>
      </c>
      <c r="HS225">
        <v>0</v>
      </c>
      <c r="HT225">
        <v>0</v>
      </c>
      <c r="HU225">
        <v>0</v>
      </c>
      <c r="HV225">
        <v>0</v>
      </c>
      <c r="HW225" t="s">
        <v>416</v>
      </c>
      <c r="HX225" t="s">
        <v>417</v>
      </c>
      <c r="HY225" t="s">
        <v>418</v>
      </c>
      <c r="HZ225" t="s">
        <v>418</v>
      </c>
      <c r="IA225" t="s">
        <v>418</v>
      </c>
      <c r="IB225" t="s">
        <v>418</v>
      </c>
      <c r="IC225">
        <v>0</v>
      </c>
      <c r="ID225">
        <v>100</v>
      </c>
      <c r="IE225">
        <v>100</v>
      </c>
      <c r="IF225">
        <v>0.365</v>
      </c>
      <c r="IG225">
        <v>0.293</v>
      </c>
      <c r="IH225">
        <v>0.3749047619047587</v>
      </c>
      <c r="II225">
        <v>0</v>
      </c>
      <c r="IJ225">
        <v>0</v>
      </c>
      <c r="IK225">
        <v>0</v>
      </c>
      <c r="IL225">
        <v>0.3196619047619045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2.9</v>
      </c>
      <c r="IU225">
        <v>7.1</v>
      </c>
      <c r="IV225">
        <v>1.12183</v>
      </c>
      <c r="IW225">
        <v>2.42676</v>
      </c>
      <c r="IX225">
        <v>1.42578</v>
      </c>
      <c r="IY225">
        <v>2.26562</v>
      </c>
      <c r="IZ225">
        <v>1.54785</v>
      </c>
      <c r="JA225">
        <v>2.30957</v>
      </c>
      <c r="JB225">
        <v>33.2663</v>
      </c>
      <c r="JC225">
        <v>14.421</v>
      </c>
      <c r="JD225">
        <v>18</v>
      </c>
      <c r="JE225">
        <v>636.407</v>
      </c>
      <c r="JF225">
        <v>425.67</v>
      </c>
      <c r="JG225">
        <v>26.852</v>
      </c>
      <c r="JH225">
        <v>27.7786</v>
      </c>
      <c r="JI225">
        <v>30.0002</v>
      </c>
      <c r="JJ225">
        <v>27.7289</v>
      </c>
      <c r="JK225">
        <v>27.6819</v>
      </c>
      <c r="JL225">
        <v>22.4754</v>
      </c>
      <c r="JM225">
        <v>0</v>
      </c>
      <c r="JN225">
        <v>100</v>
      </c>
      <c r="JO225">
        <v>-999.9</v>
      </c>
      <c r="JP225">
        <v>435</v>
      </c>
      <c r="JQ225">
        <v>24</v>
      </c>
      <c r="JR225">
        <v>95.0925</v>
      </c>
      <c r="JS225">
        <v>101.108</v>
      </c>
    </row>
    <row r="226" spans="1:279">
      <c r="A226">
        <v>190</v>
      </c>
      <c r="B226">
        <v>1687916252</v>
      </c>
      <c r="C226">
        <v>43720.40000009537</v>
      </c>
      <c r="D226" t="s">
        <v>1347</v>
      </c>
      <c r="E226" t="s">
        <v>1348</v>
      </c>
      <c r="F226">
        <v>15</v>
      </c>
      <c r="P226">
        <v>1687916244</v>
      </c>
      <c r="Q226">
        <f>(R226)/1000</f>
        <v>0</v>
      </c>
      <c r="R226">
        <f>1000*DB226*AP226*(CX226-CY226)/(100*CQ226*(1000-AP226*CX226))</f>
        <v>0</v>
      </c>
      <c r="S226">
        <f>DB226*AP226*(CW226-CV226*(1000-AP226*CY226)/(1000-AP226*CX226))/(100*CQ226)</f>
        <v>0</v>
      </c>
      <c r="T226">
        <f>CV226 - IF(AP226&gt;1, S226*CQ226*100.0/(AR226*DJ226), 0)</f>
        <v>0</v>
      </c>
      <c r="U226">
        <f>((AA226-Q226/2)*T226-S226)/(AA226+Q226/2)</f>
        <v>0</v>
      </c>
      <c r="V226">
        <f>U226*(DC226+DD226)/1000.0</f>
        <v>0</v>
      </c>
      <c r="W226">
        <f>(CV226 - IF(AP226&gt;1, S226*CQ226*100.0/(AR226*DJ226), 0))*(DC226+DD226)/1000.0</f>
        <v>0</v>
      </c>
      <c r="X226">
        <f>2.0/((1/Z226-1/Y226)+SIGN(Z226)*SQRT((1/Z226-1/Y226)*(1/Z226-1/Y226) + 4*CR226/((CR226+1)*(CR226+1))*(2*1/Z226*1/Y226-1/Y226*1/Y226)))</f>
        <v>0</v>
      </c>
      <c r="Y226">
        <f>IF(LEFT(CS226,1)&lt;&gt;"0",IF(LEFT(CS226,1)="1",3.0,CT226),$D$5+$E$5*(DJ226*DC226/($K$5*1000))+$F$5*(DJ226*DC226/($K$5*1000))*MAX(MIN(CQ226,$J$5),$I$5)*MAX(MIN(CQ226,$J$5),$I$5)+$G$5*MAX(MIN(CQ226,$J$5),$I$5)*(DJ226*DC226/($K$5*1000))+$H$5*(DJ226*DC226/($K$5*1000))*(DJ226*DC226/($K$5*1000)))</f>
        <v>0</v>
      </c>
      <c r="Z226">
        <f>Q226*(1000-(1000*0.61365*exp(17.502*AD226/(240.97+AD226))/(DC226+DD226)+CX226)/2)/(1000*0.61365*exp(17.502*AD226/(240.97+AD226))/(DC226+DD226)-CX226)</f>
        <v>0</v>
      </c>
      <c r="AA226">
        <f>1/((CR226+1)/(X226/1.6)+1/(Y226/1.37)) + CR226/((CR226+1)/(X226/1.6) + CR226/(Y226/1.37))</f>
        <v>0</v>
      </c>
      <c r="AB226">
        <f>(CM226*CP226)</f>
        <v>0</v>
      </c>
      <c r="AC226">
        <f>(DE226+(AB226+2*0.95*5.67E-8*(((DE226+$B$7)+273)^4-(DE226+273)^4)-44100*Q226)/(1.84*29.3*Y226+8*0.95*5.67E-8*(DE226+273)^3))</f>
        <v>0</v>
      </c>
      <c r="AD226">
        <f>($B$119*DF226+$D$7*DG226+$C$119*AC226)</f>
        <v>0</v>
      </c>
      <c r="AE226">
        <f>0.61365*exp(17.502*AD226/(240.97+AD226))</f>
        <v>0</v>
      </c>
      <c r="AF226">
        <f>(AG226/AH226*100)</f>
        <v>0</v>
      </c>
      <c r="AG226">
        <f>CX226*(DC226+DD226)/1000</f>
        <v>0</v>
      </c>
      <c r="AH226">
        <f>0.61365*exp(17.502*DE226/(240.97+DE226))</f>
        <v>0</v>
      </c>
      <c r="AI226">
        <f>(AE226-CX226*(DC226+DD226)/1000)</f>
        <v>0</v>
      </c>
      <c r="AJ226">
        <f>(-Q226*44100)</f>
        <v>0</v>
      </c>
      <c r="AK226">
        <f>2*29.3*Y226*0.92*(DE226-AD226)</f>
        <v>0</v>
      </c>
      <c r="AL226">
        <f>2*0.95*5.67E-8*(((DE226+$B$7)+273)^4-(AD226+273)^4)</f>
        <v>0</v>
      </c>
      <c r="AM226">
        <f>AB226+AL226+AJ226+AK226</f>
        <v>0</v>
      </c>
      <c r="AN226">
        <v>0</v>
      </c>
      <c r="AO226">
        <v>0</v>
      </c>
      <c r="AP226">
        <f>IF(AN226*$H$13&gt;=AR226,1.0,(AR226/(AR226-AN226*$H$13)))</f>
        <v>0</v>
      </c>
      <c r="AQ226">
        <f>(AP226-1)*100</f>
        <v>0</v>
      </c>
      <c r="AR226">
        <f>MAX(0,($B$13+$C$13*DJ226)/(1+$D$13*DJ226)*DC226/(DE226+273)*$E$13)</f>
        <v>0</v>
      </c>
      <c r="AS226" t="s">
        <v>1349</v>
      </c>
      <c r="AT226">
        <v>12596.8</v>
      </c>
      <c r="AU226">
        <v>619.1036</v>
      </c>
      <c r="AV226">
        <v>2627.97</v>
      </c>
      <c r="AW226">
        <f>1-AU226/AV226</f>
        <v>0</v>
      </c>
      <c r="AX226">
        <v>-1.360163392977402</v>
      </c>
      <c r="AY226" t="s">
        <v>412</v>
      </c>
      <c r="AZ226" t="s">
        <v>412</v>
      </c>
      <c r="BA226">
        <v>0</v>
      </c>
      <c r="BB226">
        <v>0</v>
      </c>
      <c r="BC226">
        <f>1-BA226/BB226</f>
        <v>0</v>
      </c>
      <c r="BD226">
        <v>0.5</v>
      </c>
      <c r="BE226">
        <f>CN226</f>
        <v>0</v>
      </c>
      <c r="BF226">
        <f>S226</f>
        <v>0</v>
      </c>
      <c r="BG226">
        <f>BC226*BD226*BE226</f>
        <v>0</v>
      </c>
      <c r="BH226">
        <f>(BF226-AX226)/BE226</f>
        <v>0</v>
      </c>
      <c r="BI226">
        <f>(AV226-BB226)/BB226</f>
        <v>0</v>
      </c>
      <c r="BJ226">
        <f>AU226/(AW226+AU226/BB226)</f>
        <v>0</v>
      </c>
      <c r="BK226" t="s">
        <v>412</v>
      </c>
      <c r="BL226">
        <v>0</v>
      </c>
      <c r="BM226">
        <f>IF(BL226&lt;&gt;0, BL226, BJ226)</f>
        <v>0</v>
      </c>
      <c r="BN226">
        <f>1-BM226/BB226</f>
        <v>0</v>
      </c>
      <c r="BO226">
        <f>(BB226-BA226)/(BB226-BM226)</f>
        <v>0</v>
      </c>
      <c r="BP226">
        <f>(AV226-BB226)/(AV226-BM226)</f>
        <v>0</v>
      </c>
      <c r="BQ226">
        <f>(BB226-BA226)/(BB226-AU226)</f>
        <v>0</v>
      </c>
      <c r="BR226">
        <f>(AV226-BB226)/(AV226-AU226)</f>
        <v>0</v>
      </c>
      <c r="BS226">
        <f>(BO226*BM226/BA226)</f>
        <v>0</v>
      </c>
      <c r="BT226">
        <f>(1-BS226)</f>
        <v>0</v>
      </c>
      <c r="BU226">
        <v>2209</v>
      </c>
      <c r="BV226">
        <v>300</v>
      </c>
      <c r="BW226">
        <v>300</v>
      </c>
      <c r="BX226">
        <v>300</v>
      </c>
      <c r="BY226">
        <v>12596.8</v>
      </c>
      <c r="BZ226">
        <v>2553.35</v>
      </c>
      <c r="CA226">
        <v>-0.0104245</v>
      </c>
      <c r="CB226">
        <v>-24.48</v>
      </c>
      <c r="CC226" t="s">
        <v>412</v>
      </c>
      <c r="CD226" t="s">
        <v>412</v>
      </c>
      <c r="CE226" t="s">
        <v>412</v>
      </c>
      <c r="CF226" t="s">
        <v>412</v>
      </c>
      <c r="CG226" t="s">
        <v>412</v>
      </c>
      <c r="CH226" t="s">
        <v>412</v>
      </c>
      <c r="CI226" t="s">
        <v>412</v>
      </c>
      <c r="CJ226" t="s">
        <v>412</v>
      </c>
      <c r="CK226" t="s">
        <v>412</v>
      </c>
      <c r="CL226" t="s">
        <v>412</v>
      </c>
      <c r="CM226">
        <f>$B$11*DK226+$C$11*DL226+$F$11*DW226*(1-DZ226)</f>
        <v>0</v>
      </c>
      <c r="CN226">
        <f>CM226*CO226</f>
        <v>0</v>
      </c>
      <c r="CO226">
        <f>($B$11*$D$9+$C$11*$D$9+$F$11*((EJ226+EB226)/MAX(EJ226+EB226+EK226, 0.1)*$I$9+EK226/MAX(EJ226+EB226+EK226, 0.1)*$J$9))/($B$11+$C$11+$F$11)</f>
        <v>0</v>
      </c>
      <c r="CP226">
        <f>($B$11*$K$9+$C$11*$K$9+$F$11*((EJ226+EB226)/MAX(EJ226+EB226+EK226, 0.1)*$P$9+EK226/MAX(EJ226+EB226+EK226, 0.1)*$Q$9))/($B$11+$C$11+$F$11)</f>
        <v>0</v>
      </c>
      <c r="CQ226">
        <v>6</v>
      </c>
      <c r="CR226">
        <v>0.5</v>
      </c>
      <c r="CS226" t="s">
        <v>413</v>
      </c>
      <c r="CT226">
        <v>2</v>
      </c>
      <c r="CU226">
        <v>1687916244</v>
      </c>
      <c r="CV226">
        <v>436.2484193548387</v>
      </c>
      <c r="CW226">
        <v>435.0071290322581</v>
      </c>
      <c r="CX226">
        <v>22.13612580645162</v>
      </c>
      <c r="CY226">
        <v>21.87047419354838</v>
      </c>
      <c r="CZ226">
        <v>435.9404193548387</v>
      </c>
      <c r="DA226">
        <v>21.84712580645161</v>
      </c>
      <c r="DB226">
        <v>600.1586451612902</v>
      </c>
      <c r="DC226">
        <v>100.7590967741936</v>
      </c>
      <c r="DD226">
        <v>0.09987310967741936</v>
      </c>
      <c r="DE226">
        <v>27.04172580645161</v>
      </c>
      <c r="DF226">
        <v>26.79428064516129</v>
      </c>
      <c r="DG226">
        <v>999.9000000000003</v>
      </c>
      <c r="DH226">
        <v>0</v>
      </c>
      <c r="DI226">
        <v>0</v>
      </c>
      <c r="DJ226">
        <v>10001.85</v>
      </c>
      <c r="DK226">
        <v>0</v>
      </c>
      <c r="DL226">
        <v>17.42260967741936</v>
      </c>
      <c r="DM226">
        <v>1.298307096774193</v>
      </c>
      <c r="DN226">
        <v>446.1838709677419</v>
      </c>
      <c r="DO226">
        <v>444.7335806451612</v>
      </c>
      <c r="DP226">
        <v>0.2695383870967742</v>
      </c>
      <c r="DQ226">
        <v>435.0071290322581</v>
      </c>
      <c r="DR226">
        <v>21.87047419354838</v>
      </c>
      <c r="DS226">
        <v>2.230808387096774</v>
      </c>
      <c r="DT226">
        <v>2.203650322580645</v>
      </c>
      <c r="DU226">
        <v>19.1852870967742</v>
      </c>
      <c r="DV226">
        <v>18.98888064516129</v>
      </c>
      <c r="DW226">
        <v>0.0499931</v>
      </c>
      <c r="DX226">
        <v>0</v>
      </c>
      <c r="DY226">
        <v>0</v>
      </c>
      <c r="DZ226">
        <v>0</v>
      </c>
      <c r="EA226">
        <v>619.0919354838708</v>
      </c>
      <c r="EB226">
        <v>0.0499931</v>
      </c>
      <c r="EC226">
        <v>149.9080645161291</v>
      </c>
      <c r="ED226">
        <v>-1.648064516129032</v>
      </c>
      <c r="EE226">
        <v>34.77</v>
      </c>
      <c r="EF226">
        <v>38.54409677419353</v>
      </c>
      <c r="EG226">
        <v>36.87270967741934</v>
      </c>
      <c r="EH226">
        <v>38.81029032258063</v>
      </c>
      <c r="EI226">
        <v>37.32238709677419</v>
      </c>
      <c r="EJ226">
        <v>0</v>
      </c>
      <c r="EK226">
        <v>0</v>
      </c>
      <c r="EL226">
        <v>0</v>
      </c>
      <c r="EM226">
        <v>179.6000001430511</v>
      </c>
      <c r="EN226">
        <v>0</v>
      </c>
      <c r="EO226">
        <v>619.1036</v>
      </c>
      <c r="EP226">
        <v>3.333076975588175</v>
      </c>
      <c r="EQ226">
        <v>-17.92538452882018</v>
      </c>
      <c r="ER226">
        <v>149.4056</v>
      </c>
      <c r="ES226">
        <v>15</v>
      </c>
      <c r="ET226">
        <v>1687916271.5</v>
      </c>
      <c r="EU226" t="s">
        <v>1350</v>
      </c>
      <c r="EV226">
        <v>1687916271.5</v>
      </c>
      <c r="EW226">
        <v>1687916269</v>
      </c>
      <c r="EX226">
        <v>190</v>
      </c>
      <c r="EY226">
        <v>-0.057</v>
      </c>
      <c r="EZ226">
        <v>-0.004</v>
      </c>
      <c r="FA226">
        <v>0.308</v>
      </c>
      <c r="FB226">
        <v>0.289</v>
      </c>
      <c r="FC226">
        <v>435</v>
      </c>
      <c r="FD226">
        <v>22</v>
      </c>
      <c r="FE226">
        <v>0.41</v>
      </c>
      <c r="FF226">
        <v>0.15</v>
      </c>
      <c r="FG226">
        <v>1.27242525</v>
      </c>
      <c r="FH226">
        <v>0.5202422138836764</v>
      </c>
      <c r="FI226">
        <v>0.05981217183765775</v>
      </c>
      <c r="FJ226">
        <v>1</v>
      </c>
      <c r="FK226">
        <v>436.3002666666667</v>
      </c>
      <c r="FL226">
        <v>0.547328142381674</v>
      </c>
      <c r="FM226">
        <v>0.04296970509039778</v>
      </c>
      <c r="FN226">
        <v>1</v>
      </c>
      <c r="FO226">
        <v>0.2627847</v>
      </c>
      <c r="FP226">
        <v>0.1263127429643523</v>
      </c>
      <c r="FQ226">
        <v>0.01226262604461214</v>
      </c>
      <c r="FR226">
        <v>1</v>
      </c>
      <c r="FS226">
        <v>22.13924666666667</v>
      </c>
      <c r="FT226">
        <v>0.07452013348164553</v>
      </c>
      <c r="FU226">
        <v>0.005423881349079145</v>
      </c>
      <c r="FV226">
        <v>1</v>
      </c>
      <c r="FW226">
        <v>4</v>
      </c>
      <c r="FX226">
        <v>4</v>
      </c>
      <c r="FY226" t="s">
        <v>415</v>
      </c>
      <c r="FZ226">
        <v>3.17747</v>
      </c>
      <c r="GA226">
        <v>2.7969</v>
      </c>
      <c r="GB226">
        <v>0.107545</v>
      </c>
      <c r="GC226">
        <v>0.107896</v>
      </c>
      <c r="GD226">
        <v>0.112934</v>
      </c>
      <c r="GE226">
        <v>0.113055</v>
      </c>
      <c r="GF226">
        <v>27875.7</v>
      </c>
      <c r="GG226">
        <v>22182.5</v>
      </c>
      <c r="GH226">
        <v>29194.7</v>
      </c>
      <c r="GI226">
        <v>24360.3</v>
      </c>
      <c r="GJ226">
        <v>32926.8</v>
      </c>
      <c r="GK226">
        <v>31529.4</v>
      </c>
      <c r="GL226">
        <v>40264.8</v>
      </c>
      <c r="GM226">
        <v>39749.9</v>
      </c>
      <c r="GN226">
        <v>2.172</v>
      </c>
      <c r="GO226">
        <v>1.87095</v>
      </c>
      <c r="GP226">
        <v>0.11193</v>
      </c>
      <c r="GQ226">
        <v>0</v>
      </c>
      <c r="GR226">
        <v>24.971</v>
      </c>
      <c r="GS226">
        <v>999.9</v>
      </c>
      <c r="GT226">
        <v>63.9</v>
      </c>
      <c r="GU226">
        <v>29.8</v>
      </c>
      <c r="GV226">
        <v>26.7106</v>
      </c>
      <c r="GW226">
        <v>62.1702</v>
      </c>
      <c r="GX226">
        <v>31.0938</v>
      </c>
      <c r="GY226">
        <v>1</v>
      </c>
      <c r="GZ226">
        <v>0.0366108</v>
      </c>
      <c r="HA226">
        <v>0</v>
      </c>
      <c r="HB226">
        <v>20.2944</v>
      </c>
      <c r="HC226">
        <v>5.22433</v>
      </c>
      <c r="HD226">
        <v>11.9071</v>
      </c>
      <c r="HE226">
        <v>4.96375</v>
      </c>
      <c r="HF226">
        <v>3.292</v>
      </c>
      <c r="HG226">
        <v>9999</v>
      </c>
      <c r="HH226">
        <v>9999</v>
      </c>
      <c r="HI226">
        <v>9999</v>
      </c>
      <c r="HJ226">
        <v>999.9</v>
      </c>
      <c r="HK226">
        <v>4.97022</v>
      </c>
      <c r="HL226">
        <v>1.87491</v>
      </c>
      <c r="HM226">
        <v>1.87363</v>
      </c>
      <c r="HN226">
        <v>1.87275</v>
      </c>
      <c r="HO226">
        <v>1.87431</v>
      </c>
      <c r="HP226">
        <v>1.86925</v>
      </c>
      <c r="HQ226">
        <v>1.87347</v>
      </c>
      <c r="HR226">
        <v>1.87851</v>
      </c>
      <c r="HS226">
        <v>0</v>
      </c>
      <c r="HT226">
        <v>0</v>
      </c>
      <c r="HU226">
        <v>0</v>
      </c>
      <c r="HV226">
        <v>0</v>
      </c>
      <c r="HW226" t="s">
        <v>416</v>
      </c>
      <c r="HX226" t="s">
        <v>417</v>
      </c>
      <c r="HY226" t="s">
        <v>418</v>
      </c>
      <c r="HZ226" t="s">
        <v>418</v>
      </c>
      <c r="IA226" t="s">
        <v>418</v>
      </c>
      <c r="IB226" t="s">
        <v>418</v>
      </c>
      <c r="IC226">
        <v>0</v>
      </c>
      <c r="ID226">
        <v>100</v>
      </c>
      <c r="IE226">
        <v>100</v>
      </c>
      <c r="IF226">
        <v>0.308</v>
      </c>
      <c r="IG226">
        <v>0.289</v>
      </c>
      <c r="IH226">
        <v>0.3649999999999523</v>
      </c>
      <c r="II226">
        <v>0</v>
      </c>
      <c r="IJ226">
        <v>0</v>
      </c>
      <c r="IK226">
        <v>0</v>
      </c>
      <c r="IL226">
        <v>0.2928799999999967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2.6</v>
      </c>
      <c r="IU226">
        <v>2.7</v>
      </c>
      <c r="IV226">
        <v>1.12183</v>
      </c>
      <c r="IW226">
        <v>2.41455</v>
      </c>
      <c r="IX226">
        <v>1.42578</v>
      </c>
      <c r="IY226">
        <v>2.26562</v>
      </c>
      <c r="IZ226">
        <v>1.54785</v>
      </c>
      <c r="JA226">
        <v>2.46094</v>
      </c>
      <c r="JB226">
        <v>33.2216</v>
      </c>
      <c r="JC226">
        <v>14.421</v>
      </c>
      <c r="JD226">
        <v>18</v>
      </c>
      <c r="JE226">
        <v>636.325</v>
      </c>
      <c r="JF226">
        <v>426.08</v>
      </c>
      <c r="JG226">
        <v>26.8883</v>
      </c>
      <c r="JH226">
        <v>27.7207</v>
      </c>
      <c r="JI226">
        <v>29.9999</v>
      </c>
      <c r="JJ226">
        <v>27.6776</v>
      </c>
      <c r="JK226">
        <v>27.6253</v>
      </c>
      <c r="JL226">
        <v>22.4758</v>
      </c>
      <c r="JM226">
        <v>0</v>
      </c>
      <c r="JN226">
        <v>100</v>
      </c>
      <c r="JO226">
        <v>-999.9</v>
      </c>
      <c r="JP226">
        <v>435</v>
      </c>
      <c r="JQ226">
        <v>24</v>
      </c>
      <c r="JR226">
        <v>95.11539999999999</v>
      </c>
      <c r="JS226">
        <v>101.126</v>
      </c>
    </row>
    <row r="227" spans="1:279">
      <c r="A227">
        <v>191</v>
      </c>
      <c r="B227">
        <v>1687916413</v>
      </c>
      <c r="C227">
        <v>43881.40000009537</v>
      </c>
      <c r="D227" t="s">
        <v>1351</v>
      </c>
      <c r="E227" t="s">
        <v>1352</v>
      </c>
      <c r="F227">
        <v>15</v>
      </c>
      <c r="P227">
        <v>1687916405.25</v>
      </c>
      <c r="Q227">
        <f>(R227)/1000</f>
        <v>0</v>
      </c>
      <c r="R227">
        <f>1000*DB227*AP227*(CX227-CY227)/(100*CQ227*(1000-AP227*CX227))</f>
        <v>0</v>
      </c>
      <c r="S227">
        <f>DB227*AP227*(CW227-CV227*(1000-AP227*CY227)/(1000-AP227*CX227))/(100*CQ227)</f>
        <v>0</v>
      </c>
      <c r="T227">
        <f>CV227 - IF(AP227&gt;1, S227*CQ227*100.0/(AR227*DJ227), 0)</f>
        <v>0</v>
      </c>
      <c r="U227">
        <f>((AA227-Q227/2)*T227-S227)/(AA227+Q227/2)</f>
        <v>0</v>
      </c>
      <c r="V227">
        <f>U227*(DC227+DD227)/1000.0</f>
        <v>0</v>
      </c>
      <c r="W227">
        <f>(CV227 - IF(AP227&gt;1, S227*CQ227*100.0/(AR227*DJ227), 0))*(DC227+DD227)/1000.0</f>
        <v>0</v>
      </c>
      <c r="X227">
        <f>2.0/((1/Z227-1/Y227)+SIGN(Z227)*SQRT((1/Z227-1/Y227)*(1/Z227-1/Y227) + 4*CR227/((CR227+1)*(CR227+1))*(2*1/Z227*1/Y227-1/Y227*1/Y227)))</f>
        <v>0</v>
      </c>
      <c r="Y227">
        <f>IF(LEFT(CS227,1)&lt;&gt;"0",IF(LEFT(CS227,1)="1",3.0,CT227),$D$5+$E$5*(DJ227*DC227/($K$5*1000))+$F$5*(DJ227*DC227/($K$5*1000))*MAX(MIN(CQ227,$J$5),$I$5)*MAX(MIN(CQ227,$J$5),$I$5)+$G$5*MAX(MIN(CQ227,$J$5),$I$5)*(DJ227*DC227/($K$5*1000))+$H$5*(DJ227*DC227/($K$5*1000))*(DJ227*DC227/($K$5*1000)))</f>
        <v>0</v>
      </c>
      <c r="Z227">
        <f>Q227*(1000-(1000*0.61365*exp(17.502*AD227/(240.97+AD227))/(DC227+DD227)+CX227)/2)/(1000*0.61365*exp(17.502*AD227/(240.97+AD227))/(DC227+DD227)-CX227)</f>
        <v>0</v>
      </c>
      <c r="AA227">
        <f>1/((CR227+1)/(X227/1.6)+1/(Y227/1.37)) + CR227/((CR227+1)/(X227/1.6) + CR227/(Y227/1.37))</f>
        <v>0</v>
      </c>
      <c r="AB227">
        <f>(CM227*CP227)</f>
        <v>0</v>
      </c>
      <c r="AC227">
        <f>(DE227+(AB227+2*0.95*5.67E-8*(((DE227+$B$7)+273)^4-(DE227+273)^4)-44100*Q227)/(1.84*29.3*Y227+8*0.95*5.67E-8*(DE227+273)^3))</f>
        <v>0</v>
      </c>
      <c r="AD227">
        <f>($B$119*DF227+$D$7*DG227+$C$119*AC227)</f>
        <v>0</v>
      </c>
      <c r="AE227">
        <f>0.61365*exp(17.502*AD227/(240.97+AD227))</f>
        <v>0</v>
      </c>
      <c r="AF227">
        <f>(AG227/AH227*100)</f>
        <v>0</v>
      </c>
      <c r="AG227">
        <f>CX227*(DC227+DD227)/1000</f>
        <v>0</v>
      </c>
      <c r="AH227">
        <f>0.61365*exp(17.502*DE227/(240.97+DE227))</f>
        <v>0</v>
      </c>
      <c r="AI227">
        <f>(AE227-CX227*(DC227+DD227)/1000)</f>
        <v>0</v>
      </c>
      <c r="AJ227">
        <f>(-Q227*44100)</f>
        <v>0</v>
      </c>
      <c r="AK227">
        <f>2*29.3*Y227*0.92*(DE227-AD227)</f>
        <v>0</v>
      </c>
      <c r="AL227">
        <f>2*0.95*5.67E-8*(((DE227+$B$7)+273)^4-(AD227+273)^4)</f>
        <v>0</v>
      </c>
      <c r="AM227">
        <f>AB227+AL227+AJ227+AK227</f>
        <v>0</v>
      </c>
      <c r="AN227">
        <v>0</v>
      </c>
      <c r="AO227">
        <v>0</v>
      </c>
      <c r="AP227">
        <f>IF(AN227*$H$13&gt;=AR227,1.0,(AR227/(AR227-AN227*$H$13)))</f>
        <v>0</v>
      </c>
      <c r="AQ227">
        <f>(AP227-1)*100</f>
        <v>0</v>
      </c>
      <c r="AR227">
        <f>MAX(0,($B$13+$C$13*DJ227)/(1+$D$13*DJ227)*DC227/(DE227+273)*$E$13)</f>
        <v>0</v>
      </c>
      <c r="AS227" t="s">
        <v>1353</v>
      </c>
      <c r="AT227">
        <v>12546.5</v>
      </c>
      <c r="AU227">
        <v>563.1965384615385</v>
      </c>
      <c r="AV227">
        <v>2998.65</v>
      </c>
      <c r="AW227">
        <f>1-AU227/AV227</f>
        <v>0</v>
      </c>
      <c r="AX227">
        <v>-1.342152760221823</v>
      </c>
      <c r="AY227" t="s">
        <v>412</v>
      </c>
      <c r="AZ227" t="s">
        <v>412</v>
      </c>
      <c r="BA227">
        <v>0</v>
      </c>
      <c r="BB227">
        <v>0</v>
      </c>
      <c r="BC227">
        <f>1-BA227/BB227</f>
        <v>0</v>
      </c>
      <c r="BD227">
        <v>0.5</v>
      </c>
      <c r="BE227">
        <f>CN227</f>
        <v>0</v>
      </c>
      <c r="BF227">
        <f>S227</f>
        <v>0</v>
      </c>
      <c r="BG227">
        <f>BC227*BD227*BE227</f>
        <v>0</v>
      </c>
      <c r="BH227">
        <f>(BF227-AX227)/BE227</f>
        <v>0</v>
      </c>
      <c r="BI227">
        <f>(AV227-BB227)/BB227</f>
        <v>0</v>
      </c>
      <c r="BJ227">
        <f>AU227/(AW227+AU227/BB227)</f>
        <v>0</v>
      </c>
      <c r="BK227" t="s">
        <v>412</v>
      </c>
      <c r="BL227">
        <v>0</v>
      </c>
      <c r="BM227">
        <f>IF(BL227&lt;&gt;0, BL227, BJ227)</f>
        <v>0</v>
      </c>
      <c r="BN227">
        <f>1-BM227/BB227</f>
        <v>0</v>
      </c>
      <c r="BO227">
        <f>(BB227-BA227)/(BB227-BM227)</f>
        <v>0</v>
      </c>
      <c r="BP227">
        <f>(AV227-BB227)/(AV227-BM227)</f>
        <v>0</v>
      </c>
      <c r="BQ227">
        <f>(BB227-BA227)/(BB227-AU227)</f>
        <v>0</v>
      </c>
      <c r="BR227">
        <f>(AV227-BB227)/(AV227-AU227)</f>
        <v>0</v>
      </c>
      <c r="BS227">
        <f>(BO227*BM227/BA227)</f>
        <v>0</v>
      </c>
      <c r="BT227">
        <f>(1-BS227)</f>
        <v>0</v>
      </c>
      <c r="BU227">
        <v>2210</v>
      </c>
      <c r="BV227">
        <v>300</v>
      </c>
      <c r="BW227">
        <v>300</v>
      </c>
      <c r="BX227">
        <v>300</v>
      </c>
      <c r="BY227">
        <v>12546.5</v>
      </c>
      <c r="BZ227">
        <v>2926.55</v>
      </c>
      <c r="CA227">
        <v>-0.0103858</v>
      </c>
      <c r="CB227">
        <v>-6.9</v>
      </c>
      <c r="CC227" t="s">
        <v>412</v>
      </c>
      <c r="CD227" t="s">
        <v>412</v>
      </c>
      <c r="CE227" t="s">
        <v>412</v>
      </c>
      <c r="CF227" t="s">
        <v>412</v>
      </c>
      <c r="CG227" t="s">
        <v>412</v>
      </c>
      <c r="CH227" t="s">
        <v>412</v>
      </c>
      <c r="CI227" t="s">
        <v>412</v>
      </c>
      <c r="CJ227" t="s">
        <v>412</v>
      </c>
      <c r="CK227" t="s">
        <v>412</v>
      </c>
      <c r="CL227" t="s">
        <v>412</v>
      </c>
      <c r="CM227">
        <f>$B$11*DK227+$C$11*DL227+$F$11*DW227*(1-DZ227)</f>
        <v>0</v>
      </c>
      <c r="CN227">
        <f>CM227*CO227</f>
        <v>0</v>
      </c>
      <c r="CO227">
        <f>($B$11*$D$9+$C$11*$D$9+$F$11*((EJ227+EB227)/MAX(EJ227+EB227+EK227, 0.1)*$I$9+EK227/MAX(EJ227+EB227+EK227, 0.1)*$J$9))/($B$11+$C$11+$F$11)</f>
        <v>0</v>
      </c>
      <c r="CP227">
        <f>($B$11*$K$9+$C$11*$K$9+$F$11*((EJ227+EB227)/MAX(EJ227+EB227+EK227, 0.1)*$P$9+EK227/MAX(EJ227+EB227+EK227, 0.1)*$Q$9))/($B$11+$C$11+$F$11)</f>
        <v>0</v>
      </c>
      <c r="CQ227">
        <v>6</v>
      </c>
      <c r="CR227">
        <v>0.5</v>
      </c>
      <c r="CS227" t="s">
        <v>413</v>
      </c>
      <c r="CT227">
        <v>2</v>
      </c>
      <c r="CU227">
        <v>1687916405.25</v>
      </c>
      <c r="CV227">
        <v>436.1861666666666</v>
      </c>
      <c r="CW227">
        <v>434.9975000000001</v>
      </c>
      <c r="CX227">
        <v>21.85104333333334</v>
      </c>
      <c r="CY227">
        <v>21.50785</v>
      </c>
      <c r="CZ227">
        <v>435.8791666666666</v>
      </c>
      <c r="DA227">
        <v>21.56904333333334</v>
      </c>
      <c r="DB227">
        <v>600.1993666666665</v>
      </c>
      <c r="DC227">
        <v>100.7561333333333</v>
      </c>
      <c r="DD227">
        <v>0.09998996333333331</v>
      </c>
      <c r="DE227">
        <v>27.04360333333333</v>
      </c>
      <c r="DF227">
        <v>26.72453000000001</v>
      </c>
      <c r="DG227">
        <v>999.9000000000002</v>
      </c>
      <c r="DH227">
        <v>0</v>
      </c>
      <c r="DI227">
        <v>0</v>
      </c>
      <c r="DJ227">
        <v>9995.101666666666</v>
      </c>
      <c r="DK227">
        <v>0</v>
      </c>
      <c r="DL227">
        <v>18.45521333333333</v>
      </c>
      <c r="DM227">
        <v>1.189706666666666</v>
      </c>
      <c r="DN227">
        <v>445.9344333333333</v>
      </c>
      <c r="DO227">
        <v>444.5589666666667</v>
      </c>
      <c r="DP227">
        <v>0.3503999333333334</v>
      </c>
      <c r="DQ227">
        <v>434.9975000000001</v>
      </c>
      <c r="DR227">
        <v>21.50785</v>
      </c>
      <c r="DS227">
        <v>2.202352</v>
      </c>
      <c r="DT227">
        <v>2.167048</v>
      </c>
      <c r="DU227">
        <v>18.97944</v>
      </c>
      <c r="DV227">
        <v>18.72075666666667</v>
      </c>
      <c r="DW227">
        <v>0.0499931</v>
      </c>
      <c r="DX227">
        <v>0</v>
      </c>
      <c r="DY227">
        <v>0</v>
      </c>
      <c r="DZ227">
        <v>0</v>
      </c>
      <c r="EA227">
        <v>563.1533333333333</v>
      </c>
      <c r="EB227">
        <v>0.0499931</v>
      </c>
      <c r="EC227">
        <v>248.198</v>
      </c>
      <c r="ED227">
        <v>-0.8050000000000002</v>
      </c>
      <c r="EE227">
        <v>35.59349999999999</v>
      </c>
      <c r="EF227">
        <v>40.41013333333332</v>
      </c>
      <c r="EG227">
        <v>38.00403333333332</v>
      </c>
      <c r="EH227">
        <v>41.69146666666666</v>
      </c>
      <c r="EI227">
        <v>38.4769</v>
      </c>
      <c r="EJ227">
        <v>0</v>
      </c>
      <c r="EK227">
        <v>0</v>
      </c>
      <c r="EL227">
        <v>0</v>
      </c>
      <c r="EM227">
        <v>160.2000000476837</v>
      </c>
      <c r="EN227">
        <v>0</v>
      </c>
      <c r="EO227">
        <v>563.1965384615385</v>
      </c>
      <c r="EP227">
        <v>13.91829048991181</v>
      </c>
      <c r="EQ227">
        <v>-120.461880193342</v>
      </c>
      <c r="ER227">
        <v>248.1003846153846</v>
      </c>
      <c r="ES227">
        <v>15</v>
      </c>
      <c r="ET227">
        <v>1687916436</v>
      </c>
      <c r="EU227" t="s">
        <v>1354</v>
      </c>
      <c r="EV227">
        <v>1687916436</v>
      </c>
      <c r="EW227">
        <v>1687916430</v>
      </c>
      <c r="EX227">
        <v>191</v>
      </c>
      <c r="EY227">
        <v>-0.001</v>
      </c>
      <c r="EZ227">
        <v>-0.007</v>
      </c>
      <c r="FA227">
        <v>0.307</v>
      </c>
      <c r="FB227">
        <v>0.282</v>
      </c>
      <c r="FC227">
        <v>435</v>
      </c>
      <c r="FD227">
        <v>21</v>
      </c>
      <c r="FE227">
        <v>0.67</v>
      </c>
      <c r="FF227">
        <v>0.15</v>
      </c>
      <c r="FG227">
        <v>1.17342075</v>
      </c>
      <c r="FH227">
        <v>0.3548358348968095</v>
      </c>
      <c r="FI227">
        <v>0.04705008222030542</v>
      </c>
      <c r="FJ227">
        <v>1</v>
      </c>
      <c r="FK227">
        <v>436.1871</v>
      </c>
      <c r="FL227">
        <v>0.5928987764173469</v>
      </c>
      <c r="FM227">
        <v>0.0469029849796406</v>
      </c>
      <c r="FN227">
        <v>1</v>
      </c>
      <c r="FO227">
        <v>0.34588445</v>
      </c>
      <c r="FP227">
        <v>0.09810042776735307</v>
      </c>
      <c r="FQ227">
        <v>0.009638391891155909</v>
      </c>
      <c r="FR227">
        <v>1</v>
      </c>
      <c r="FS227">
        <v>21.85825000000001</v>
      </c>
      <c r="FT227">
        <v>-0.03268965517240196</v>
      </c>
      <c r="FU227">
        <v>0.002793295544692313</v>
      </c>
      <c r="FV227">
        <v>1</v>
      </c>
      <c r="FW227">
        <v>4</v>
      </c>
      <c r="FX227">
        <v>4</v>
      </c>
      <c r="FY227" t="s">
        <v>415</v>
      </c>
      <c r="FZ227">
        <v>3.17753</v>
      </c>
      <c r="GA227">
        <v>2.79675</v>
      </c>
      <c r="GB227">
        <v>0.10755</v>
      </c>
      <c r="GC227">
        <v>0.107913</v>
      </c>
      <c r="GD227">
        <v>0.111887</v>
      </c>
      <c r="GE227">
        <v>0.11172</v>
      </c>
      <c r="GF227">
        <v>27873.7</v>
      </c>
      <c r="GG227">
        <v>22187.4</v>
      </c>
      <c r="GH227">
        <v>29192.4</v>
      </c>
      <c r="GI227">
        <v>24365.9</v>
      </c>
      <c r="GJ227">
        <v>32964.2</v>
      </c>
      <c r="GK227">
        <v>31584.3</v>
      </c>
      <c r="GL227">
        <v>40262.2</v>
      </c>
      <c r="GM227">
        <v>39758.5</v>
      </c>
      <c r="GN227">
        <v>2.1663</v>
      </c>
      <c r="GO227">
        <v>1.87897</v>
      </c>
      <c r="GP227">
        <v>0.109978</v>
      </c>
      <c r="GQ227">
        <v>0</v>
      </c>
      <c r="GR227">
        <v>24.9419</v>
      </c>
      <c r="GS227">
        <v>999.9</v>
      </c>
      <c r="GT227">
        <v>63.7</v>
      </c>
      <c r="GU227">
        <v>29.8</v>
      </c>
      <c r="GV227">
        <v>26.6264</v>
      </c>
      <c r="GW227">
        <v>62.1802</v>
      </c>
      <c r="GX227">
        <v>31.5024</v>
      </c>
      <c r="GY227">
        <v>1</v>
      </c>
      <c r="GZ227">
        <v>0.0296341</v>
      </c>
      <c r="HA227">
        <v>0</v>
      </c>
      <c r="HB227">
        <v>20.2948</v>
      </c>
      <c r="HC227">
        <v>5.22852</v>
      </c>
      <c r="HD227">
        <v>11.9081</v>
      </c>
      <c r="HE227">
        <v>4.9638</v>
      </c>
      <c r="HF227">
        <v>3.292</v>
      </c>
      <c r="HG227">
        <v>9999</v>
      </c>
      <c r="HH227">
        <v>9999</v>
      </c>
      <c r="HI227">
        <v>9999</v>
      </c>
      <c r="HJ227">
        <v>999.9</v>
      </c>
      <c r="HK227">
        <v>4.97021</v>
      </c>
      <c r="HL227">
        <v>1.87497</v>
      </c>
      <c r="HM227">
        <v>1.87363</v>
      </c>
      <c r="HN227">
        <v>1.87274</v>
      </c>
      <c r="HO227">
        <v>1.87433</v>
      </c>
      <c r="HP227">
        <v>1.86924</v>
      </c>
      <c r="HQ227">
        <v>1.87347</v>
      </c>
      <c r="HR227">
        <v>1.87852</v>
      </c>
      <c r="HS227">
        <v>0</v>
      </c>
      <c r="HT227">
        <v>0</v>
      </c>
      <c r="HU227">
        <v>0</v>
      </c>
      <c r="HV227">
        <v>0</v>
      </c>
      <c r="HW227" t="s">
        <v>416</v>
      </c>
      <c r="HX227" t="s">
        <v>417</v>
      </c>
      <c r="HY227" t="s">
        <v>418</v>
      </c>
      <c r="HZ227" t="s">
        <v>418</v>
      </c>
      <c r="IA227" t="s">
        <v>418</v>
      </c>
      <c r="IB227" t="s">
        <v>418</v>
      </c>
      <c r="IC227">
        <v>0</v>
      </c>
      <c r="ID227">
        <v>100</v>
      </c>
      <c r="IE227">
        <v>100</v>
      </c>
      <c r="IF227">
        <v>0.307</v>
      </c>
      <c r="IG227">
        <v>0.282</v>
      </c>
      <c r="IH227">
        <v>0.3079523809524289</v>
      </c>
      <c r="II227">
        <v>0</v>
      </c>
      <c r="IJ227">
        <v>0</v>
      </c>
      <c r="IK227">
        <v>0</v>
      </c>
      <c r="IL227">
        <v>0.2892049999999955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2.4</v>
      </c>
      <c r="IU227">
        <v>2.4</v>
      </c>
      <c r="IV227">
        <v>1.12183</v>
      </c>
      <c r="IW227">
        <v>2.41211</v>
      </c>
      <c r="IX227">
        <v>1.42578</v>
      </c>
      <c r="IY227">
        <v>2.26562</v>
      </c>
      <c r="IZ227">
        <v>1.54785</v>
      </c>
      <c r="JA227">
        <v>2.43286</v>
      </c>
      <c r="JB227">
        <v>33.1992</v>
      </c>
      <c r="JC227">
        <v>14.4035</v>
      </c>
      <c r="JD227">
        <v>18</v>
      </c>
      <c r="JE227">
        <v>631.442</v>
      </c>
      <c r="JF227">
        <v>430.27</v>
      </c>
      <c r="JG227">
        <v>26.8912</v>
      </c>
      <c r="JH227">
        <v>27.6596</v>
      </c>
      <c r="JI227">
        <v>30.0003</v>
      </c>
      <c r="JJ227">
        <v>27.6176</v>
      </c>
      <c r="JK227">
        <v>27.5712</v>
      </c>
      <c r="JL227">
        <v>22.4765</v>
      </c>
      <c r="JM227">
        <v>0</v>
      </c>
      <c r="JN227">
        <v>100</v>
      </c>
      <c r="JO227">
        <v>-999.9</v>
      </c>
      <c r="JP227">
        <v>435</v>
      </c>
      <c r="JQ227">
        <v>24</v>
      </c>
      <c r="JR227">
        <v>95.1087</v>
      </c>
      <c r="JS227">
        <v>101.148</v>
      </c>
    </row>
    <row r="228" spans="1:279">
      <c r="A228">
        <v>192</v>
      </c>
      <c r="B228">
        <v>1687916624</v>
      </c>
      <c r="C228">
        <v>44092.40000009537</v>
      </c>
      <c r="D228" t="s">
        <v>1355</v>
      </c>
      <c r="E228" t="s">
        <v>1356</v>
      </c>
      <c r="F228">
        <v>15</v>
      </c>
      <c r="P228">
        <v>1687916616</v>
      </c>
      <c r="Q228">
        <f>(R228)/1000</f>
        <v>0</v>
      </c>
      <c r="R228">
        <f>1000*DB228*AP228*(CX228-CY228)/(100*CQ228*(1000-AP228*CX228))</f>
        <v>0</v>
      </c>
      <c r="S228">
        <f>DB228*AP228*(CW228-CV228*(1000-AP228*CY228)/(1000-AP228*CX228))/(100*CQ228)</f>
        <v>0</v>
      </c>
      <c r="T228">
        <f>CV228 - IF(AP228&gt;1, S228*CQ228*100.0/(AR228*DJ228), 0)</f>
        <v>0</v>
      </c>
      <c r="U228">
        <f>((AA228-Q228/2)*T228-S228)/(AA228+Q228/2)</f>
        <v>0</v>
      </c>
      <c r="V228">
        <f>U228*(DC228+DD228)/1000.0</f>
        <v>0</v>
      </c>
      <c r="W228">
        <f>(CV228 - IF(AP228&gt;1, S228*CQ228*100.0/(AR228*DJ228), 0))*(DC228+DD228)/1000.0</f>
        <v>0</v>
      </c>
      <c r="X228">
        <f>2.0/((1/Z228-1/Y228)+SIGN(Z228)*SQRT((1/Z228-1/Y228)*(1/Z228-1/Y228) + 4*CR228/((CR228+1)*(CR228+1))*(2*1/Z228*1/Y228-1/Y228*1/Y228)))</f>
        <v>0</v>
      </c>
      <c r="Y228">
        <f>IF(LEFT(CS228,1)&lt;&gt;"0",IF(LEFT(CS228,1)="1",3.0,CT228),$D$5+$E$5*(DJ228*DC228/($K$5*1000))+$F$5*(DJ228*DC228/($K$5*1000))*MAX(MIN(CQ228,$J$5),$I$5)*MAX(MIN(CQ228,$J$5),$I$5)+$G$5*MAX(MIN(CQ228,$J$5),$I$5)*(DJ228*DC228/($K$5*1000))+$H$5*(DJ228*DC228/($K$5*1000))*(DJ228*DC228/($K$5*1000)))</f>
        <v>0</v>
      </c>
      <c r="Z228">
        <f>Q228*(1000-(1000*0.61365*exp(17.502*AD228/(240.97+AD228))/(DC228+DD228)+CX228)/2)/(1000*0.61365*exp(17.502*AD228/(240.97+AD228))/(DC228+DD228)-CX228)</f>
        <v>0</v>
      </c>
      <c r="AA228">
        <f>1/((CR228+1)/(X228/1.6)+1/(Y228/1.37)) + CR228/((CR228+1)/(X228/1.6) + CR228/(Y228/1.37))</f>
        <v>0</v>
      </c>
      <c r="AB228">
        <f>(CM228*CP228)</f>
        <v>0</v>
      </c>
      <c r="AC228">
        <f>(DE228+(AB228+2*0.95*5.67E-8*(((DE228+$B$7)+273)^4-(DE228+273)^4)-44100*Q228)/(1.84*29.3*Y228+8*0.95*5.67E-8*(DE228+273)^3))</f>
        <v>0</v>
      </c>
      <c r="AD228">
        <f>($B$119*DF228+$D$7*DG228+$C$119*AC228)</f>
        <v>0</v>
      </c>
      <c r="AE228">
        <f>0.61365*exp(17.502*AD228/(240.97+AD228))</f>
        <v>0</v>
      </c>
      <c r="AF228">
        <f>(AG228/AH228*100)</f>
        <v>0</v>
      </c>
      <c r="AG228">
        <f>CX228*(DC228+DD228)/1000</f>
        <v>0</v>
      </c>
      <c r="AH228">
        <f>0.61365*exp(17.502*DE228/(240.97+DE228))</f>
        <v>0</v>
      </c>
      <c r="AI228">
        <f>(AE228-CX228*(DC228+DD228)/1000)</f>
        <v>0</v>
      </c>
      <c r="AJ228">
        <f>(-Q228*44100)</f>
        <v>0</v>
      </c>
      <c r="AK228">
        <f>2*29.3*Y228*0.92*(DE228-AD228)</f>
        <v>0</v>
      </c>
      <c r="AL228">
        <f>2*0.95*5.67E-8*(((DE228+$B$7)+273)^4-(AD228+273)^4)</f>
        <v>0</v>
      </c>
      <c r="AM228">
        <f>AB228+AL228+AJ228+AK228</f>
        <v>0</v>
      </c>
      <c r="AN228">
        <v>0</v>
      </c>
      <c r="AO228">
        <v>0</v>
      </c>
      <c r="AP228">
        <f>IF(AN228*$H$13&gt;=AR228,1.0,(AR228/(AR228-AN228*$H$13)))</f>
        <v>0</v>
      </c>
      <c r="AQ228">
        <f>(AP228-1)*100</f>
        <v>0</v>
      </c>
      <c r="AR228">
        <f>MAX(0,($B$13+$C$13*DJ228)/(1+$D$13*DJ228)*DC228/(DE228+273)*$E$13)</f>
        <v>0</v>
      </c>
      <c r="AS228" t="s">
        <v>1357</v>
      </c>
      <c r="AT228">
        <v>12556.9</v>
      </c>
      <c r="AU228">
        <v>621.6896</v>
      </c>
      <c r="AV228">
        <v>2155.11</v>
      </c>
      <c r="AW228">
        <f>1-AU228/AV228</f>
        <v>0</v>
      </c>
      <c r="AX228">
        <v>-1.439662252028116</v>
      </c>
      <c r="AY228" t="s">
        <v>412</v>
      </c>
      <c r="AZ228" t="s">
        <v>412</v>
      </c>
      <c r="BA228">
        <v>0</v>
      </c>
      <c r="BB228">
        <v>0</v>
      </c>
      <c r="BC228">
        <f>1-BA228/BB228</f>
        <v>0</v>
      </c>
      <c r="BD228">
        <v>0.5</v>
      </c>
      <c r="BE228">
        <f>CN228</f>
        <v>0</v>
      </c>
      <c r="BF228">
        <f>S228</f>
        <v>0</v>
      </c>
      <c r="BG228">
        <f>BC228*BD228*BE228</f>
        <v>0</v>
      </c>
      <c r="BH228">
        <f>(BF228-AX228)/BE228</f>
        <v>0</v>
      </c>
      <c r="BI228">
        <f>(AV228-BB228)/BB228</f>
        <v>0</v>
      </c>
      <c r="BJ228">
        <f>AU228/(AW228+AU228/BB228)</f>
        <v>0</v>
      </c>
      <c r="BK228" t="s">
        <v>412</v>
      </c>
      <c r="BL228">
        <v>0</v>
      </c>
      <c r="BM228">
        <f>IF(BL228&lt;&gt;0, BL228, BJ228)</f>
        <v>0</v>
      </c>
      <c r="BN228">
        <f>1-BM228/BB228</f>
        <v>0</v>
      </c>
      <c r="BO228">
        <f>(BB228-BA228)/(BB228-BM228)</f>
        <v>0</v>
      </c>
      <c r="BP228">
        <f>(AV228-BB228)/(AV228-BM228)</f>
        <v>0</v>
      </c>
      <c r="BQ228">
        <f>(BB228-BA228)/(BB228-AU228)</f>
        <v>0</v>
      </c>
      <c r="BR228">
        <f>(AV228-BB228)/(AV228-AU228)</f>
        <v>0</v>
      </c>
      <c r="BS228">
        <f>(BO228*BM228/BA228)</f>
        <v>0</v>
      </c>
      <c r="BT228">
        <f>(1-BS228)</f>
        <v>0</v>
      </c>
      <c r="BU228">
        <v>2211</v>
      </c>
      <c r="BV228">
        <v>300</v>
      </c>
      <c r="BW228">
        <v>300</v>
      </c>
      <c r="BX228">
        <v>300</v>
      </c>
      <c r="BY228">
        <v>12556.9</v>
      </c>
      <c r="BZ228">
        <v>2066.22</v>
      </c>
      <c r="CA228">
        <v>-0.0103904</v>
      </c>
      <c r="CB228">
        <v>-23.49</v>
      </c>
      <c r="CC228" t="s">
        <v>412</v>
      </c>
      <c r="CD228" t="s">
        <v>412</v>
      </c>
      <c r="CE228" t="s">
        <v>412</v>
      </c>
      <c r="CF228" t="s">
        <v>412</v>
      </c>
      <c r="CG228" t="s">
        <v>412</v>
      </c>
      <c r="CH228" t="s">
        <v>412</v>
      </c>
      <c r="CI228" t="s">
        <v>412</v>
      </c>
      <c r="CJ228" t="s">
        <v>412</v>
      </c>
      <c r="CK228" t="s">
        <v>412</v>
      </c>
      <c r="CL228" t="s">
        <v>412</v>
      </c>
      <c r="CM228">
        <f>$B$11*DK228+$C$11*DL228+$F$11*DW228*(1-DZ228)</f>
        <v>0</v>
      </c>
      <c r="CN228">
        <f>CM228*CO228</f>
        <v>0</v>
      </c>
      <c r="CO228">
        <f>($B$11*$D$9+$C$11*$D$9+$F$11*((EJ228+EB228)/MAX(EJ228+EB228+EK228, 0.1)*$I$9+EK228/MAX(EJ228+EB228+EK228, 0.1)*$J$9))/($B$11+$C$11+$F$11)</f>
        <v>0</v>
      </c>
      <c r="CP228">
        <f>($B$11*$K$9+$C$11*$K$9+$F$11*((EJ228+EB228)/MAX(EJ228+EB228+EK228, 0.1)*$P$9+EK228/MAX(EJ228+EB228+EK228, 0.1)*$Q$9))/($B$11+$C$11+$F$11)</f>
        <v>0</v>
      </c>
      <c r="CQ228">
        <v>6</v>
      </c>
      <c r="CR228">
        <v>0.5</v>
      </c>
      <c r="CS228" t="s">
        <v>413</v>
      </c>
      <c r="CT228">
        <v>2</v>
      </c>
      <c r="CU228">
        <v>1687916616</v>
      </c>
      <c r="CV228">
        <v>436.3520967741935</v>
      </c>
      <c r="CW228">
        <v>434.9849677419355</v>
      </c>
      <c r="CX228">
        <v>20.8811</v>
      </c>
      <c r="CY228">
        <v>20.71930322580646</v>
      </c>
      <c r="CZ228">
        <v>436.0760967741935</v>
      </c>
      <c r="DA228">
        <v>20.6161</v>
      </c>
      <c r="DB228">
        <v>600.1780967741937</v>
      </c>
      <c r="DC228">
        <v>100.7662258064516</v>
      </c>
      <c r="DD228">
        <v>0.09969498709677417</v>
      </c>
      <c r="DE228">
        <v>26.95661935483871</v>
      </c>
      <c r="DF228">
        <v>26.79739032258065</v>
      </c>
      <c r="DG228">
        <v>999.9000000000003</v>
      </c>
      <c r="DH228">
        <v>0</v>
      </c>
      <c r="DI228">
        <v>0</v>
      </c>
      <c r="DJ228">
        <v>9998.039677419352</v>
      </c>
      <c r="DK228">
        <v>0</v>
      </c>
      <c r="DL228">
        <v>23.11265161290322</v>
      </c>
      <c r="DM228">
        <v>1.39826935483871</v>
      </c>
      <c r="DN228">
        <v>445.6974516129032</v>
      </c>
      <c r="DO228">
        <v>444.1881612903225</v>
      </c>
      <c r="DP228">
        <v>0.1786712903225807</v>
      </c>
      <c r="DQ228">
        <v>434.9849677419355</v>
      </c>
      <c r="DR228">
        <v>20.71930322580646</v>
      </c>
      <c r="DS228">
        <v>2.10581129032258</v>
      </c>
      <c r="DT228">
        <v>2.087806451612904</v>
      </c>
      <c r="DU228">
        <v>18.26320645161291</v>
      </c>
      <c r="DV228">
        <v>18.12644838709678</v>
      </c>
      <c r="DW228">
        <v>0.0499931</v>
      </c>
      <c r="DX228">
        <v>0</v>
      </c>
      <c r="DY228">
        <v>0</v>
      </c>
      <c r="DZ228">
        <v>0</v>
      </c>
      <c r="EA228">
        <v>621.5454838709677</v>
      </c>
      <c r="EB228">
        <v>0.0499931</v>
      </c>
      <c r="EC228">
        <v>164.5358064516129</v>
      </c>
      <c r="ED228">
        <v>-1.537096774193549</v>
      </c>
      <c r="EE228">
        <v>35.04199999999999</v>
      </c>
      <c r="EF228">
        <v>39.29009677419354</v>
      </c>
      <c r="EG228">
        <v>37.32629032258065</v>
      </c>
      <c r="EH228">
        <v>40.02596774193548</v>
      </c>
      <c r="EI228">
        <v>37.80012903225806</v>
      </c>
      <c r="EJ228">
        <v>0</v>
      </c>
      <c r="EK228">
        <v>0</v>
      </c>
      <c r="EL228">
        <v>0</v>
      </c>
      <c r="EM228">
        <v>210.2000000476837</v>
      </c>
      <c r="EN228">
        <v>0</v>
      </c>
      <c r="EO228">
        <v>621.6896</v>
      </c>
      <c r="EP228">
        <v>10.82230780816302</v>
      </c>
      <c r="EQ228">
        <v>48.28461548170915</v>
      </c>
      <c r="ER228">
        <v>165.0052</v>
      </c>
      <c r="ES228">
        <v>15</v>
      </c>
      <c r="ET228">
        <v>1687916645</v>
      </c>
      <c r="EU228" t="s">
        <v>1358</v>
      </c>
      <c r="EV228">
        <v>1687916645</v>
      </c>
      <c r="EW228">
        <v>1687916642</v>
      </c>
      <c r="EX228">
        <v>192</v>
      </c>
      <c r="EY228">
        <v>-0.031</v>
      </c>
      <c r="EZ228">
        <v>-0.017</v>
      </c>
      <c r="FA228">
        <v>0.276</v>
      </c>
      <c r="FB228">
        <v>0.265</v>
      </c>
      <c r="FC228">
        <v>435</v>
      </c>
      <c r="FD228">
        <v>21</v>
      </c>
      <c r="FE228">
        <v>0.22</v>
      </c>
      <c r="FF228">
        <v>0.16</v>
      </c>
      <c r="FG228">
        <v>1.362382682926829</v>
      </c>
      <c r="FH228">
        <v>0.6121519860627188</v>
      </c>
      <c r="FI228">
        <v>0.07260114142838489</v>
      </c>
      <c r="FJ228">
        <v>1</v>
      </c>
      <c r="FK228">
        <v>436.3818709677419</v>
      </c>
      <c r="FL228">
        <v>-0.03125806451680211</v>
      </c>
      <c r="FM228">
        <v>0.0219276551494641</v>
      </c>
      <c r="FN228">
        <v>1</v>
      </c>
      <c r="FO228">
        <v>0.1771007317073171</v>
      </c>
      <c r="FP228">
        <v>0.04803275958188138</v>
      </c>
      <c r="FQ228">
        <v>0.005821694121148429</v>
      </c>
      <c r="FR228">
        <v>1</v>
      </c>
      <c r="FS228">
        <v>20.89845806451613</v>
      </c>
      <c r="FT228">
        <v>-0.05354999999998702</v>
      </c>
      <c r="FU228">
        <v>0.004242015208376429</v>
      </c>
      <c r="FV228">
        <v>1</v>
      </c>
      <c r="FW228">
        <v>4</v>
      </c>
      <c r="FX228">
        <v>4</v>
      </c>
      <c r="FY228" t="s">
        <v>415</v>
      </c>
      <c r="FZ228">
        <v>3.1778</v>
      </c>
      <c r="GA228">
        <v>2.79687</v>
      </c>
      <c r="GB228">
        <v>0.107609</v>
      </c>
      <c r="GC228">
        <v>0.107957</v>
      </c>
      <c r="GD228">
        <v>0.108415</v>
      </c>
      <c r="GE228">
        <v>0.108875</v>
      </c>
      <c r="GF228">
        <v>27887.6</v>
      </c>
      <c r="GG228">
        <v>22197.9</v>
      </c>
      <c r="GH228">
        <v>29208</v>
      </c>
      <c r="GI228">
        <v>24378</v>
      </c>
      <c r="GJ228">
        <v>33113.6</v>
      </c>
      <c r="GK228">
        <v>31701.7</v>
      </c>
      <c r="GL228">
        <v>40284.2</v>
      </c>
      <c r="GM228">
        <v>39777.2</v>
      </c>
      <c r="GN228">
        <v>2.16857</v>
      </c>
      <c r="GO228">
        <v>1.88078</v>
      </c>
      <c r="GP228">
        <v>0.107177</v>
      </c>
      <c r="GQ228">
        <v>0</v>
      </c>
      <c r="GR228">
        <v>25.0819</v>
      </c>
      <c r="GS228">
        <v>999.9</v>
      </c>
      <c r="GT228">
        <v>63.2</v>
      </c>
      <c r="GU228">
        <v>29.6</v>
      </c>
      <c r="GV228">
        <v>26.113</v>
      </c>
      <c r="GW228">
        <v>62.3801</v>
      </c>
      <c r="GX228">
        <v>31.9792</v>
      </c>
      <c r="GY228">
        <v>1</v>
      </c>
      <c r="GZ228">
        <v>0.0126321</v>
      </c>
      <c r="HA228">
        <v>0</v>
      </c>
      <c r="HB228">
        <v>20.2952</v>
      </c>
      <c r="HC228">
        <v>5.22897</v>
      </c>
      <c r="HD228">
        <v>11.9045</v>
      </c>
      <c r="HE228">
        <v>4.96375</v>
      </c>
      <c r="HF228">
        <v>3.292</v>
      </c>
      <c r="HG228">
        <v>9999</v>
      </c>
      <c r="HH228">
        <v>9999</v>
      </c>
      <c r="HI228">
        <v>9999</v>
      </c>
      <c r="HJ228">
        <v>999.9</v>
      </c>
      <c r="HK228">
        <v>4.97017</v>
      </c>
      <c r="HL228">
        <v>1.87485</v>
      </c>
      <c r="HM228">
        <v>1.87363</v>
      </c>
      <c r="HN228">
        <v>1.87271</v>
      </c>
      <c r="HO228">
        <v>1.87426</v>
      </c>
      <c r="HP228">
        <v>1.86922</v>
      </c>
      <c r="HQ228">
        <v>1.87347</v>
      </c>
      <c r="HR228">
        <v>1.87851</v>
      </c>
      <c r="HS228">
        <v>0</v>
      </c>
      <c r="HT228">
        <v>0</v>
      </c>
      <c r="HU228">
        <v>0</v>
      </c>
      <c r="HV228">
        <v>0</v>
      </c>
      <c r="HW228" t="s">
        <v>416</v>
      </c>
      <c r="HX228" t="s">
        <v>417</v>
      </c>
      <c r="HY228" t="s">
        <v>418</v>
      </c>
      <c r="HZ228" t="s">
        <v>418</v>
      </c>
      <c r="IA228" t="s">
        <v>418</v>
      </c>
      <c r="IB228" t="s">
        <v>418</v>
      </c>
      <c r="IC228">
        <v>0</v>
      </c>
      <c r="ID228">
        <v>100</v>
      </c>
      <c r="IE228">
        <v>100</v>
      </c>
      <c r="IF228">
        <v>0.276</v>
      </c>
      <c r="IG228">
        <v>0.265</v>
      </c>
      <c r="IH228">
        <v>0.3070999999999913</v>
      </c>
      <c r="II228">
        <v>0</v>
      </c>
      <c r="IJ228">
        <v>0</v>
      </c>
      <c r="IK228">
        <v>0</v>
      </c>
      <c r="IL228">
        <v>0.2818749999999994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3.1</v>
      </c>
      <c r="IU228">
        <v>3.2</v>
      </c>
      <c r="IV228">
        <v>1.12183</v>
      </c>
      <c r="IW228">
        <v>2.41455</v>
      </c>
      <c r="IX228">
        <v>1.42578</v>
      </c>
      <c r="IY228">
        <v>2.26562</v>
      </c>
      <c r="IZ228">
        <v>1.54785</v>
      </c>
      <c r="JA228">
        <v>2.41577</v>
      </c>
      <c r="JB228">
        <v>33.0206</v>
      </c>
      <c r="JC228">
        <v>14.386</v>
      </c>
      <c r="JD228">
        <v>18</v>
      </c>
      <c r="JE228">
        <v>631.4690000000001</v>
      </c>
      <c r="JF228">
        <v>430.124</v>
      </c>
      <c r="JG228">
        <v>26.7724</v>
      </c>
      <c r="JH228">
        <v>27.4982</v>
      </c>
      <c r="JI228">
        <v>29.9997</v>
      </c>
      <c r="JJ228">
        <v>27.4616</v>
      </c>
      <c r="JK228">
        <v>27.4129</v>
      </c>
      <c r="JL228">
        <v>22.4699</v>
      </c>
      <c r="JM228">
        <v>0</v>
      </c>
      <c r="JN228">
        <v>100</v>
      </c>
      <c r="JO228">
        <v>-999.9</v>
      </c>
      <c r="JP228">
        <v>435</v>
      </c>
      <c r="JQ228">
        <v>24</v>
      </c>
      <c r="JR228">
        <v>95.1602</v>
      </c>
      <c r="JS228">
        <v>101.197</v>
      </c>
    </row>
    <row r="229" spans="1:279">
      <c r="A229">
        <v>193</v>
      </c>
      <c r="B229">
        <v>1687916776.1</v>
      </c>
      <c r="C229">
        <v>44244.5</v>
      </c>
      <c r="D229" t="s">
        <v>1359</v>
      </c>
      <c r="E229" t="s">
        <v>1360</v>
      </c>
      <c r="F229">
        <v>15</v>
      </c>
      <c r="P229">
        <v>1687916768.099999</v>
      </c>
      <c r="Q229">
        <f>(R229)/1000</f>
        <v>0</v>
      </c>
      <c r="R229">
        <f>1000*DB229*AP229*(CX229-CY229)/(100*CQ229*(1000-AP229*CX229))</f>
        <v>0</v>
      </c>
      <c r="S229">
        <f>DB229*AP229*(CW229-CV229*(1000-AP229*CY229)/(1000-AP229*CX229))/(100*CQ229)</f>
        <v>0</v>
      </c>
      <c r="T229">
        <f>CV229 - IF(AP229&gt;1, S229*CQ229*100.0/(AR229*DJ229), 0)</f>
        <v>0</v>
      </c>
      <c r="U229">
        <f>((AA229-Q229/2)*T229-S229)/(AA229+Q229/2)</f>
        <v>0</v>
      </c>
      <c r="V229">
        <f>U229*(DC229+DD229)/1000.0</f>
        <v>0</v>
      </c>
      <c r="W229">
        <f>(CV229 - IF(AP229&gt;1, S229*CQ229*100.0/(AR229*DJ229), 0))*(DC229+DD229)/1000.0</f>
        <v>0</v>
      </c>
      <c r="X229">
        <f>2.0/((1/Z229-1/Y229)+SIGN(Z229)*SQRT((1/Z229-1/Y229)*(1/Z229-1/Y229) + 4*CR229/((CR229+1)*(CR229+1))*(2*1/Z229*1/Y229-1/Y229*1/Y229)))</f>
        <v>0</v>
      </c>
      <c r="Y229">
        <f>IF(LEFT(CS229,1)&lt;&gt;"0",IF(LEFT(CS229,1)="1",3.0,CT229),$D$5+$E$5*(DJ229*DC229/($K$5*1000))+$F$5*(DJ229*DC229/($K$5*1000))*MAX(MIN(CQ229,$J$5),$I$5)*MAX(MIN(CQ229,$J$5),$I$5)+$G$5*MAX(MIN(CQ229,$J$5),$I$5)*(DJ229*DC229/($K$5*1000))+$H$5*(DJ229*DC229/($K$5*1000))*(DJ229*DC229/($K$5*1000)))</f>
        <v>0</v>
      </c>
      <c r="Z229">
        <f>Q229*(1000-(1000*0.61365*exp(17.502*AD229/(240.97+AD229))/(DC229+DD229)+CX229)/2)/(1000*0.61365*exp(17.502*AD229/(240.97+AD229))/(DC229+DD229)-CX229)</f>
        <v>0</v>
      </c>
      <c r="AA229">
        <f>1/((CR229+1)/(X229/1.6)+1/(Y229/1.37)) + CR229/((CR229+1)/(X229/1.6) + CR229/(Y229/1.37))</f>
        <v>0</v>
      </c>
      <c r="AB229">
        <f>(CM229*CP229)</f>
        <v>0</v>
      </c>
      <c r="AC229">
        <f>(DE229+(AB229+2*0.95*5.67E-8*(((DE229+$B$7)+273)^4-(DE229+273)^4)-44100*Q229)/(1.84*29.3*Y229+8*0.95*5.67E-8*(DE229+273)^3))</f>
        <v>0</v>
      </c>
      <c r="AD229">
        <f>($B$119*DF229+$D$7*DG229+$C$119*AC229)</f>
        <v>0</v>
      </c>
      <c r="AE229">
        <f>0.61365*exp(17.502*AD229/(240.97+AD229))</f>
        <v>0</v>
      </c>
      <c r="AF229">
        <f>(AG229/AH229*100)</f>
        <v>0</v>
      </c>
      <c r="AG229">
        <f>CX229*(DC229+DD229)/1000</f>
        <v>0</v>
      </c>
      <c r="AH229">
        <f>0.61365*exp(17.502*DE229/(240.97+DE229))</f>
        <v>0</v>
      </c>
      <c r="AI229">
        <f>(AE229-CX229*(DC229+DD229)/1000)</f>
        <v>0</v>
      </c>
      <c r="AJ229">
        <f>(-Q229*44100)</f>
        <v>0</v>
      </c>
      <c r="AK229">
        <f>2*29.3*Y229*0.92*(DE229-AD229)</f>
        <v>0</v>
      </c>
      <c r="AL229">
        <f>2*0.95*5.67E-8*(((DE229+$B$7)+273)^4-(AD229+273)^4)</f>
        <v>0</v>
      </c>
      <c r="AM229">
        <f>AB229+AL229+AJ229+AK229</f>
        <v>0</v>
      </c>
      <c r="AN229">
        <v>0</v>
      </c>
      <c r="AO229">
        <v>0</v>
      </c>
      <c r="AP229">
        <f>IF(AN229*$H$13&gt;=AR229,1.0,(AR229/(AR229-AN229*$H$13)))</f>
        <v>0</v>
      </c>
      <c r="AQ229">
        <f>(AP229-1)*100</f>
        <v>0</v>
      </c>
      <c r="AR229">
        <f>MAX(0,($B$13+$C$13*DJ229)/(1+$D$13*DJ229)*DC229/(DE229+273)*$E$13)</f>
        <v>0</v>
      </c>
      <c r="AS229" t="s">
        <v>1361</v>
      </c>
      <c r="AT229">
        <v>12558.7</v>
      </c>
      <c r="AU229">
        <v>630.8284</v>
      </c>
      <c r="AV229">
        <v>3211.94</v>
      </c>
      <c r="AW229">
        <f>1-AU229/AV229</f>
        <v>0</v>
      </c>
      <c r="AX229">
        <v>-1.926303345490815</v>
      </c>
      <c r="AY229" t="s">
        <v>412</v>
      </c>
      <c r="AZ229" t="s">
        <v>412</v>
      </c>
      <c r="BA229">
        <v>0</v>
      </c>
      <c r="BB229">
        <v>0</v>
      </c>
      <c r="BC229">
        <f>1-BA229/BB229</f>
        <v>0</v>
      </c>
      <c r="BD229">
        <v>0.5</v>
      </c>
      <c r="BE229">
        <f>CN229</f>
        <v>0</v>
      </c>
      <c r="BF229">
        <f>S229</f>
        <v>0</v>
      </c>
      <c r="BG229">
        <f>BC229*BD229*BE229</f>
        <v>0</v>
      </c>
      <c r="BH229">
        <f>(BF229-AX229)/BE229</f>
        <v>0</v>
      </c>
      <c r="BI229">
        <f>(AV229-BB229)/BB229</f>
        <v>0</v>
      </c>
      <c r="BJ229">
        <f>AU229/(AW229+AU229/BB229)</f>
        <v>0</v>
      </c>
      <c r="BK229" t="s">
        <v>412</v>
      </c>
      <c r="BL229">
        <v>0</v>
      </c>
      <c r="BM229">
        <f>IF(BL229&lt;&gt;0, BL229, BJ229)</f>
        <v>0</v>
      </c>
      <c r="BN229">
        <f>1-BM229/BB229</f>
        <v>0</v>
      </c>
      <c r="BO229">
        <f>(BB229-BA229)/(BB229-BM229)</f>
        <v>0</v>
      </c>
      <c r="BP229">
        <f>(AV229-BB229)/(AV229-BM229)</f>
        <v>0</v>
      </c>
      <c r="BQ229">
        <f>(BB229-BA229)/(BB229-AU229)</f>
        <v>0</v>
      </c>
      <c r="BR229">
        <f>(AV229-BB229)/(AV229-AU229)</f>
        <v>0</v>
      </c>
      <c r="BS229">
        <f>(BO229*BM229/BA229)</f>
        <v>0</v>
      </c>
      <c r="BT229">
        <f>(1-BS229)</f>
        <v>0</v>
      </c>
      <c r="BU229">
        <v>2212</v>
      </c>
      <c r="BV229">
        <v>300</v>
      </c>
      <c r="BW229">
        <v>300</v>
      </c>
      <c r="BX229">
        <v>300</v>
      </c>
      <c r="BY229">
        <v>12558.7</v>
      </c>
      <c r="BZ229">
        <v>3127.32</v>
      </c>
      <c r="CA229">
        <v>-0.0103936</v>
      </c>
      <c r="CB229">
        <v>-23.4</v>
      </c>
      <c r="CC229" t="s">
        <v>412</v>
      </c>
      <c r="CD229" t="s">
        <v>412</v>
      </c>
      <c r="CE229" t="s">
        <v>412</v>
      </c>
      <c r="CF229" t="s">
        <v>412</v>
      </c>
      <c r="CG229" t="s">
        <v>412</v>
      </c>
      <c r="CH229" t="s">
        <v>412</v>
      </c>
      <c r="CI229" t="s">
        <v>412</v>
      </c>
      <c r="CJ229" t="s">
        <v>412</v>
      </c>
      <c r="CK229" t="s">
        <v>412</v>
      </c>
      <c r="CL229" t="s">
        <v>412</v>
      </c>
      <c r="CM229">
        <f>$B$11*DK229+$C$11*DL229+$F$11*DW229*(1-DZ229)</f>
        <v>0</v>
      </c>
      <c r="CN229">
        <f>CM229*CO229</f>
        <v>0</v>
      </c>
      <c r="CO229">
        <f>($B$11*$D$9+$C$11*$D$9+$F$11*((EJ229+EB229)/MAX(EJ229+EB229+EK229, 0.1)*$I$9+EK229/MAX(EJ229+EB229+EK229, 0.1)*$J$9))/($B$11+$C$11+$F$11)</f>
        <v>0</v>
      </c>
      <c r="CP229">
        <f>($B$11*$K$9+$C$11*$K$9+$F$11*((EJ229+EB229)/MAX(EJ229+EB229+EK229, 0.1)*$P$9+EK229/MAX(EJ229+EB229+EK229, 0.1)*$Q$9))/($B$11+$C$11+$F$11)</f>
        <v>0</v>
      </c>
      <c r="CQ229">
        <v>6</v>
      </c>
      <c r="CR229">
        <v>0.5</v>
      </c>
      <c r="CS229" t="s">
        <v>413</v>
      </c>
      <c r="CT229">
        <v>2</v>
      </c>
      <c r="CU229">
        <v>1687916768.099999</v>
      </c>
      <c r="CV229">
        <v>436.740064516129</v>
      </c>
      <c r="CW229">
        <v>434.9874838709677</v>
      </c>
      <c r="CX229">
        <v>20.8349</v>
      </c>
      <c r="CY229">
        <v>20.44676451612903</v>
      </c>
      <c r="CZ229">
        <v>436.513064516129</v>
      </c>
      <c r="DA229">
        <v>20.5739</v>
      </c>
      <c r="DB229">
        <v>600.1873870967743</v>
      </c>
      <c r="DC229">
        <v>100.7721935483871</v>
      </c>
      <c r="DD229">
        <v>0.09993890967741934</v>
      </c>
      <c r="DE229">
        <v>26.75431612903226</v>
      </c>
      <c r="DF229">
        <v>26.45328387096774</v>
      </c>
      <c r="DG229">
        <v>999.9000000000003</v>
      </c>
      <c r="DH229">
        <v>0</v>
      </c>
      <c r="DI229">
        <v>0</v>
      </c>
      <c r="DJ229">
        <v>10003.53838709677</v>
      </c>
      <c r="DK229">
        <v>0</v>
      </c>
      <c r="DL229">
        <v>17.58289032258065</v>
      </c>
      <c r="DM229">
        <v>1.801559032258065</v>
      </c>
      <c r="DN229">
        <v>446.0849677419355</v>
      </c>
      <c r="DO229">
        <v>444.0671935483871</v>
      </c>
      <c r="DP229">
        <v>0.3922159677419355</v>
      </c>
      <c r="DQ229">
        <v>434.9874838709677</v>
      </c>
      <c r="DR229">
        <v>20.44676451612903</v>
      </c>
      <c r="DS229">
        <v>2.099989032258065</v>
      </c>
      <c r="DT229">
        <v>2.060465161290322</v>
      </c>
      <c r="DU229">
        <v>18.21910322580645</v>
      </c>
      <c r="DV229">
        <v>17.91680322580645</v>
      </c>
      <c r="DW229">
        <v>0.0499931</v>
      </c>
      <c r="DX229">
        <v>0</v>
      </c>
      <c r="DY229">
        <v>0</v>
      </c>
      <c r="DZ229">
        <v>0</v>
      </c>
      <c r="EA229">
        <v>630.7167741935484</v>
      </c>
      <c r="EB229">
        <v>0.0499931</v>
      </c>
      <c r="EC229">
        <v>125.5483870967742</v>
      </c>
      <c r="ED229">
        <v>-0.9229032258064515</v>
      </c>
      <c r="EE229">
        <v>35.73170967741935</v>
      </c>
      <c r="EF229">
        <v>40.28812903225806</v>
      </c>
      <c r="EG229">
        <v>38.04603225806451</v>
      </c>
      <c r="EH229">
        <v>41.87274193548386</v>
      </c>
      <c r="EI229">
        <v>38.53219354838709</v>
      </c>
      <c r="EJ229">
        <v>0</v>
      </c>
      <c r="EK229">
        <v>0</v>
      </c>
      <c r="EL229">
        <v>0</v>
      </c>
      <c r="EM229">
        <v>151.4000000953674</v>
      </c>
      <c r="EN229">
        <v>0</v>
      </c>
      <c r="EO229">
        <v>630.8284</v>
      </c>
      <c r="EP229">
        <v>15.89692305901862</v>
      </c>
      <c r="EQ229">
        <v>4.942307526140797</v>
      </c>
      <c r="ER229">
        <v>125.5924</v>
      </c>
      <c r="ES229">
        <v>15</v>
      </c>
      <c r="ET229">
        <v>1687916795.1</v>
      </c>
      <c r="EU229" t="s">
        <v>1362</v>
      </c>
      <c r="EV229">
        <v>1687916793.1</v>
      </c>
      <c r="EW229">
        <v>1687916795.1</v>
      </c>
      <c r="EX229">
        <v>193</v>
      </c>
      <c r="EY229">
        <v>-0.049</v>
      </c>
      <c r="EZ229">
        <v>-0.005</v>
      </c>
      <c r="FA229">
        <v>0.227</v>
      </c>
      <c r="FB229">
        <v>0.261</v>
      </c>
      <c r="FC229">
        <v>435</v>
      </c>
      <c r="FD229">
        <v>20</v>
      </c>
      <c r="FE229">
        <v>0.49</v>
      </c>
      <c r="FF229">
        <v>0.21</v>
      </c>
      <c r="FG229">
        <v>1.7720375</v>
      </c>
      <c r="FH229">
        <v>0.5463816135084387</v>
      </c>
      <c r="FI229">
        <v>0.05745749075403485</v>
      </c>
      <c r="FJ229">
        <v>1</v>
      </c>
      <c r="FK229">
        <v>436.7864000000001</v>
      </c>
      <c r="FL229">
        <v>0.6406051167968377</v>
      </c>
      <c r="FM229">
        <v>0.04904936289086155</v>
      </c>
      <c r="FN229">
        <v>1</v>
      </c>
      <c r="FO229">
        <v>0.3882122</v>
      </c>
      <c r="FP229">
        <v>0.0873034221388362</v>
      </c>
      <c r="FQ229">
        <v>0.008435978316709926</v>
      </c>
      <c r="FR229">
        <v>1</v>
      </c>
      <c r="FS229">
        <v>20.83872000000001</v>
      </c>
      <c r="FT229">
        <v>0.09477730812012641</v>
      </c>
      <c r="FU229">
        <v>0.006971054439609266</v>
      </c>
      <c r="FV229">
        <v>1</v>
      </c>
      <c r="FW229">
        <v>4</v>
      </c>
      <c r="FX229">
        <v>4</v>
      </c>
      <c r="FY229" t="s">
        <v>415</v>
      </c>
      <c r="FZ229">
        <v>3.17809</v>
      </c>
      <c r="GA229">
        <v>2.79673</v>
      </c>
      <c r="GB229">
        <v>0.107764</v>
      </c>
      <c r="GC229">
        <v>0.107998</v>
      </c>
      <c r="GD229">
        <v>0.108378</v>
      </c>
      <c r="GE229">
        <v>0.107999</v>
      </c>
      <c r="GF229">
        <v>27893</v>
      </c>
      <c r="GG229">
        <v>22206.6</v>
      </c>
      <c r="GH229">
        <v>29217.8</v>
      </c>
      <c r="GI229">
        <v>24387.8</v>
      </c>
      <c r="GJ229">
        <v>33124.8</v>
      </c>
      <c r="GK229">
        <v>31746</v>
      </c>
      <c r="GL229">
        <v>40296.6</v>
      </c>
      <c r="GM229">
        <v>39793.4</v>
      </c>
      <c r="GN229">
        <v>2.17033</v>
      </c>
      <c r="GO229">
        <v>1.8865</v>
      </c>
      <c r="GP229">
        <v>0.109445</v>
      </c>
      <c r="GQ229">
        <v>0</v>
      </c>
      <c r="GR229">
        <v>24.6679</v>
      </c>
      <c r="GS229">
        <v>999.9</v>
      </c>
      <c r="GT229">
        <v>63.1</v>
      </c>
      <c r="GU229">
        <v>29.5</v>
      </c>
      <c r="GV229">
        <v>25.9203</v>
      </c>
      <c r="GW229">
        <v>62.2593</v>
      </c>
      <c r="GX229">
        <v>31.9591</v>
      </c>
      <c r="GY229">
        <v>1</v>
      </c>
      <c r="GZ229">
        <v>-0.00445376</v>
      </c>
      <c r="HA229">
        <v>0</v>
      </c>
      <c r="HB229">
        <v>20.2929</v>
      </c>
      <c r="HC229">
        <v>5.22837</v>
      </c>
      <c r="HD229">
        <v>11.9029</v>
      </c>
      <c r="HE229">
        <v>4.96375</v>
      </c>
      <c r="HF229">
        <v>3.292</v>
      </c>
      <c r="HG229">
        <v>9999</v>
      </c>
      <c r="HH229">
        <v>9999</v>
      </c>
      <c r="HI229">
        <v>9999</v>
      </c>
      <c r="HJ229">
        <v>999.9</v>
      </c>
      <c r="HK229">
        <v>4.97019</v>
      </c>
      <c r="HL229">
        <v>1.87485</v>
      </c>
      <c r="HM229">
        <v>1.87363</v>
      </c>
      <c r="HN229">
        <v>1.87271</v>
      </c>
      <c r="HO229">
        <v>1.87425</v>
      </c>
      <c r="HP229">
        <v>1.8692</v>
      </c>
      <c r="HQ229">
        <v>1.87345</v>
      </c>
      <c r="HR229">
        <v>1.87851</v>
      </c>
      <c r="HS229">
        <v>0</v>
      </c>
      <c r="HT229">
        <v>0</v>
      </c>
      <c r="HU229">
        <v>0</v>
      </c>
      <c r="HV229">
        <v>0</v>
      </c>
      <c r="HW229" t="s">
        <v>416</v>
      </c>
      <c r="HX229" t="s">
        <v>417</v>
      </c>
      <c r="HY229" t="s">
        <v>418</v>
      </c>
      <c r="HZ229" t="s">
        <v>418</v>
      </c>
      <c r="IA229" t="s">
        <v>418</v>
      </c>
      <c r="IB229" t="s">
        <v>418</v>
      </c>
      <c r="IC229">
        <v>0</v>
      </c>
      <c r="ID229">
        <v>100</v>
      </c>
      <c r="IE229">
        <v>100</v>
      </c>
      <c r="IF229">
        <v>0.227</v>
      </c>
      <c r="IG229">
        <v>0.261</v>
      </c>
      <c r="IH229">
        <v>0.2759999999998968</v>
      </c>
      <c r="II229">
        <v>0</v>
      </c>
      <c r="IJ229">
        <v>0</v>
      </c>
      <c r="IK229">
        <v>0</v>
      </c>
      <c r="IL229">
        <v>0.2650850000000027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2.2</v>
      </c>
      <c r="IU229">
        <v>2.2</v>
      </c>
      <c r="IV229">
        <v>1.12183</v>
      </c>
      <c r="IW229">
        <v>2.42065</v>
      </c>
      <c r="IX229">
        <v>1.42578</v>
      </c>
      <c r="IY229">
        <v>2.26562</v>
      </c>
      <c r="IZ229">
        <v>1.54785</v>
      </c>
      <c r="JA229">
        <v>2.45728</v>
      </c>
      <c r="JB229">
        <v>32.9092</v>
      </c>
      <c r="JC229">
        <v>14.3509</v>
      </c>
      <c r="JD229">
        <v>18</v>
      </c>
      <c r="JE229">
        <v>630.678</v>
      </c>
      <c r="JF229">
        <v>431.945</v>
      </c>
      <c r="JG229">
        <v>26.6858</v>
      </c>
      <c r="JH229">
        <v>27.305</v>
      </c>
      <c r="JI229">
        <v>29.9997</v>
      </c>
      <c r="JJ229">
        <v>27.266</v>
      </c>
      <c r="JK229">
        <v>27.2171</v>
      </c>
      <c r="JL229">
        <v>22.4719</v>
      </c>
      <c r="JM229">
        <v>0</v>
      </c>
      <c r="JN229">
        <v>100</v>
      </c>
      <c r="JO229">
        <v>-999.9</v>
      </c>
      <c r="JP229">
        <v>435</v>
      </c>
      <c r="JQ229">
        <v>24</v>
      </c>
      <c r="JR229">
        <v>95.1905</v>
      </c>
      <c r="JS229">
        <v>101.238</v>
      </c>
    </row>
    <row r="230" spans="1:279">
      <c r="A230">
        <v>194</v>
      </c>
      <c r="B230">
        <v>1687916936.6</v>
      </c>
      <c r="C230">
        <v>44405</v>
      </c>
      <c r="D230" t="s">
        <v>1363</v>
      </c>
      <c r="E230" t="s">
        <v>1364</v>
      </c>
      <c r="F230">
        <v>15</v>
      </c>
      <c r="P230">
        <v>1687916928.849999</v>
      </c>
      <c r="Q230">
        <f>(R230)/1000</f>
        <v>0</v>
      </c>
      <c r="R230">
        <f>1000*DB230*AP230*(CX230-CY230)/(100*CQ230*(1000-AP230*CX230))</f>
        <v>0</v>
      </c>
      <c r="S230">
        <f>DB230*AP230*(CW230-CV230*(1000-AP230*CY230)/(1000-AP230*CX230))/(100*CQ230)</f>
        <v>0</v>
      </c>
      <c r="T230">
        <f>CV230 - IF(AP230&gt;1, S230*CQ230*100.0/(AR230*DJ230), 0)</f>
        <v>0</v>
      </c>
      <c r="U230">
        <f>((AA230-Q230/2)*T230-S230)/(AA230+Q230/2)</f>
        <v>0</v>
      </c>
      <c r="V230">
        <f>U230*(DC230+DD230)/1000.0</f>
        <v>0</v>
      </c>
      <c r="W230">
        <f>(CV230 - IF(AP230&gt;1, S230*CQ230*100.0/(AR230*DJ230), 0))*(DC230+DD230)/1000.0</f>
        <v>0</v>
      </c>
      <c r="X230">
        <f>2.0/((1/Z230-1/Y230)+SIGN(Z230)*SQRT((1/Z230-1/Y230)*(1/Z230-1/Y230) + 4*CR230/((CR230+1)*(CR230+1))*(2*1/Z230*1/Y230-1/Y230*1/Y230)))</f>
        <v>0</v>
      </c>
      <c r="Y230">
        <f>IF(LEFT(CS230,1)&lt;&gt;"0",IF(LEFT(CS230,1)="1",3.0,CT230),$D$5+$E$5*(DJ230*DC230/($K$5*1000))+$F$5*(DJ230*DC230/($K$5*1000))*MAX(MIN(CQ230,$J$5),$I$5)*MAX(MIN(CQ230,$J$5),$I$5)+$G$5*MAX(MIN(CQ230,$J$5),$I$5)*(DJ230*DC230/($K$5*1000))+$H$5*(DJ230*DC230/($K$5*1000))*(DJ230*DC230/($K$5*1000)))</f>
        <v>0</v>
      </c>
      <c r="Z230">
        <f>Q230*(1000-(1000*0.61365*exp(17.502*AD230/(240.97+AD230))/(DC230+DD230)+CX230)/2)/(1000*0.61365*exp(17.502*AD230/(240.97+AD230))/(DC230+DD230)-CX230)</f>
        <v>0</v>
      </c>
      <c r="AA230">
        <f>1/((CR230+1)/(X230/1.6)+1/(Y230/1.37)) + CR230/((CR230+1)/(X230/1.6) + CR230/(Y230/1.37))</f>
        <v>0</v>
      </c>
      <c r="AB230">
        <f>(CM230*CP230)</f>
        <v>0</v>
      </c>
      <c r="AC230">
        <f>(DE230+(AB230+2*0.95*5.67E-8*(((DE230+$B$7)+273)^4-(DE230+273)^4)-44100*Q230)/(1.84*29.3*Y230+8*0.95*5.67E-8*(DE230+273)^3))</f>
        <v>0</v>
      </c>
      <c r="AD230">
        <f>($B$119*DF230+$D$7*DG230+$C$119*AC230)</f>
        <v>0</v>
      </c>
      <c r="AE230">
        <f>0.61365*exp(17.502*AD230/(240.97+AD230))</f>
        <v>0</v>
      </c>
      <c r="AF230">
        <f>(AG230/AH230*100)</f>
        <v>0</v>
      </c>
      <c r="AG230">
        <f>CX230*(DC230+DD230)/1000</f>
        <v>0</v>
      </c>
      <c r="AH230">
        <f>0.61365*exp(17.502*DE230/(240.97+DE230))</f>
        <v>0</v>
      </c>
      <c r="AI230">
        <f>(AE230-CX230*(DC230+DD230)/1000)</f>
        <v>0</v>
      </c>
      <c r="AJ230">
        <f>(-Q230*44100)</f>
        <v>0</v>
      </c>
      <c r="AK230">
        <f>2*29.3*Y230*0.92*(DE230-AD230)</f>
        <v>0</v>
      </c>
      <c r="AL230">
        <f>2*0.95*5.67E-8*(((DE230+$B$7)+273)^4-(AD230+273)^4)</f>
        <v>0</v>
      </c>
      <c r="AM230">
        <f>AB230+AL230+AJ230+AK230</f>
        <v>0</v>
      </c>
      <c r="AN230">
        <v>0</v>
      </c>
      <c r="AO230">
        <v>0</v>
      </c>
      <c r="AP230">
        <f>IF(AN230*$H$13&gt;=AR230,1.0,(AR230/(AR230-AN230*$H$13)))</f>
        <v>0</v>
      </c>
      <c r="AQ230">
        <f>(AP230-1)*100</f>
        <v>0</v>
      </c>
      <c r="AR230">
        <f>MAX(0,($B$13+$C$13*DJ230)/(1+$D$13*DJ230)*DC230/(DE230+273)*$E$13)</f>
        <v>0</v>
      </c>
      <c r="AS230" t="s">
        <v>1365</v>
      </c>
      <c r="AT230">
        <v>12551.1</v>
      </c>
      <c r="AU230">
        <v>680.828</v>
      </c>
      <c r="AV230">
        <v>3363.63</v>
      </c>
      <c r="AW230">
        <f>1-AU230/AV230</f>
        <v>0</v>
      </c>
      <c r="AX230">
        <v>-0.887113573333042</v>
      </c>
      <c r="AY230" t="s">
        <v>412</v>
      </c>
      <c r="AZ230" t="s">
        <v>412</v>
      </c>
      <c r="BA230">
        <v>0</v>
      </c>
      <c r="BB230">
        <v>0</v>
      </c>
      <c r="BC230">
        <f>1-BA230/BB230</f>
        <v>0</v>
      </c>
      <c r="BD230">
        <v>0.5</v>
      </c>
      <c r="BE230">
        <f>CN230</f>
        <v>0</v>
      </c>
      <c r="BF230">
        <f>S230</f>
        <v>0</v>
      </c>
      <c r="BG230">
        <f>BC230*BD230*BE230</f>
        <v>0</v>
      </c>
      <c r="BH230">
        <f>(BF230-AX230)/BE230</f>
        <v>0</v>
      </c>
      <c r="BI230">
        <f>(AV230-BB230)/BB230</f>
        <v>0</v>
      </c>
      <c r="BJ230">
        <f>AU230/(AW230+AU230/BB230)</f>
        <v>0</v>
      </c>
      <c r="BK230" t="s">
        <v>412</v>
      </c>
      <c r="BL230">
        <v>0</v>
      </c>
      <c r="BM230">
        <f>IF(BL230&lt;&gt;0, BL230, BJ230)</f>
        <v>0</v>
      </c>
      <c r="BN230">
        <f>1-BM230/BB230</f>
        <v>0</v>
      </c>
      <c r="BO230">
        <f>(BB230-BA230)/(BB230-BM230)</f>
        <v>0</v>
      </c>
      <c r="BP230">
        <f>(AV230-BB230)/(AV230-BM230)</f>
        <v>0</v>
      </c>
      <c r="BQ230">
        <f>(BB230-BA230)/(BB230-AU230)</f>
        <v>0</v>
      </c>
      <c r="BR230">
        <f>(AV230-BB230)/(AV230-AU230)</f>
        <v>0</v>
      </c>
      <c r="BS230">
        <f>(BO230*BM230/BA230)</f>
        <v>0</v>
      </c>
      <c r="BT230">
        <f>(1-BS230)</f>
        <v>0</v>
      </c>
      <c r="BU230">
        <v>2213</v>
      </c>
      <c r="BV230">
        <v>300</v>
      </c>
      <c r="BW230">
        <v>300</v>
      </c>
      <c r="BX230">
        <v>300</v>
      </c>
      <c r="BY230">
        <v>12551.1</v>
      </c>
      <c r="BZ230">
        <v>3291.66</v>
      </c>
      <c r="CA230">
        <v>-0.0103899</v>
      </c>
      <c r="CB230">
        <v>-24.27</v>
      </c>
      <c r="CC230" t="s">
        <v>412</v>
      </c>
      <c r="CD230" t="s">
        <v>412</v>
      </c>
      <c r="CE230" t="s">
        <v>412</v>
      </c>
      <c r="CF230" t="s">
        <v>412</v>
      </c>
      <c r="CG230" t="s">
        <v>412</v>
      </c>
      <c r="CH230" t="s">
        <v>412</v>
      </c>
      <c r="CI230" t="s">
        <v>412</v>
      </c>
      <c r="CJ230" t="s">
        <v>412</v>
      </c>
      <c r="CK230" t="s">
        <v>412</v>
      </c>
      <c r="CL230" t="s">
        <v>412</v>
      </c>
      <c r="CM230">
        <f>$B$11*DK230+$C$11*DL230+$F$11*DW230*(1-DZ230)</f>
        <v>0</v>
      </c>
      <c r="CN230">
        <f>CM230*CO230</f>
        <v>0</v>
      </c>
      <c r="CO230">
        <f>($B$11*$D$9+$C$11*$D$9+$F$11*((EJ230+EB230)/MAX(EJ230+EB230+EK230, 0.1)*$I$9+EK230/MAX(EJ230+EB230+EK230, 0.1)*$J$9))/($B$11+$C$11+$F$11)</f>
        <v>0</v>
      </c>
      <c r="CP230">
        <f>($B$11*$K$9+$C$11*$K$9+$F$11*((EJ230+EB230)/MAX(EJ230+EB230+EK230, 0.1)*$P$9+EK230/MAX(EJ230+EB230+EK230, 0.1)*$Q$9))/($B$11+$C$11+$F$11)</f>
        <v>0</v>
      </c>
      <c r="CQ230">
        <v>6</v>
      </c>
      <c r="CR230">
        <v>0.5</v>
      </c>
      <c r="CS230" t="s">
        <v>413</v>
      </c>
      <c r="CT230">
        <v>2</v>
      </c>
      <c r="CU230">
        <v>1687916928.849999</v>
      </c>
      <c r="CV230">
        <v>435.8544333333334</v>
      </c>
      <c r="CW230">
        <v>435.0001</v>
      </c>
      <c r="CX230">
        <v>20.45192000000001</v>
      </c>
      <c r="CY230">
        <v>20.37895333333333</v>
      </c>
      <c r="CZ230">
        <v>435.6444333333334</v>
      </c>
      <c r="DA230">
        <v>20.18892000000001</v>
      </c>
      <c r="DB230">
        <v>600.2120333333332</v>
      </c>
      <c r="DC230">
        <v>100.7647</v>
      </c>
      <c r="DD230">
        <v>0.09998146999999999</v>
      </c>
      <c r="DE230">
        <v>26.53982</v>
      </c>
      <c r="DF230">
        <v>25.96638666666666</v>
      </c>
      <c r="DG230">
        <v>999.9000000000002</v>
      </c>
      <c r="DH230">
        <v>0</v>
      </c>
      <c r="DI230">
        <v>0</v>
      </c>
      <c r="DJ230">
        <v>9998.208333333332</v>
      </c>
      <c r="DK230">
        <v>0</v>
      </c>
      <c r="DL230">
        <v>12.17129333333333</v>
      </c>
      <c r="DM230">
        <v>0.8713664</v>
      </c>
      <c r="DN230">
        <v>444.9707666666667</v>
      </c>
      <c r="DO230">
        <v>444.0493333333334</v>
      </c>
      <c r="DP230">
        <v>0.07046948000000001</v>
      </c>
      <c r="DQ230">
        <v>435.0001</v>
      </c>
      <c r="DR230">
        <v>20.37895333333333</v>
      </c>
      <c r="DS230">
        <v>2.060581</v>
      </c>
      <c r="DT230">
        <v>2.053481333333333</v>
      </c>
      <c r="DU230">
        <v>17.91769</v>
      </c>
      <c r="DV230">
        <v>17.86284333333333</v>
      </c>
      <c r="DW230">
        <v>0.0499931</v>
      </c>
      <c r="DX230">
        <v>0</v>
      </c>
      <c r="DY230">
        <v>0</v>
      </c>
      <c r="DZ230">
        <v>0</v>
      </c>
      <c r="EA230">
        <v>680.893</v>
      </c>
      <c r="EB230">
        <v>0.0499931</v>
      </c>
      <c r="EC230">
        <v>123.258</v>
      </c>
      <c r="ED230">
        <v>-1.784333333333334</v>
      </c>
      <c r="EE230">
        <v>34.90186666666667</v>
      </c>
      <c r="EF230">
        <v>39.03106666666667</v>
      </c>
      <c r="EG230">
        <v>37.1061</v>
      </c>
      <c r="EH230">
        <v>39.7456</v>
      </c>
      <c r="EI230">
        <v>37.6249</v>
      </c>
      <c r="EJ230">
        <v>0</v>
      </c>
      <c r="EK230">
        <v>0</v>
      </c>
      <c r="EL230">
        <v>0</v>
      </c>
      <c r="EM230">
        <v>160</v>
      </c>
      <c r="EN230">
        <v>0</v>
      </c>
      <c r="EO230">
        <v>680.828</v>
      </c>
      <c r="EP230">
        <v>6.39000006669643</v>
      </c>
      <c r="EQ230">
        <v>-3.203077000226652</v>
      </c>
      <c r="ER230">
        <v>122.9268</v>
      </c>
      <c r="ES230">
        <v>15</v>
      </c>
      <c r="ET230">
        <v>1687916954.6</v>
      </c>
      <c r="EU230" t="s">
        <v>1366</v>
      </c>
      <c r="EV230">
        <v>1687916954.1</v>
      </c>
      <c r="EW230">
        <v>1687916954.6</v>
      </c>
      <c r="EX230">
        <v>194</v>
      </c>
      <c r="EY230">
        <v>-0.017</v>
      </c>
      <c r="EZ230">
        <v>0.003</v>
      </c>
      <c r="FA230">
        <v>0.21</v>
      </c>
      <c r="FB230">
        <v>0.263</v>
      </c>
      <c r="FC230">
        <v>435</v>
      </c>
      <c r="FD230">
        <v>20</v>
      </c>
      <c r="FE230">
        <v>0.5600000000000001</v>
      </c>
      <c r="FF230">
        <v>0.23</v>
      </c>
      <c r="FG230">
        <v>0.836334975609756</v>
      </c>
      <c r="FH230">
        <v>0.5541040348432059</v>
      </c>
      <c r="FI230">
        <v>0.06013396891960313</v>
      </c>
      <c r="FJ230">
        <v>1</v>
      </c>
      <c r="FK230">
        <v>435.8648064516129</v>
      </c>
      <c r="FL230">
        <v>0.4187419354828477</v>
      </c>
      <c r="FM230">
        <v>0.03697202024446449</v>
      </c>
      <c r="FN230">
        <v>1</v>
      </c>
      <c r="FO230">
        <v>0.0703814487804878</v>
      </c>
      <c r="FP230">
        <v>0.00361425783972108</v>
      </c>
      <c r="FQ230">
        <v>0.001011833624403798</v>
      </c>
      <c r="FR230">
        <v>1</v>
      </c>
      <c r="FS230">
        <v>20.44835161290323</v>
      </c>
      <c r="FT230">
        <v>0.0812516129031641</v>
      </c>
      <c r="FU230">
        <v>0.00611755121616591</v>
      </c>
      <c r="FV230">
        <v>1</v>
      </c>
      <c r="FW230">
        <v>4</v>
      </c>
      <c r="FX230">
        <v>4</v>
      </c>
      <c r="FY230" t="s">
        <v>415</v>
      </c>
      <c r="FZ230">
        <v>3.17847</v>
      </c>
      <c r="GA230">
        <v>2.79699</v>
      </c>
      <c r="GB230">
        <v>0.107624</v>
      </c>
      <c r="GC230">
        <v>0.108031</v>
      </c>
      <c r="GD230">
        <v>0.106978</v>
      </c>
      <c r="GE230">
        <v>0.107825</v>
      </c>
      <c r="GF230">
        <v>27903.8</v>
      </c>
      <c r="GG230">
        <v>22210.1</v>
      </c>
      <c r="GH230">
        <v>29223.7</v>
      </c>
      <c r="GI230">
        <v>24391.9</v>
      </c>
      <c r="GJ230">
        <v>33184.2</v>
      </c>
      <c r="GK230">
        <v>31757.5</v>
      </c>
      <c r="GL230">
        <v>40304.6</v>
      </c>
      <c r="GM230">
        <v>39800.2</v>
      </c>
      <c r="GN230">
        <v>2.17007</v>
      </c>
      <c r="GO230">
        <v>1.89102</v>
      </c>
      <c r="GP230">
        <v>0.105351</v>
      </c>
      <c r="GQ230">
        <v>0</v>
      </c>
      <c r="GR230">
        <v>24.232</v>
      </c>
      <c r="GS230">
        <v>999.9</v>
      </c>
      <c r="GT230">
        <v>62.9</v>
      </c>
      <c r="GU230">
        <v>29.4</v>
      </c>
      <c r="GV230">
        <v>25.6925</v>
      </c>
      <c r="GW230">
        <v>62.7593</v>
      </c>
      <c r="GX230">
        <v>31.1018</v>
      </c>
      <c r="GY230">
        <v>1</v>
      </c>
      <c r="GZ230">
        <v>-0.0175457</v>
      </c>
      <c r="HA230">
        <v>0</v>
      </c>
      <c r="HB230">
        <v>20.2948</v>
      </c>
      <c r="HC230">
        <v>5.22747</v>
      </c>
      <c r="HD230">
        <v>11.9056</v>
      </c>
      <c r="HE230">
        <v>4.96405</v>
      </c>
      <c r="HF230">
        <v>3.292</v>
      </c>
      <c r="HG230">
        <v>9999</v>
      </c>
      <c r="HH230">
        <v>9999</v>
      </c>
      <c r="HI230">
        <v>9999</v>
      </c>
      <c r="HJ230">
        <v>999.9</v>
      </c>
      <c r="HK230">
        <v>4.97019</v>
      </c>
      <c r="HL230">
        <v>1.87485</v>
      </c>
      <c r="HM230">
        <v>1.87363</v>
      </c>
      <c r="HN230">
        <v>1.87271</v>
      </c>
      <c r="HO230">
        <v>1.87424</v>
      </c>
      <c r="HP230">
        <v>1.86922</v>
      </c>
      <c r="HQ230">
        <v>1.87344</v>
      </c>
      <c r="HR230">
        <v>1.87851</v>
      </c>
      <c r="HS230">
        <v>0</v>
      </c>
      <c r="HT230">
        <v>0</v>
      </c>
      <c r="HU230">
        <v>0</v>
      </c>
      <c r="HV230">
        <v>0</v>
      </c>
      <c r="HW230" t="s">
        <v>416</v>
      </c>
      <c r="HX230" t="s">
        <v>417</v>
      </c>
      <c r="HY230" t="s">
        <v>418</v>
      </c>
      <c r="HZ230" t="s">
        <v>418</v>
      </c>
      <c r="IA230" t="s">
        <v>418</v>
      </c>
      <c r="IB230" t="s">
        <v>418</v>
      </c>
      <c r="IC230">
        <v>0</v>
      </c>
      <c r="ID230">
        <v>100</v>
      </c>
      <c r="IE230">
        <v>100</v>
      </c>
      <c r="IF230">
        <v>0.21</v>
      </c>
      <c r="IG230">
        <v>0.263</v>
      </c>
      <c r="IH230">
        <v>0.226949999999988</v>
      </c>
      <c r="II230">
        <v>0</v>
      </c>
      <c r="IJ230">
        <v>0</v>
      </c>
      <c r="IK230">
        <v>0</v>
      </c>
      <c r="IL230">
        <v>0.2605149999999981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2.4</v>
      </c>
      <c r="IU230">
        <v>2.4</v>
      </c>
      <c r="IV230">
        <v>1.12183</v>
      </c>
      <c r="IW230">
        <v>2.41821</v>
      </c>
      <c r="IX230">
        <v>1.42578</v>
      </c>
      <c r="IY230">
        <v>2.26562</v>
      </c>
      <c r="IZ230">
        <v>1.54785</v>
      </c>
      <c r="JA230">
        <v>2.46216</v>
      </c>
      <c r="JB230">
        <v>32.7535</v>
      </c>
      <c r="JC230">
        <v>14.3422</v>
      </c>
      <c r="JD230">
        <v>18</v>
      </c>
      <c r="JE230">
        <v>628.7670000000001</v>
      </c>
      <c r="JF230">
        <v>433.35</v>
      </c>
      <c r="JG230">
        <v>26.5112</v>
      </c>
      <c r="JH230">
        <v>27.1468</v>
      </c>
      <c r="JI230">
        <v>30</v>
      </c>
      <c r="JJ230">
        <v>27.1046</v>
      </c>
      <c r="JK230">
        <v>27.0584</v>
      </c>
      <c r="JL230">
        <v>22.471</v>
      </c>
      <c r="JM230">
        <v>0</v>
      </c>
      <c r="JN230">
        <v>100</v>
      </c>
      <c r="JO230">
        <v>-999.9</v>
      </c>
      <c r="JP230">
        <v>435</v>
      </c>
      <c r="JQ230">
        <v>24</v>
      </c>
      <c r="JR230">
        <v>95.20959999999999</v>
      </c>
      <c r="JS230">
        <v>101.255</v>
      </c>
    </row>
    <row r="231" spans="1:279">
      <c r="A231">
        <v>195</v>
      </c>
      <c r="B231">
        <v>1687917099.6</v>
      </c>
      <c r="C231">
        <v>44568</v>
      </c>
      <c r="D231" t="s">
        <v>1367</v>
      </c>
      <c r="E231" t="s">
        <v>1368</v>
      </c>
      <c r="F231">
        <v>15</v>
      </c>
      <c r="P231">
        <v>1687917091.599999</v>
      </c>
      <c r="Q231">
        <f>(R231)/1000</f>
        <v>0</v>
      </c>
      <c r="R231">
        <f>1000*DB231*AP231*(CX231-CY231)/(100*CQ231*(1000-AP231*CX231))</f>
        <v>0</v>
      </c>
      <c r="S231">
        <f>DB231*AP231*(CW231-CV231*(1000-AP231*CY231)/(1000-AP231*CX231))/(100*CQ231)</f>
        <v>0</v>
      </c>
      <c r="T231">
        <f>CV231 - IF(AP231&gt;1, S231*CQ231*100.0/(AR231*DJ231), 0)</f>
        <v>0</v>
      </c>
      <c r="U231">
        <f>((AA231-Q231/2)*T231-S231)/(AA231+Q231/2)</f>
        <v>0</v>
      </c>
      <c r="V231">
        <f>U231*(DC231+DD231)/1000.0</f>
        <v>0</v>
      </c>
      <c r="W231">
        <f>(CV231 - IF(AP231&gt;1, S231*CQ231*100.0/(AR231*DJ231), 0))*(DC231+DD231)/1000.0</f>
        <v>0</v>
      </c>
      <c r="X231">
        <f>2.0/((1/Z231-1/Y231)+SIGN(Z231)*SQRT((1/Z231-1/Y231)*(1/Z231-1/Y231) + 4*CR231/((CR231+1)*(CR231+1))*(2*1/Z231*1/Y231-1/Y231*1/Y231)))</f>
        <v>0</v>
      </c>
      <c r="Y231">
        <f>IF(LEFT(CS231,1)&lt;&gt;"0",IF(LEFT(CS231,1)="1",3.0,CT231),$D$5+$E$5*(DJ231*DC231/($K$5*1000))+$F$5*(DJ231*DC231/($K$5*1000))*MAX(MIN(CQ231,$J$5),$I$5)*MAX(MIN(CQ231,$J$5),$I$5)+$G$5*MAX(MIN(CQ231,$J$5),$I$5)*(DJ231*DC231/($K$5*1000))+$H$5*(DJ231*DC231/($K$5*1000))*(DJ231*DC231/($K$5*1000)))</f>
        <v>0</v>
      </c>
      <c r="Z231">
        <f>Q231*(1000-(1000*0.61365*exp(17.502*AD231/(240.97+AD231))/(DC231+DD231)+CX231)/2)/(1000*0.61365*exp(17.502*AD231/(240.97+AD231))/(DC231+DD231)-CX231)</f>
        <v>0</v>
      </c>
      <c r="AA231">
        <f>1/((CR231+1)/(X231/1.6)+1/(Y231/1.37)) + CR231/((CR231+1)/(X231/1.6) + CR231/(Y231/1.37))</f>
        <v>0</v>
      </c>
      <c r="AB231">
        <f>(CM231*CP231)</f>
        <v>0</v>
      </c>
      <c r="AC231">
        <f>(DE231+(AB231+2*0.95*5.67E-8*(((DE231+$B$7)+273)^4-(DE231+273)^4)-44100*Q231)/(1.84*29.3*Y231+8*0.95*5.67E-8*(DE231+273)^3))</f>
        <v>0</v>
      </c>
      <c r="AD231">
        <f>($B$119*DF231+$D$7*DG231+$C$119*AC231)</f>
        <v>0</v>
      </c>
      <c r="AE231">
        <f>0.61365*exp(17.502*AD231/(240.97+AD231))</f>
        <v>0</v>
      </c>
      <c r="AF231">
        <f>(AG231/AH231*100)</f>
        <v>0</v>
      </c>
      <c r="AG231">
        <f>CX231*(DC231+DD231)/1000</f>
        <v>0</v>
      </c>
      <c r="AH231">
        <f>0.61365*exp(17.502*DE231/(240.97+DE231))</f>
        <v>0</v>
      </c>
      <c r="AI231">
        <f>(AE231-CX231*(DC231+DD231)/1000)</f>
        <v>0</v>
      </c>
      <c r="AJ231">
        <f>(-Q231*44100)</f>
        <v>0</v>
      </c>
      <c r="AK231">
        <f>2*29.3*Y231*0.92*(DE231-AD231)</f>
        <v>0</v>
      </c>
      <c r="AL231">
        <f>2*0.95*5.67E-8*(((DE231+$B$7)+273)^4-(AD231+273)^4)</f>
        <v>0</v>
      </c>
      <c r="AM231">
        <f>AB231+AL231+AJ231+AK231</f>
        <v>0</v>
      </c>
      <c r="AN231">
        <v>0</v>
      </c>
      <c r="AO231">
        <v>0</v>
      </c>
      <c r="AP231">
        <f>IF(AN231*$H$13&gt;=AR231,1.0,(AR231/(AR231-AN231*$H$13)))</f>
        <v>0</v>
      </c>
      <c r="AQ231">
        <f>(AP231-1)*100</f>
        <v>0</v>
      </c>
      <c r="AR231">
        <f>MAX(0,($B$13+$C$13*DJ231)/(1+$D$13*DJ231)*DC231/(DE231+273)*$E$13)</f>
        <v>0</v>
      </c>
      <c r="AS231" t="s">
        <v>1369</v>
      </c>
      <c r="AT231">
        <v>12543.8</v>
      </c>
      <c r="AU231">
        <v>583.4265384615385</v>
      </c>
      <c r="AV231">
        <v>3119.39</v>
      </c>
      <c r="AW231">
        <f>1-AU231/AV231</f>
        <v>0</v>
      </c>
      <c r="AX231">
        <v>-0.9954888209856713</v>
      </c>
      <c r="AY231" t="s">
        <v>412</v>
      </c>
      <c r="AZ231" t="s">
        <v>412</v>
      </c>
      <c r="BA231">
        <v>0</v>
      </c>
      <c r="BB231">
        <v>0</v>
      </c>
      <c r="BC231">
        <f>1-BA231/BB231</f>
        <v>0</v>
      </c>
      <c r="BD231">
        <v>0.5</v>
      </c>
      <c r="BE231">
        <f>CN231</f>
        <v>0</v>
      </c>
      <c r="BF231">
        <f>S231</f>
        <v>0</v>
      </c>
      <c r="BG231">
        <f>BC231*BD231*BE231</f>
        <v>0</v>
      </c>
      <c r="BH231">
        <f>(BF231-AX231)/BE231</f>
        <v>0</v>
      </c>
      <c r="BI231">
        <f>(AV231-BB231)/BB231</f>
        <v>0</v>
      </c>
      <c r="BJ231">
        <f>AU231/(AW231+AU231/BB231)</f>
        <v>0</v>
      </c>
      <c r="BK231" t="s">
        <v>412</v>
      </c>
      <c r="BL231">
        <v>0</v>
      </c>
      <c r="BM231">
        <f>IF(BL231&lt;&gt;0, BL231, BJ231)</f>
        <v>0</v>
      </c>
      <c r="BN231">
        <f>1-BM231/BB231</f>
        <v>0</v>
      </c>
      <c r="BO231">
        <f>(BB231-BA231)/(BB231-BM231)</f>
        <v>0</v>
      </c>
      <c r="BP231">
        <f>(AV231-BB231)/(AV231-BM231)</f>
        <v>0</v>
      </c>
      <c r="BQ231">
        <f>(BB231-BA231)/(BB231-AU231)</f>
        <v>0</v>
      </c>
      <c r="BR231">
        <f>(AV231-BB231)/(AV231-AU231)</f>
        <v>0</v>
      </c>
      <c r="BS231">
        <f>(BO231*BM231/BA231)</f>
        <v>0</v>
      </c>
      <c r="BT231">
        <f>(1-BS231)</f>
        <v>0</v>
      </c>
      <c r="BU231">
        <v>2214</v>
      </c>
      <c r="BV231">
        <v>300</v>
      </c>
      <c r="BW231">
        <v>300</v>
      </c>
      <c r="BX231">
        <v>300</v>
      </c>
      <c r="BY231">
        <v>12543.8</v>
      </c>
      <c r="BZ231">
        <v>3041.36</v>
      </c>
      <c r="CA231">
        <v>-0.0103835</v>
      </c>
      <c r="CB231">
        <v>-14.29</v>
      </c>
      <c r="CC231" t="s">
        <v>412</v>
      </c>
      <c r="CD231" t="s">
        <v>412</v>
      </c>
      <c r="CE231" t="s">
        <v>412</v>
      </c>
      <c r="CF231" t="s">
        <v>412</v>
      </c>
      <c r="CG231" t="s">
        <v>412</v>
      </c>
      <c r="CH231" t="s">
        <v>412</v>
      </c>
      <c r="CI231" t="s">
        <v>412</v>
      </c>
      <c r="CJ231" t="s">
        <v>412</v>
      </c>
      <c r="CK231" t="s">
        <v>412</v>
      </c>
      <c r="CL231" t="s">
        <v>412</v>
      </c>
      <c r="CM231">
        <f>$B$11*DK231+$C$11*DL231+$F$11*DW231*(1-DZ231)</f>
        <v>0</v>
      </c>
      <c r="CN231">
        <f>CM231*CO231</f>
        <v>0</v>
      </c>
      <c r="CO231">
        <f>($B$11*$D$9+$C$11*$D$9+$F$11*((EJ231+EB231)/MAX(EJ231+EB231+EK231, 0.1)*$I$9+EK231/MAX(EJ231+EB231+EK231, 0.1)*$J$9))/($B$11+$C$11+$F$11)</f>
        <v>0</v>
      </c>
      <c r="CP231">
        <f>($B$11*$K$9+$C$11*$K$9+$F$11*((EJ231+EB231)/MAX(EJ231+EB231+EK231, 0.1)*$P$9+EK231/MAX(EJ231+EB231+EK231, 0.1)*$Q$9))/($B$11+$C$11+$F$11)</f>
        <v>0</v>
      </c>
      <c r="CQ231">
        <v>6</v>
      </c>
      <c r="CR231">
        <v>0.5</v>
      </c>
      <c r="CS231" t="s">
        <v>413</v>
      </c>
      <c r="CT231">
        <v>2</v>
      </c>
      <c r="CU231">
        <v>1687917091.599999</v>
      </c>
      <c r="CV231">
        <v>435.8407741935483</v>
      </c>
      <c r="CW231">
        <v>434.9863225806451</v>
      </c>
      <c r="CX231">
        <v>20.37202903225807</v>
      </c>
      <c r="CY231">
        <v>20.05574516129033</v>
      </c>
      <c r="CZ231">
        <v>435.6057741935483</v>
      </c>
      <c r="DA231">
        <v>20.12002903225807</v>
      </c>
      <c r="DB231">
        <v>600.1936129032258</v>
      </c>
      <c r="DC231">
        <v>100.7656774193548</v>
      </c>
      <c r="DD231">
        <v>0.09995310967741934</v>
      </c>
      <c r="DE231">
        <v>26.50229999999999</v>
      </c>
      <c r="DF231">
        <v>26.34192580645161</v>
      </c>
      <c r="DG231">
        <v>999.9000000000003</v>
      </c>
      <c r="DH231">
        <v>0</v>
      </c>
      <c r="DI231">
        <v>0</v>
      </c>
      <c r="DJ231">
        <v>9999.277419354838</v>
      </c>
      <c r="DK231">
        <v>0</v>
      </c>
      <c r="DL231">
        <v>8.691907096774191</v>
      </c>
      <c r="DM231">
        <v>0.8289923225806451</v>
      </c>
      <c r="DN231">
        <v>444.8836774193549</v>
      </c>
      <c r="DO231">
        <v>443.8888709677419</v>
      </c>
      <c r="DP231">
        <v>0.3277758064516129</v>
      </c>
      <c r="DQ231">
        <v>434.9863225806451</v>
      </c>
      <c r="DR231">
        <v>20.05574516129033</v>
      </c>
      <c r="DS231">
        <v>2.053961935483871</v>
      </c>
      <c r="DT231">
        <v>2.020933548387097</v>
      </c>
      <c r="DU231">
        <v>17.86656451612903</v>
      </c>
      <c r="DV231">
        <v>17.60930322580645</v>
      </c>
      <c r="DW231">
        <v>0.0499931</v>
      </c>
      <c r="DX231">
        <v>0</v>
      </c>
      <c r="DY231">
        <v>0</v>
      </c>
      <c r="DZ231">
        <v>0</v>
      </c>
      <c r="EA231">
        <v>583.5422580645162</v>
      </c>
      <c r="EB231">
        <v>0.0499931</v>
      </c>
      <c r="EC231">
        <v>124.5358064516129</v>
      </c>
      <c r="ED231">
        <v>-0.7154838709677419</v>
      </c>
      <c r="EE231">
        <v>35.6006129032258</v>
      </c>
      <c r="EF231">
        <v>40.22967741935484</v>
      </c>
      <c r="EG231">
        <v>37.9756129032258</v>
      </c>
      <c r="EH231">
        <v>41.88880645161288</v>
      </c>
      <c r="EI231">
        <v>38.46748387096774</v>
      </c>
      <c r="EJ231">
        <v>0</v>
      </c>
      <c r="EK231">
        <v>0</v>
      </c>
      <c r="EL231">
        <v>0</v>
      </c>
      <c r="EM231">
        <v>162.5999999046326</v>
      </c>
      <c r="EN231">
        <v>0</v>
      </c>
      <c r="EO231">
        <v>583.4265384615385</v>
      </c>
      <c r="EP231">
        <v>11.74256414115629</v>
      </c>
      <c r="EQ231">
        <v>-5.394188063152055</v>
      </c>
      <c r="ER231">
        <v>124.3684615384615</v>
      </c>
      <c r="ES231">
        <v>15</v>
      </c>
      <c r="ET231">
        <v>1687917117.6</v>
      </c>
      <c r="EU231" t="s">
        <v>1370</v>
      </c>
      <c r="EV231">
        <v>1687917115.6</v>
      </c>
      <c r="EW231">
        <v>1687917117.6</v>
      </c>
      <c r="EX231">
        <v>195</v>
      </c>
      <c r="EY231">
        <v>0.025</v>
      </c>
      <c r="EZ231">
        <v>-0.011</v>
      </c>
      <c r="FA231">
        <v>0.235</v>
      </c>
      <c r="FB231">
        <v>0.252</v>
      </c>
      <c r="FC231">
        <v>435</v>
      </c>
      <c r="FD231">
        <v>20</v>
      </c>
      <c r="FE231">
        <v>0.21</v>
      </c>
      <c r="FF231">
        <v>0.14</v>
      </c>
      <c r="FG231">
        <v>0.8009712499999999</v>
      </c>
      <c r="FH231">
        <v>0.7268816510318926</v>
      </c>
      <c r="FI231">
        <v>0.07433044230823264</v>
      </c>
      <c r="FJ231">
        <v>1</v>
      </c>
      <c r="FK231">
        <v>435.8167333333333</v>
      </c>
      <c r="FL231">
        <v>0.545726362626318</v>
      </c>
      <c r="FM231">
        <v>0.04574125295859387</v>
      </c>
      <c r="FN231">
        <v>1</v>
      </c>
      <c r="FO231">
        <v>0.325715175</v>
      </c>
      <c r="FP231">
        <v>0.02560769606003674</v>
      </c>
      <c r="FQ231">
        <v>0.00458283907576679</v>
      </c>
      <c r="FR231">
        <v>1</v>
      </c>
      <c r="FS231">
        <v>20.38294333333333</v>
      </c>
      <c r="FT231">
        <v>-0.15687563959956</v>
      </c>
      <c r="FU231">
        <v>0.01134418157275134</v>
      </c>
      <c r="FV231">
        <v>1</v>
      </c>
      <c r="FW231">
        <v>4</v>
      </c>
      <c r="FX231">
        <v>4</v>
      </c>
      <c r="FY231" t="s">
        <v>415</v>
      </c>
      <c r="FZ231">
        <v>3.17847</v>
      </c>
      <c r="GA231">
        <v>2.79683</v>
      </c>
      <c r="GB231">
        <v>0.107665</v>
      </c>
      <c r="GC231">
        <v>0.108062</v>
      </c>
      <c r="GD231">
        <v>0.106631</v>
      </c>
      <c r="GE231">
        <v>0.106551</v>
      </c>
      <c r="GF231">
        <v>27910.2</v>
      </c>
      <c r="GG231">
        <v>22214.5</v>
      </c>
      <c r="GH231">
        <v>29231.2</v>
      </c>
      <c r="GI231">
        <v>24397.3</v>
      </c>
      <c r="GJ231">
        <v>33205.4</v>
      </c>
      <c r="GK231">
        <v>31810.4</v>
      </c>
      <c r="GL231">
        <v>40314.5</v>
      </c>
      <c r="GM231">
        <v>39808.8</v>
      </c>
      <c r="GN231">
        <v>2.1735</v>
      </c>
      <c r="GO231">
        <v>1.88955</v>
      </c>
      <c r="GP231">
        <v>0.129789</v>
      </c>
      <c r="GQ231">
        <v>0</v>
      </c>
      <c r="GR231">
        <v>24.1507</v>
      </c>
      <c r="GS231">
        <v>999.9</v>
      </c>
      <c r="GT231">
        <v>62.8</v>
      </c>
      <c r="GU231">
        <v>29.3</v>
      </c>
      <c r="GV231">
        <v>25.5033</v>
      </c>
      <c r="GW231">
        <v>62.6592</v>
      </c>
      <c r="GX231">
        <v>31.0016</v>
      </c>
      <c r="GY231">
        <v>1</v>
      </c>
      <c r="GZ231">
        <v>-0.0268801</v>
      </c>
      <c r="HA231">
        <v>0</v>
      </c>
      <c r="HB231">
        <v>20.2951</v>
      </c>
      <c r="HC231">
        <v>5.22762</v>
      </c>
      <c r="HD231">
        <v>11.9054</v>
      </c>
      <c r="HE231">
        <v>4.964</v>
      </c>
      <c r="HF231">
        <v>3.292</v>
      </c>
      <c r="HG231">
        <v>9999</v>
      </c>
      <c r="HH231">
        <v>9999</v>
      </c>
      <c r="HI231">
        <v>9999</v>
      </c>
      <c r="HJ231">
        <v>999.9</v>
      </c>
      <c r="HK231">
        <v>4.97021</v>
      </c>
      <c r="HL231">
        <v>1.87486</v>
      </c>
      <c r="HM231">
        <v>1.87362</v>
      </c>
      <c r="HN231">
        <v>1.87271</v>
      </c>
      <c r="HO231">
        <v>1.87425</v>
      </c>
      <c r="HP231">
        <v>1.86923</v>
      </c>
      <c r="HQ231">
        <v>1.87347</v>
      </c>
      <c r="HR231">
        <v>1.87851</v>
      </c>
      <c r="HS231">
        <v>0</v>
      </c>
      <c r="HT231">
        <v>0</v>
      </c>
      <c r="HU231">
        <v>0</v>
      </c>
      <c r="HV231">
        <v>0</v>
      </c>
      <c r="HW231" t="s">
        <v>416</v>
      </c>
      <c r="HX231" t="s">
        <v>417</v>
      </c>
      <c r="HY231" t="s">
        <v>418</v>
      </c>
      <c r="HZ231" t="s">
        <v>418</v>
      </c>
      <c r="IA231" t="s">
        <v>418</v>
      </c>
      <c r="IB231" t="s">
        <v>418</v>
      </c>
      <c r="IC231">
        <v>0</v>
      </c>
      <c r="ID231">
        <v>100</v>
      </c>
      <c r="IE231">
        <v>100</v>
      </c>
      <c r="IF231">
        <v>0.235</v>
      </c>
      <c r="IG231">
        <v>0.252</v>
      </c>
      <c r="IH231">
        <v>0.2096190476189577</v>
      </c>
      <c r="II231">
        <v>0</v>
      </c>
      <c r="IJ231">
        <v>0</v>
      </c>
      <c r="IK231">
        <v>0</v>
      </c>
      <c r="IL231">
        <v>0.2635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2.4</v>
      </c>
      <c r="IU231">
        <v>2.4</v>
      </c>
      <c r="IV231">
        <v>1.12183</v>
      </c>
      <c r="IW231">
        <v>2.41211</v>
      </c>
      <c r="IX231">
        <v>1.42578</v>
      </c>
      <c r="IY231">
        <v>2.26929</v>
      </c>
      <c r="IZ231">
        <v>1.54785</v>
      </c>
      <c r="JA231">
        <v>2.44263</v>
      </c>
      <c r="JB231">
        <v>32.6648</v>
      </c>
      <c r="JC231">
        <v>14.3334</v>
      </c>
      <c r="JD231">
        <v>18</v>
      </c>
      <c r="JE231">
        <v>630.043</v>
      </c>
      <c r="JF231">
        <v>431.603</v>
      </c>
      <c r="JG231">
        <v>26.402</v>
      </c>
      <c r="JH231">
        <v>27.0596</v>
      </c>
      <c r="JI231">
        <v>29.9999</v>
      </c>
      <c r="JJ231">
        <v>26.9875</v>
      </c>
      <c r="JK231">
        <v>26.9395</v>
      </c>
      <c r="JL231">
        <v>22.4736</v>
      </c>
      <c r="JM231">
        <v>0</v>
      </c>
      <c r="JN231">
        <v>100</v>
      </c>
      <c r="JO231">
        <v>-999.9</v>
      </c>
      <c r="JP231">
        <v>435</v>
      </c>
      <c r="JQ231">
        <v>24</v>
      </c>
      <c r="JR231">
        <v>95.2334</v>
      </c>
      <c r="JS231">
        <v>101.277</v>
      </c>
    </row>
    <row r="232" spans="1:279">
      <c r="A232">
        <v>196</v>
      </c>
      <c r="B232">
        <v>1687917239.1</v>
      </c>
      <c r="C232">
        <v>44707.5</v>
      </c>
      <c r="D232" t="s">
        <v>1371</v>
      </c>
      <c r="E232" t="s">
        <v>1372</v>
      </c>
      <c r="F232">
        <v>15</v>
      </c>
      <c r="P232">
        <v>1687917231.349999</v>
      </c>
      <c r="Q232">
        <f>(R232)/1000</f>
        <v>0</v>
      </c>
      <c r="R232">
        <f>1000*DB232*AP232*(CX232-CY232)/(100*CQ232*(1000-AP232*CX232))</f>
        <v>0</v>
      </c>
      <c r="S232">
        <f>DB232*AP232*(CW232-CV232*(1000-AP232*CY232)/(1000-AP232*CX232))/(100*CQ232)</f>
        <v>0</v>
      </c>
      <c r="T232">
        <f>CV232 - IF(AP232&gt;1, S232*CQ232*100.0/(AR232*DJ232), 0)</f>
        <v>0</v>
      </c>
      <c r="U232">
        <f>((AA232-Q232/2)*T232-S232)/(AA232+Q232/2)</f>
        <v>0</v>
      </c>
      <c r="V232">
        <f>U232*(DC232+DD232)/1000.0</f>
        <v>0</v>
      </c>
      <c r="W232">
        <f>(CV232 - IF(AP232&gt;1, S232*CQ232*100.0/(AR232*DJ232), 0))*(DC232+DD232)/1000.0</f>
        <v>0</v>
      </c>
      <c r="X232">
        <f>2.0/((1/Z232-1/Y232)+SIGN(Z232)*SQRT((1/Z232-1/Y232)*(1/Z232-1/Y232) + 4*CR232/((CR232+1)*(CR232+1))*(2*1/Z232*1/Y232-1/Y232*1/Y232)))</f>
        <v>0</v>
      </c>
      <c r="Y232">
        <f>IF(LEFT(CS232,1)&lt;&gt;"0",IF(LEFT(CS232,1)="1",3.0,CT232),$D$5+$E$5*(DJ232*DC232/($K$5*1000))+$F$5*(DJ232*DC232/($K$5*1000))*MAX(MIN(CQ232,$J$5),$I$5)*MAX(MIN(CQ232,$J$5),$I$5)+$G$5*MAX(MIN(CQ232,$J$5),$I$5)*(DJ232*DC232/($K$5*1000))+$H$5*(DJ232*DC232/($K$5*1000))*(DJ232*DC232/($K$5*1000)))</f>
        <v>0</v>
      </c>
      <c r="Z232">
        <f>Q232*(1000-(1000*0.61365*exp(17.502*AD232/(240.97+AD232))/(DC232+DD232)+CX232)/2)/(1000*0.61365*exp(17.502*AD232/(240.97+AD232))/(DC232+DD232)-CX232)</f>
        <v>0</v>
      </c>
      <c r="AA232">
        <f>1/((CR232+1)/(X232/1.6)+1/(Y232/1.37)) + CR232/((CR232+1)/(X232/1.6) + CR232/(Y232/1.37))</f>
        <v>0</v>
      </c>
      <c r="AB232">
        <f>(CM232*CP232)</f>
        <v>0</v>
      </c>
      <c r="AC232">
        <f>(DE232+(AB232+2*0.95*5.67E-8*(((DE232+$B$7)+273)^4-(DE232+273)^4)-44100*Q232)/(1.84*29.3*Y232+8*0.95*5.67E-8*(DE232+273)^3))</f>
        <v>0</v>
      </c>
      <c r="AD232">
        <f>($B$119*DF232+$D$7*DG232+$C$119*AC232)</f>
        <v>0</v>
      </c>
      <c r="AE232">
        <f>0.61365*exp(17.502*AD232/(240.97+AD232))</f>
        <v>0</v>
      </c>
      <c r="AF232">
        <f>(AG232/AH232*100)</f>
        <v>0</v>
      </c>
      <c r="AG232">
        <f>CX232*(DC232+DD232)/1000</f>
        <v>0</v>
      </c>
      <c r="AH232">
        <f>0.61365*exp(17.502*DE232/(240.97+DE232))</f>
        <v>0</v>
      </c>
      <c r="AI232">
        <f>(AE232-CX232*(DC232+DD232)/1000)</f>
        <v>0</v>
      </c>
      <c r="AJ232">
        <f>(-Q232*44100)</f>
        <v>0</v>
      </c>
      <c r="AK232">
        <f>2*29.3*Y232*0.92*(DE232-AD232)</f>
        <v>0</v>
      </c>
      <c r="AL232">
        <f>2*0.95*5.67E-8*(((DE232+$B$7)+273)^4-(AD232+273)^4)</f>
        <v>0</v>
      </c>
      <c r="AM232">
        <f>AB232+AL232+AJ232+AK232</f>
        <v>0</v>
      </c>
      <c r="AN232">
        <v>0</v>
      </c>
      <c r="AO232">
        <v>0</v>
      </c>
      <c r="AP232">
        <f>IF(AN232*$H$13&gt;=AR232,1.0,(AR232/(AR232-AN232*$H$13)))</f>
        <v>0</v>
      </c>
      <c r="AQ232">
        <f>(AP232-1)*100</f>
        <v>0</v>
      </c>
      <c r="AR232">
        <f>MAX(0,($B$13+$C$13*DJ232)/(1+$D$13*DJ232)*DC232/(DE232+273)*$E$13)</f>
        <v>0</v>
      </c>
      <c r="AS232" t="s">
        <v>1373</v>
      </c>
      <c r="AT232">
        <v>12581</v>
      </c>
      <c r="AU232">
        <v>636.4683999999999</v>
      </c>
      <c r="AV232">
        <v>3007.07</v>
      </c>
      <c r="AW232">
        <f>1-AU232/AV232</f>
        <v>0</v>
      </c>
      <c r="AX232">
        <v>-1.519292287133236</v>
      </c>
      <c r="AY232" t="s">
        <v>412</v>
      </c>
      <c r="AZ232" t="s">
        <v>412</v>
      </c>
      <c r="BA232">
        <v>0</v>
      </c>
      <c r="BB232">
        <v>0</v>
      </c>
      <c r="BC232">
        <f>1-BA232/BB232</f>
        <v>0</v>
      </c>
      <c r="BD232">
        <v>0.5</v>
      </c>
      <c r="BE232">
        <f>CN232</f>
        <v>0</v>
      </c>
      <c r="BF232">
        <f>S232</f>
        <v>0</v>
      </c>
      <c r="BG232">
        <f>BC232*BD232*BE232</f>
        <v>0</v>
      </c>
      <c r="BH232">
        <f>(BF232-AX232)/BE232</f>
        <v>0</v>
      </c>
      <c r="BI232">
        <f>(AV232-BB232)/BB232</f>
        <v>0</v>
      </c>
      <c r="BJ232">
        <f>AU232/(AW232+AU232/BB232)</f>
        <v>0</v>
      </c>
      <c r="BK232" t="s">
        <v>412</v>
      </c>
      <c r="BL232">
        <v>0</v>
      </c>
      <c r="BM232">
        <f>IF(BL232&lt;&gt;0, BL232, BJ232)</f>
        <v>0</v>
      </c>
      <c r="BN232">
        <f>1-BM232/BB232</f>
        <v>0</v>
      </c>
      <c r="BO232">
        <f>(BB232-BA232)/(BB232-BM232)</f>
        <v>0</v>
      </c>
      <c r="BP232">
        <f>(AV232-BB232)/(AV232-BM232)</f>
        <v>0</v>
      </c>
      <c r="BQ232">
        <f>(BB232-BA232)/(BB232-AU232)</f>
        <v>0</v>
      </c>
      <c r="BR232">
        <f>(AV232-BB232)/(AV232-AU232)</f>
        <v>0</v>
      </c>
      <c r="BS232">
        <f>(BO232*BM232/BA232)</f>
        <v>0</v>
      </c>
      <c r="BT232">
        <f>(1-BS232)</f>
        <v>0</v>
      </c>
      <c r="BU232">
        <v>2215</v>
      </c>
      <c r="BV232">
        <v>300</v>
      </c>
      <c r="BW232">
        <v>300</v>
      </c>
      <c r="BX232">
        <v>300</v>
      </c>
      <c r="BY232">
        <v>12581</v>
      </c>
      <c r="BZ232">
        <v>2894.81</v>
      </c>
      <c r="CA232">
        <v>-0.0104135</v>
      </c>
      <c r="CB232">
        <v>-38.76</v>
      </c>
      <c r="CC232" t="s">
        <v>412</v>
      </c>
      <c r="CD232" t="s">
        <v>412</v>
      </c>
      <c r="CE232" t="s">
        <v>412</v>
      </c>
      <c r="CF232" t="s">
        <v>412</v>
      </c>
      <c r="CG232" t="s">
        <v>412</v>
      </c>
      <c r="CH232" t="s">
        <v>412</v>
      </c>
      <c r="CI232" t="s">
        <v>412</v>
      </c>
      <c r="CJ232" t="s">
        <v>412</v>
      </c>
      <c r="CK232" t="s">
        <v>412</v>
      </c>
      <c r="CL232" t="s">
        <v>412</v>
      </c>
      <c r="CM232">
        <f>$B$11*DK232+$C$11*DL232+$F$11*DW232*(1-DZ232)</f>
        <v>0</v>
      </c>
      <c r="CN232">
        <f>CM232*CO232</f>
        <v>0</v>
      </c>
      <c r="CO232">
        <f>($B$11*$D$9+$C$11*$D$9+$F$11*((EJ232+EB232)/MAX(EJ232+EB232+EK232, 0.1)*$I$9+EK232/MAX(EJ232+EB232+EK232, 0.1)*$J$9))/($B$11+$C$11+$F$11)</f>
        <v>0</v>
      </c>
      <c r="CP232">
        <f>($B$11*$K$9+$C$11*$K$9+$F$11*((EJ232+EB232)/MAX(EJ232+EB232+EK232, 0.1)*$P$9+EK232/MAX(EJ232+EB232+EK232, 0.1)*$Q$9))/($B$11+$C$11+$F$11)</f>
        <v>0</v>
      </c>
      <c r="CQ232">
        <v>6</v>
      </c>
      <c r="CR232">
        <v>0.5</v>
      </c>
      <c r="CS232" t="s">
        <v>413</v>
      </c>
      <c r="CT232">
        <v>2</v>
      </c>
      <c r="CU232">
        <v>1687917231.349999</v>
      </c>
      <c r="CV232">
        <v>436.3485333333334</v>
      </c>
      <c r="CW232">
        <v>435.0070333333333</v>
      </c>
      <c r="CX232">
        <v>20.36525333333333</v>
      </c>
      <c r="CY232">
        <v>19.96735333333333</v>
      </c>
      <c r="CZ232">
        <v>436.0875333333333</v>
      </c>
      <c r="DA232">
        <v>20.11325333333333</v>
      </c>
      <c r="DB232">
        <v>600.2211666666667</v>
      </c>
      <c r="DC232">
        <v>100.7607333333333</v>
      </c>
      <c r="DD232">
        <v>0.09997235333333333</v>
      </c>
      <c r="DE232">
        <v>26.3327</v>
      </c>
      <c r="DF232">
        <v>25.78273333333333</v>
      </c>
      <c r="DG232">
        <v>999.9000000000002</v>
      </c>
      <c r="DH232">
        <v>0</v>
      </c>
      <c r="DI232">
        <v>0</v>
      </c>
      <c r="DJ232">
        <v>9995.247666666668</v>
      </c>
      <c r="DK232">
        <v>0</v>
      </c>
      <c r="DL232">
        <v>7.629524333333333</v>
      </c>
      <c r="DM232">
        <v>1.315218666666667</v>
      </c>
      <c r="DN232">
        <v>445.3928333333333</v>
      </c>
      <c r="DO232">
        <v>443.8698666666667</v>
      </c>
      <c r="DP232">
        <v>0.3981730666666667</v>
      </c>
      <c r="DQ232">
        <v>435.0070333333333</v>
      </c>
      <c r="DR232">
        <v>19.96735333333333</v>
      </c>
      <c r="DS232">
        <v>2.052046</v>
      </c>
      <c r="DT232">
        <v>2.011926666666667</v>
      </c>
      <c r="DU232">
        <v>17.85175333333334</v>
      </c>
      <c r="DV232">
        <v>17.53849666666667</v>
      </c>
      <c r="DW232">
        <v>0.0499931</v>
      </c>
      <c r="DX232">
        <v>0</v>
      </c>
      <c r="DY232">
        <v>0</v>
      </c>
      <c r="DZ232">
        <v>0</v>
      </c>
      <c r="EA232">
        <v>636.5073333333333</v>
      </c>
      <c r="EB232">
        <v>0.0499931</v>
      </c>
      <c r="EC232">
        <v>141.8806666666667</v>
      </c>
      <c r="ED232">
        <v>-1.931</v>
      </c>
      <c r="EE232">
        <v>34.708</v>
      </c>
      <c r="EF232">
        <v>38.52053333333333</v>
      </c>
      <c r="EG232">
        <v>36.8456</v>
      </c>
      <c r="EH232">
        <v>38.9998</v>
      </c>
      <c r="EI232">
        <v>37.31226666666667</v>
      </c>
      <c r="EJ232">
        <v>0</v>
      </c>
      <c r="EK232">
        <v>0</v>
      </c>
      <c r="EL232">
        <v>0</v>
      </c>
      <c r="EM232">
        <v>138.5</v>
      </c>
      <c r="EN232">
        <v>0</v>
      </c>
      <c r="EO232">
        <v>636.4683999999999</v>
      </c>
      <c r="EP232">
        <v>9.680769256751255</v>
      </c>
      <c r="EQ232">
        <v>0.1338462490304077</v>
      </c>
      <c r="ER232">
        <v>141.582</v>
      </c>
      <c r="ES232">
        <v>15</v>
      </c>
      <c r="ET232">
        <v>1687917266.1</v>
      </c>
      <c r="EU232" t="s">
        <v>1374</v>
      </c>
      <c r="EV232">
        <v>1687917266.1</v>
      </c>
      <c r="EW232">
        <v>1687917256.1</v>
      </c>
      <c r="EX232">
        <v>196</v>
      </c>
      <c r="EY232">
        <v>0.027</v>
      </c>
      <c r="EZ232">
        <v>-0.001</v>
      </c>
      <c r="FA232">
        <v>0.261</v>
      </c>
      <c r="FB232">
        <v>0.252</v>
      </c>
      <c r="FC232">
        <v>435</v>
      </c>
      <c r="FD232">
        <v>20</v>
      </c>
      <c r="FE232">
        <v>0.33</v>
      </c>
      <c r="FF232">
        <v>0.17</v>
      </c>
      <c r="FG232">
        <v>1.284012682926829</v>
      </c>
      <c r="FH232">
        <v>0.5957144947735196</v>
      </c>
      <c r="FI232">
        <v>0.0805909193887491</v>
      </c>
      <c r="FJ232">
        <v>1</v>
      </c>
      <c r="FK232">
        <v>436.3185161290322</v>
      </c>
      <c r="FL232">
        <v>0.4379032258054848</v>
      </c>
      <c r="FM232">
        <v>0.04413825125359282</v>
      </c>
      <c r="FN232">
        <v>1</v>
      </c>
      <c r="FO232">
        <v>0.3947974634146342</v>
      </c>
      <c r="FP232">
        <v>0.08031399303135875</v>
      </c>
      <c r="FQ232">
        <v>0.00800009989906395</v>
      </c>
      <c r="FR232">
        <v>1</v>
      </c>
      <c r="FS232">
        <v>20.36516774193548</v>
      </c>
      <c r="FT232">
        <v>0.09902903225803547</v>
      </c>
      <c r="FU232">
        <v>0.007419259466427563</v>
      </c>
      <c r="FV232">
        <v>1</v>
      </c>
      <c r="FW232">
        <v>4</v>
      </c>
      <c r="FX232">
        <v>4</v>
      </c>
      <c r="FY232" t="s">
        <v>415</v>
      </c>
      <c r="FZ232">
        <v>3.17856</v>
      </c>
      <c r="GA232">
        <v>2.79686</v>
      </c>
      <c r="GB232">
        <v>0.107758</v>
      </c>
      <c r="GC232">
        <v>0.108089</v>
      </c>
      <c r="GD232">
        <v>0.106736</v>
      </c>
      <c r="GE232">
        <v>0.106297</v>
      </c>
      <c r="GF232">
        <v>27910.6</v>
      </c>
      <c r="GG232">
        <v>22214.2</v>
      </c>
      <c r="GH232">
        <v>29234.1</v>
      </c>
      <c r="GI232">
        <v>24397.1</v>
      </c>
      <c r="GJ232">
        <v>33204.1</v>
      </c>
      <c r="GK232">
        <v>31819.3</v>
      </c>
      <c r="GL232">
        <v>40318.2</v>
      </c>
      <c r="GM232">
        <v>39808.8</v>
      </c>
      <c r="GN232">
        <v>2.17488</v>
      </c>
      <c r="GO232">
        <v>1.89125</v>
      </c>
      <c r="GP232">
        <v>0.116229</v>
      </c>
      <c r="GQ232">
        <v>0</v>
      </c>
      <c r="GR232">
        <v>23.8772</v>
      </c>
      <c r="GS232">
        <v>999.9</v>
      </c>
      <c r="GT232">
        <v>62.8</v>
      </c>
      <c r="GU232">
        <v>29.2</v>
      </c>
      <c r="GV232">
        <v>25.3577</v>
      </c>
      <c r="GW232">
        <v>62.1893</v>
      </c>
      <c r="GX232">
        <v>31.0176</v>
      </c>
      <c r="GY232">
        <v>1</v>
      </c>
      <c r="GZ232">
        <v>-0.0320351</v>
      </c>
      <c r="HA232">
        <v>0</v>
      </c>
      <c r="HB232">
        <v>20.2949</v>
      </c>
      <c r="HC232">
        <v>5.22777</v>
      </c>
      <c r="HD232">
        <v>11.9032</v>
      </c>
      <c r="HE232">
        <v>4.9639</v>
      </c>
      <c r="HF232">
        <v>3.292</v>
      </c>
      <c r="HG232">
        <v>9999</v>
      </c>
      <c r="HH232">
        <v>9999</v>
      </c>
      <c r="HI232">
        <v>9999</v>
      </c>
      <c r="HJ232">
        <v>999.9</v>
      </c>
      <c r="HK232">
        <v>4.97019</v>
      </c>
      <c r="HL232">
        <v>1.87485</v>
      </c>
      <c r="HM232">
        <v>1.87362</v>
      </c>
      <c r="HN232">
        <v>1.87271</v>
      </c>
      <c r="HO232">
        <v>1.87424</v>
      </c>
      <c r="HP232">
        <v>1.8692</v>
      </c>
      <c r="HQ232">
        <v>1.87347</v>
      </c>
      <c r="HR232">
        <v>1.87851</v>
      </c>
      <c r="HS232">
        <v>0</v>
      </c>
      <c r="HT232">
        <v>0</v>
      </c>
      <c r="HU232">
        <v>0</v>
      </c>
      <c r="HV232">
        <v>0</v>
      </c>
      <c r="HW232" t="s">
        <v>416</v>
      </c>
      <c r="HX232" t="s">
        <v>417</v>
      </c>
      <c r="HY232" t="s">
        <v>418</v>
      </c>
      <c r="HZ232" t="s">
        <v>418</v>
      </c>
      <c r="IA232" t="s">
        <v>418</v>
      </c>
      <c r="IB232" t="s">
        <v>418</v>
      </c>
      <c r="IC232">
        <v>0</v>
      </c>
      <c r="ID232">
        <v>100</v>
      </c>
      <c r="IE232">
        <v>100</v>
      </c>
      <c r="IF232">
        <v>0.261</v>
      </c>
      <c r="IG232">
        <v>0.252</v>
      </c>
      <c r="IH232">
        <v>0.2346999999999753</v>
      </c>
      <c r="II232">
        <v>0</v>
      </c>
      <c r="IJ232">
        <v>0</v>
      </c>
      <c r="IK232">
        <v>0</v>
      </c>
      <c r="IL232">
        <v>0.2522699999999958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2.1</v>
      </c>
      <c r="IU232">
        <v>2</v>
      </c>
      <c r="IV232">
        <v>1.12061</v>
      </c>
      <c r="IW232">
        <v>2.41089</v>
      </c>
      <c r="IX232">
        <v>1.42578</v>
      </c>
      <c r="IY232">
        <v>2.26929</v>
      </c>
      <c r="IZ232">
        <v>1.54785</v>
      </c>
      <c r="JA232">
        <v>2.38647</v>
      </c>
      <c r="JB232">
        <v>32.5982</v>
      </c>
      <c r="JC232">
        <v>14.3159</v>
      </c>
      <c r="JD232">
        <v>18</v>
      </c>
      <c r="JE232">
        <v>630.318</v>
      </c>
      <c r="JF232">
        <v>432.105</v>
      </c>
      <c r="JG232">
        <v>26.2911</v>
      </c>
      <c r="JH232">
        <v>26.9352</v>
      </c>
      <c r="JI232">
        <v>30</v>
      </c>
      <c r="JJ232">
        <v>26.9186</v>
      </c>
      <c r="JK232">
        <v>26.877</v>
      </c>
      <c r="JL232">
        <v>22.4651</v>
      </c>
      <c r="JM232">
        <v>0</v>
      </c>
      <c r="JN232">
        <v>100</v>
      </c>
      <c r="JO232">
        <v>-999.9</v>
      </c>
      <c r="JP232">
        <v>435</v>
      </c>
      <c r="JQ232">
        <v>24</v>
      </c>
      <c r="JR232">
        <v>95.2423</v>
      </c>
      <c r="JS232">
        <v>101.277</v>
      </c>
    </row>
    <row r="233" spans="1:279">
      <c r="A233">
        <v>197</v>
      </c>
      <c r="B233">
        <v>1687917396.1</v>
      </c>
      <c r="C233">
        <v>44864.5</v>
      </c>
      <c r="D233" t="s">
        <v>1375</v>
      </c>
      <c r="E233" t="s">
        <v>1376</v>
      </c>
      <c r="F233">
        <v>15</v>
      </c>
      <c r="P233">
        <v>1687917388.099999</v>
      </c>
      <c r="Q233">
        <f>(R233)/1000</f>
        <v>0</v>
      </c>
      <c r="R233">
        <f>1000*DB233*AP233*(CX233-CY233)/(100*CQ233*(1000-AP233*CX233))</f>
        <v>0</v>
      </c>
      <c r="S233">
        <f>DB233*AP233*(CW233-CV233*(1000-AP233*CY233)/(1000-AP233*CX233))/(100*CQ233)</f>
        <v>0</v>
      </c>
      <c r="T233">
        <f>CV233 - IF(AP233&gt;1, S233*CQ233*100.0/(AR233*DJ233), 0)</f>
        <v>0</v>
      </c>
      <c r="U233">
        <f>((AA233-Q233/2)*T233-S233)/(AA233+Q233/2)</f>
        <v>0</v>
      </c>
      <c r="V233">
        <f>U233*(DC233+DD233)/1000.0</f>
        <v>0</v>
      </c>
      <c r="W233">
        <f>(CV233 - IF(AP233&gt;1, S233*CQ233*100.0/(AR233*DJ233), 0))*(DC233+DD233)/1000.0</f>
        <v>0</v>
      </c>
      <c r="X233">
        <f>2.0/((1/Z233-1/Y233)+SIGN(Z233)*SQRT((1/Z233-1/Y233)*(1/Z233-1/Y233) + 4*CR233/((CR233+1)*(CR233+1))*(2*1/Z233*1/Y233-1/Y233*1/Y233)))</f>
        <v>0</v>
      </c>
      <c r="Y233">
        <f>IF(LEFT(CS233,1)&lt;&gt;"0",IF(LEFT(CS233,1)="1",3.0,CT233),$D$5+$E$5*(DJ233*DC233/($K$5*1000))+$F$5*(DJ233*DC233/($K$5*1000))*MAX(MIN(CQ233,$J$5),$I$5)*MAX(MIN(CQ233,$J$5),$I$5)+$G$5*MAX(MIN(CQ233,$J$5),$I$5)*(DJ233*DC233/($K$5*1000))+$H$5*(DJ233*DC233/($K$5*1000))*(DJ233*DC233/($K$5*1000)))</f>
        <v>0</v>
      </c>
      <c r="Z233">
        <f>Q233*(1000-(1000*0.61365*exp(17.502*AD233/(240.97+AD233))/(DC233+DD233)+CX233)/2)/(1000*0.61365*exp(17.502*AD233/(240.97+AD233))/(DC233+DD233)-CX233)</f>
        <v>0</v>
      </c>
      <c r="AA233">
        <f>1/((CR233+1)/(X233/1.6)+1/(Y233/1.37)) + CR233/((CR233+1)/(X233/1.6) + CR233/(Y233/1.37))</f>
        <v>0</v>
      </c>
      <c r="AB233">
        <f>(CM233*CP233)</f>
        <v>0</v>
      </c>
      <c r="AC233">
        <f>(DE233+(AB233+2*0.95*5.67E-8*(((DE233+$B$7)+273)^4-(DE233+273)^4)-44100*Q233)/(1.84*29.3*Y233+8*0.95*5.67E-8*(DE233+273)^3))</f>
        <v>0</v>
      </c>
      <c r="AD233">
        <f>($B$119*DF233+$D$7*DG233+$C$119*AC233)</f>
        <v>0</v>
      </c>
      <c r="AE233">
        <f>0.61365*exp(17.502*AD233/(240.97+AD233))</f>
        <v>0</v>
      </c>
      <c r="AF233">
        <f>(AG233/AH233*100)</f>
        <v>0</v>
      </c>
      <c r="AG233">
        <f>CX233*(DC233+DD233)/1000</f>
        <v>0</v>
      </c>
      <c r="AH233">
        <f>0.61365*exp(17.502*DE233/(240.97+DE233))</f>
        <v>0</v>
      </c>
      <c r="AI233">
        <f>(AE233-CX233*(DC233+DD233)/1000)</f>
        <v>0</v>
      </c>
      <c r="AJ233">
        <f>(-Q233*44100)</f>
        <v>0</v>
      </c>
      <c r="AK233">
        <f>2*29.3*Y233*0.92*(DE233-AD233)</f>
        <v>0</v>
      </c>
      <c r="AL233">
        <f>2*0.95*5.67E-8*(((DE233+$B$7)+273)^4-(AD233+273)^4)</f>
        <v>0</v>
      </c>
      <c r="AM233">
        <f>AB233+AL233+AJ233+AK233</f>
        <v>0</v>
      </c>
      <c r="AN233">
        <v>0</v>
      </c>
      <c r="AO233">
        <v>0</v>
      </c>
      <c r="AP233">
        <f>IF(AN233*$H$13&gt;=AR233,1.0,(AR233/(AR233-AN233*$H$13)))</f>
        <v>0</v>
      </c>
      <c r="AQ233">
        <f>(AP233-1)*100</f>
        <v>0</v>
      </c>
      <c r="AR233">
        <f>MAX(0,($B$13+$C$13*DJ233)/(1+$D$13*DJ233)*DC233/(DE233+273)*$E$13)</f>
        <v>0</v>
      </c>
      <c r="AS233" t="s">
        <v>1377</v>
      </c>
      <c r="AT233">
        <v>12535.7</v>
      </c>
      <c r="AU233">
        <v>589.8016</v>
      </c>
      <c r="AV233">
        <v>3522.76</v>
      </c>
      <c r="AW233">
        <f>1-AU233/AV233</f>
        <v>0</v>
      </c>
      <c r="AX233">
        <v>-1.559657580291781</v>
      </c>
      <c r="AY233" t="s">
        <v>412</v>
      </c>
      <c r="AZ233" t="s">
        <v>412</v>
      </c>
      <c r="BA233">
        <v>0</v>
      </c>
      <c r="BB233">
        <v>0</v>
      </c>
      <c r="BC233">
        <f>1-BA233/BB233</f>
        <v>0</v>
      </c>
      <c r="BD233">
        <v>0.5</v>
      </c>
      <c r="BE233">
        <f>CN233</f>
        <v>0</v>
      </c>
      <c r="BF233">
        <f>S233</f>
        <v>0</v>
      </c>
      <c r="BG233">
        <f>BC233*BD233*BE233</f>
        <v>0</v>
      </c>
      <c r="BH233">
        <f>(BF233-AX233)/BE233</f>
        <v>0</v>
      </c>
      <c r="BI233">
        <f>(AV233-BB233)/BB233</f>
        <v>0</v>
      </c>
      <c r="BJ233">
        <f>AU233/(AW233+AU233/BB233)</f>
        <v>0</v>
      </c>
      <c r="BK233" t="s">
        <v>412</v>
      </c>
      <c r="BL233">
        <v>0</v>
      </c>
      <c r="BM233">
        <f>IF(BL233&lt;&gt;0, BL233, BJ233)</f>
        <v>0</v>
      </c>
      <c r="BN233">
        <f>1-BM233/BB233</f>
        <v>0</v>
      </c>
      <c r="BO233">
        <f>(BB233-BA233)/(BB233-BM233)</f>
        <v>0</v>
      </c>
      <c r="BP233">
        <f>(AV233-BB233)/(AV233-BM233)</f>
        <v>0</v>
      </c>
      <c r="BQ233">
        <f>(BB233-BA233)/(BB233-AU233)</f>
        <v>0</v>
      </c>
      <c r="BR233">
        <f>(AV233-BB233)/(AV233-AU233)</f>
        <v>0</v>
      </c>
      <c r="BS233">
        <f>(BO233*BM233/BA233)</f>
        <v>0</v>
      </c>
      <c r="BT233">
        <f>(1-BS233)</f>
        <v>0</v>
      </c>
      <c r="BU233">
        <v>2216</v>
      </c>
      <c r="BV233">
        <v>300</v>
      </c>
      <c r="BW233">
        <v>300</v>
      </c>
      <c r="BX233">
        <v>300</v>
      </c>
      <c r="BY233">
        <v>12535.7</v>
      </c>
      <c r="BZ233">
        <v>3430.9</v>
      </c>
      <c r="CA233">
        <v>-0.0103771</v>
      </c>
      <c r="CB233">
        <v>-29.45</v>
      </c>
      <c r="CC233" t="s">
        <v>412</v>
      </c>
      <c r="CD233" t="s">
        <v>412</v>
      </c>
      <c r="CE233" t="s">
        <v>412</v>
      </c>
      <c r="CF233" t="s">
        <v>412</v>
      </c>
      <c r="CG233" t="s">
        <v>412</v>
      </c>
      <c r="CH233" t="s">
        <v>412</v>
      </c>
      <c r="CI233" t="s">
        <v>412</v>
      </c>
      <c r="CJ233" t="s">
        <v>412</v>
      </c>
      <c r="CK233" t="s">
        <v>412</v>
      </c>
      <c r="CL233" t="s">
        <v>412</v>
      </c>
      <c r="CM233">
        <f>$B$11*DK233+$C$11*DL233+$F$11*DW233*(1-DZ233)</f>
        <v>0</v>
      </c>
      <c r="CN233">
        <f>CM233*CO233</f>
        <v>0</v>
      </c>
      <c r="CO233">
        <f>($B$11*$D$9+$C$11*$D$9+$F$11*((EJ233+EB233)/MAX(EJ233+EB233+EK233, 0.1)*$I$9+EK233/MAX(EJ233+EB233+EK233, 0.1)*$J$9))/($B$11+$C$11+$F$11)</f>
        <v>0</v>
      </c>
      <c r="CP233">
        <f>($B$11*$K$9+$C$11*$K$9+$F$11*((EJ233+EB233)/MAX(EJ233+EB233+EK233, 0.1)*$P$9+EK233/MAX(EJ233+EB233+EK233, 0.1)*$Q$9))/($B$11+$C$11+$F$11)</f>
        <v>0</v>
      </c>
      <c r="CQ233">
        <v>6</v>
      </c>
      <c r="CR233">
        <v>0.5</v>
      </c>
      <c r="CS233" t="s">
        <v>413</v>
      </c>
      <c r="CT233">
        <v>2</v>
      </c>
      <c r="CU233">
        <v>1687917388.099999</v>
      </c>
      <c r="CV233">
        <v>436.3955806451613</v>
      </c>
      <c r="CW233">
        <v>435.0145483870968</v>
      </c>
      <c r="CX233">
        <v>19.91022258064516</v>
      </c>
      <c r="CY233">
        <v>19.51021612903226</v>
      </c>
      <c r="CZ233">
        <v>436.1345806451613</v>
      </c>
      <c r="DA233">
        <v>19.67422258064516</v>
      </c>
      <c r="DB233">
        <v>600.1993870967741</v>
      </c>
      <c r="DC233">
        <v>100.7701935483871</v>
      </c>
      <c r="DD233">
        <v>0.09995314516129031</v>
      </c>
      <c r="DE233">
        <v>26.18955483870967</v>
      </c>
      <c r="DF233">
        <v>25.80593225806452</v>
      </c>
      <c r="DG233">
        <v>999.9000000000003</v>
      </c>
      <c r="DH233">
        <v>0</v>
      </c>
      <c r="DI233">
        <v>0</v>
      </c>
      <c r="DJ233">
        <v>10002.13258064516</v>
      </c>
      <c r="DK233">
        <v>0</v>
      </c>
      <c r="DL233">
        <v>7.145334838709678</v>
      </c>
      <c r="DM233">
        <v>1.381375483870968</v>
      </c>
      <c r="DN233">
        <v>445.268193548387</v>
      </c>
      <c r="DO233">
        <v>443.6706451612904</v>
      </c>
      <c r="DP233">
        <v>0.415518064516129</v>
      </c>
      <c r="DQ233">
        <v>435.0145483870968</v>
      </c>
      <c r="DR233">
        <v>19.51021612903226</v>
      </c>
      <c r="DS233">
        <v>2.00791870967742</v>
      </c>
      <c r="DT233">
        <v>1.966047419354839</v>
      </c>
      <c r="DU233">
        <v>17.50691612903226</v>
      </c>
      <c r="DV233">
        <v>17.17350967741936</v>
      </c>
      <c r="DW233">
        <v>0.0499931</v>
      </c>
      <c r="DX233">
        <v>0</v>
      </c>
      <c r="DY233">
        <v>0</v>
      </c>
      <c r="DZ233">
        <v>0</v>
      </c>
      <c r="EA233">
        <v>589.8748387096774</v>
      </c>
      <c r="EB233">
        <v>0.0499931</v>
      </c>
      <c r="EC233">
        <v>77.10838709677419</v>
      </c>
      <c r="ED233">
        <v>-1.180967741935484</v>
      </c>
      <c r="EE233">
        <v>35.37899999999999</v>
      </c>
      <c r="EF233">
        <v>39.91499999999998</v>
      </c>
      <c r="EG233">
        <v>37.73170967741935</v>
      </c>
      <c r="EH233">
        <v>41.38477419354836</v>
      </c>
      <c r="EI233">
        <v>38.19919354838709</v>
      </c>
      <c r="EJ233">
        <v>0</v>
      </c>
      <c r="EK233">
        <v>0</v>
      </c>
      <c r="EL233">
        <v>0</v>
      </c>
      <c r="EM233">
        <v>156.0999999046326</v>
      </c>
      <c r="EN233">
        <v>0</v>
      </c>
      <c r="EO233">
        <v>589.8016</v>
      </c>
      <c r="EP233">
        <v>1.043846187480979</v>
      </c>
      <c r="EQ233">
        <v>58.46615380087313</v>
      </c>
      <c r="ER233">
        <v>77.61439999999999</v>
      </c>
      <c r="ES233">
        <v>15</v>
      </c>
      <c r="ET233">
        <v>1687917417.1</v>
      </c>
      <c r="EU233" t="s">
        <v>1378</v>
      </c>
      <c r="EV233">
        <v>1687917417.1</v>
      </c>
      <c r="EW233">
        <v>1687917414.1</v>
      </c>
      <c r="EX233">
        <v>197</v>
      </c>
      <c r="EY233">
        <v>-0.001</v>
      </c>
      <c r="EZ233">
        <v>-0.015</v>
      </c>
      <c r="FA233">
        <v>0.261</v>
      </c>
      <c r="FB233">
        <v>0.236</v>
      </c>
      <c r="FC233">
        <v>435</v>
      </c>
      <c r="FD233">
        <v>19</v>
      </c>
      <c r="FE233">
        <v>0.63</v>
      </c>
      <c r="FF233">
        <v>0.14</v>
      </c>
      <c r="FG233">
        <v>1.332864146341463</v>
      </c>
      <c r="FH233">
        <v>0.6973177003484321</v>
      </c>
      <c r="FI233">
        <v>0.07495135384890297</v>
      </c>
      <c r="FJ233">
        <v>1</v>
      </c>
      <c r="FK233">
        <v>436.3817419354839</v>
      </c>
      <c r="FL233">
        <v>0.9059032258060634</v>
      </c>
      <c r="FM233">
        <v>0.07128496549716239</v>
      </c>
      <c r="FN233">
        <v>1</v>
      </c>
      <c r="FO233">
        <v>0.4124173902439024</v>
      </c>
      <c r="FP233">
        <v>0.05164960975609791</v>
      </c>
      <c r="FQ233">
        <v>0.005188127971408348</v>
      </c>
      <c r="FR233">
        <v>1</v>
      </c>
      <c r="FS233">
        <v>19.92722258064516</v>
      </c>
      <c r="FT233">
        <v>-0.08894032258068021</v>
      </c>
      <c r="FU233">
        <v>0.006643294444942755</v>
      </c>
      <c r="FV233">
        <v>1</v>
      </c>
      <c r="FW233">
        <v>4</v>
      </c>
      <c r="FX233">
        <v>4</v>
      </c>
      <c r="FY233" t="s">
        <v>415</v>
      </c>
      <c r="FZ233">
        <v>3.17862</v>
      </c>
      <c r="GA233">
        <v>2.79691</v>
      </c>
      <c r="GB233">
        <v>0.107815</v>
      </c>
      <c r="GC233">
        <v>0.108118</v>
      </c>
      <c r="GD233">
        <v>0.10503</v>
      </c>
      <c r="GE233">
        <v>0.104562</v>
      </c>
      <c r="GF233">
        <v>27913.9</v>
      </c>
      <c r="GG233">
        <v>22218.4</v>
      </c>
      <c r="GH233">
        <v>29238.6</v>
      </c>
      <c r="GI233">
        <v>24401.9</v>
      </c>
      <c r="GJ233">
        <v>33274.4</v>
      </c>
      <c r="GK233">
        <v>31887.4</v>
      </c>
      <c r="GL233">
        <v>40325.1</v>
      </c>
      <c r="GM233">
        <v>39815.6</v>
      </c>
      <c r="GN233">
        <v>2.17628</v>
      </c>
      <c r="GO233">
        <v>1.89272</v>
      </c>
      <c r="GP233">
        <v>0.116661</v>
      </c>
      <c r="GQ233">
        <v>0</v>
      </c>
      <c r="GR233">
        <v>23.8619</v>
      </c>
      <c r="GS233">
        <v>999.9</v>
      </c>
      <c r="GT233">
        <v>62.5</v>
      </c>
      <c r="GU233">
        <v>29</v>
      </c>
      <c r="GV233">
        <v>24.9423</v>
      </c>
      <c r="GW233">
        <v>62.5092</v>
      </c>
      <c r="GX233">
        <v>31.4503</v>
      </c>
      <c r="GY233">
        <v>1</v>
      </c>
      <c r="GZ233">
        <v>-0.0430818</v>
      </c>
      <c r="HA233">
        <v>0</v>
      </c>
      <c r="HB233">
        <v>20.295</v>
      </c>
      <c r="HC233">
        <v>5.22897</v>
      </c>
      <c r="HD233">
        <v>11.9041</v>
      </c>
      <c r="HE233">
        <v>4.96395</v>
      </c>
      <c r="HF233">
        <v>3.292</v>
      </c>
      <c r="HG233">
        <v>9999</v>
      </c>
      <c r="HH233">
        <v>9999</v>
      </c>
      <c r="HI233">
        <v>9999</v>
      </c>
      <c r="HJ233">
        <v>999.9</v>
      </c>
      <c r="HK233">
        <v>4.97019</v>
      </c>
      <c r="HL233">
        <v>1.87485</v>
      </c>
      <c r="HM233">
        <v>1.87356</v>
      </c>
      <c r="HN233">
        <v>1.87271</v>
      </c>
      <c r="HO233">
        <v>1.87424</v>
      </c>
      <c r="HP233">
        <v>1.8692</v>
      </c>
      <c r="HQ233">
        <v>1.87346</v>
      </c>
      <c r="HR233">
        <v>1.87849</v>
      </c>
      <c r="HS233">
        <v>0</v>
      </c>
      <c r="HT233">
        <v>0</v>
      </c>
      <c r="HU233">
        <v>0</v>
      </c>
      <c r="HV233">
        <v>0</v>
      </c>
      <c r="HW233" t="s">
        <v>416</v>
      </c>
      <c r="HX233" t="s">
        <v>417</v>
      </c>
      <c r="HY233" t="s">
        <v>418</v>
      </c>
      <c r="HZ233" t="s">
        <v>418</v>
      </c>
      <c r="IA233" t="s">
        <v>418</v>
      </c>
      <c r="IB233" t="s">
        <v>418</v>
      </c>
      <c r="IC233">
        <v>0</v>
      </c>
      <c r="ID233">
        <v>100</v>
      </c>
      <c r="IE233">
        <v>100</v>
      </c>
      <c r="IF233">
        <v>0.261</v>
      </c>
      <c r="IG233">
        <v>0.236</v>
      </c>
      <c r="IH233">
        <v>0.2613500000000499</v>
      </c>
      <c r="II233">
        <v>0</v>
      </c>
      <c r="IJ233">
        <v>0</v>
      </c>
      <c r="IK233">
        <v>0</v>
      </c>
      <c r="IL233">
        <v>0.2515050000000016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2.2</v>
      </c>
      <c r="IU233">
        <v>2.3</v>
      </c>
      <c r="IV233">
        <v>1.12061</v>
      </c>
      <c r="IW233">
        <v>2.41211</v>
      </c>
      <c r="IX233">
        <v>1.42578</v>
      </c>
      <c r="IY233">
        <v>2.26685</v>
      </c>
      <c r="IZ233">
        <v>1.54785</v>
      </c>
      <c r="JA233">
        <v>2.45239</v>
      </c>
      <c r="JB233">
        <v>32.4654</v>
      </c>
      <c r="JC233">
        <v>14.2984</v>
      </c>
      <c r="JD233">
        <v>18</v>
      </c>
      <c r="JE233">
        <v>630.0890000000001</v>
      </c>
      <c r="JF233">
        <v>432.046</v>
      </c>
      <c r="JG233">
        <v>26.1214</v>
      </c>
      <c r="JH233">
        <v>26.7957</v>
      </c>
      <c r="JI233">
        <v>29.9995</v>
      </c>
      <c r="JJ233">
        <v>26.8011</v>
      </c>
      <c r="JK233">
        <v>26.7575</v>
      </c>
      <c r="JL233">
        <v>22.4504</v>
      </c>
      <c r="JM233">
        <v>0</v>
      </c>
      <c r="JN233">
        <v>100</v>
      </c>
      <c r="JO233">
        <v>-999.9</v>
      </c>
      <c r="JP233">
        <v>435</v>
      </c>
      <c r="JQ233">
        <v>24</v>
      </c>
      <c r="JR233">
        <v>95.258</v>
      </c>
      <c r="JS233">
        <v>101.295</v>
      </c>
    </row>
    <row r="234" spans="1:279">
      <c r="A234">
        <v>198</v>
      </c>
      <c r="B234">
        <v>1687917553.6</v>
      </c>
      <c r="C234">
        <v>45022</v>
      </c>
      <c r="D234" t="s">
        <v>1379</v>
      </c>
      <c r="E234" t="s">
        <v>1380</v>
      </c>
      <c r="F234">
        <v>15</v>
      </c>
      <c r="P234">
        <v>1687917545.849999</v>
      </c>
      <c r="Q234">
        <f>(R234)/1000</f>
        <v>0</v>
      </c>
      <c r="R234">
        <f>1000*DB234*AP234*(CX234-CY234)/(100*CQ234*(1000-AP234*CX234))</f>
        <v>0</v>
      </c>
      <c r="S234">
        <f>DB234*AP234*(CW234-CV234*(1000-AP234*CY234)/(1000-AP234*CX234))/(100*CQ234)</f>
        <v>0</v>
      </c>
      <c r="T234">
        <f>CV234 - IF(AP234&gt;1, S234*CQ234*100.0/(AR234*DJ234), 0)</f>
        <v>0</v>
      </c>
      <c r="U234">
        <f>((AA234-Q234/2)*T234-S234)/(AA234+Q234/2)</f>
        <v>0</v>
      </c>
      <c r="V234">
        <f>U234*(DC234+DD234)/1000.0</f>
        <v>0</v>
      </c>
      <c r="W234">
        <f>(CV234 - IF(AP234&gt;1, S234*CQ234*100.0/(AR234*DJ234), 0))*(DC234+DD234)/1000.0</f>
        <v>0</v>
      </c>
      <c r="X234">
        <f>2.0/((1/Z234-1/Y234)+SIGN(Z234)*SQRT((1/Z234-1/Y234)*(1/Z234-1/Y234) + 4*CR234/((CR234+1)*(CR234+1))*(2*1/Z234*1/Y234-1/Y234*1/Y234)))</f>
        <v>0</v>
      </c>
      <c r="Y234">
        <f>IF(LEFT(CS234,1)&lt;&gt;"0",IF(LEFT(CS234,1)="1",3.0,CT234),$D$5+$E$5*(DJ234*DC234/($K$5*1000))+$F$5*(DJ234*DC234/($K$5*1000))*MAX(MIN(CQ234,$J$5),$I$5)*MAX(MIN(CQ234,$J$5),$I$5)+$G$5*MAX(MIN(CQ234,$J$5),$I$5)*(DJ234*DC234/($K$5*1000))+$H$5*(DJ234*DC234/($K$5*1000))*(DJ234*DC234/($K$5*1000)))</f>
        <v>0</v>
      </c>
      <c r="Z234">
        <f>Q234*(1000-(1000*0.61365*exp(17.502*AD234/(240.97+AD234))/(DC234+DD234)+CX234)/2)/(1000*0.61365*exp(17.502*AD234/(240.97+AD234))/(DC234+DD234)-CX234)</f>
        <v>0</v>
      </c>
      <c r="AA234">
        <f>1/((CR234+1)/(X234/1.6)+1/(Y234/1.37)) + CR234/((CR234+1)/(X234/1.6) + CR234/(Y234/1.37))</f>
        <v>0</v>
      </c>
      <c r="AB234">
        <f>(CM234*CP234)</f>
        <v>0</v>
      </c>
      <c r="AC234">
        <f>(DE234+(AB234+2*0.95*5.67E-8*(((DE234+$B$7)+273)^4-(DE234+273)^4)-44100*Q234)/(1.84*29.3*Y234+8*0.95*5.67E-8*(DE234+273)^3))</f>
        <v>0</v>
      </c>
      <c r="AD234">
        <f>($B$119*DF234+$D$7*DG234+$C$119*AC234)</f>
        <v>0</v>
      </c>
      <c r="AE234">
        <f>0.61365*exp(17.502*AD234/(240.97+AD234))</f>
        <v>0</v>
      </c>
      <c r="AF234">
        <f>(AG234/AH234*100)</f>
        <v>0</v>
      </c>
      <c r="AG234">
        <f>CX234*(DC234+DD234)/1000</f>
        <v>0</v>
      </c>
      <c r="AH234">
        <f>0.61365*exp(17.502*DE234/(240.97+DE234))</f>
        <v>0</v>
      </c>
      <c r="AI234">
        <f>(AE234-CX234*(DC234+DD234)/1000)</f>
        <v>0</v>
      </c>
      <c r="AJ234">
        <f>(-Q234*44100)</f>
        <v>0</v>
      </c>
      <c r="AK234">
        <f>2*29.3*Y234*0.92*(DE234-AD234)</f>
        <v>0</v>
      </c>
      <c r="AL234">
        <f>2*0.95*5.67E-8*(((DE234+$B$7)+273)^4-(AD234+273)^4)</f>
        <v>0</v>
      </c>
      <c r="AM234">
        <f>AB234+AL234+AJ234+AK234</f>
        <v>0</v>
      </c>
      <c r="AN234">
        <v>0</v>
      </c>
      <c r="AO234">
        <v>0</v>
      </c>
      <c r="AP234">
        <f>IF(AN234*$H$13&gt;=AR234,1.0,(AR234/(AR234-AN234*$H$13)))</f>
        <v>0</v>
      </c>
      <c r="AQ234">
        <f>(AP234-1)*100</f>
        <v>0</v>
      </c>
      <c r="AR234">
        <f>MAX(0,($B$13+$C$13*DJ234)/(1+$D$13*DJ234)*DC234/(DE234+273)*$E$13)</f>
        <v>0</v>
      </c>
      <c r="AS234" t="s">
        <v>1381</v>
      </c>
      <c r="AT234">
        <v>12555.1</v>
      </c>
      <c r="AU234">
        <v>598.8736</v>
      </c>
      <c r="AV234">
        <v>3384.16</v>
      </c>
      <c r="AW234">
        <f>1-AU234/AV234</f>
        <v>0</v>
      </c>
      <c r="AX234">
        <v>-1.258128825975184</v>
      </c>
      <c r="AY234" t="s">
        <v>412</v>
      </c>
      <c r="AZ234" t="s">
        <v>412</v>
      </c>
      <c r="BA234">
        <v>0</v>
      </c>
      <c r="BB234">
        <v>0</v>
      </c>
      <c r="BC234">
        <f>1-BA234/BB234</f>
        <v>0</v>
      </c>
      <c r="BD234">
        <v>0.5</v>
      </c>
      <c r="BE234">
        <f>CN234</f>
        <v>0</v>
      </c>
      <c r="BF234">
        <f>S234</f>
        <v>0</v>
      </c>
      <c r="BG234">
        <f>BC234*BD234*BE234</f>
        <v>0</v>
      </c>
      <c r="BH234">
        <f>(BF234-AX234)/BE234</f>
        <v>0</v>
      </c>
      <c r="BI234">
        <f>(AV234-BB234)/BB234</f>
        <v>0</v>
      </c>
      <c r="BJ234">
        <f>AU234/(AW234+AU234/BB234)</f>
        <v>0</v>
      </c>
      <c r="BK234" t="s">
        <v>412</v>
      </c>
      <c r="BL234">
        <v>0</v>
      </c>
      <c r="BM234">
        <f>IF(BL234&lt;&gt;0, BL234, BJ234)</f>
        <v>0</v>
      </c>
      <c r="BN234">
        <f>1-BM234/BB234</f>
        <v>0</v>
      </c>
      <c r="BO234">
        <f>(BB234-BA234)/(BB234-BM234)</f>
        <v>0</v>
      </c>
      <c r="BP234">
        <f>(AV234-BB234)/(AV234-BM234)</f>
        <v>0</v>
      </c>
      <c r="BQ234">
        <f>(BB234-BA234)/(BB234-AU234)</f>
        <v>0</v>
      </c>
      <c r="BR234">
        <f>(AV234-BB234)/(AV234-AU234)</f>
        <v>0</v>
      </c>
      <c r="BS234">
        <f>(BO234*BM234/BA234)</f>
        <v>0</v>
      </c>
      <c r="BT234">
        <f>(1-BS234)</f>
        <v>0</v>
      </c>
      <c r="BU234">
        <v>2217</v>
      </c>
      <c r="BV234">
        <v>300</v>
      </c>
      <c r="BW234">
        <v>300</v>
      </c>
      <c r="BX234">
        <v>300</v>
      </c>
      <c r="BY234">
        <v>12555.1</v>
      </c>
      <c r="BZ234">
        <v>3285.46</v>
      </c>
      <c r="CA234">
        <v>-0.0103941</v>
      </c>
      <c r="CB234">
        <v>-24.64</v>
      </c>
      <c r="CC234" t="s">
        <v>412</v>
      </c>
      <c r="CD234" t="s">
        <v>412</v>
      </c>
      <c r="CE234" t="s">
        <v>412</v>
      </c>
      <c r="CF234" t="s">
        <v>412</v>
      </c>
      <c r="CG234" t="s">
        <v>412</v>
      </c>
      <c r="CH234" t="s">
        <v>412</v>
      </c>
      <c r="CI234" t="s">
        <v>412</v>
      </c>
      <c r="CJ234" t="s">
        <v>412</v>
      </c>
      <c r="CK234" t="s">
        <v>412</v>
      </c>
      <c r="CL234" t="s">
        <v>412</v>
      </c>
      <c r="CM234">
        <f>$B$11*DK234+$C$11*DL234+$F$11*DW234*(1-DZ234)</f>
        <v>0</v>
      </c>
      <c r="CN234">
        <f>CM234*CO234</f>
        <v>0</v>
      </c>
      <c r="CO234">
        <f>($B$11*$D$9+$C$11*$D$9+$F$11*((EJ234+EB234)/MAX(EJ234+EB234+EK234, 0.1)*$I$9+EK234/MAX(EJ234+EB234+EK234, 0.1)*$J$9))/($B$11+$C$11+$F$11)</f>
        <v>0</v>
      </c>
      <c r="CP234">
        <f>($B$11*$K$9+$C$11*$K$9+$F$11*((EJ234+EB234)/MAX(EJ234+EB234+EK234, 0.1)*$P$9+EK234/MAX(EJ234+EB234+EK234, 0.1)*$Q$9))/($B$11+$C$11+$F$11)</f>
        <v>0</v>
      </c>
      <c r="CQ234">
        <v>6</v>
      </c>
      <c r="CR234">
        <v>0.5</v>
      </c>
      <c r="CS234" t="s">
        <v>413</v>
      </c>
      <c r="CT234">
        <v>2</v>
      </c>
      <c r="CU234">
        <v>1687917545.849999</v>
      </c>
      <c r="CV234">
        <v>436.0372666666666</v>
      </c>
      <c r="CW234">
        <v>435.0020333333334</v>
      </c>
      <c r="CX234">
        <v>19.51932666666666</v>
      </c>
      <c r="CY234">
        <v>19.01907666666667</v>
      </c>
      <c r="CZ234">
        <v>435.6972666666666</v>
      </c>
      <c r="DA234">
        <v>19.29232666666666</v>
      </c>
      <c r="DB234">
        <v>600.2029333333334</v>
      </c>
      <c r="DC234">
        <v>100.7711333333334</v>
      </c>
      <c r="DD234">
        <v>0.09991225000000004</v>
      </c>
      <c r="DE234">
        <v>25.97784333333333</v>
      </c>
      <c r="DF234">
        <v>25.5833</v>
      </c>
      <c r="DG234">
        <v>999.9000000000002</v>
      </c>
      <c r="DH234">
        <v>0</v>
      </c>
      <c r="DI234">
        <v>0</v>
      </c>
      <c r="DJ234">
        <v>10002.35366666667</v>
      </c>
      <c r="DK234">
        <v>0</v>
      </c>
      <c r="DL234">
        <v>4.533949000000001</v>
      </c>
      <c r="DM234">
        <v>0.9559488333333335</v>
      </c>
      <c r="DN234">
        <v>444.6412333333333</v>
      </c>
      <c r="DO234">
        <v>443.4358333333333</v>
      </c>
      <c r="DP234">
        <v>0.5094558000000001</v>
      </c>
      <c r="DQ234">
        <v>435.0020333333334</v>
      </c>
      <c r="DR234">
        <v>19.01907666666667</v>
      </c>
      <c r="DS234">
        <v>1.967912</v>
      </c>
      <c r="DT234">
        <v>1.916573333333333</v>
      </c>
      <c r="DU234">
        <v>17.18848666666667</v>
      </c>
      <c r="DV234">
        <v>16.77144666666667</v>
      </c>
      <c r="DW234">
        <v>0.0499931</v>
      </c>
      <c r="DX234">
        <v>0</v>
      </c>
      <c r="DY234">
        <v>0</v>
      </c>
      <c r="DZ234">
        <v>0</v>
      </c>
      <c r="EA234">
        <v>598.8299999999999</v>
      </c>
      <c r="EB234">
        <v>0.0499931</v>
      </c>
      <c r="EC234">
        <v>74.893</v>
      </c>
      <c r="ED234">
        <v>-2.431333333333333</v>
      </c>
      <c r="EE234">
        <v>34.4664</v>
      </c>
      <c r="EF234">
        <v>37.88313333333333</v>
      </c>
      <c r="EG234">
        <v>36.43313333333333</v>
      </c>
      <c r="EH234">
        <v>38.24973333333332</v>
      </c>
      <c r="EI234">
        <v>36.86639999999999</v>
      </c>
      <c r="EJ234">
        <v>0</v>
      </c>
      <c r="EK234">
        <v>0</v>
      </c>
      <c r="EL234">
        <v>0</v>
      </c>
      <c r="EM234">
        <v>156.7000000476837</v>
      </c>
      <c r="EN234">
        <v>0</v>
      </c>
      <c r="EO234">
        <v>598.8736</v>
      </c>
      <c r="EP234">
        <v>10.61538455169991</v>
      </c>
      <c r="EQ234">
        <v>-19.51307693538556</v>
      </c>
      <c r="ER234">
        <v>74.6176</v>
      </c>
      <c r="ES234">
        <v>15</v>
      </c>
      <c r="ET234">
        <v>1687917574.1</v>
      </c>
      <c r="EU234" t="s">
        <v>1382</v>
      </c>
      <c r="EV234">
        <v>1687917570.6</v>
      </c>
      <c r="EW234">
        <v>1687917574.1</v>
      </c>
      <c r="EX234">
        <v>198</v>
      </c>
      <c r="EY234">
        <v>0.079</v>
      </c>
      <c r="EZ234">
        <v>-0.008999999999999999</v>
      </c>
      <c r="FA234">
        <v>0.34</v>
      </c>
      <c r="FB234">
        <v>0.227</v>
      </c>
      <c r="FC234">
        <v>435</v>
      </c>
      <c r="FD234">
        <v>19</v>
      </c>
      <c r="FE234">
        <v>0.29</v>
      </c>
      <c r="FF234">
        <v>0.22</v>
      </c>
      <c r="FG234">
        <v>0.9157401500000001</v>
      </c>
      <c r="FH234">
        <v>0.4904735234521552</v>
      </c>
      <c r="FI234">
        <v>0.0623154219573895</v>
      </c>
      <c r="FJ234">
        <v>1</v>
      </c>
      <c r="FK234">
        <v>435.9461666666667</v>
      </c>
      <c r="FL234">
        <v>0.3078353726369064</v>
      </c>
      <c r="FM234">
        <v>0.03141133907082374</v>
      </c>
      <c r="FN234">
        <v>1</v>
      </c>
      <c r="FO234">
        <v>0.5072762</v>
      </c>
      <c r="FP234">
        <v>0.03425813133208157</v>
      </c>
      <c r="FQ234">
        <v>0.003442369243704109</v>
      </c>
      <c r="FR234">
        <v>1</v>
      </c>
      <c r="FS234">
        <v>19.53001333333333</v>
      </c>
      <c r="FT234">
        <v>-0.09471857619576766</v>
      </c>
      <c r="FU234">
        <v>0.006878746655863706</v>
      </c>
      <c r="FV234">
        <v>1</v>
      </c>
      <c r="FW234">
        <v>4</v>
      </c>
      <c r="FX234">
        <v>4</v>
      </c>
      <c r="FY234" t="s">
        <v>415</v>
      </c>
      <c r="FZ234">
        <v>3.1788</v>
      </c>
      <c r="GA234">
        <v>2.79709</v>
      </c>
      <c r="GB234">
        <v>0.10778</v>
      </c>
      <c r="GC234">
        <v>0.108181</v>
      </c>
      <c r="GD234">
        <v>0.103625</v>
      </c>
      <c r="GE234">
        <v>0.102751</v>
      </c>
      <c r="GF234">
        <v>27929.5</v>
      </c>
      <c r="GG234">
        <v>22225.2</v>
      </c>
      <c r="GH234">
        <v>29252.7</v>
      </c>
      <c r="GI234">
        <v>24410.3</v>
      </c>
      <c r="GJ234">
        <v>33342.3</v>
      </c>
      <c r="GK234">
        <v>31964.7</v>
      </c>
      <c r="GL234">
        <v>40342.9</v>
      </c>
      <c r="GM234">
        <v>39830.6</v>
      </c>
      <c r="GN234">
        <v>2.178</v>
      </c>
      <c r="GO234">
        <v>1.89797</v>
      </c>
      <c r="GP234">
        <v>0.126231</v>
      </c>
      <c r="GQ234">
        <v>0</v>
      </c>
      <c r="GR234">
        <v>23.5194</v>
      </c>
      <c r="GS234">
        <v>999.9</v>
      </c>
      <c r="GT234">
        <v>62.4</v>
      </c>
      <c r="GU234">
        <v>28.9</v>
      </c>
      <c r="GV234">
        <v>24.7596</v>
      </c>
      <c r="GW234">
        <v>62.1992</v>
      </c>
      <c r="GX234">
        <v>32.5361</v>
      </c>
      <c r="GY234">
        <v>1</v>
      </c>
      <c r="GZ234">
        <v>-0.0610569</v>
      </c>
      <c r="HA234">
        <v>0</v>
      </c>
      <c r="HB234">
        <v>20.2948</v>
      </c>
      <c r="HC234">
        <v>5.22882</v>
      </c>
      <c r="HD234">
        <v>11.9021</v>
      </c>
      <c r="HE234">
        <v>4.96415</v>
      </c>
      <c r="HF234">
        <v>3.292</v>
      </c>
      <c r="HG234">
        <v>9999</v>
      </c>
      <c r="HH234">
        <v>9999</v>
      </c>
      <c r="HI234">
        <v>9999</v>
      </c>
      <c r="HJ234">
        <v>999.9</v>
      </c>
      <c r="HK234">
        <v>4.97017</v>
      </c>
      <c r="HL234">
        <v>1.87485</v>
      </c>
      <c r="HM234">
        <v>1.87359</v>
      </c>
      <c r="HN234">
        <v>1.87271</v>
      </c>
      <c r="HO234">
        <v>1.87424</v>
      </c>
      <c r="HP234">
        <v>1.8692</v>
      </c>
      <c r="HQ234">
        <v>1.87342</v>
      </c>
      <c r="HR234">
        <v>1.8785</v>
      </c>
      <c r="HS234">
        <v>0</v>
      </c>
      <c r="HT234">
        <v>0</v>
      </c>
      <c r="HU234">
        <v>0</v>
      </c>
      <c r="HV234">
        <v>0</v>
      </c>
      <c r="HW234" t="s">
        <v>416</v>
      </c>
      <c r="HX234" t="s">
        <v>417</v>
      </c>
      <c r="HY234" t="s">
        <v>418</v>
      </c>
      <c r="HZ234" t="s">
        <v>418</v>
      </c>
      <c r="IA234" t="s">
        <v>418</v>
      </c>
      <c r="IB234" t="s">
        <v>418</v>
      </c>
      <c r="IC234">
        <v>0</v>
      </c>
      <c r="ID234">
        <v>100</v>
      </c>
      <c r="IE234">
        <v>100</v>
      </c>
      <c r="IF234">
        <v>0.34</v>
      </c>
      <c r="IG234">
        <v>0.227</v>
      </c>
      <c r="IH234">
        <v>0.2607000000000994</v>
      </c>
      <c r="II234">
        <v>0</v>
      </c>
      <c r="IJ234">
        <v>0</v>
      </c>
      <c r="IK234">
        <v>0</v>
      </c>
      <c r="IL234">
        <v>0.2361849999999954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2.3</v>
      </c>
      <c r="IU234">
        <v>2.3</v>
      </c>
      <c r="IV234">
        <v>1.12061</v>
      </c>
      <c r="IW234">
        <v>2.41699</v>
      </c>
      <c r="IX234">
        <v>1.42578</v>
      </c>
      <c r="IY234">
        <v>2.26562</v>
      </c>
      <c r="IZ234">
        <v>1.54785</v>
      </c>
      <c r="JA234">
        <v>2.40234</v>
      </c>
      <c r="JB234">
        <v>32.2887</v>
      </c>
      <c r="JC234">
        <v>14.2809</v>
      </c>
      <c r="JD234">
        <v>18</v>
      </c>
      <c r="JE234">
        <v>629.107</v>
      </c>
      <c r="JF234">
        <v>433.468</v>
      </c>
      <c r="JG234">
        <v>25.9384</v>
      </c>
      <c r="JH234">
        <v>26.6039</v>
      </c>
      <c r="JI234">
        <v>29.9998</v>
      </c>
      <c r="JJ234">
        <v>26.5919</v>
      </c>
      <c r="JK234">
        <v>26.5487</v>
      </c>
      <c r="JL234">
        <v>22.4489</v>
      </c>
      <c r="JM234">
        <v>0</v>
      </c>
      <c r="JN234">
        <v>100</v>
      </c>
      <c r="JO234">
        <v>-999.9</v>
      </c>
      <c r="JP234">
        <v>435</v>
      </c>
      <c r="JQ234">
        <v>24</v>
      </c>
      <c r="JR234">
        <v>95.3018</v>
      </c>
      <c r="JS234">
        <v>101.332</v>
      </c>
    </row>
    <row r="235" spans="1:279">
      <c r="A235">
        <v>199</v>
      </c>
      <c r="B235">
        <v>1687917701.6</v>
      </c>
      <c r="C235">
        <v>45170</v>
      </c>
      <c r="D235" t="s">
        <v>1383</v>
      </c>
      <c r="E235" t="s">
        <v>1384</v>
      </c>
      <c r="F235">
        <v>15</v>
      </c>
      <c r="P235">
        <v>1687917693.849999</v>
      </c>
      <c r="Q235">
        <f>(R235)/1000</f>
        <v>0</v>
      </c>
      <c r="R235">
        <f>1000*DB235*AP235*(CX235-CY235)/(100*CQ235*(1000-AP235*CX235))</f>
        <v>0</v>
      </c>
      <c r="S235">
        <f>DB235*AP235*(CW235-CV235*(1000-AP235*CY235)/(1000-AP235*CX235))/(100*CQ235)</f>
        <v>0</v>
      </c>
      <c r="T235">
        <f>CV235 - IF(AP235&gt;1, S235*CQ235*100.0/(AR235*DJ235), 0)</f>
        <v>0</v>
      </c>
      <c r="U235">
        <f>((AA235-Q235/2)*T235-S235)/(AA235+Q235/2)</f>
        <v>0</v>
      </c>
      <c r="V235">
        <f>U235*(DC235+DD235)/1000.0</f>
        <v>0</v>
      </c>
      <c r="W235">
        <f>(CV235 - IF(AP235&gt;1, S235*CQ235*100.0/(AR235*DJ235), 0))*(DC235+DD235)/1000.0</f>
        <v>0</v>
      </c>
      <c r="X235">
        <f>2.0/((1/Z235-1/Y235)+SIGN(Z235)*SQRT((1/Z235-1/Y235)*(1/Z235-1/Y235) + 4*CR235/((CR235+1)*(CR235+1))*(2*1/Z235*1/Y235-1/Y235*1/Y235)))</f>
        <v>0</v>
      </c>
      <c r="Y235">
        <f>IF(LEFT(CS235,1)&lt;&gt;"0",IF(LEFT(CS235,1)="1",3.0,CT235),$D$5+$E$5*(DJ235*DC235/($K$5*1000))+$F$5*(DJ235*DC235/($K$5*1000))*MAX(MIN(CQ235,$J$5),$I$5)*MAX(MIN(CQ235,$J$5),$I$5)+$G$5*MAX(MIN(CQ235,$J$5),$I$5)*(DJ235*DC235/($K$5*1000))+$H$5*(DJ235*DC235/($K$5*1000))*(DJ235*DC235/($K$5*1000)))</f>
        <v>0</v>
      </c>
      <c r="Z235">
        <f>Q235*(1000-(1000*0.61365*exp(17.502*AD235/(240.97+AD235))/(DC235+DD235)+CX235)/2)/(1000*0.61365*exp(17.502*AD235/(240.97+AD235))/(DC235+DD235)-CX235)</f>
        <v>0</v>
      </c>
      <c r="AA235">
        <f>1/((CR235+1)/(X235/1.6)+1/(Y235/1.37)) + CR235/((CR235+1)/(X235/1.6) + CR235/(Y235/1.37))</f>
        <v>0</v>
      </c>
      <c r="AB235">
        <f>(CM235*CP235)</f>
        <v>0</v>
      </c>
      <c r="AC235">
        <f>(DE235+(AB235+2*0.95*5.67E-8*(((DE235+$B$7)+273)^4-(DE235+273)^4)-44100*Q235)/(1.84*29.3*Y235+8*0.95*5.67E-8*(DE235+273)^3))</f>
        <v>0</v>
      </c>
      <c r="AD235">
        <f>($B$119*DF235+$D$7*DG235+$C$119*AC235)</f>
        <v>0</v>
      </c>
      <c r="AE235">
        <f>0.61365*exp(17.502*AD235/(240.97+AD235))</f>
        <v>0</v>
      </c>
      <c r="AF235">
        <f>(AG235/AH235*100)</f>
        <v>0</v>
      </c>
      <c r="AG235">
        <f>CX235*(DC235+DD235)/1000</f>
        <v>0</v>
      </c>
      <c r="AH235">
        <f>0.61365*exp(17.502*DE235/(240.97+DE235))</f>
        <v>0</v>
      </c>
      <c r="AI235">
        <f>(AE235-CX235*(DC235+DD235)/1000)</f>
        <v>0</v>
      </c>
      <c r="AJ235">
        <f>(-Q235*44100)</f>
        <v>0</v>
      </c>
      <c r="AK235">
        <f>2*29.3*Y235*0.92*(DE235-AD235)</f>
        <v>0</v>
      </c>
      <c r="AL235">
        <f>2*0.95*5.67E-8*(((DE235+$B$7)+273)^4-(AD235+273)^4)</f>
        <v>0</v>
      </c>
      <c r="AM235">
        <f>AB235+AL235+AJ235+AK235</f>
        <v>0</v>
      </c>
      <c r="AN235">
        <v>0</v>
      </c>
      <c r="AO235">
        <v>0</v>
      </c>
      <c r="AP235">
        <f>IF(AN235*$H$13&gt;=AR235,1.0,(AR235/(AR235-AN235*$H$13)))</f>
        <v>0</v>
      </c>
      <c r="AQ235">
        <f>(AP235-1)*100</f>
        <v>0</v>
      </c>
      <c r="AR235">
        <f>MAX(0,($B$13+$C$13*DJ235)/(1+$D$13*DJ235)*DC235/(DE235+273)*$E$13)</f>
        <v>0</v>
      </c>
      <c r="AS235" t="s">
        <v>1385</v>
      </c>
      <c r="AT235">
        <v>12532.2</v>
      </c>
      <c r="AU235">
        <v>610.5180769230769</v>
      </c>
      <c r="AV235">
        <v>3137.71</v>
      </c>
      <c r="AW235">
        <f>1-AU235/AV235</f>
        <v>0</v>
      </c>
      <c r="AX235">
        <v>-0.9806590091855022</v>
      </c>
      <c r="AY235" t="s">
        <v>412</v>
      </c>
      <c r="AZ235" t="s">
        <v>412</v>
      </c>
      <c r="BA235">
        <v>0</v>
      </c>
      <c r="BB235">
        <v>0</v>
      </c>
      <c r="BC235">
        <f>1-BA235/BB235</f>
        <v>0</v>
      </c>
      <c r="BD235">
        <v>0.5</v>
      </c>
      <c r="BE235">
        <f>CN235</f>
        <v>0</v>
      </c>
      <c r="BF235">
        <f>S235</f>
        <v>0</v>
      </c>
      <c r="BG235">
        <f>BC235*BD235*BE235</f>
        <v>0</v>
      </c>
      <c r="BH235">
        <f>(BF235-AX235)/BE235</f>
        <v>0</v>
      </c>
      <c r="BI235">
        <f>(AV235-BB235)/BB235</f>
        <v>0</v>
      </c>
      <c r="BJ235">
        <f>AU235/(AW235+AU235/BB235)</f>
        <v>0</v>
      </c>
      <c r="BK235" t="s">
        <v>412</v>
      </c>
      <c r="BL235">
        <v>0</v>
      </c>
      <c r="BM235">
        <f>IF(BL235&lt;&gt;0, BL235, BJ235)</f>
        <v>0</v>
      </c>
      <c r="BN235">
        <f>1-BM235/BB235</f>
        <v>0</v>
      </c>
      <c r="BO235">
        <f>(BB235-BA235)/(BB235-BM235)</f>
        <v>0</v>
      </c>
      <c r="BP235">
        <f>(AV235-BB235)/(AV235-BM235)</f>
        <v>0</v>
      </c>
      <c r="BQ235">
        <f>(BB235-BA235)/(BB235-AU235)</f>
        <v>0</v>
      </c>
      <c r="BR235">
        <f>(AV235-BB235)/(AV235-AU235)</f>
        <v>0</v>
      </c>
      <c r="BS235">
        <f>(BO235*BM235/BA235)</f>
        <v>0</v>
      </c>
      <c r="BT235">
        <f>(1-BS235)</f>
        <v>0</v>
      </c>
      <c r="BU235">
        <v>2218</v>
      </c>
      <c r="BV235">
        <v>300</v>
      </c>
      <c r="BW235">
        <v>300</v>
      </c>
      <c r="BX235">
        <v>300</v>
      </c>
      <c r="BY235">
        <v>12532.2</v>
      </c>
      <c r="BZ235">
        <v>2984.87</v>
      </c>
      <c r="CA235">
        <v>-0.0103745</v>
      </c>
      <c r="CB235">
        <v>-32.84</v>
      </c>
      <c r="CC235" t="s">
        <v>412</v>
      </c>
      <c r="CD235" t="s">
        <v>412</v>
      </c>
      <c r="CE235" t="s">
        <v>412</v>
      </c>
      <c r="CF235" t="s">
        <v>412</v>
      </c>
      <c r="CG235" t="s">
        <v>412</v>
      </c>
      <c r="CH235" t="s">
        <v>412</v>
      </c>
      <c r="CI235" t="s">
        <v>412</v>
      </c>
      <c r="CJ235" t="s">
        <v>412</v>
      </c>
      <c r="CK235" t="s">
        <v>412</v>
      </c>
      <c r="CL235" t="s">
        <v>412</v>
      </c>
      <c r="CM235">
        <f>$B$11*DK235+$C$11*DL235+$F$11*DW235*(1-DZ235)</f>
        <v>0</v>
      </c>
      <c r="CN235">
        <f>CM235*CO235</f>
        <v>0</v>
      </c>
      <c r="CO235">
        <f>($B$11*$D$9+$C$11*$D$9+$F$11*((EJ235+EB235)/MAX(EJ235+EB235+EK235, 0.1)*$I$9+EK235/MAX(EJ235+EB235+EK235, 0.1)*$J$9))/($B$11+$C$11+$F$11)</f>
        <v>0</v>
      </c>
      <c r="CP235">
        <f>($B$11*$K$9+$C$11*$K$9+$F$11*((EJ235+EB235)/MAX(EJ235+EB235+EK235, 0.1)*$P$9+EK235/MAX(EJ235+EB235+EK235, 0.1)*$Q$9))/($B$11+$C$11+$F$11)</f>
        <v>0</v>
      </c>
      <c r="CQ235">
        <v>6</v>
      </c>
      <c r="CR235">
        <v>0.5</v>
      </c>
      <c r="CS235" t="s">
        <v>413</v>
      </c>
      <c r="CT235">
        <v>2</v>
      </c>
      <c r="CU235">
        <v>1687917693.849999</v>
      </c>
      <c r="CV235">
        <v>435.8733666666666</v>
      </c>
      <c r="CW235">
        <v>435.0023333333332</v>
      </c>
      <c r="CX235">
        <v>19.18902333333333</v>
      </c>
      <c r="CY235">
        <v>18.94307333333333</v>
      </c>
      <c r="CZ235">
        <v>435.5603666666667</v>
      </c>
      <c r="DA235">
        <v>18.96202333333333</v>
      </c>
      <c r="DB235">
        <v>600.1990666666667</v>
      </c>
      <c r="DC235">
        <v>100.7692666666667</v>
      </c>
      <c r="DD235">
        <v>0.1000174466666666</v>
      </c>
      <c r="DE235">
        <v>25.95634333333334</v>
      </c>
      <c r="DF235">
        <v>25.45191</v>
      </c>
      <c r="DG235">
        <v>999.9000000000002</v>
      </c>
      <c r="DH235">
        <v>0</v>
      </c>
      <c r="DI235">
        <v>0</v>
      </c>
      <c r="DJ235">
        <v>10000.534</v>
      </c>
      <c r="DK235">
        <v>0</v>
      </c>
      <c r="DL235">
        <v>4.150940666666666</v>
      </c>
      <c r="DM235">
        <v>0.8978078</v>
      </c>
      <c r="DN235">
        <v>444.4284</v>
      </c>
      <c r="DO235">
        <v>443.4017000000002</v>
      </c>
      <c r="DP235">
        <v>0.2462582333333333</v>
      </c>
      <c r="DQ235">
        <v>435.0023333333332</v>
      </c>
      <c r="DR235">
        <v>18.94307333333333</v>
      </c>
      <c r="DS235">
        <v>1.933692</v>
      </c>
      <c r="DT235">
        <v>1.908878</v>
      </c>
      <c r="DU235">
        <v>16.91159</v>
      </c>
      <c r="DV235">
        <v>16.70807666666667</v>
      </c>
      <c r="DW235">
        <v>0.0499931</v>
      </c>
      <c r="DX235">
        <v>0</v>
      </c>
      <c r="DY235">
        <v>0</v>
      </c>
      <c r="DZ235">
        <v>0</v>
      </c>
      <c r="EA235">
        <v>610.2119999999999</v>
      </c>
      <c r="EB235">
        <v>0.0499931</v>
      </c>
      <c r="EC235">
        <v>78.01366666666665</v>
      </c>
      <c r="ED235">
        <v>-1.450666666666667</v>
      </c>
      <c r="EE235">
        <v>35.1208</v>
      </c>
      <c r="EF235">
        <v>39.55806666666667</v>
      </c>
      <c r="EG235">
        <v>37.43286666666666</v>
      </c>
      <c r="EH235">
        <v>40.83313333333332</v>
      </c>
      <c r="EI235">
        <v>37.89566666666666</v>
      </c>
      <c r="EJ235">
        <v>0</v>
      </c>
      <c r="EK235">
        <v>0</v>
      </c>
      <c r="EL235">
        <v>0</v>
      </c>
      <c r="EM235">
        <v>147.3999998569489</v>
      </c>
      <c r="EN235">
        <v>0</v>
      </c>
      <c r="EO235">
        <v>610.5180769230769</v>
      </c>
      <c r="EP235">
        <v>29.50051269257466</v>
      </c>
      <c r="EQ235">
        <v>-18.16307681949197</v>
      </c>
      <c r="ER235">
        <v>77.94115384615385</v>
      </c>
      <c r="ES235">
        <v>15</v>
      </c>
      <c r="ET235">
        <v>1687917719.6</v>
      </c>
      <c r="EU235" t="s">
        <v>1386</v>
      </c>
      <c r="EV235">
        <v>1687917719.6</v>
      </c>
      <c r="EW235">
        <v>1687917719.6</v>
      </c>
      <c r="EX235">
        <v>199</v>
      </c>
      <c r="EY235">
        <v>-0.027</v>
      </c>
      <c r="EZ235">
        <v>-0</v>
      </c>
      <c r="FA235">
        <v>0.313</v>
      </c>
      <c r="FB235">
        <v>0.227</v>
      </c>
      <c r="FC235">
        <v>435</v>
      </c>
      <c r="FD235">
        <v>19</v>
      </c>
      <c r="FE235">
        <v>0.66</v>
      </c>
      <c r="FF235">
        <v>0.2</v>
      </c>
      <c r="FG235">
        <v>0.874186463414634</v>
      </c>
      <c r="FH235">
        <v>0.5421414773519162</v>
      </c>
      <c r="FI235">
        <v>0.058315699549154</v>
      </c>
      <c r="FJ235">
        <v>1</v>
      </c>
      <c r="FK235">
        <v>435.890935483871</v>
      </c>
      <c r="FL235">
        <v>0.7746290322578142</v>
      </c>
      <c r="FM235">
        <v>0.05896906541890299</v>
      </c>
      <c r="FN235">
        <v>1</v>
      </c>
      <c r="FO235">
        <v>0.2437355853658537</v>
      </c>
      <c r="FP235">
        <v>0.04173342857142837</v>
      </c>
      <c r="FQ235">
        <v>0.004270707195539136</v>
      </c>
      <c r="FR235">
        <v>1</v>
      </c>
      <c r="FS235">
        <v>19.18851290322581</v>
      </c>
      <c r="FT235">
        <v>0.06354193548386368</v>
      </c>
      <c r="FU235">
        <v>0.00486871129107018</v>
      </c>
      <c r="FV235">
        <v>1</v>
      </c>
      <c r="FW235">
        <v>4</v>
      </c>
      <c r="FX235">
        <v>4</v>
      </c>
      <c r="FY235" t="s">
        <v>415</v>
      </c>
      <c r="FZ235">
        <v>3.17873</v>
      </c>
      <c r="GA235">
        <v>2.79717</v>
      </c>
      <c r="GB235">
        <v>0.107778</v>
      </c>
      <c r="GC235">
        <v>0.108202</v>
      </c>
      <c r="GD235">
        <v>0.102441</v>
      </c>
      <c r="GE235">
        <v>0.102543</v>
      </c>
      <c r="GF235">
        <v>27931.8</v>
      </c>
      <c r="GG235">
        <v>22222.4</v>
      </c>
      <c r="GH235">
        <v>29254.8</v>
      </c>
      <c r="GI235">
        <v>24407.5</v>
      </c>
      <c r="GJ235">
        <v>33390.8</v>
      </c>
      <c r="GK235">
        <v>31967.7</v>
      </c>
      <c r="GL235">
        <v>40347.3</v>
      </c>
      <c r="GM235">
        <v>39825</v>
      </c>
      <c r="GN235">
        <v>2.17922</v>
      </c>
      <c r="GO235">
        <v>1.89673</v>
      </c>
      <c r="GP235">
        <v>0.114802</v>
      </c>
      <c r="GQ235">
        <v>0</v>
      </c>
      <c r="GR235">
        <v>23.6007</v>
      </c>
      <c r="GS235">
        <v>999.9</v>
      </c>
      <c r="GT235">
        <v>62.5</v>
      </c>
      <c r="GU235">
        <v>28.7</v>
      </c>
      <c r="GV235">
        <v>24.5139</v>
      </c>
      <c r="GW235">
        <v>62.3092</v>
      </c>
      <c r="GX235">
        <v>32.1715</v>
      </c>
      <c r="GY235">
        <v>1</v>
      </c>
      <c r="GZ235">
        <v>-0.061781</v>
      </c>
      <c r="HA235">
        <v>0</v>
      </c>
      <c r="HB235">
        <v>20.2949</v>
      </c>
      <c r="HC235">
        <v>5.22642</v>
      </c>
      <c r="HD235">
        <v>11.9027</v>
      </c>
      <c r="HE235">
        <v>4.9642</v>
      </c>
      <c r="HF235">
        <v>3.292</v>
      </c>
      <c r="HG235">
        <v>9999</v>
      </c>
      <c r="HH235">
        <v>9999</v>
      </c>
      <c r="HI235">
        <v>9999</v>
      </c>
      <c r="HJ235">
        <v>999.9</v>
      </c>
      <c r="HK235">
        <v>4.97018</v>
      </c>
      <c r="HL235">
        <v>1.87485</v>
      </c>
      <c r="HM235">
        <v>1.87358</v>
      </c>
      <c r="HN235">
        <v>1.8727</v>
      </c>
      <c r="HO235">
        <v>1.87424</v>
      </c>
      <c r="HP235">
        <v>1.8692</v>
      </c>
      <c r="HQ235">
        <v>1.87344</v>
      </c>
      <c r="HR235">
        <v>1.8785</v>
      </c>
      <c r="HS235">
        <v>0</v>
      </c>
      <c r="HT235">
        <v>0</v>
      </c>
      <c r="HU235">
        <v>0</v>
      </c>
      <c r="HV235">
        <v>0</v>
      </c>
      <c r="HW235" t="s">
        <v>416</v>
      </c>
      <c r="HX235" t="s">
        <v>417</v>
      </c>
      <c r="HY235" t="s">
        <v>418</v>
      </c>
      <c r="HZ235" t="s">
        <v>418</v>
      </c>
      <c r="IA235" t="s">
        <v>418</v>
      </c>
      <c r="IB235" t="s">
        <v>418</v>
      </c>
      <c r="IC235">
        <v>0</v>
      </c>
      <c r="ID235">
        <v>100</v>
      </c>
      <c r="IE235">
        <v>100</v>
      </c>
      <c r="IF235">
        <v>0.313</v>
      </c>
      <c r="IG235">
        <v>0.227</v>
      </c>
      <c r="IH235">
        <v>0.3397500000000377</v>
      </c>
      <c r="II235">
        <v>0</v>
      </c>
      <c r="IJ235">
        <v>0</v>
      </c>
      <c r="IK235">
        <v>0</v>
      </c>
      <c r="IL235">
        <v>0.2273047619047617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2.2</v>
      </c>
      <c r="IU235">
        <v>2.1</v>
      </c>
      <c r="IV235">
        <v>1.12061</v>
      </c>
      <c r="IW235">
        <v>2.41699</v>
      </c>
      <c r="IX235">
        <v>1.42578</v>
      </c>
      <c r="IY235">
        <v>2.26685</v>
      </c>
      <c r="IZ235">
        <v>1.54785</v>
      </c>
      <c r="JA235">
        <v>2.31323</v>
      </c>
      <c r="JB235">
        <v>32.2005</v>
      </c>
      <c r="JC235">
        <v>14.2634</v>
      </c>
      <c r="JD235">
        <v>18</v>
      </c>
      <c r="JE235">
        <v>629.062</v>
      </c>
      <c r="JF235">
        <v>432.092</v>
      </c>
      <c r="JG235">
        <v>25.8572</v>
      </c>
      <c r="JH235">
        <v>26.5485</v>
      </c>
      <c r="JI235">
        <v>30.0004</v>
      </c>
      <c r="JJ235">
        <v>26.5043</v>
      </c>
      <c r="JK235">
        <v>26.4625</v>
      </c>
      <c r="JL235">
        <v>22.4445</v>
      </c>
      <c r="JM235">
        <v>0</v>
      </c>
      <c r="JN235">
        <v>100</v>
      </c>
      <c r="JO235">
        <v>-999.9</v>
      </c>
      <c r="JP235">
        <v>435</v>
      </c>
      <c r="JQ235">
        <v>24</v>
      </c>
      <c r="JR235">
        <v>95.3105</v>
      </c>
      <c r="JS235">
        <v>101.319</v>
      </c>
    </row>
    <row r="236" spans="1:279">
      <c r="A236">
        <v>200</v>
      </c>
      <c r="B236">
        <v>1687917831.6</v>
      </c>
      <c r="C236">
        <v>45300</v>
      </c>
      <c r="D236" t="s">
        <v>1387</v>
      </c>
      <c r="E236" t="s">
        <v>1388</v>
      </c>
      <c r="F236">
        <v>15</v>
      </c>
      <c r="P236">
        <v>1687917823.599999</v>
      </c>
      <c r="Q236">
        <f>(R236)/1000</f>
        <v>0</v>
      </c>
      <c r="R236">
        <f>1000*DB236*AP236*(CX236-CY236)/(100*CQ236*(1000-AP236*CX236))</f>
        <v>0</v>
      </c>
      <c r="S236">
        <f>DB236*AP236*(CW236-CV236*(1000-AP236*CY236)/(1000-AP236*CX236))/(100*CQ236)</f>
        <v>0</v>
      </c>
      <c r="T236">
        <f>CV236 - IF(AP236&gt;1, S236*CQ236*100.0/(AR236*DJ236), 0)</f>
        <v>0</v>
      </c>
      <c r="U236">
        <f>((AA236-Q236/2)*T236-S236)/(AA236+Q236/2)</f>
        <v>0</v>
      </c>
      <c r="V236">
        <f>U236*(DC236+DD236)/1000.0</f>
        <v>0</v>
      </c>
      <c r="W236">
        <f>(CV236 - IF(AP236&gt;1, S236*CQ236*100.0/(AR236*DJ236), 0))*(DC236+DD236)/1000.0</f>
        <v>0</v>
      </c>
      <c r="X236">
        <f>2.0/((1/Z236-1/Y236)+SIGN(Z236)*SQRT((1/Z236-1/Y236)*(1/Z236-1/Y236) + 4*CR236/((CR236+1)*(CR236+1))*(2*1/Z236*1/Y236-1/Y236*1/Y236)))</f>
        <v>0</v>
      </c>
      <c r="Y236">
        <f>IF(LEFT(CS236,1)&lt;&gt;"0",IF(LEFT(CS236,1)="1",3.0,CT236),$D$5+$E$5*(DJ236*DC236/($K$5*1000))+$F$5*(DJ236*DC236/($K$5*1000))*MAX(MIN(CQ236,$J$5),$I$5)*MAX(MIN(CQ236,$J$5),$I$5)+$G$5*MAX(MIN(CQ236,$J$5),$I$5)*(DJ236*DC236/($K$5*1000))+$H$5*(DJ236*DC236/($K$5*1000))*(DJ236*DC236/($K$5*1000)))</f>
        <v>0</v>
      </c>
      <c r="Z236">
        <f>Q236*(1000-(1000*0.61365*exp(17.502*AD236/(240.97+AD236))/(DC236+DD236)+CX236)/2)/(1000*0.61365*exp(17.502*AD236/(240.97+AD236))/(DC236+DD236)-CX236)</f>
        <v>0</v>
      </c>
      <c r="AA236">
        <f>1/((CR236+1)/(X236/1.6)+1/(Y236/1.37)) + CR236/((CR236+1)/(X236/1.6) + CR236/(Y236/1.37))</f>
        <v>0</v>
      </c>
      <c r="AB236">
        <f>(CM236*CP236)</f>
        <v>0</v>
      </c>
      <c r="AC236">
        <f>(DE236+(AB236+2*0.95*5.67E-8*(((DE236+$B$7)+273)^4-(DE236+273)^4)-44100*Q236)/(1.84*29.3*Y236+8*0.95*5.67E-8*(DE236+273)^3))</f>
        <v>0</v>
      </c>
      <c r="AD236">
        <f>($B$119*DF236+$D$7*DG236+$C$119*AC236)</f>
        <v>0</v>
      </c>
      <c r="AE236">
        <f>0.61365*exp(17.502*AD236/(240.97+AD236))</f>
        <v>0</v>
      </c>
      <c r="AF236">
        <f>(AG236/AH236*100)</f>
        <v>0</v>
      </c>
      <c r="AG236">
        <f>CX236*(DC236+DD236)/1000</f>
        <v>0</v>
      </c>
      <c r="AH236">
        <f>0.61365*exp(17.502*DE236/(240.97+DE236))</f>
        <v>0</v>
      </c>
      <c r="AI236">
        <f>(AE236-CX236*(DC236+DD236)/1000)</f>
        <v>0</v>
      </c>
      <c r="AJ236">
        <f>(-Q236*44100)</f>
        <v>0</v>
      </c>
      <c r="AK236">
        <f>2*29.3*Y236*0.92*(DE236-AD236)</f>
        <v>0</v>
      </c>
      <c r="AL236">
        <f>2*0.95*5.67E-8*(((DE236+$B$7)+273)^4-(AD236+273)^4)</f>
        <v>0</v>
      </c>
      <c r="AM236">
        <f>AB236+AL236+AJ236+AK236</f>
        <v>0</v>
      </c>
      <c r="AN236">
        <v>0</v>
      </c>
      <c r="AO236">
        <v>0</v>
      </c>
      <c r="AP236">
        <f>IF(AN236*$H$13&gt;=AR236,1.0,(AR236/(AR236-AN236*$H$13)))</f>
        <v>0</v>
      </c>
      <c r="AQ236">
        <f>(AP236-1)*100</f>
        <v>0</v>
      </c>
      <c r="AR236">
        <f>MAX(0,($B$13+$C$13*DJ236)/(1+$D$13*DJ236)*DC236/(DE236+273)*$E$13)</f>
        <v>0</v>
      </c>
      <c r="AS236" t="s">
        <v>1389</v>
      </c>
      <c r="AT236">
        <v>12553.8</v>
      </c>
      <c r="AU236">
        <v>595.4819230769231</v>
      </c>
      <c r="AV236">
        <v>3422.04</v>
      </c>
      <c r="AW236">
        <f>1-AU236/AV236</f>
        <v>0</v>
      </c>
      <c r="AX236">
        <v>-0.9902694314582821</v>
      </c>
      <c r="AY236" t="s">
        <v>412</v>
      </c>
      <c r="AZ236" t="s">
        <v>412</v>
      </c>
      <c r="BA236">
        <v>0</v>
      </c>
      <c r="BB236">
        <v>0</v>
      </c>
      <c r="BC236">
        <f>1-BA236/BB236</f>
        <v>0</v>
      </c>
      <c r="BD236">
        <v>0.5</v>
      </c>
      <c r="BE236">
        <f>CN236</f>
        <v>0</v>
      </c>
      <c r="BF236">
        <f>S236</f>
        <v>0</v>
      </c>
      <c r="BG236">
        <f>BC236*BD236*BE236</f>
        <v>0</v>
      </c>
      <c r="BH236">
        <f>(BF236-AX236)/BE236</f>
        <v>0</v>
      </c>
      <c r="BI236">
        <f>(AV236-BB236)/BB236</f>
        <v>0</v>
      </c>
      <c r="BJ236">
        <f>AU236/(AW236+AU236/BB236)</f>
        <v>0</v>
      </c>
      <c r="BK236" t="s">
        <v>412</v>
      </c>
      <c r="BL236">
        <v>0</v>
      </c>
      <c r="BM236">
        <f>IF(BL236&lt;&gt;0, BL236, BJ236)</f>
        <v>0</v>
      </c>
      <c r="BN236">
        <f>1-BM236/BB236</f>
        <v>0</v>
      </c>
      <c r="BO236">
        <f>(BB236-BA236)/(BB236-BM236)</f>
        <v>0</v>
      </c>
      <c r="BP236">
        <f>(AV236-BB236)/(AV236-BM236)</f>
        <v>0</v>
      </c>
      <c r="BQ236">
        <f>(BB236-BA236)/(BB236-AU236)</f>
        <v>0</v>
      </c>
      <c r="BR236">
        <f>(AV236-BB236)/(AV236-AU236)</f>
        <v>0</v>
      </c>
      <c r="BS236">
        <f>(BO236*BM236/BA236)</f>
        <v>0</v>
      </c>
      <c r="BT236">
        <f>(1-BS236)</f>
        <v>0</v>
      </c>
      <c r="BU236">
        <v>2219</v>
      </c>
      <c r="BV236">
        <v>300</v>
      </c>
      <c r="BW236">
        <v>300</v>
      </c>
      <c r="BX236">
        <v>300</v>
      </c>
      <c r="BY236">
        <v>12553.8</v>
      </c>
      <c r="BZ236">
        <v>3322.98</v>
      </c>
      <c r="CA236">
        <v>-0.0103917</v>
      </c>
      <c r="CB236">
        <v>-30.95</v>
      </c>
      <c r="CC236" t="s">
        <v>412</v>
      </c>
      <c r="CD236" t="s">
        <v>412</v>
      </c>
      <c r="CE236" t="s">
        <v>412</v>
      </c>
      <c r="CF236" t="s">
        <v>412</v>
      </c>
      <c r="CG236" t="s">
        <v>412</v>
      </c>
      <c r="CH236" t="s">
        <v>412</v>
      </c>
      <c r="CI236" t="s">
        <v>412</v>
      </c>
      <c r="CJ236" t="s">
        <v>412</v>
      </c>
      <c r="CK236" t="s">
        <v>412</v>
      </c>
      <c r="CL236" t="s">
        <v>412</v>
      </c>
      <c r="CM236">
        <f>$B$11*DK236+$C$11*DL236+$F$11*DW236*(1-DZ236)</f>
        <v>0</v>
      </c>
      <c r="CN236">
        <f>CM236*CO236</f>
        <v>0</v>
      </c>
      <c r="CO236">
        <f>($B$11*$D$9+$C$11*$D$9+$F$11*((EJ236+EB236)/MAX(EJ236+EB236+EK236, 0.1)*$I$9+EK236/MAX(EJ236+EB236+EK236, 0.1)*$J$9))/($B$11+$C$11+$F$11)</f>
        <v>0</v>
      </c>
      <c r="CP236">
        <f>($B$11*$K$9+$C$11*$K$9+$F$11*((EJ236+EB236)/MAX(EJ236+EB236+EK236, 0.1)*$P$9+EK236/MAX(EJ236+EB236+EK236, 0.1)*$Q$9))/($B$11+$C$11+$F$11)</f>
        <v>0</v>
      </c>
      <c r="CQ236">
        <v>6</v>
      </c>
      <c r="CR236">
        <v>0.5</v>
      </c>
      <c r="CS236" t="s">
        <v>413</v>
      </c>
      <c r="CT236">
        <v>2</v>
      </c>
      <c r="CU236">
        <v>1687917823.599999</v>
      </c>
      <c r="CV236">
        <v>435.8440967741936</v>
      </c>
      <c r="CW236">
        <v>434.9903870967742</v>
      </c>
      <c r="CX236">
        <v>19.10074516129032</v>
      </c>
      <c r="CY236">
        <v>18.79411612903225</v>
      </c>
      <c r="CZ236">
        <v>435.5770967741936</v>
      </c>
      <c r="DA236">
        <v>18.87774516129032</v>
      </c>
      <c r="DB236">
        <v>600.1908709677419</v>
      </c>
      <c r="DC236">
        <v>100.7697096774194</v>
      </c>
      <c r="DD236">
        <v>0.100021</v>
      </c>
      <c r="DE236">
        <v>25.9335935483871</v>
      </c>
      <c r="DF236">
        <v>25.4207064516129</v>
      </c>
      <c r="DG236">
        <v>999.9000000000003</v>
      </c>
      <c r="DH236">
        <v>0</v>
      </c>
      <c r="DI236">
        <v>0</v>
      </c>
      <c r="DJ236">
        <v>9996.777741935484</v>
      </c>
      <c r="DK236">
        <v>0</v>
      </c>
      <c r="DL236">
        <v>3.370017741935484</v>
      </c>
      <c r="DM236">
        <v>0.8996660000000001</v>
      </c>
      <c r="DN236">
        <v>444.3799354838709</v>
      </c>
      <c r="DO236">
        <v>443.3223548387098</v>
      </c>
      <c r="DP236">
        <v>0.3106834193548386</v>
      </c>
      <c r="DQ236">
        <v>434.9903870967742</v>
      </c>
      <c r="DR236">
        <v>18.79411612903225</v>
      </c>
      <c r="DS236">
        <v>1.925184838709677</v>
      </c>
      <c r="DT236">
        <v>1.893877419354839</v>
      </c>
      <c r="DU236">
        <v>16.84207419354838</v>
      </c>
      <c r="DV236">
        <v>16.58393870967742</v>
      </c>
      <c r="DW236">
        <v>0.0499931</v>
      </c>
      <c r="DX236">
        <v>0</v>
      </c>
      <c r="DY236">
        <v>0</v>
      </c>
      <c r="DZ236">
        <v>0</v>
      </c>
      <c r="EA236">
        <v>595.5590322580645</v>
      </c>
      <c r="EB236">
        <v>0.0499931</v>
      </c>
      <c r="EC236">
        <v>52.59741935483871</v>
      </c>
      <c r="ED236">
        <v>-1.00258064516129</v>
      </c>
      <c r="EE236">
        <v>35.64100000000001</v>
      </c>
      <c r="EF236">
        <v>40.18319354838709</v>
      </c>
      <c r="EG236">
        <v>37.99187096774192</v>
      </c>
      <c r="EH236">
        <v>41.95954838709676</v>
      </c>
      <c r="EI236">
        <v>38.42912903225806</v>
      </c>
      <c r="EJ236">
        <v>0</v>
      </c>
      <c r="EK236">
        <v>0</v>
      </c>
      <c r="EL236">
        <v>0</v>
      </c>
      <c r="EM236">
        <v>129.3999998569489</v>
      </c>
      <c r="EN236">
        <v>0</v>
      </c>
      <c r="EO236">
        <v>595.4819230769231</v>
      </c>
      <c r="EP236">
        <v>11.09230769015414</v>
      </c>
      <c r="EQ236">
        <v>-37.73059829640444</v>
      </c>
      <c r="ER236">
        <v>52.11076923076924</v>
      </c>
      <c r="ES236">
        <v>15</v>
      </c>
      <c r="ET236">
        <v>1687917851.6</v>
      </c>
      <c r="EU236" t="s">
        <v>1390</v>
      </c>
      <c r="EV236">
        <v>1687917851.6</v>
      </c>
      <c r="EW236">
        <v>1687917848.6</v>
      </c>
      <c r="EX236">
        <v>200</v>
      </c>
      <c r="EY236">
        <v>-0.046</v>
      </c>
      <c r="EZ236">
        <v>-0.004</v>
      </c>
      <c r="FA236">
        <v>0.267</v>
      </c>
      <c r="FB236">
        <v>0.223</v>
      </c>
      <c r="FC236">
        <v>435</v>
      </c>
      <c r="FD236">
        <v>19</v>
      </c>
      <c r="FE236">
        <v>0.44</v>
      </c>
      <c r="FF236">
        <v>0.14</v>
      </c>
      <c r="FG236">
        <v>0.8764167500000001</v>
      </c>
      <c r="FH236">
        <v>0.4762455309568455</v>
      </c>
      <c r="FI236">
        <v>0.05628639133562836</v>
      </c>
      <c r="FJ236">
        <v>1</v>
      </c>
      <c r="FK236">
        <v>435.8905999999999</v>
      </c>
      <c r="FL236">
        <v>0.5622246941057468</v>
      </c>
      <c r="FM236">
        <v>0.05027099892913281</v>
      </c>
      <c r="FN236">
        <v>1</v>
      </c>
      <c r="FO236">
        <v>0.310350025</v>
      </c>
      <c r="FP236">
        <v>0.006508063789868388</v>
      </c>
      <c r="FQ236">
        <v>0.001298311797826316</v>
      </c>
      <c r="FR236">
        <v>1</v>
      </c>
      <c r="FS236">
        <v>19.10482</v>
      </c>
      <c r="FT236">
        <v>-0.003321023359309545</v>
      </c>
      <c r="FU236">
        <v>0.001010742301479267</v>
      </c>
      <c r="FV236">
        <v>1</v>
      </c>
      <c r="FW236">
        <v>4</v>
      </c>
      <c r="FX236">
        <v>4</v>
      </c>
      <c r="FY236" t="s">
        <v>415</v>
      </c>
      <c r="FZ236">
        <v>3.17882</v>
      </c>
      <c r="GA236">
        <v>2.79695</v>
      </c>
      <c r="GB236">
        <v>0.107782</v>
      </c>
      <c r="GC236">
        <v>0.108196</v>
      </c>
      <c r="GD236">
        <v>0.102093</v>
      </c>
      <c r="GE236">
        <v>0.101973</v>
      </c>
      <c r="GF236">
        <v>27926.2</v>
      </c>
      <c r="GG236">
        <v>22223</v>
      </c>
      <c r="GH236">
        <v>29248.8</v>
      </c>
      <c r="GI236">
        <v>24407.8</v>
      </c>
      <c r="GJ236">
        <v>33396.7</v>
      </c>
      <c r="GK236">
        <v>31989.2</v>
      </c>
      <c r="GL236">
        <v>40338.4</v>
      </c>
      <c r="GM236">
        <v>39826.2</v>
      </c>
      <c r="GN236">
        <v>2.17913</v>
      </c>
      <c r="GO236">
        <v>1.89638</v>
      </c>
      <c r="GP236">
        <v>0.11716</v>
      </c>
      <c r="GQ236">
        <v>0</v>
      </c>
      <c r="GR236">
        <v>23.4818</v>
      </c>
      <c r="GS236">
        <v>999.9</v>
      </c>
      <c r="GT236">
        <v>62.4</v>
      </c>
      <c r="GU236">
        <v>28.7</v>
      </c>
      <c r="GV236">
        <v>24.4755</v>
      </c>
      <c r="GW236">
        <v>62.2393</v>
      </c>
      <c r="GX236">
        <v>31.5425</v>
      </c>
      <c r="GY236">
        <v>1</v>
      </c>
      <c r="GZ236">
        <v>-0.0621519</v>
      </c>
      <c r="HA236">
        <v>0</v>
      </c>
      <c r="HB236">
        <v>20.2929</v>
      </c>
      <c r="HC236">
        <v>5.22822</v>
      </c>
      <c r="HD236">
        <v>11.9024</v>
      </c>
      <c r="HE236">
        <v>4.96415</v>
      </c>
      <c r="HF236">
        <v>3.292</v>
      </c>
      <c r="HG236">
        <v>9999</v>
      </c>
      <c r="HH236">
        <v>9999</v>
      </c>
      <c r="HI236">
        <v>9999</v>
      </c>
      <c r="HJ236">
        <v>999.9</v>
      </c>
      <c r="HK236">
        <v>4.97021</v>
      </c>
      <c r="HL236">
        <v>1.87485</v>
      </c>
      <c r="HM236">
        <v>1.87361</v>
      </c>
      <c r="HN236">
        <v>1.87271</v>
      </c>
      <c r="HO236">
        <v>1.87424</v>
      </c>
      <c r="HP236">
        <v>1.8692</v>
      </c>
      <c r="HQ236">
        <v>1.87345</v>
      </c>
      <c r="HR236">
        <v>1.87851</v>
      </c>
      <c r="HS236">
        <v>0</v>
      </c>
      <c r="HT236">
        <v>0</v>
      </c>
      <c r="HU236">
        <v>0</v>
      </c>
      <c r="HV236">
        <v>0</v>
      </c>
      <c r="HW236" t="s">
        <v>416</v>
      </c>
      <c r="HX236" t="s">
        <v>417</v>
      </c>
      <c r="HY236" t="s">
        <v>418</v>
      </c>
      <c r="HZ236" t="s">
        <v>418</v>
      </c>
      <c r="IA236" t="s">
        <v>418</v>
      </c>
      <c r="IB236" t="s">
        <v>418</v>
      </c>
      <c r="IC236">
        <v>0</v>
      </c>
      <c r="ID236">
        <v>100</v>
      </c>
      <c r="IE236">
        <v>100</v>
      </c>
      <c r="IF236">
        <v>0.267</v>
      </c>
      <c r="IG236">
        <v>0.223</v>
      </c>
      <c r="IH236">
        <v>0.3130500000000325</v>
      </c>
      <c r="II236">
        <v>0</v>
      </c>
      <c r="IJ236">
        <v>0</v>
      </c>
      <c r="IK236">
        <v>0</v>
      </c>
      <c r="IL236">
        <v>0.2270450000000004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1.9</v>
      </c>
      <c r="IU236">
        <v>1.9</v>
      </c>
      <c r="IV236">
        <v>1.12061</v>
      </c>
      <c r="IW236">
        <v>2.40601</v>
      </c>
      <c r="IX236">
        <v>1.42578</v>
      </c>
      <c r="IY236">
        <v>2.26562</v>
      </c>
      <c r="IZ236">
        <v>1.54785</v>
      </c>
      <c r="JA236">
        <v>2.36328</v>
      </c>
      <c r="JB236">
        <v>32.1344</v>
      </c>
      <c r="JC236">
        <v>14.2459</v>
      </c>
      <c r="JD236">
        <v>18</v>
      </c>
      <c r="JE236">
        <v>628.751</v>
      </c>
      <c r="JF236">
        <v>431.74</v>
      </c>
      <c r="JG236">
        <v>25.7901</v>
      </c>
      <c r="JH236">
        <v>26.5092</v>
      </c>
      <c r="JI236">
        <v>30.0001</v>
      </c>
      <c r="JJ236">
        <v>26.482</v>
      </c>
      <c r="JK236">
        <v>26.4425</v>
      </c>
      <c r="JL236">
        <v>22.4389</v>
      </c>
      <c r="JM236">
        <v>0</v>
      </c>
      <c r="JN236">
        <v>100</v>
      </c>
      <c r="JO236">
        <v>-999.9</v>
      </c>
      <c r="JP236">
        <v>435</v>
      </c>
      <c r="JQ236">
        <v>24</v>
      </c>
      <c r="JR236">
        <v>95.2903</v>
      </c>
      <c r="JS236">
        <v>101.321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2023-06-28T02:06:08Z</dcterms:created>
  <dcterms:modified xsi:type="dcterms:W3CDTF">2023-06-28T02:06:08Z</dcterms:modified>
</cp:coreProperties>
</file>