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<sst xmlns="http://schemas.openxmlformats.org/spreadsheetml/2006/main" count="1034" uniqueCount="438">
  <si>
    <t>File opened</t>
  </si>
  <si>
    <t>2023-06-27 21:08:15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</si>
  <si>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</si>
  <si>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</si>
  <si>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</si>
  <si>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</si>
  <si>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</si>
  <si>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</si>
  <si>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</si>
  <si>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</si>
  <si>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</si>
  <si>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</si>
  <si>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</si>
  <si>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</si>
  <si>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</si>
  <si>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28 09:05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</si>
  <si>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</si>
  <si>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</si>
  <si>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</si>
  <si>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</si>
  <si>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</si>
  <si>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</si>
  <si>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</si>
  <si>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</si>
  <si>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</si>
  <si>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</si>
  <si>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</si>
  <si>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21:08:15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</si>
  <si>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</si>
  <si>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</si>
  <si>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</si>
  <si>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</si>
  <si>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</si>
  <si>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</si>
  <si>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</si>
  <si>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</si>
  <si>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</si>
  <si>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</si>
  <si>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</si>
  <si>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</si>
  <si>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</si>
  <si>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</si>
  <si>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</si>
  <si>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</si>
  <si>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</si>
  <si>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</si>
  <si>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</si>
  <si>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</si>
  <si>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</si>
  <si>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</si>
  <si>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</si>
  <si>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</si>
  <si>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</si>
  <si>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</si>
  <si>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</si>
  <si>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</si>
  <si>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</si>
  <si>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</si>
  <si>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</si>
  <si>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</si>
  <si>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</si>
  <si>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</si>
  <si>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</si>
  <si>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</si>
  <si>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</si>
  <si>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</si>
  <si>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</si>
  <si>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</si>
  <si>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</si>
  <si>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</si>
  <si>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</si>
  <si>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</si>
  <si>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</si>
  <si>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</si>
  <si>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</si>
  <si>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</si>
  <si>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</si>
  <si>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</si>
  <si>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</si>
  <si>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</si>
  <si>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</si>
  <si>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</si>
  <si>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5.24925 82.3885 375.441 617.267 863.75 1074.54 1244.7 1382.82</t>
  </si>
  <si>
    <t>Fs_true</t>
  </si>
  <si>
    <t>0.0287259 99.678 401.337 601.463 801.726 1001.12 1202.97 1401.3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</si>
  <si>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</si>
  <si>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</si>
  <si>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</si>
  <si>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</si>
  <si>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</si>
  <si>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</si>
  <si>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</si>
  <si>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</si>
  <si>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</si>
  <si>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</si>
  <si>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</si>
  <si>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</si>
  <si>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</si>
  <si>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</si>
  <si>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</si>
  <si>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</si>
  <si>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</si>
  <si>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</si>
  <si>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</si>
  <si>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</si>
  <si>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</si>
  <si>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</si>
  <si>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</si>
  <si>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</si>
  <si>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</si>
  <si>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</si>
  <si>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</si>
  <si>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</si>
  <si>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</si>
  <si>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</si>
  <si>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</si>
  <si>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</si>
  <si>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</si>
  <si>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</si>
  <si>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</si>
  <si>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</si>
  <si>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tree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</si>
  <si>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</si>
  <si>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</si>
  <si>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</si>
  <si>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</si>
  <si>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</si>
  <si>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</si>
  <si>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</si>
  <si>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</si>
  <si>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</si>
  <si>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</si>
  <si>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</si>
  <si>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</si>
  <si>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</si>
  <si>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</si>
  <si>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</si>
  <si>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</si>
  <si>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</si>
  <si>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</si>
  <si>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</si>
  <si>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</si>
  <si>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</si>
  <si>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</si>
  <si>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</si>
  <si>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</si>
  <si>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</si>
  <si>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</si>
  <si>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</si>
  <si>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</si>
  <si>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</si>
  <si>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</si>
  <si>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</si>
  <si>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</si>
  <si>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</si>
  <si>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</si>
  <si>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</si>
  <si>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</si>
  <si>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</si>
  <si>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</si>
  <si>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</si>
  <si>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</si>
  <si>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</si>
  <si>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</si>
  <si>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</si>
  <si>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</si>
  <si>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</si>
  <si>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</si>
  <si>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</si>
  <si>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</si>
  <si>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</si>
  <si>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</si>
  <si>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</si>
  <si>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</si>
  <si>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</si>
  <si>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</si>
  <si>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</si>
  <si>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</si>
  <si>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</si>
  <si>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</si>
  <si>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</si>
  <si>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</si>
  <si>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</si>
  <si>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</si>
  <si>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</si>
  <si>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</si>
  <si>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</si>
  <si>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</si>
  <si>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</si>
  <si>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</si>
  <si>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</si>
  <si>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</si>
  <si>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</si>
  <si>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</si>
  <si>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</si>
  <si>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</si>
  <si>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</si>
  <si>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</si>
  <si>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</si>
  <si>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</si>
  <si>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</si>
  <si>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</si>
  <si>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</si>
  <si>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</si>
  <si>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</si>
  <si>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</si>
  <si>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</si>
  <si>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</si>
  <si>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</si>
  <si>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</si>
  <si>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</si>
  <si>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</si>
  <si>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</si>
  <si>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</si>
  <si>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</si>
  <si>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</si>
  <si>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</si>
  <si>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</si>
  <si>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</si>
  <si>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</si>
  <si>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</si>
  <si>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</si>
  <si>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</si>
  <si>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</si>
  <si>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</si>
  <si>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</si>
  <si>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</si>
  <si>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</si>
  <si>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</si>
  <si>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</si>
  <si>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</si>
  <si>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</si>
  <si>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</si>
  <si>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</si>
  <si>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</si>
  <si>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</si>
  <si>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</si>
  <si>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</si>
  <si>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</si>
  <si>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</si>
  <si>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</si>
  <si>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</si>
  <si>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</si>
  <si>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</si>
  <si>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</si>
  <si>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</si>
  <si>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</si>
  <si>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</si>
  <si>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</si>
  <si>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</si>
  <si>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</si>
  <si>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</si>
  <si>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</si>
  <si>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</si>
  <si>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</si>
  <si>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</si>
  <si>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</si>
  <si>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</si>
  <si>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</si>
  <si>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</si>
  <si>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</si>
  <si>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</si>
  <si>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</si>
  <si>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</si>
  <si>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</si>
  <si>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</si>
  <si>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</si>
  <si>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</si>
  <si>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</si>
  <si>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</si>
  <si>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</si>
  <si>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</si>
  <si>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</si>
  <si>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</si>
  <si>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</si>
  <si>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</si>
  <si>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</si>
  <si>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</si>
  <si>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</si>
  <si>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</si>
  <si>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</si>
  <si>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</si>
  <si>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</si>
  <si>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</si>
  <si>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</si>
  <si>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</si>
  <si>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</si>
  <si>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</si>
  <si>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</si>
  <si>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</si>
  <si>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</si>
  <si>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</si>
  <si>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</si>
  <si>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</si>
  <si>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</si>
  <si>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</si>
  <si>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</si>
  <si>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</si>
  <si>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</si>
  <si>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</si>
  <si>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</si>
  <si>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</si>
  <si>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</si>
  <si>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</si>
  <si>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</si>
  <si>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</si>
  <si>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</si>
  <si>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</si>
  <si>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</si>
  <si>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</si>
  <si>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</si>
  <si>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</si>
  <si>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</si>
  <si>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</si>
  <si>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</si>
  <si>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</si>
  <si>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</si>
  <si>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</si>
  <si>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</si>
  <si>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</si>
  <si>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</si>
  <si>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</si>
  <si>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</si>
  <si>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</si>
  <si>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</si>
  <si>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</si>
  <si>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</si>
  <si>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</si>
  <si>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</si>
  <si>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</si>
  <si>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</si>
  <si>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</si>
  <si>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</si>
  <si>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</si>
  <si>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</si>
  <si>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</si>
  <si>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</si>
  <si>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</si>
  <si>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</si>
  <si>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</si>
  <si>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</si>
  <si>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</si>
  <si>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</si>
  <si>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</si>
  <si>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</si>
  <si>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</si>
  <si>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</si>
  <si>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</si>
  <si>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</si>
  <si>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</si>
  <si>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</si>
  <si>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</si>
  <si>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</si>
  <si>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</si>
  <si>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</si>
  <si>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</si>
  <si>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</si>
  <si>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</si>
  <si>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</si>
  <si>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</si>
  <si>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</si>
  <si>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</si>
  <si>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</si>
  <si>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</si>
  <si>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</si>
  <si>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</si>
  <si>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</si>
  <si>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</si>
  <si>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</si>
  <si>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</si>
  <si>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</si>
  <si>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</si>
  <si>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</si>
  <si>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</si>
  <si>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</si>
  <si>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</si>
  <si>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</si>
  <si>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</si>
  <si>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</si>
  <si>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</si>
  <si>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</si>
  <si>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</si>
  <si>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</si>
  <si>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</si>
  <si>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</si>
  <si>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</si>
  <si>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</si>
  <si>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</si>
  <si>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</si>
  <si>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</si>
  <si>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</si>
  <si>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</si>
  <si>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</si>
  <si>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</si>
  <si>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</si>
  <si>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</si>
  <si>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</si>
  <si>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</si>
  <si>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</si>
  <si>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</si>
  <si>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</si>
  <si>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</si>
  <si>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</si>
  <si>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</si>
  <si>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</si>
  <si>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</si>
  <si>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</si>
  <si>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</si>
  <si>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20230627 21:11:24</t>
  </si>
  <si>
    <t>21:11:24</t>
  </si>
  <si>
    <t>MPF-2220-20230627-21_11_07</t>
  </si>
  <si>
    <t>-</t>
  </si>
  <si>
    <t>0: Broadleaf</t>
  </si>
  <si>
    <t>21:11:41</t>
  </si>
  <si>
    <t>4/4</t>
  </si>
  <si>
    <t>11111111</t>
  </si>
  <si>
    <t>oooooooo</t>
  </si>
  <si>
    <t>on</t>
  </si>
  <si>
    <t>20230627 21:22:55</t>
  </si>
  <si>
    <t>21:22:55</t>
  </si>
  <si>
    <t>MPF-2221-20230627-21_22_38</t>
  </si>
  <si>
    <t>21:23:16</t>
  </si>
  <si>
    <t>20230627 21:28:15</t>
  </si>
  <si>
    <t>21:28:15</t>
  </si>
  <si>
    <t>MPF-2222-20230627-21_27_59</t>
  </si>
  <si>
    <t>21:28:32</t>
  </si>
  <si>
    <t>20230627 21:32:04</t>
  </si>
  <si>
    <t>21:32:04</t>
  </si>
  <si>
    <t>MPF-2223-20230627-21_31_47</t>
  </si>
  <si>
    <t>21:32:24</t>
  </si>
  <si>
    <t>20230627 21:34:39</t>
  </si>
  <si>
    <t>21:34:39</t>
  </si>
  <si>
    <t>MPF-2224-20230627-21_34_23</t>
  </si>
  <si>
    <t>21:34:56</t>
  </si>
  <si>
    <t>20230627 21:37:18</t>
  </si>
  <si>
    <t>21:37:18</t>
  </si>
  <si>
    <t>MPF-2225-20230627-21_37_02</t>
  </si>
  <si>
    <t>21:37:36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</si>
</sst>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S22"/>
  <sheetViews>
    <sheetView tabSelected="1" workbookViewId="0"/>
  </sheetViews>
  <sheetFormatPr defaultRowHeight="15"/>
  <sheetData>
    <row r="2" spans="1:279">
      <c r="A2" t="s">
        <v>29</v>
      </c>
      <c r="B2" t="s">
        <v>30</v>
      </c>
      <c r="C2" t="s">
        <v>32</v>
      </c>
    </row>
    <row r="3" spans="1:279">
      <c r="B3" t="s">
        <v>31</v>
      </c>
      <c r="C3" t="s">
        <v>33</v>
      </c>
    </row>
    <row r="4" spans="1:279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9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79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9">
      <c r="B7">
        <v>0</v>
      </c>
      <c r="C7">
        <v>1</v>
      </c>
      <c r="D7">
        <v>0</v>
      </c>
      <c r="E7">
        <v>0</v>
      </c>
    </row>
    <row r="8" spans="1:279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79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79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9">
      <c r="B11">
        <v>0</v>
      </c>
      <c r="C11">
        <v>0</v>
      </c>
      <c r="D11">
        <v>0</v>
      </c>
      <c r="E11">
        <v>0</v>
      </c>
      <c r="F11">
        <v>1</v>
      </c>
    </row>
    <row r="12" spans="1:279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9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79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94</v>
      </c>
      <c r="CR14" t="s">
        <v>94</v>
      </c>
      <c r="CS14" t="s">
        <v>94</v>
      </c>
      <c r="CT14" t="s">
        <v>94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</row>
    <row r="15" spans="1:279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142</v>
      </c>
      <c r="AK15" t="s">
        <v>143</v>
      </c>
      <c r="AL15" t="s">
        <v>144</v>
      </c>
      <c r="AM15" t="s">
        <v>145</v>
      </c>
      <c r="AN15" t="s">
        <v>89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178</v>
      </c>
      <c r="CD15" t="s">
        <v>186</v>
      </c>
      <c r="CE15" t="s">
        <v>152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122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108</v>
      </c>
      <c r="EU15" t="s">
        <v>111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</row>
    <row r="16" spans="1:279">
      <c r="B16" t="s">
        <v>380</v>
      </c>
      <c r="C16" t="s">
        <v>380</v>
      </c>
      <c r="F16" t="s">
        <v>380</v>
      </c>
      <c r="P16" t="s">
        <v>380</v>
      </c>
      <c r="Q16" t="s">
        <v>381</v>
      </c>
      <c r="R16" t="s">
        <v>382</v>
      </c>
      <c r="S16" t="s">
        <v>383</v>
      </c>
      <c r="T16" t="s">
        <v>384</v>
      </c>
      <c r="U16" t="s">
        <v>384</v>
      </c>
      <c r="V16" t="s">
        <v>209</v>
      </c>
      <c r="W16" t="s">
        <v>209</v>
      </c>
      <c r="X16" t="s">
        <v>381</v>
      </c>
      <c r="Y16" t="s">
        <v>381</v>
      </c>
      <c r="Z16" t="s">
        <v>381</v>
      </c>
      <c r="AA16" t="s">
        <v>381</v>
      </c>
      <c r="AB16" t="s">
        <v>385</v>
      </c>
      <c r="AC16" t="s">
        <v>386</v>
      </c>
      <c r="AD16" t="s">
        <v>386</v>
      </c>
      <c r="AE16" t="s">
        <v>387</v>
      </c>
      <c r="AF16" t="s">
        <v>388</v>
      </c>
      <c r="AG16" t="s">
        <v>387</v>
      </c>
      <c r="AH16" t="s">
        <v>387</v>
      </c>
      <c r="AI16" t="s">
        <v>387</v>
      </c>
      <c r="AJ16" t="s">
        <v>385</v>
      </c>
      <c r="AK16" t="s">
        <v>385</v>
      </c>
      <c r="AL16" t="s">
        <v>385</v>
      </c>
      <c r="AM16" t="s">
        <v>385</v>
      </c>
      <c r="AN16" t="s">
        <v>389</v>
      </c>
      <c r="AO16" t="s">
        <v>388</v>
      </c>
      <c r="AQ16" t="s">
        <v>388</v>
      </c>
      <c r="AR16" t="s">
        <v>389</v>
      </c>
      <c r="AX16" t="s">
        <v>383</v>
      </c>
      <c r="BE16" t="s">
        <v>383</v>
      </c>
      <c r="BF16" t="s">
        <v>383</v>
      </c>
      <c r="BG16" t="s">
        <v>383</v>
      </c>
      <c r="BH16" t="s">
        <v>390</v>
      </c>
      <c r="BV16" t="s">
        <v>391</v>
      </c>
      <c r="BW16" t="s">
        <v>391</v>
      </c>
      <c r="BX16" t="s">
        <v>391</v>
      </c>
      <c r="BY16" t="s">
        <v>383</v>
      </c>
      <c r="CA16" t="s">
        <v>392</v>
      </c>
      <c r="CD16" t="s">
        <v>391</v>
      </c>
      <c r="CI16" t="s">
        <v>380</v>
      </c>
      <c r="CJ16" t="s">
        <v>380</v>
      </c>
      <c r="CK16" t="s">
        <v>380</v>
      </c>
      <c r="CL16" t="s">
        <v>380</v>
      </c>
      <c r="CM16" t="s">
        <v>383</v>
      </c>
      <c r="CN16" t="s">
        <v>383</v>
      </c>
      <c r="CP16" t="s">
        <v>393</v>
      </c>
      <c r="CQ16" t="s">
        <v>394</v>
      </c>
      <c r="CT16" t="s">
        <v>381</v>
      </c>
      <c r="CU16" t="s">
        <v>380</v>
      </c>
      <c r="CV16" t="s">
        <v>384</v>
      </c>
      <c r="CW16" t="s">
        <v>384</v>
      </c>
      <c r="CX16" t="s">
        <v>395</v>
      </c>
      <c r="CY16" t="s">
        <v>395</v>
      </c>
      <c r="CZ16" t="s">
        <v>384</v>
      </c>
      <c r="DA16" t="s">
        <v>395</v>
      </c>
      <c r="DB16" t="s">
        <v>389</v>
      </c>
      <c r="DC16" t="s">
        <v>387</v>
      </c>
      <c r="DD16" t="s">
        <v>387</v>
      </c>
      <c r="DE16" t="s">
        <v>386</v>
      </c>
      <c r="DF16" t="s">
        <v>386</v>
      </c>
      <c r="DG16" t="s">
        <v>386</v>
      </c>
      <c r="DH16" t="s">
        <v>386</v>
      </c>
      <c r="DI16" t="s">
        <v>386</v>
      </c>
      <c r="DJ16" t="s">
        <v>396</v>
      </c>
      <c r="DK16" t="s">
        <v>383</v>
      </c>
      <c r="DL16" t="s">
        <v>383</v>
      </c>
      <c r="DM16" t="s">
        <v>384</v>
      </c>
      <c r="DN16" t="s">
        <v>384</v>
      </c>
      <c r="DO16" t="s">
        <v>384</v>
      </c>
      <c r="DP16" t="s">
        <v>395</v>
      </c>
      <c r="DQ16" t="s">
        <v>384</v>
      </c>
      <c r="DR16" t="s">
        <v>395</v>
      </c>
      <c r="DS16" t="s">
        <v>387</v>
      </c>
      <c r="DT16" t="s">
        <v>387</v>
      </c>
      <c r="DU16" t="s">
        <v>386</v>
      </c>
      <c r="DV16" t="s">
        <v>386</v>
      </c>
      <c r="DW16" t="s">
        <v>383</v>
      </c>
      <c r="EB16" t="s">
        <v>383</v>
      </c>
      <c r="EE16" t="s">
        <v>386</v>
      </c>
      <c r="EF16" t="s">
        <v>386</v>
      </c>
      <c r="EG16" t="s">
        <v>386</v>
      </c>
      <c r="EH16" t="s">
        <v>386</v>
      </c>
      <c r="EI16" t="s">
        <v>386</v>
      </c>
      <c r="EJ16" t="s">
        <v>383</v>
      </c>
      <c r="EK16" t="s">
        <v>383</v>
      </c>
      <c r="EL16" t="s">
        <v>383</v>
      </c>
      <c r="EM16" t="s">
        <v>380</v>
      </c>
      <c r="EP16" t="s">
        <v>397</v>
      </c>
      <c r="EQ16" t="s">
        <v>397</v>
      </c>
      <c r="ES16" t="s">
        <v>380</v>
      </c>
      <c r="ET16" t="s">
        <v>398</v>
      </c>
      <c r="EV16" t="s">
        <v>380</v>
      </c>
      <c r="EW16" t="s">
        <v>380</v>
      </c>
      <c r="EY16" t="s">
        <v>399</v>
      </c>
      <c r="EZ16" t="s">
        <v>400</v>
      </c>
      <c r="FA16" t="s">
        <v>399</v>
      </c>
      <c r="FB16" t="s">
        <v>400</v>
      </c>
      <c r="FC16" t="s">
        <v>399</v>
      </c>
      <c r="FD16" t="s">
        <v>400</v>
      </c>
      <c r="FE16" t="s">
        <v>388</v>
      </c>
      <c r="FF16" t="s">
        <v>388</v>
      </c>
      <c r="FG16" t="s">
        <v>384</v>
      </c>
      <c r="FH16" t="s">
        <v>401</v>
      </c>
      <c r="FI16" t="s">
        <v>384</v>
      </c>
      <c r="FK16" t="s">
        <v>384</v>
      </c>
      <c r="FL16" t="s">
        <v>401</v>
      </c>
      <c r="FM16" t="s">
        <v>384</v>
      </c>
      <c r="FO16" t="s">
        <v>395</v>
      </c>
      <c r="FP16" t="s">
        <v>402</v>
      </c>
      <c r="FQ16" t="s">
        <v>395</v>
      </c>
      <c r="FS16" t="s">
        <v>395</v>
      </c>
      <c r="FT16" t="s">
        <v>402</v>
      </c>
      <c r="FU16" t="s">
        <v>395</v>
      </c>
      <c r="FZ16" t="s">
        <v>403</v>
      </c>
      <c r="GA16" t="s">
        <v>403</v>
      </c>
      <c r="GN16" t="s">
        <v>403</v>
      </c>
      <c r="GO16" t="s">
        <v>403</v>
      </c>
      <c r="GP16" t="s">
        <v>404</v>
      </c>
      <c r="GQ16" t="s">
        <v>404</v>
      </c>
      <c r="GR16" t="s">
        <v>386</v>
      </c>
      <c r="GS16" t="s">
        <v>386</v>
      </c>
      <c r="GT16" t="s">
        <v>388</v>
      </c>
      <c r="GU16" t="s">
        <v>386</v>
      </c>
      <c r="GV16" t="s">
        <v>395</v>
      </c>
      <c r="GW16" t="s">
        <v>388</v>
      </c>
      <c r="GX16" t="s">
        <v>388</v>
      </c>
      <c r="GZ16" t="s">
        <v>403</v>
      </c>
      <c r="HA16" t="s">
        <v>403</v>
      </c>
      <c r="HB16" t="s">
        <v>403</v>
      </c>
      <c r="HC16" t="s">
        <v>403</v>
      </c>
      <c r="HD16" t="s">
        <v>403</v>
      </c>
      <c r="HE16" t="s">
        <v>403</v>
      </c>
      <c r="HF16" t="s">
        <v>403</v>
      </c>
      <c r="HG16" t="s">
        <v>405</v>
      </c>
      <c r="HH16" t="s">
        <v>405</v>
      </c>
      <c r="HI16" t="s">
        <v>405</v>
      </c>
      <c r="HJ16" t="s">
        <v>406</v>
      </c>
      <c r="HK16" t="s">
        <v>403</v>
      </c>
      <c r="HL16" t="s">
        <v>403</v>
      </c>
      <c r="HM16" t="s">
        <v>403</v>
      </c>
      <c r="HN16" t="s">
        <v>403</v>
      </c>
      <c r="HO16" t="s">
        <v>403</v>
      </c>
      <c r="HP16" t="s">
        <v>403</v>
      </c>
      <c r="HQ16" t="s">
        <v>403</v>
      </c>
      <c r="HR16" t="s">
        <v>403</v>
      </c>
      <c r="HS16" t="s">
        <v>403</v>
      </c>
      <c r="HT16" t="s">
        <v>403</v>
      </c>
      <c r="HU16" t="s">
        <v>403</v>
      </c>
      <c r="HV16" t="s">
        <v>403</v>
      </c>
      <c r="IC16" t="s">
        <v>403</v>
      </c>
      <c r="ID16" t="s">
        <v>388</v>
      </c>
      <c r="IE16" t="s">
        <v>388</v>
      </c>
      <c r="IF16" t="s">
        <v>399</v>
      </c>
      <c r="IG16" t="s">
        <v>400</v>
      </c>
      <c r="IH16" t="s">
        <v>400</v>
      </c>
      <c r="IL16" t="s">
        <v>400</v>
      </c>
      <c r="IP16" t="s">
        <v>384</v>
      </c>
      <c r="IQ16" t="s">
        <v>384</v>
      </c>
      <c r="IR16" t="s">
        <v>395</v>
      </c>
      <c r="IS16" t="s">
        <v>395</v>
      </c>
      <c r="IT16" t="s">
        <v>407</v>
      </c>
      <c r="IU16" t="s">
        <v>407</v>
      </c>
      <c r="IV16" t="s">
        <v>403</v>
      </c>
      <c r="IW16" t="s">
        <v>403</v>
      </c>
      <c r="IX16" t="s">
        <v>403</v>
      </c>
      <c r="IY16" t="s">
        <v>403</v>
      </c>
      <c r="IZ16" t="s">
        <v>403</v>
      </c>
      <c r="JA16" t="s">
        <v>403</v>
      </c>
      <c r="JB16" t="s">
        <v>386</v>
      </c>
      <c r="JC16" t="s">
        <v>403</v>
      </c>
      <c r="JE16" t="s">
        <v>389</v>
      </c>
      <c r="JF16" t="s">
        <v>389</v>
      </c>
      <c r="JG16" t="s">
        <v>386</v>
      </c>
      <c r="JH16" t="s">
        <v>386</v>
      </c>
      <c r="JI16" t="s">
        <v>386</v>
      </c>
      <c r="JJ16" t="s">
        <v>386</v>
      </c>
      <c r="JK16" t="s">
        <v>386</v>
      </c>
      <c r="JL16" t="s">
        <v>388</v>
      </c>
      <c r="JM16" t="s">
        <v>388</v>
      </c>
      <c r="JN16" t="s">
        <v>388</v>
      </c>
      <c r="JO16" t="s">
        <v>386</v>
      </c>
      <c r="JP16" t="s">
        <v>384</v>
      </c>
      <c r="JQ16" t="s">
        <v>395</v>
      </c>
      <c r="JR16" t="s">
        <v>388</v>
      </c>
      <c r="JS16" t="s">
        <v>388</v>
      </c>
    </row>
    <row r="17" spans="1:279">
      <c r="A17">
        <v>1</v>
      </c>
      <c r="B17">
        <v>1687918284.1</v>
      </c>
      <c r="C17">
        <v>0</v>
      </c>
      <c r="D17" t="s">
        <v>408</v>
      </c>
      <c r="E17" t="s">
        <v>409</v>
      </c>
      <c r="F17">
        <v>15</v>
      </c>
      <c r="P17">
        <v>1687918276.099999</v>
      </c>
      <c r="Q17">
        <f>(R17)/1000</f>
        <v>0</v>
      </c>
      <c r="R17">
        <f>1000*DB17*AP17*(CX17-CY17)/(100*CQ17*(1000-AP17*CX17))</f>
        <v>0</v>
      </c>
      <c r="S17">
        <f>DB17*AP17*(CW17-CV17*(1000-AP17*CY17)/(1000-AP17*CX17))/(100*CQ17)</f>
        <v>0</v>
      </c>
      <c r="T17">
        <f>CV17 - IF(AP17&gt;1, S17*CQ17*100.0/(AR17*DJ17), 0)</f>
        <v>0</v>
      </c>
      <c r="U17">
        <f>((AA17-Q17/2)*T17-S17)/(AA17+Q17/2)</f>
        <v>0</v>
      </c>
      <c r="V17">
        <f>U17*(DC17+DD17)/1000.0</f>
        <v>0</v>
      </c>
      <c r="W17">
        <f>(CV17 - IF(AP17&gt;1, S17*CQ17*100.0/(AR17*DJ17), 0))*(DC17+DD17)/1000.0</f>
        <v>0</v>
      </c>
      <c r="X17">
        <f>2.0/((1/Z17-1/Y17)+SIGN(Z17)*SQRT((1/Z17-1/Y17)*(1/Z17-1/Y17) + 4*CR17/((CR17+1)*(CR17+1))*(2*1/Z17*1/Y17-1/Y17*1/Y17)))</f>
        <v>0</v>
      </c>
      <c r="Y17">
        <f>IF(LEFT(CS17,1)&lt;&gt;"0",IF(LEFT(CS17,1)="1",3.0,CT17),$D$5+$E$5*(DJ17*DC17/($K$5*1000))+$F$5*(DJ17*DC17/($K$5*1000))*MAX(MIN(CQ17,$J$5),$I$5)*MAX(MIN(CQ17,$J$5),$I$5)+$G$5*MAX(MIN(CQ17,$J$5),$I$5)*(DJ17*DC17/($K$5*1000))+$H$5*(DJ17*DC17/($K$5*1000))*(DJ17*DC17/($K$5*1000)))</f>
        <v>0</v>
      </c>
      <c r="Z17">
        <f>Q17*(1000-(1000*0.61365*exp(17.502*AD17/(240.97+AD17))/(DC17+DD17)+CX17)/2)/(1000*0.61365*exp(17.502*AD17/(240.97+AD17))/(DC17+DD17)-CX17)</f>
        <v>0</v>
      </c>
      <c r="AA17">
        <f>1/((CR17+1)/(X17/1.6)+1/(Y17/1.37)) + CR17/((CR17+1)/(X17/1.6) + CR17/(Y17/1.37))</f>
        <v>0</v>
      </c>
      <c r="AB17">
        <f>(CM17*CP17)</f>
        <v>0</v>
      </c>
      <c r="AC17">
        <f>(DE17+(AB17+2*0.95*5.67E-8*(((DE17+$B$7)+273)^4-(DE17+273)^4)-44100*Q17)/(1.84*29.3*Y17+8*0.95*5.67E-8*(DE17+273)^3))</f>
        <v>0</v>
      </c>
      <c r="AD17">
        <f>($C$7*DF17+$D$7*DG17+$E$7*AC17)</f>
        <v>0</v>
      </c>
      <c r="AE17">
        <f>0.61365*exp(17.502*AD17/(240.97+AD17))</f>
        <v>0</v>
      </c>
      <c r="AF17">
        <f>(AG17/AH17*100)</f>
        <v>0</v>
      </c>
      <c r="AG17">
        <f>CX17*(DC17+DD17)/1000</f>
        <v>0</v>
      </c>
      <c r="AH17">
        <f>0.61365*exp(17.502*DE17/(240.97+DE17))</f>
        <v>0</v>
      </c>
      <c r="AI17">
        <f>(AE17-CX17*(DC17+DD17)/1000)</f>
        <v>0</v>
      </c>
      <c r="AJ17">
        <f>(-Q17*44100)</f>
        <v>0</v>
      </c>
      <c r="AK17">
        <f>2*29.3*Y17*0.92*(DE17-AD17)</f>
        <v>0</v>
      </c>
      <c r="AL17">
        <f>2*0.95*5.67E-8*(((DE17+$B$7)+273)^4-(AD17+273)^4)</f>
        <v>0</v>
      </c>
      <c r="AM17">
        <f>AB17+AL17+AJ17+AK17</f>
        <v>0</v>
      </c>
      <c r="AN17">
        <v>0</v>
      </c>
      <c r="AO17">
        <v>0</v>
      </c>
      <c r="AP17">
        <f>IF(AN17*$H$13&gt;=AR17,1.0,(AR17/(AR17-AN17*$H$13)))</f>
        <v>0</v>
      </c>
      <c r="AQ17">
        <f>(AP17-1)*100</f>
        <v>0</v>
      </c>
      <c r="AR17">
        <f>MAX(0,($B$13+$C$13*DJ17)/(1+$D$13*DJ17)*DC17/(DE17+273)*$E$13)</f>
        <v>0</v>
      </c>
      <c r="AS17" t="s">
        <v>410</v>
      </c>
      <c r="AT17">
        <v>12552.1</v>
      </c>
      <c r="AU17">
        <v>624.4739999999999</v>
      </c>
      <c r="AV17">
        <v>3564.64</v>
      </c>
      <c r="AW17">
        <f>1-AU17/AV17</f>
        <v>0</v>
      </c>
      <c r="AX17">
        <v>-0.7847848864291583</v>
      </c>
      <c r="AY17" t="s">
        <v>411</v>
      </c>
      <c r="AZ17" t="s">
        <v>411</v>
      </c>
      <c r="BA17">
        <v>0</v>
      </c>
      <c r="BB17">
        <v>0</v>
      </c>
      <c r="BC17">
        <f>1-BA17/BB17</f>
        <v>0</v>
      </c>
      <c r="BD17">
        <v>0.5</v>
      </c>
      <c r="BE17">
        <f>CN17</f>
        <v>0</v>
      </c>
      <c r="BF17">
        <f>S17</f>
        <v>0</v>
      </c>
      <c r="BG17">
        <f>BC17*BD17*BE17</f>
        <v>0</v>
      </c>
      <c r="BH17">
        <f>(BF17-AX17)/BE17</f>
        <v>0</v>
      </c>
      <c r="BI17">
        <f>(AV17-BB17)/BB17</f>
        <v>0</v>
      </c>
      <c r="BJ17">
        <f>AU17/(AW17+AU17/BB17)</f>
        <v>0</v>
      </c>
      <c r="BK17" t="s">
        <v>411</v>
      </c>
      <c r="BL17">
        <v>0</v>
      </c>
      <c r="BM17">
        <f>IF(BL17&lt;&gt;0, BL17, BJ17)</f>
        <v>0</v>
      </c>
      <c r="BN17">
        <f>1-BM17/BB17</f>
        <v>0</v>
      </c>
      <c r="BO17">
        <f>(BB17-BA17)/(BB17-BM17)</f>
        <v>0</v>
      </c>
      <c r="BP17">
        <f>(AV17-BB17)/(AV17-BM17)</f>
        <v>0</v>
      </c>
      <c r="BQ17">
        <f>(BB17-BA17)/(BB17-AU17)</f>
        <v>0</v>
      </c>
      <c r="BR17">
        <f>(AV17-BB17)/(AV17-AU17)</f>
        <v>0</v>
      </c>
      <c r="BS17">
        <f>(BO17*BM17/BA17)</f>
        <v>0</v>
      </c>
      <c r="BT17">
        <f>(1-BS17)</f>
        <v>0</v>
      </c>
      <c r="BU17">
        <v>2220</v>
      </c>
      <c r="BV17">
        <v>300</v>
      </c>
      <c r="BW17">
        <v>300</v>
      </c>
      <c r="BX17">
        <v>300</v>
      </c>
      <c r="BY17">
        <v>12552.1</v>
      </c>
      <c r="BZ17">
        <v>3470.04</v>
      </c>
      <c r="CA17">
        <v>-0.0103907</v>
      </c>
      <c r="CB17">
        <v>-36.45</v>
      </c>
      <c r="CC17" t="s">
        <v>411</v>
      </c>
      <c r="CD17" t="s">
        <v>411</v>
      </c>
      <c r="CE17" t="s">
        <v>411</v>
      </c>
      <c r="CF17" t="s">
        <v>411</v>
      </c>
      <c r="CG17" t="s">
        <v>411</v>
      </c>
      <c r="CH17" t="s">
        <v>411</v>
      </c>
      <c r="CI17" t="s">
        <v>411</v>
      </c>
      <c r="CJ17" t="s">
        <v>411</v>
      </c>
      <c r="CK17" t="s">
        <v>411</v>
      </c>
      <c r="CL17" t="s">
        <v>411</v>
      </c>
      <c r="CM17">
        <f>$B$11*DK17+$C$11*DL17+$F$11*DW17*(1-DZ17)</f>
        <v>0</v>
      </c>
      <c r="CN17">
        <f>CM17*CO17</f>
        <v>0</v>
      </c>
      <c r="CO17">
        <f>($B$11*$D$9+$C$11*$D$9+$F$11*((EJ17+EB17)/MAX(EJ17+EB17+EK17, 0.1)*$I$9+EK17/MAX(EJ17+EB17+EK17, 0.1)*$J$9))/($B$11+$C$11+$F$11)</f>
        <v>0</v>
      </c>
      <c r="CP17">
        <f>($B$11*$K$9+$C$11*$K$9+$F$11*((EJ17+EB17)/MAX(EJ17+EB17+EK17, 0.1)*$P$9+EK17/MAX(EJ17+EB17+EK17, 0.1)*$Q$9))/($B$11+$C$11+$F$11)</f>
        <v>0</v>
      </c>
      <c r="CQ17">
        <v>6</v>
      </c>
      <c r="CR17">
        <v>0.5</v>
      </c>
      <c r="CS17" t="s">
        <v>412</v>
      </c>
      <c r="CT17">
        <v>2</v>
      </c>
      <c r="CU17">
        <v>1687918276.099999</v>
      </c>
      <c r="CV17">
        <v>435.7466774193548</v>
      </c>
      <c r="CW17">
        <v>435.0034516129033</v>
      </c>
      <c r="CX17">
        <v>18.04677741935484</v>
      </c>
      <c r="CY17">
        <v>17.95368064516129</v>
      </c>
      <c r="CZ17">
        <v>435.3916774193548</v>
      </c>
      <c r="DA17">
        <v>17.82877741935484</v>
      </c>
      <c r="DB17">
        <v>600.1888387096774</v>
      </c>
      <c r="DC17">
        <v>100.7712903225806</v>
      </c>
      <c r="DD17">
        <v>0.1000315580645161</v>
      </c>
      <c r="DE17">
        <v>25.17600967741935</v>
      </c>
      <c r="DF17">
        <v>24.55156129032257</v>
      </c>
      <c r="DG17">
        <v>999.9000000000003</v>
      </c>
      <c r="DH17">
        <v>0</v>
      </c>
      <c r="DI17">
        <v>0</v>
      </c>
      <c r="DJ17">
        <v>10006.10322580645</v>
      </c>
      <c r="DK17">
        <v>0</v>
      </c>
      <c r="DL17">
        <v>1.994684193548387</v>
      </c>
      <c r="DM17">
        <v>0.6552016451612905</v>
      </c>
      <c r="DN17">
        <v>443.6677419354839</v>
      </c>
      <c r="DO17">
        <v>442.9561290322582</v>
      </c>
      <c r="DP17">
        <v>0.0981043322580645</v>
      </c>
      <c r="DQ17">
        <v>435.0034516129033</v>
      </c>
      <c r="DR17">
        <v>17.95368064516129</v>
      </c>
      <c r="DS17">
        <v>1.819100645161291</v>
      </c>
      <c r="DT17">
        <v>1.809214838709678</v>
      </c>
      <c r="DU17">
        <v>15.9518870967742</v>
      </c>
      <c r="DV17">
        <v>15.86663225806452</v>
      </c>
      <c r="DW17">
        <v>0.0499931</v>
      </c>
      <c r="DX17">
        <v>0</v>
      </c>
      <c r="DY17">
        <v>0</v>
      </c>
      <c r="DZ17">
        <v>0</v>
      </c>
      <c r="EA17">
        <v>624.3893548387097</v>
      </c>
      <c r="EB17">
        <v>0.0499931</v>
      </c>
      <c r="EC17">
        <v>25.19129032258063</v>
      </c>
      <c r="ED17">
        <v>-1.079677419354839</v>
      </c>
      <c r="EE17">
        <v>35.39299999999999</v>
      </c>
      <c r="EF17">
        <v>39.875</v>
      </c>
      <c r="EG17">
        <v>37.75</v>
      </c>
      <c r="EH17">
        <v>41.90499999999998</v>
      </c>
      <c r="EI17">
        <v>38.18699999999998</v>
      </c>
      <c r="EJ17">
        <v>0</v>
      </c>
      <c r="EK17">
        <v>0</v>
      </c>
      <c r="EL17">
        <v>0</v>
      </c>
      <c r="EM17">
        <v>1687918293.2</v>
      </c>
      <c r="EN17">
        <v>0</v>
      </c>
      <c r="EO17">
        <v>624.4739999999999</v>
      </c>
      <c r="EP17">
        <v>1.796153704325672</v>
      </c>
      <c r="EQ17">
        <v>2.346922988463667</v>
      </c>
      <c r="ER17">
        <v>25.2776</v>
      </c>
      <c r="ES17">
        <v>15</v>
      </c>
      <c r="ET17">
        <v>1687918301.6</v>
      </c>
      <c r="EU17" t="s">
        <v>413</v>
      </c>
      <c r="EV17">
        <v>1687918301.6</v>
      </c>
      <c r="EW17">
        <v>1687918301.1</v>
      </c>
      <c r="EX17">
        <v>1</v>
      </c>
      <c r="EY17">
        <v>0.08799999999999999</v>
      </c>
      <c r="EZ17">
        <v>-0.005</v>
      </c>
      <c r="FA17">
        <v>0.355</v>
      </c>
      <c r="FB17">
        <v>0.218</v>
      </c>
      <c r="FC17">
        <v>435</v>
      </c>
      <c r="FD17">
        <v>18</v>
      </c>
      <c r="FE17">
        <v>0.35</v>
      </c>
      <c r="FF17">
        <v>0.13</v>
      </c>
      <c r="FG17">
        <v>0.6538160975609757</v>
      </c>
      <c r="FH17">
        <v>0.09650358188153334</v>
      </c>
      <c r="FI17">
        <v>0.04288313731401797</v>
      </c>
      <c r="FJ17">
        <v>1</v>
      </c>
      <c r="FK17">
        <v>435.6481612903226</v>
      </c>
      <c r="FL17">
        <v>0.5339032258050135</v>
      </c>
      <c r="FM17">
        <v>0.04585467702193732</v>
      </c>
      <c r="FN17">
        <v>1</v>
      </c>
      <c r="FO17">
        <v>0.09611337073170732</v>
      </c>
      <c r="FP17">
        <v>0.02895437142857165</v>
      </c>
      <c r="FQ17">
        <v>0.003252816370038762</v>
      </c>
      <c r="FR17">
        <v>1</v>
      </c>
      <c r="FS17">
        <v>18.05042258064517</v>
      </c>
      <c r="FT17">
        <v>0.07942741935478356</v>
      </c>
      <c r="FU17">
        <v>0.006075583586859754</v>
      </c>
      <c r="FV17">
        <v>1</v>
      </c>
      <c r="FW17">
        <v>4</v>
      </c>
      <c r="FX17">
        <v>4</v>
      </c>
      <c r="FY17" t="s">
        <v>414</v>
      </c>
      <c r="FZ17">
        <v>3.18038</v>
      </c>
      <c r="GA17">
        <v>2.79713</v>
      </c>
      <c r="GB17">
        <v>0.10798</v>
      </c>
      <c r="GC17">
        <v>0.108435</v>
      </c>
      <c r="GD17">
        <v>0.0982446</v>
      </c>
      <c r="GE17">
        <v>0.09895909999999999</v>
      </c>
      <c r="GF17">
        <v>27980.1</v>
      </c>
      <c r="GG17">
        <v>22258.4</v>
      </c>
      <c r="GH17">
        <v>29306.6</v>
      </c>
      <c r="GI17">
        <v>24449.1</v>
      </c>
      <c r="GJ17">
        <v>33605.8</v>
      </c>
      <c r="GK17">
        <v>32149.7</v>
      </c>
      <c r="GL17">
        <v>40415.3</v>
      </c>
      <c r="GM17">
        <v>39890.9</v>
      </c>
      <c r="GN17">
        <v>2.1912</v>
      </c>
      <c r="GO17">
        <v>1.90812</v>
      </c>
      <c r="GP17">
        <v>0.117291</v>
      </c>
      <c r="GQ17">
        <v>0</v>
      </c>
      <c r="GR17">
        <v>22.6292</v>
      </c>
      <c r="GS17">
        <v>999.9</v>
      </c>
      <c r="GT17">
        <v>51.2</v>
      </c>
      <c r="GU17">
        <v>28.6</v>
      </c>
      <c r="GV17">
        <v>19.9643</v>
      </c>
      <c r="GW17">
        <v>62.22</v>
      </c>
      <c r="GX17">
        <v>30.8093</v>
      </c>
      <c r="GY17">
        <v>1</v>
      </c>
      <c r="GZ17">
        <v>-0.149687</v>
      </c>
      <c r="HA17">
        <v>0</v>
      </c>
      <c r="HB17">
        <v>20.2947</v>
      </c>
      <c r="HC17">
        <v>5.22882</v>
      </c>
      <c r="HD17">
        <v>11.9021</v>
      </c>
      <c r="HE17">
        <v>4.96495</v>
      </c>
      <c r="HF17">
        <v>3.292</v>
      </c>
      <c r="HG17">
        <v>9999</v>
      </c>
      <c r="HH17">
        <v>9999</v>
      </c>
      <c r="HI17">
        <v>9999</v>
      </c>
      <c r="HJ17">
        <v>999.9</v>
      </c>
      <c r="HK17">
        <v>4.9702</v>
      </c>
      <c r="HL17">
        <v>1.87485</v>
      </c>
      <c r="HM17">
        <v>1.87348</v>
      </c>
      <c r="HN17">
        <v>1.87267</v>
      </c>
      <c r="HO17">
        <v>1.87423</v>
      </c>
      <c r="HP17">
        <v>1.8692</v>
      </c>
      <c r="HQ17">
        <v>1.87344</v>
      </c>
      <c r="HR17">
        <v>1.87849</v>
      </c>
      <c r="HS17">
        <v>0</v>
      </c>
      <c r="HT17">
        <v>0</v>
      </c>
      <c r="HU17">
        <v>0</v>
      </c>
      <c r="HV17">
        <v>0</v>
      </c>
      <c r="HW17" t="s">
        <v>415</v>
      </c>
      <c r="HX17" t="s">
        <v>416</v>
      </c>
      <c r="HY17" t="s">
        <v>417</v>
      </c>
      <c r="HZ17" t="s">
        <v>417</v>
      </c>
      <c r="IA17" t="s">
        <v>417</v>
      </c>
      <c r="IB17" t="s">
        <v>417</v>
      </c>
      <c r="IC17">
        <v>0</v>
      </c>
      <c r="ID17">
        <v>100</v>
      </c>
      <c r="IE17">
        <v>100</v>
      </c>
      <c r="IF17">
        <v>0.355</v>
      </c>
      <c r="IG17">
        <v>0.218</v>
      </c>
      <c r="IH17">
        <v>0.267</v>
      </c>
      <c r="II17">
        <v>0</v>
      </c>
      <c r="IJ17">
        <v>0</v>
      </c>
      <c r="IK17">
        <v>0</v>
      </c>
      <c r="IL17">
        <v>0.223</v>
      </c>
      <c r="IM17">
        <v>0</v>
      </c>
      <c r="IN17">
        <v>0</v>
      </c>
      <c r="IO17">
        <v>0</v>
      </c>
      <c r="IP17">
        <v>-1</v>
      </c>
      <c r="IQ17">
        <v>-1</v>
      </c>
      <c r="IR17">
        <v>-1</v>
      </c>
      <c r="IS17">
        <v>-1</v>
      </c>
      <c r="IT17">
        <v>7.2</v>
      </c>
      <c r="IU17">
        <v>7.3</v>
      </c>
      <c r="IV17">
        <v>1.11816</v>
      </c>
      <c r="IW17">
        <v>2.39502</v>
      </c>
      <c r="IX17">
        <v>1.42578</v>
      </c>
      <c r="IY17">
        <v>2.2644</v>
      </c>
      <c r="IZ17">
        <v>1.54785</v>
      </c>
      <c r="JA17">
        <v>2.38647</v>
      </c>
      <c r="JB17">
        <v>31.8707</v>
      </c>
      <c r="JC17">
        <v>14.2108</v>
      </c>
      <c r="JD17">
        <v>18</v>
      </c>
      <c r="JE17">
        <v>628.0069999999999</v>
      </c>
      <c r="JF17">
        <v>431.74</v>
      </c>
      <c r="JG17">
        <v>24.9981</v>
      </c>
      <c r="JH17">
        <v>25.5225</v>
      </c>
      <c r="JI17">
        <v>30.0002</v>
      </c>
      <c r="JJ17">
        <v>25.5998</v>
      </c>
      <c r="JK17">
        <v>25.5711</v>
      </c>
      <c r="JL17">
        <v>22.3946</v>
      </c>
      <c r="JM17">
        <v>0</v>
      </c>
      <c r="JN17">
        <v>64.20310000000001</v>
      </c>
      <c r="JO17">
        <v>-999.9</v>
      </c>
      <c r="JP17">
        <v>435</v>
      </c>
      <c r="JQ17">
        <v>21</v>
      </c>
      <c r="JR17">
        <v>95.4747</v>
      </c>
      <c r="JS17">
        <v>101.488</v>
      </c>
    </row>
    <row r="18" spans="1:279">
      <c r="A18">
        <v>2</v>
      </c>
      <c r="B18">
        <v>1687918975.1</v>
      </c>
      <c r="C18">
        <v>691</v>
      </c>
      <c r="D18" t="s">
        <v>418</v>
      </c>
      <c r="E18" t="s">
        <v>419</v>
      </c>
      <c r="F18">
        <v>15</v>
      </c>
      <c r="P18">
        <v>1687918967.349999</v>
      </c>
      <c r="Q18">
        <f>(R18)/1000</f>
        <v>0</v>
      </c>
      <c r="R18">
        <f>1000*DB18*AP18*(CX18-CY18)/(100*CQ18*(1000-AP18*CX18))</f>
        <v>0</v>
      </c>
      <c r="S18">
        <f>DB18*AP18*(CW18-CV18*(1000-AP18*CY18)/(1000-AP18*CX18))/(100*CQ18)</f>
        <v>0</v>
      </c>
      <c r="T18">
        <f>CV18 - IF(AP18&gt;1, S18*CQ18*100.0/(AR18*DJ18), 0)</f>
        <v>0</v>
      </c>
      <c r="U18">
        <f>((AA18-Q18/2)*T18-S18)/(AA18+Q18/2)</f>
        <v>0</v>
      </c>
      <c r="V18">
        <f>U18*(DC18+DD18)/1000.0</f>
        <v>0</v>
      </c>
      <c r="W18">
        <f>(CV18 - IF(AP18&gt;1, S18*CQ18*100.0/(AR18*DJ18), 0))*(DC18+DD18)/1000.0</f>
        <v>0</v>
      </c>
      <c r="X18">
        <f>2.0/((1/Z18-1/Y18)+SIGN(Z18)*SQRT((1/Z18-1/Y18)*(1/Z18-1/Y18) + 4*CR18/((CR18+1)*(CR18+1))*(2*1/Z18*1/Y18-1/Y18*1/Y18)))</f>
        <v>0</v>
      </c>
      <c r="Y18">
        <f>IF(LEFT(CS18,1)&lt;&gt;"0",IF(LEFT(CS18,1)="1",3.0,CT18),$D$5+$E$5*(DJ18*DC18/($K$5*1000))+$F$5*(DJ18*DC18/($K$5*1000))*MAX(MIN(CQ18,$J$5),$I$5)*MAX(MIN(CQ18,$J$5),$I$5)+$G$5*MAX(MIN(CQ18,$J$5),$I$5)*(DJ18*DC18/($K$5*1000))+$H$5*(DJ18*DC18/($K$5*1000))*(DJ18*DC18/($K$5*1000)))</f>
        <v>0</v>
      </c>
      <c r="Z18">
        <f>Q18*(1000-(1000*0.61365*exp(17.502*AD18/(240.97+AD18))/(DC18+DD18)+CX18)/2)/(1000*0.61365*exp(17.502*AD18/(240.97+AD18))/(DC18+DD18)-CX18)</f>
        <v>0</v>
      </c>
      <c r="AA18">
        <f>1/((CR18+1)/(X18/1.6)+1/(Y18/1.37)) + CR18/((CR18+1)/(X18/1.6) + CR18/(Y18/1.37))</f>
        <v>0</v>
      </c>
      <c r="AB18">
        <f>(CM18*CP18)</f>
        <v>0</v>
      </c>
      <c r="AC18">
        <f>(DE18+(AB18+2*0.95*5.67E-8*(((DE18+$B$7)+273)^4-(DE18+273)^4)-44100*Q18)/(1.84*29.3*Y18+8*0.95*5.67E-8*(DE18+273)^3))</f>
        <v>0</v>
      </c>
      <c r="AD18">
        <f>($C$7*DF18+$D$7*DG18+$E$7*AC18)</f>
        <v>0</v>
      </c>
      <c r="AE18">
        <f>0.61365*exp(17.502*AD18/(240.97+AD18))</f>
        <v>0</v>
      </c>
      <c r="AF18">
        <f>(AG18/AH18*100)</f>
        <v>0</v>
      </c>
      <c r="AG18">
        <f>CX18*(DC18+DD18)/1000</f>
        <v>0</v>
      </c>
      <c r="AH18">
        <f>0.61365*exp(17.502*DE18/(240.97+DE18))</f>
        <v>0</v>
      </c>
      <c r="AI18">
        <f>(AE18-CX18*(DC18+DD18)/1000)</f>
        <v>0</v>
      </c>
      <c r="AJ18">
        <f>(-Q18*44100)</f>
        <v>0</v>
      </c>
      <c r="AK18">
        <f>2*29.3*Y18*0.92*(DE18-AD18)</f>
        <v>0</v>
      </c>
      <c r="AL18">
        <f>2*0.95*5.67E-8*(((DE18+$B$7)+273)^4-(AD18+273)^4)</f>
        <v>0</v>
      </c>
      <c r="AM18">
        <f>AB18+AL18+AJ18+AK18</f>
        <v>0</v>
      </c>
      <c r="AN18">
        <v>0</v>
      </c>
      <c r="AO18">
        <v>0</v>
      </c>
      <c r="AP18">
        <f>IF(AN18*$H$13&gt;=AR18,1.0,(AR18/(AR18-AN18*$H$13)))</f>
        <v>0</v>
      </c>
      <c r="AQ18">
        <f>(AP18-1)*100</f>
        <v>0</v>
      </c>
      <c r="AR18">
        <f>MAX(0,($B$13+$C$13*DJ18)/(1+$D$13*DJ18)*DC18/(DE18+273)*$E$13)</f>
        <v>0</v>
      </c>
      <c r="AS18" t="s">
        <v>420</v>
      </c>
      <c r="AT18">
        <v>12532.1</v>
      </c>
      <c r="AU18">
        <v>629.4808</v>
      </c>
      <c r="AV18">
        <v>3621.75</v>
      </c>
      <c r="AW18">
        <f>1-AU18/AV18</f>
        <v>0</v>
      </c>
      <c r="AX18">
        <v>-0.8235545149956977</v>
      </c>
      <c r="AY18" t="s">
        <v>411</v>
      </c>
      <c r="AZ18" t="s">
        <v>411</v>
      </c>
      <c r="BA18">
        <v>0</v>
      </c>
      <c r="BB18">
        <v>0</v>
      </c>
      <c r="BC18">
        <f>1-BA18/BB18</f>
        <v>0</v>
      </c>
      <c r="BD18">
        <v>0.5</v>
      </c>
      <c r="BE18">
        <f>CN18</f>
        <v>0</v>
      </c>
      <c r="BF18">
        <f>S18</f>
        <v>0</v>
      </c>
      <c r="BG18">
        <f>BC18*BD18*BE18</f>
        <v>0</v>
      </c>
      <c r="BH18">
        <f>(BF18-AX18)/BE18</f>
        <v>0</v>
      </c>
      <c r="BI18">
        <f>(AV18-BB18)/BB18</f>
        <v>0</v>
      </c>
      <c r="BJ18">
        <f>AU18/(AW18+AU18/BB18)</f>
        <v>0</v>
      </c>
      <c r="BK18" t="s">
        <v>411</v>
      </c>
      <c r="BL18">
        <v>0</v>
      </c>
      <c r="BM18">
        <f>IF(BL18&lt;&gt;0, BL18, BJ18)</f>
        <v>0</v>
      </c>
      <c r="BN18">
        <f>1-BM18/BB18</f>
        <v>0</v>
      </c>
      <c r="BO18">
        <f>(BB18-BA18)/(BB18-BM18)</f>
        <v>0</v>
      </c>
      <c r="BP18">
        <f>(AV18-BB18)/(AV18-BM18)</f>
        <v>0</v>
      </c>
      <c r="BQ18">
        <f>(BB18-BA18)/(BB18-AU18)</f>
        <v>0</v>
      </c>
      <c r="BR18">
        <f>(AV18-BB18)/(AV18-AU18)</f>
        <v>0</v>
      </c>
      <c r="BS18">
        <f>(BO18*BM18/BA18)</f>
        <v>0</v>
      </c>
      <c r="BT18">
        <f>(1-BS18)</f>
        <v>0</v>
      </c>
      <c r="BU18">
        <v>2221</v>
      </c>
      <c r="BV18">
        <v>300</v>
      </c>
      <c r="BW18">
        <v>300</v>
      </c>
      <c r="BX18">
        <v>300</v>
      </c>
      <c r="BY18">
        <v>12532.1</v>
      </c>
      <c r="BZ18">
        <v>3507.06</v>
      </c>
      <c r="CA18">
        <v>-0.0103782</v>
      </c>
      <c r="CB18">
        <v>-40.7</v>
      </c>
      <c r="CC18" t="s">
        <v>411</v>
      </c>
      <c r="CD18" t="s">
        <v>411</v>
      </c>
      <c r="CE18" t="s">
        <v>411</v>
      </c>
      <c r="CF18" t="s">
        <v>411</v>
      </c>
      <c r="CG18" t="s">
        <v>411</v>
      </c>
      <c r="CH18" t="s">
        <v>411</v>
      </c>
      <c r="CI18" t="s">
        <v>411</v>
      </c>
      <c r="CJ18" t="s">
        <v>411</v>
      </c>
      <c r="CK18" t="s">
        <v>411</v>
      </c>
      <c r="CL18" t="s">
        <v>411</v>
      </c>
      <c r="CM18">
        <f>$B$11*DK18+$C$11*DL18+$F$11*DW18*(1-DZ18)</f>
        <v>0</v>
      </c>
      <c r="CN18">
        <f>CM18*CO18</f>
        <v>0</v>
      </c>
      <c r="CO18">
        <f>($B$11*$D$9+$C$11*$D$9+$F$11*((EJ18+EB18)/MAX(EJ18+EB18+EK18, 0.1)*$I$9+EK18/MAX(EJ18+EB18+EK18, 0.1)*$J$9))/($B$11+$C$11+$F$11)</f>
        <v>0</v>
      </c>
      <c r="CP18">
        <f>($B$11*$K$9+$C$11*$K$9+$F$11*((EJ18+EB18)/MAX(EJ18+EB18+EK18, 0.1)*$P$9+EK18/MAX(EJ18+EB18+EK18, 0.1)*$Q$9))/($B$11+$C$11+$F$11)</f>
        <v>0</v>
      </c>
      <c r="CQ18">
        <v>6</v>
      </c>
      <c r="CR18">
        <v>0.5</v>
      </c>
      <c r="CS18" t="s">
        <v>412</v>
      </c>
      <c r="CT18">
        <v>2</v>
      </c>
      <c r="CU18">
        <v>1687918967.349999</v>
      </c>
      <c r="CV18">
        <v>435.5840666666667</v>
      </c>
      <c r="CW18">
        <v>434.7972</v>
      </c>
      <c r="CX18">
        <v>17.80811333333333</v>
      </c>
      <c r="CY18">
        <v>17.72595</v>
      </c>
      <c r="CZ18">
        <v>435.3450666666667</v>
      </c>
      <c r="DA18">
        <v>17.58511333333333</v>
      </c>
      <c r="DB18">
        <v>600.1821333333334</v>
      </c>
      <c r="DC18">
        <v>100.7867333333333</v>
      </c>
      <c r="DD18">
        <v>0.10001311</v>
      </c>
      <c r="DE18">
        <v>23.54155666666667</v>
      </c>
      <c r="DF18">
        <v>22.90281666666667</v>
      </c>
      <c r="DG18">
        <v>999.9000000000002</v>
      </c>
      <c r="DH18">
        <v>0</v>
      </c>
      <c r="DI18">
        <v>0</v>
      </c>
      <c r="DJ18">
        <v>9994.121333333334</v>
      </c>
      <c r="DK18">
        <v>0</v>
      </c>
      <c r="DL18">
        <v>0.3372163333333333</v>
      </c>
      <c r="DM18">
        <v>0.9030792000000001</v>
      </c>
      <c r="DN18">
        <v>443.5978000000001</v>
      </c>
      <c r="DO18">
        <v>442.6436333333334</v>
      </c>
      <c r="DP18">
        <v>0.07727661333333334</v>
      </c>
      <c r="DQ18">
        <v>434.7972</v>
      </c>
      <c r="DR18">
        <v>17.72595</v>
      </c>
      <c r="DS18">
        <v>1.794327</v>
      </c>
      <c r="DT18">
        <v>1.786539666666667</v>
      </c>
      <c r="DU18">
        <v>15.73745333333333</v>
      </c>
      <c r="DV18">
        <v>15.66950666666667</v>
      </c>
      <c r="DW18">
        <v>0.0499931</v>
      </c>
      <c r="DX18">
        <v>0</v>
      </c>
      <c r="DY18">
        <v>0</v>
      </c>
      <c r="DZ18">
        <v>0</v>
      </c>
      <c r="EA18">
        <v>629.3013333333332</v>
      </c>
      <c r="EB18">
        <v>0.0499931</v>
      </c>
      <c r="EC18">
        <v>2.106333333333334</v>
      </c>
      <c r="ED18">
        <v>-1.22</v>
      </c>
      <c r="EE18">
        <v>35</v>
      </c>
      <c r="EF18">
        <v>39.56199999999998</v>
      </c>
      <c r="EG18">
        <v>37.43079999999999</v>
      </c>
      <c r="EH18">
        <v>41.87913333333333</v>
      </c>
      <c r="EI18">
        <v>37.7437</v>
      </c>
      <c r="EJ18">
        <v>0</v>
      </c>
      <c r="EK18">
        <v>0</v>
      </c>
      <c r="EL18">
        <v>0</v>
      </c>
      <c r="EM18">
        <v>690</v>
      </c>
      <c r="EN18">
        <v>0</v>
      </c>
      <c r="EO18">
        <v>629.4808</v>
      </c>
      <c r="EP18">
        <v>8.072307686169518</v>
      </c>
      <c r="EQ18">
        <v>-3.298461679184916</v>
      </c>
      <c r="ER18">
        <v>1.8744</v>
      </c>
      <c r="ES18">
        <v>15</v>
      </c>
      <c r="ET18">
        <v>1687918996.6</v>
      </c>
      <c r="EU18" t="s">
        <v>421</v>
      </c>
      <c r="EV18">
        <v>1687918996.6</v>
      </c>
      <c r="EW18">
        <v>1687918996.1</v>
      </c>
      <c r="EX18">
        <v>2</v>
      </c>
      <c r="EY18">
        <v>-0.116</v>
      </c>
      <c r="EZ18">
        <v>0.005</v>
      </c>
      <c r="FA18">
        <v>0.239</v>
      </c>
      <c r="FB18">
        <v>0.223</v>
      </c>
      <c r="FC18">
        <v>430</v>
      </c>
      <c r="FD18">
        <v>18</v>
      </c>
      <c r="FE18">
        <v>0.54</v>
      </c>
      <c r="FF18">
        <v>0.19</v>
      </c>
      <c r="FG18">
        <v>0.9003303749999999</v>
      </c>
      <c r="FH18">
        <v>0.09646875422138554</v>
      </c>
      <c r="FI18">
        <v>0.0347696640087933</v>
      </c>
      <c r="FJ18">
        <v>1</v>
      </c>
      <c r="FK18">
        <v>435.6995333333333</v>
      </c>
      <c r="FL18">
        <v>0.1626340378201586</v>
      </c>
      <c r="FM18">
        <v>0.01776838640832859</v>
      </c>
      <c r="FN18">
        <v>1</v>
      </c>
      <c r="FO18">
        <v>0.07551589</v>
      </c>
      <c r="FP18">
        <v>0.03329560975609757</v>
      </c>
      <c r="FQ18">
        <v>0.003277558074374884</v>
      </c>
      <c r="FR18">
        <v>1</v>
      </c>
      <c r="FS18">
        <v>17.80330666666667</v>
      </c>
      <c r="FT18">
        <v>-0.01369521690766646</v>
      </c>
      <c r="FU18">
        <v>0.001250048887932778</v>
      </c>
      <c r="FV18">
        <v>1</v>
      </c>
      <c r="FW18">
        <v>4</v>
      </c>
      <c r="FX18">
        <v>4</v>
      </c>
      <c r="FY18" t="s">
        <v>414</v>
      </c>
      <c r="FZ18">
        <v>3.18207</v>
      </c>
      <c r="GA18">
        <v>2.79695</v>
      </c>
      <c r="GB18">
        <v>0.108373</v>
      </c>
      <c r="GC18">
        <v>0.108809</v>
      </c>
      <c r="GD18">
        <v>0.0976061</v>
      </c>
      <c r="GE18">
        <v>0.098386</v>
      </c>
      <c r="GF18">
        <v>28030.6</v>
      </c>
      <c r="GG18">
        <v>22291.8</v>
      </c>
      <c r="GH18">
        <v>29364.2</v>
      </c>
      <c r="GI18">
        <v>24489.5</v>
      </c>
      <c r="GJ18">
        <v>33690.8</v>
      </c>
      <c r="GK18">
        <v>32221.6</v>
      </c>
      <c r="GL18">
        <v>40490.2</v>
      </c>
      <c r="GM18">
        <v>39955.8</v>
      </c>
      <c r="GN18">
        <v>2.20893</v>
      </c>
      <c r="GO18">
        <v>1.9359</v>
      </c>
      <c r="GP18">
        <v>0.101384</v>
      </c>
      <c r="GQ18">
        <v>0</v>
      </c>
      <c r="GR18">
        <v>21.2391</v>
      </c>
      <c r="GS18">
        <v>999.9</v>
      </c>
      <c r="GT18">
        <v>60.1</v>
      </c>
      <c r="GU18">
        <v>28</v>
      </c>
      <c r="GV18">
        <v>22.6291</v>
      </c>
      <c r="GW18">
        <v>62.09</v>
      </c>
      <c r="GX18">
        <v>30.7372</v>
      </c>
      <c r="GY18">
        <v>1</v>
      </c>
      <c r="GZ18">
        <v>-0.25439</v>
      </c>
      <c r="HA18">
        <v>0</v>
      </c>
      <c r="HB18">
        <v>20.2939</v>
      </c>
      <c r="HC18">
        <v>5.22927</v>
      </c>
      <c r="HD18">
        <v>11.9021</v>
      </c>
      <c r="HE18">
        <v>4.96465</v>
      </c>
      <c r="HF18">
        <v>3.292</v>
      </c>
      <c r="HG18">
        <v>9999</v>
      </c>
      <c r="HH18">
        <v>9999</v>
      </c>
      <c r="HI18">
        <v>9999</v>
      </c>
      <c r="HJ18">
        <v>999.9</v>
      </c>
      <c r="HK18">
        <v>4.97016</v>
      </c>
      <c r="HL18">
        <v>1.87469</v>
      </c>
      <c r="HM18">
        <v>1.87344</v>
      </c>
      <c r="HN18">
        <v>1.87256</v>
      </c>
      <c r="HO18">
        <v>1.87409</v>
      </c>
      <c r="HP18">
        <v>1.86911</v>
      </c>
      <c r="HQ18">
        <v>1.87332</v>
      </c>
      <c r="HR18">
        <v>1.87836</v>
      </c>
      <c r="HS18">
        <v>0</v>
      </c>
      <c r="HT18">
        <v>0</v>
      </c>
      <c r="HU18">
        <v>0</v>
      </c>
      <c r="HV18">
        <v>0</v>
      </c>
      <c r="HW18" t="s">
        <v>415</v>
      </c>
      <c r="HX18" t="s">
        <v>416</v>
      </c>
      <c r="HY18" t="s">
        <v>417</v>
      </c>
      <c r="HZ18" t="s">
        <v>417</v>
      </c>
      <c r="IA18" t="s">
        <v>417</v>
      </c>
      <c r="IB18" t="s">
        <v>417</v>
      </c>
      <c r="IC18">
        <v>0</v>
      </c>
      <c r="ID18">
        <v>100</v>
      </c>
      <c r="IE18">
        <v>100</v>
      </c>
      <c r="IF18">
        <v>0.239</v>
      </c>
      <c r="IG18">
        <v>0.223</v>
      </c>
      <c r="IH18">
        <v>0.355190476190387</v>
      </c>
      <c r="II18">
        <v>0</v>
      </c>
      <c r="IJ18">
        <v>0</v>
      </c>
      <c r="IK18">
        <v>0</v>
      </c>
      <c r="IL18">
        <v>0.2181149999999974</v>
      </c>
      <c r="IM18">
        <v>0</v>
      </c>
      <c r="IN18">
        <v>0</v>
      </c>
      <c r="IO18">
        <v>0</v>
      </c>
      <c r="IP18">
        <v>-1</v>
      </c>
      <c r="IQ18">
        <v>-1</v>
      </c>
      <c r="IR18">
        <v>-1</v>
      </c>
      <c r="IS18">
        <v>-1</v>
      </c>
      <c r="IT18">
        <v>11.2</v>
      </c>
      <c r="IU18">
        <v>11.2</v>
      </c>
      <c r="IV18">
        <v>1.10474</v>
      </c>
      <c r="IW18">
        <v>2.23145</v>
      </c>
      <c r="IX18">
        <v>1.42578</v>
      </c>
      <c r="IY18">
        <v>2.26929</v>
      </c>
      <c r="IZ18">
        <v>1.54785</v>
      </c>
      <c r="JA18">
        <v>2.46216</v>
      </c>
      <c r="JB18">
        <v>30.6093</v>
      </c>
      <c r="JC18">
        <v>14.1583</v>
      </c>
      <c r="JD18">
        <v>18</v>
      </c>
      <c r="JE18">
        <v>624.371</v>
      </c>
      <c r="JF18">
        <v>435.766</v>
      </c>
      <c r="JG18">
        <v>23.157</v>
      </c>
      <c r="JH18">
        <v>23.9765</v>
      </c>
      <c r="JI18">
        <v>29.9998</v>
      </c>
      <c r="JJ18">
        <v>24.1084</v>
      </c>
      <c r="JK18">
        <v>24.0819</v>
      </c>
      <c r="JL18">
        <v>22.1421</v>
      </c>
      <c r="JM18">
        <v>0</v>
      </c>
      <c r="JN18">
        <v>100</v>
      </c>
      <c r="JO18">
        <v>-999.9</v>
      </c>
      <c r="JP18">
        <v>435</v>
      </c>
      <c r="JQ18">
        <v>21</v>
      </c>
      <c r="JR18">
        <v>95.6561</v>
      </c>
      <c r="JS18">
        <v>101.655</v>
      </c>
    </row>
    <row r="19" spans="1:279">
      <c r="A19">
        <v>3</v>
      </c>
      <c r="B19">
        <v>1687919295.6</v>
      </c>
      <c r="C19">
        <v>1011.5</v>
      </c>
      <c r="D19" t="s">
        <v>422</v>
      </c>
      <c r="E19" t="s">
        <v>423</v>
      </c>
      <c r="F19">
        <v>15</v>
      </c>
      <c r="P19">
        <v>1687919287.599999</v>
      </c>
      <c r="Q19">
        <f>(R19)/1000</f>
        <v>0</v>
      </c>
      <c r="R19">
        <f>1000*DB19*AP19*(CX19-CY19)/(100*CQ19*(1000-AP19*CX19))</f>
        <v>0</v>
      </c>
      <c r="S19">
        <f>DB19*AP19*(CW19-CV19*(1000-AP19*CY19)/(1000-AP19*CX19))/(100*CQ19)</f>
        <v>0</v>
      </c>
      <c r="T19">
        <f>CV19 - IF(AP19&gt;1, S19*CQ19*100.0/(AR19*DJ19), 0)</f>
        <v>0</v>
      </c>
      <c r="U19">
        <f>((AA19-Q19/2)*T19-S19)/(AA19+Q19/2)</f>
        <v>0</v>
      </c>
      <c r="V19">
        <f>U19*(DC19+DD19)/1000.0</f>
        <v>0</v>
      </c>
      <c r="W19">
        <f>(CV19 - IF(AP19&gt;1, S19*CQ19*100.0/(AR19*DJ19), 0))*(DC19+DD19)/1000.0</f>
        <v>0</v>
      </c>
      <c r="X19">
        <f>2.0/((1/Z19-1/Y19)+SIGN(Z19)*SQRT((1/Z19-1/Y19)*(1/Z19-1/Y19) + 4*CR19/((CR19+1)*(CR19+1))*(2*1/Z19*1/Y19-1/Y19*1/Y19)))</f>
        <v>0</v>
      </c>
      <c r="Y19">
        <f>IF(LEFT(CS19,1)&lt;&gt;"0",IF(LEFT(CS19,1)="1",3.0,CT19),$D$5+$E$5*(DJ19*DC19/($K$5*1000))+$F$5*(DJ19*DC19/($K$5*1000))*MAX(MIN(CQ19,$J$5),$I$5)*MAX(MIN(CQ19,$J$5),$I$5)+$G$5*MAX(MIN(CQ19,$J$5),$I$5)*(DJ19*DC19/($K$5*1000))+$H$5*(DJ19*DC19/($K$5*1000))*(DJ19*DC19/($K$5*1000)))</f>
        <v>0</v>
      </c>
      <c r="Z19">
        <f>Q19*(1000-(1000*0.61365*exp(17.502*AD19/(240.97+AD19))/(DC19+DD19)+CX19)/2)/(1000*0.61365*exp(17.502*AD19/(240.97+AD19))/(DC19+DD19)-CX19)</f>
        <v>0</v>
      </c>
      <c r="AA19">
        <f>1/((CR19+1)/(X19/1.6)+1/(Y19/1.37)) + CR19/((CR19+1)/(X19/1.6) + CR19/(Y19/1.37))</f>
        <v>0</v>
      </c>
      <c r="AB19">
        <f>(CM19*CP19)</f>
        <v>0</v>
      </c>
      <c r="AC19">
        <f>(DE19+(AB19+2*0.95*5.67E-8*(((DE19+$B$7)+273)^4-(DE19+273)^4)-44100*Q19)/(1.84*29.3*Y19+8*0.95*5.67E-8*(DE19+273)^3))</f>
        <v>0</v>
      </c>
      <c r="AD19">
        <f>($C$7*DF19+$D$7*DG19+$E$7*AC19)</f>
        <v>0</v>
      </c>
      <c r="AE19">
        <f>0.61365*exp(17.502*AD19/(240.97+AD19))</f>
        <v>0</v>
      </c>
      <c r="AF19">
        <f>(AG19/AH19*100)</f>
        <v>0</v>
      </c>
      <c r="AG19">
        <f>CX19*(DC19+DD19)/1000</f>
        <v>0</v>
      </c>
      <c r="AH19">
        <f>0.61365*exp(17.502*DE19/(240.97+DE19))</f>
        <v>0</v>
      </c>
      <c r="AI19">
        <f>(AE19-CX19*(DC19+DD19)/1000)</f>
        <v>0</v>
      </c>
      <c r="AJ19">
        <f>(-Q19*44100)</f>
        <v>0</v>
      </c>
      <c r="AK19">
        <f>2*29.3*Y19*0.92*(DE19-AD19)</f>
        <v>0</v>
      </c>
      <c r="AL19">
        <f>2*0.95*5.67E-8*(((DE19+$B$7)+273)^4-(AD19+273)^4)</f>
        <v>0</v>
      </c>
      <c r="AM19">
        <f>AB19+AL19+AJ19+AK19</f>
        <v>0</v>
      </c>
      <c r="AN19">
        <v>0</v>
      </c>
      <c r="AO19">
        <v>0</v>
      </c>
      <c r="AP19">
        <f>IF(AN19*$H$13&gt;=AR19,1.0,(AR19/(AR19-AN19*$H$13)))</f>
        <v>0</v>
      </c>
      <c r="AQ19">
        <f>(AP19-1)*100</f>
        <v>0</v>
      </c>
      <c r="AR19">
        <f>MAX(0,($B$13+$C$13*DJ19)/(1+$D$13*DJ19)*DC19/(DE19+273)*$E$13)</f>
        <v>0</v>
      </c>
      <c r="AS19" t="s">
        <v>424</v>
      </c>
      <c r="AT19">
        <v>12549.3</v>
      </c>
      <c r="AU19">
        <v>638.8792307692308</v>
      </c>
      <c r="AV19">
        <v>3034.84</v>
      </c>
      <c r="AW19">
        <f>1-AU19/AV19</f>
        <v>0</v>
      </c>
      <c r="AX19">
        <v>-1.292656873947029</v>
      </c>
      <c r="AY19" t="s">
        <v>411</v>
      </c>
      <c r="AZ19" t="s">
        <v>411</v>
      </c>
      <c r="BA19">
        <v>0</v>
      </c>
      <c r="BB19">
        <v>0</v>
      </c>
      <c r="BC19">
        <f>1-BA19/BB19</f>
        <v>0</v>
      </c>
      <c r="BD19">
        <v>0.5</v>
      </c>
      <c r="BE19">
        <f>CN19</f>
        <v>0</v>
      </c>
      <c r="BF19">
        <f>S19</f>
        <v>0</v>
      </c>
      <c r="BG19">
        <f>BC19*BD19*BE19</f>
        <v>0</v>
      </c>
      <c r="BH19">
        <f>(BF19-AX19)/BE19</f>
        <v>0</v>
      </c>
      <c r="BI19">
        <f>(AV19-BB19)/BB19</f>
        <v>0</v>
      </c>
      <c r="BJ19">
        <f>AU19/(AW19+AU19/BB19)</f>
        <v>0</v>
      </c>
      <c r="BK19" t="s">
        <v>411</v>
      </c>
      <c r="BL19">
        <v>0</v>
      </c>
      <c r="BM19">
        <f>IF(BL19&lt;&gt;0, BL19, BJ19)</f>
        <v>0</v>
      </c>
      <c r="BN19">
        <f>1-BM19/BB19</f>
        <v>0</v>
      </c>
      <c r="BO19">
        <f>(BB19-BA19)/(BB19-BM19)</f>
        <v>0</v>
      </c>
      <c r="BP19">
        <f>(AV19-BB19)/(AV19-BM19)</f>
        <v>0</v>
      </c>
      <c r="BQ19">
        <f>(BB19-BA19)/(BB19-AU19)</f>
        <v>0</v>
      </c>
      <c r="BR19">
        <f>(AV19-BB19)/(AV19-AU19)</f>
        <v>0</v>
      </c>
      <c r="BS19">
        <f>(BO19*BM19/BA19)</f>
        <v>0</v>
      </c>
      <c r="BT19">
        <f>(1-BS19)</f>
        <v>0</v>
      </c>
      <c r="BU19">
        <v>2222</v>
      </c>
      <c r="BV19">
        <v>300</v>
      </c>
      <c r="BW19">
        <v>300</v>
      </c>
      <c r="BX19">
        <v>300</v>
      </c>
      <c r="BY19">
        <v>12549.3</v>
      </c>
      <c r="BZ19">
        <v>2924.35</v>
      </c>
      <c r="CA19">
        <v>-0.0103884</v>
      </c>
      <c r="CB19">
        <v>-37.56</v>
      </c>
      <c r="CC19" t="s">
        <v>411</v>
      </c>
      <c r="CD19" t="s">
        <v>411</v>
      </c>
      <c r="CE19" t="s">
        <v>411</v>
      </c>
      <c r="CF19" t="s">
        <v>411</v>
      </c>
      <c r="CG19" t="s">
        <v>411</v>
      </c>
      <c r="CH19" t="s">
        <v>411</v>
      </c>
      <c r="CI19" t="s">
        <v>411</v>
      </c>
      <c r="CJ19" t="s">
        <v>411</v>
      </c>
      <c r="CK19" t="s">
        <v>411</v>
      </c>
      <c r="CL19" t="s">
        <v>411</v>
      </c>
      <c r="CM19">
        <f>$B$11*DK19+$C$11*DL19+$F$11*DW19*(1-DZ19)</f>
        <v>0</v>
      </c>
      <c r="CN19">
        <f>CM19*CO19</f>
        <v>0</v>
      </c>
      <c r="CO19">
        <f>($B$11*$D$9+$C$11*$D$9+$F$11*((EJ19+EB19)/MAX(EJ19+EB19+EK19, 0.1)*$I$9+EK19/MAX(EJ19+EB19+EK19, 0.1)*$J$9))/($B$11+$C$11+$F$11)</f>
        <v>0</v>
      </c>
      <c r="CP19">
        <f>($B$11*$K$9+$C$11*$K$9+$F$11*((EJ19+EB19)/MAX(EJ19+EB19+EK19, 0.1)*$P$9+EK19/MAX(EJ19+EB19+EK19, 0.1)*$Q$9))/($B$11+$C$11+$F$11)</f>
        <v>0</v>
      </c>
      <c r="CQ19">
        <v>6</v>
      </c>
      <c r="CR19">
        <v>0.5</v>
      </c>
      <c r="CS19" t="s">
        <v>412</v>
      </c>
      <c r="CT19">
        <v>2</v>
      </c>
      <c r="CU19">
        <v>1687919287.599999</v>
      </c>
      <c r="CV19">
        <v>436.1266774193549</v>
      </c>
      <c r="CW19">
        <v>434.925806451613</v>
      </c>
      <c r="CX19">
        <v>17.31808709677419</v>
      </c>
      <c r="CY19">
        <v>17.11218387096774</v>
      </c>
      <c r="CZ19">
        <v>435.8296774193549</v>
      </c>
      <c r="DA19">
        <v>17.10708709677419</v>
      </c>
      <c r="DB19">
        <v>600.1873225806452</v>
      </c>
      <c r="DC19">
        <v>100.7879032258064</v>
      </c>
      <c r="DD19">
        <v>0.0999360741935484</v>
      </c>
      <c r="DE19">
        <v>23.11717419354839</v>
      </c>
      <c r="DF19">
        <v>22.40443225806451</v>
      </c>
      <c r="DG19">
        <v>999.9000000000003</v>
      </c>
      <c r="DH19">
        <v>0</v>
      </c>
      <c r="DI19">
        <v>0</v>
      </c>
      <c r="DJ19">
        <v>10006.75870967742</v>
      </c>
      <c r="DK19">
        <v>0</v>
      </c>
      <c r="DL19">
        <v>0.315305064516129</v>
      </c>
      <c r="DM19">
        <v>1.143475806451613</v>
      </c>
      <c r="DN19">
        <v>443.7596129032258</v>
      </c>
      <c r="DO19">
        <v>442.4978064516129</v>
      </c>
      <c r="DP19">
        <v>0.217905935483871</v>
      </c>
      <c r="DQ19">
        <v>434.925806451613</v>
      </c>
      <c r="DR19">
        <v>17.11218387096774</v>
      </c>
      <c r="DS19">
        <v>1.746661935483871</v>
      </c>
      <c r="DT19">
        <v>1.7247</v>
      </c>
      <c r="DU19">
        <v>15.31745161290323</v>
      </c>
      <c r="DV19">
        <v>15.12054193548387</v>
      </c>
      <c r="DW19">
        <v>0.0499931</v>
      </c>
      <c r="DX19">
        <v>0</v>
      </c>
      <c r="DY19">
        <v>0</v>
      </c>
      <c r="DZ19">
        <v>0</v>
      </c>
      <c r="EA19">
        <v>639.0009677419355</v>
      </c>
      <c r="EB19">
        <v>0.0499931</v>
      </c>
      <c r="EC19">
        <v>-3.674516129032258</v>
      </c>
      <c r="ED19">
        <v>-2.056774193548387</v>
      </c>
      <c r="EE19">
        <v>34.375</v>
      </c>
      <c r="EF19">
        <v>38.68699999999998</v>
      </c>
      <c r="EG19">
        <v>36.758</v>
      </c>
      <c r="EH19">
        <v>40.06832258064516</v>
      </c>
      <c r="EI19">
        <v>36.93699999999998</v>
      </c>
      <c r="EJ19">
        <v>0</v>
      </c>
      <c r="EK19">
        <v>0</v>
      </c>
      <c r="EL19">
        <v>0</v>
      </c>
      <c r="EM19">
        <v>319.8000001907349</v>
      </c>
      <c r="EN19">
        <v>0</v>
      </c>
      <c r="EO19">
        <v>638.8792307692308</v>
      </c>
      <c r="EP19">
        <v>1.192478587548313</v>
      </c>
      <c r="EQ19">
        <v>0.7162393525637928</v>
      </c>
      <c r="ER19">
        <v>-3.667307692307692</v>
      </c>
      <c r="ES19">
        <v>15</v>
      </c>
      <c r="ET19">
        <v>1687919312.6</v>
      </c>
      <c r="EU19" t="s">
        <v>425</v>
      </c>
      <c r="EV19">
        <v>1687919311.6</v>
      </c>
      <c r="EW19">
        <v>1687919312.6</v>
      </c>
      <c r="EX19">
        <v>3</v>
      </c>
      <c r="EY19">
        <v>0.058</v>
      </c>
      <c r="EZ19">
        <v>-0.012</v>
      </c>
      <c r="FA19">
        <v>0.297</v>
      </c>
      <c r="FB19">
        <v>0.211</v>
      </c>
      <c r="FC19">
        <v>435</v>
      </c>
      <c r="FD19">
        <v>17</v>
      </c>
      <c r="FE19">
        <v>0.37</v>
      </c>
      <c r="FF19">
        <v>0.22</v>
      </c>
      <c r="FG19">
        <v>1.13647375</v>
      </c>
      <c r="FH19">
        <v>0.08902300187617</v>
      </c>
      <c r="FI19">
        <v>0.06240400334463727</v>
      </c>
      <c r="FJ19">
        <v>1</v>
      </c>
      <c r="FK19">
        <v>436.0685999999999</v>
      </c>
      <c r="FL19">
        <v>0.1713904338168911</v>
      </c>
      <c r="FM19">
        <v>0.03351178897044742</v>
      </c>
      <c r="FN19">
        <v>1</v>
      </c>
      <c r="FO19">
        <v>0.217758075</v>
      </c>
      <c r="FP19">
        <v>-0.002042870544090036</v>
      </c>
      <c r="FQ19">
        <v>0.0008536482117213141</v>
      </c>
      <c r="FR19">
        <v>1</v>
      </c>
      <c r="FS19">
        <v>17.33015</v>
      </c>
      <c r="FT19">
        <v>0.02735572858730819</v>
      </c>
      <c r="FU19">
        <v>0.002146275844340754</v>
      </c>
      <c r="FV19">
        <v>1</v>
      </c>
      <c r="FW19">
        <v>4</v>
      </c>
      <c r="FX19">
        <v>4</v>
      </c>
      <c r="FY19" t="s">
        <v>414</v>
      </c>
      <c r="FZ19">
        <v>3.18237</v>
      </c>
      <c r="GA19">
        <v>2.79694</v>
      </c>
      <c r="GB19">
        <v>0.108599</v>
      </c>
      <c r="GC19">
        <v>0.108968</v>
      </c>
      <c r="GD19">
        <v>0.09583469999999999</v>
      </c>
      <c r="GE19">
        <v>0.09612</v>
      </c>
      <c r="GF19">
        <v>28059.2</v>
      </c>
      <c r="GG19">
        <v>22309.1</v>
      </c>
      <c r="GH19">
        <v>29399.3</v>
      </c>
      <c r="GI19">
        <v>24511</v>
      </c>
      <c r="GJ19">
        <v>33796</v>
      </c>
      <c r="GK19">
        <v>32331</v>
      </c>
      <c r="GL19">
        <v>40535.4</v>
      </c>
      <c r="GM19">
        <v>39989.4</v>
      </c>
      <c r="GN19">
        <v>2.21782</v>
      </c>
      <c r="GO19">
        <v>1.9414</v>
      </c>
      <c r="GP19">
        <v>0.103153</v>
      </c>
      <c r="GQ19">
        <v>0</v>
      </c>
      <c r="GR19">
        <v>20.7273</v>
      </c>
      <c r="GS19">
        <v>999.9</v>
      </c>
      <c r="GT19">
        <v>61.1</v>
      </c>
      <c r="GU19">
        <v>27.5</v>
      </c>
      <c r="GV19">
        <v>22.3421</v>
      </c>
      <c r="GW19">
        <v>62.28</v>
      </c>
      <c r="GX19">
        <v>32.2676</v>
      </c>
      <c r="GY19">
        <v>1</v>
      </c>
      <c r="GZ19">
        <v>-0.292754</v>
      </c>
      <c r="HA19">
        <v>0</v>
      </c>
      <c r="HB19">
        <v>20.2939</v>
      </c>
      <c r="HC19">
        <v>5.22672</v>
      </c>
      <c r="HD19">
        <v>11.9021</v>
      </c>
      <c r="HE19">
        <v>4.96505</v>
      </c>
      <c r="HF19">
        <v>3.292</v>
      </c>
      <c r="HG19">
        <v>9999</v>
      </c>
      <c r="HH19">
        <v>9999</v>
      </c>
      <c r="HI19">
        <v>9999</v>
      </c>
      <c r="HJ19">
        <v>999.9</v>
      </c>
      <c r="HK19">
        <v>4.97017</v>
      </c>
      <c r="HL19">
        <v>1.87469</v>
      </c>
      <c r="HM19">
        <v>1.87346</v>
      </c>
      <c r="HN19">
        <v>1.87253</v>
      </c>
      <c r="HO19">
        <v>1.87408</v>
      </c>
      <c r="HP19">
        <v>1.86907</v>
      </c>
      <c r="HQ19">
        <v>1.87332</v>
      </c>
      <c r="HR19">
        <v>1.87836</v>
      </c>
      <c r="HS19">
        <v>0</v>
      </c>
      <c r="HT19">
        <v>0</v>
      </c>
      <c r="HU19">
        <v>0</v>
      </c>
      <c r="HV19">
        <v>0</v>
      </c>
      <c r="HW19" t="s">
        <v>415</v>
      </c>
      <c r="HX19" t="s">
        <v>416</v>
      </c>
      <c r="HY19" t="s">
        <v>417</v>
      </c>
      <c r="HZ19" t="s">
        <v>417</v>
      </c>
      <c r="IA19" t="s">
        <v>417</v>
      </c>
      <c r="IB19" t="s">
        <v>417</v>
      </c>
      <c r="IC19">
        <v>0</v>
      </c>
      <c r="ID19">
        <v>100</v>
      </c>
      <c r="IE19">
        <v>100</v>
      </c>
      <c r="IF19">
        <v>0.297</v>
      </c>
      <c r="IG19">
        <v>0.211</v>
      </c>
      <c r="IH19">
        <v>0.2393809523808841</v>
      </c>
      <c r="II19">
        <v>0</v>
      </c>
      <c r="IJ19">
        <v>0</v>
      </c>
      <c r="IK19">
        <v>0</v>
      </c>
      <c r="IL19">
        <v>0.222999999999999</v>
      </c>
      <c r="IM19">
        <v>0</v>
      </c>
      <c r="IN19">
        <v>0</v>
      </c>
      <c r="IO19">
        <v>0</v>
      </c>
      <c r="IP19">
        <v>-1</v>
      </c>
      <c r="IQ19">
        <v>-1</v>
      </c>
      <c r="IR19">
        <v>-1</v>
      </c>
      <c r="IS19">
        <v>-1</v>
      </c>
      <c r="IT19">
        <v>5</v>
      </c>
      <c r="IU19">
        <v>5</v>
      </c>
      <c r="IV19">
        <v>1.11572</v>
      </c>
      <c r="IW19">
        <v>2.38037</v>
      </c>
      <c r="IX19">
        <v>1.42578</v>
      </c>
      <c r="IY19">
        <v>2.27295</v>
      </c>
      <c r="IZ19">
        <v>1.54785</v>
      </c>
      <c r="JA19">
        <v>2.43774</v>
      </c>
      <c r="JB19">
        <v>30.2434</v>
      </c>
      <c r="JC19">
        <v>14.1233</v>
      </c>
      <c r="JD19">
        <v>18</v>
      </c>
      <c r="JE19">
        <v>625.102</v>
      </c>
      <c r="JF19">
        <v>434.713</v>
      </c>
      <c r="JG19">
        <v>22.7783</v>
      </c>
      <c r="JH19">
        <v>23.5411</v>
      </c>
      <c r="JI19">
        <v>29.9995</v>
      </c>
      <c r="JJ19">
        <v>23.6023</v>
      </c>
      <c r="JK19">
        <v>23.5668</v>
      </c>
      <c r="JL19">
        <v>22.3568</v>
      </c>
      <c r="JM19">
        <v>0</v>
      </c>
      <c r="JN19">
        <v>100</v>
      </c>
      <c r="JO19">
        <v>-999.9</v>
      </c>
      <c r="JP19">
        <v>435</v>
      </c>
      <c r="JQ19">
        <v>21</v>
      </c>
      <c r="JR19">
        <v>95.76600000000001</v>
      </c>
      <c r="JS19">
        <v>101.741</v>
      </c>
    </row>
    <row r="20" spans="1:279">
      <c r="A20">
        <v>4</v>
      </c>
      <c r="B20">
        <v>1687919524.1</v>
      </c>
      <c r="C20">
        <v>1240</v>
      </c>
      <c r="D20" t="s">
        <v>426</v>
      </c>
      <c r="E20" t="s">
        <v>427</v>
      </c>
      <c r="F20">
        <v>15</v>
      </c>
      <c r="P20">
        <v>1687919516.349999</v>
      </c>
      <c r="Q20">
        <f>(R20)/1000</f>
        <v>0</v>
      </c>
      <c r="R20">
        <f>1000*DB20*AP20*(CX20-CY20)/(100*CQ20*(1000-AP20*CX20))</f>
        <v>0</v>
      </c>
      <c r="S20">
        <f>DB20*AP20*(CW20-CV20*(1000-AP20*CY20)/(1000-AP20*CX20))/(100*CQ20)</f>
        <v>0</v>
      </c>
      <c r="T20">
        <f>CV20 - IF(AP20&gt;1, S20*CQ20*100.0/(AR20*DJ20), 0)</f>
        <v>0</v>
      </c>
      <c r="U20">
        <f>((AA20-Q20/2)*T20-S20)/(AA20+Q20/2)</f>
        <v>0</v>
      </c>
      <c r="V20">
        <f>U20*(DC20+DD20)/1000.0</f>
        <v>0</v>
      </c>
      <c r="W20">
        <f>(CV20 - IF(AP20&gt;1, S20*CQ20*100.0/(AR20*DJ20), 0))*(DC20+DD20)/1000.0</f>
        <v>0</v>
      </c>
      <c r="X20">
        <f>2.0/((1/Z20-1/Y20)+SIGN(Z20)*SQRT((1/Z20-1/Y20)*(1/Z20-1/Y20) + 4*CR20/((CR20+1)*(CR20+1))*(2*1/Z20*1/Y20-1/Y20*1/Y20)))</f>
        <v>0</v>
      </c>
      <c r="Y20">
        <f>IF(LEFT(CS20,1)&lt;&gt;"0",IF(LEFT(CS20,1)="1",3.0,CT20),$D$5+$E$5*(DJ20*DC20/($K$5*1000))+$F$5*(DJ20*DC20/($K$5*1000))*MAX(MIN(CQ20,$J$5),$I$5)*MAX(MIN(CQ20,$J$5),$I$5)+$G$5*MAX(MIN(CQ20,$J$5),$I$5)*(DJ20*DC20/($K$5*1000))+$H$5*(DJ20*DC20/($K$5*1000))*(DJ20*DC20/($K$5*1000)))</f>
        <v>0</v>
      </c>
      <c r="Z20">
        <f>Q20*(1000-(1000*0.61365*exp(17.502*AD20/(240.97+AD20))/(DC20+DD20)+CX20)/2)/(1000*0.61365*exp(17.502*AD20/(240.97+AD20))/(DC20+DD20)-CX20)</f>
        <v>0</v>
      </c>
      <c r="AA20">
        <f>1/((CR20+1)/(X20/1.6)+1/(Y20/1.37)) + CR20/((CR20+1)/(X20/1.6) + CR20/(Y20/1.37))</f>
        <v>0</v>
      </c>
      <c r="AB20">
        <f>(CM20*CP20)</f>
        <v>0</v>
      </c>
      <c r="AC20">
        <f>(DE20+(AB20+2*0.95*5.67E-8*(((DE20+$B$7)+273)^4-(DE20+273)^4)-44100*Q20)/(1.84*29.3*Y20+8*0.95*5.67E-8*(DE20+273)^3))</f>
        <v>0</v>
      </c>
      <c r="AD20">
        <f>($C$7*DF20+$D$7*DG20+$E$7*AC20)</f>
        <v>0</v>
      </c>
      <c r="AE20">
        <f>0.61365*exp(17.502*AD20/(240.97+AD20))</f>
        <v>0</v>
      </c>
      <c r="AF20">
        <f>(AG20/AH20*100)</f>
        <v>0</v>
      </c>
      <c r="AG20">
        <f>CX20*(DC20+DD20)/1000</f>
        <v>0</v>
      </c>
      <c r="AH20">
        <f>0.61365*exp(17.502*DE20/(240.97+DE20))</f>
        <v>0</v>
      </c>
      <c r="AI20">
        <f>(AE20-CX20*(DC20+DD20)/1000)</f>
        <v>0</v>
      </c>
      <c r="AJ20">
        <f>(-Q20*44100)</f>
        <v>0</v>
      </c>
      <c r="AK20">
        <f>2*29.3*Y20*0.92*(DE20-AD20)</f>
        <v>0</v>
      </c>
      <c r="AL20">
        <f>2*0.95*5.67E-8*(((DE20+$B$7)+273)^4-(AD20+273)^4)</f>
        <v>0</v>
      </c>
      <c r="AM20">
        <f>AB20+AL20+AJ20+AK20</f>
        <v>0</v>
      </c>
      <c r="AN20">
        <v>0</v>
      </c>
      <c r="AO20">
        <v>0</v>
      </c>
      <c r="AP20">
        <f>IF(AN20*$H$13&gt;=AR20,1.0,(AR20/(AR20-AN20*$H$13)))</f>
        <v>0</v>
      </c>
      <c r="AQ20">
        <f>(AP20-1)*100</f>
        <v>0</v>
      </c>
      <c r="AR20">
        <f>MAX(0,($B$13+$C$13*DJ20)/(1+$D$13*DJ20)*DC20/(DE20+273)*$E$13)</f>
        <v>0</v>
      </c>
      <c r="AS20" t="s">
        <v>428</v>
      </c>
      <c r="AT20">
        <v>12530.4</v>
      </c>
      <c r="AU20">
        <v>630.6034615384615</v>
      </c>
      <c r="AV20">
        <v>3550.28</v>
      </c>
      <c r="AW20">
        <f>1-AU20/AV20</f>
        <v>0</v>
      </c>
      <c r="AX20">
        <v>-1.370110474744703</v>
      </c>
      <c r="AY20" t="s">
        <v>411</v>
      </c>
      <c r="AZ20" t="s">
        <v>411</v>
      </c>
      <c r="BA20">
        <v>0</v>
      </c>
      <c r="BB20">
        <v>0</v>
      </c>
      <c r="BC20">
        <f>1-BA20/BB20</f>
        <v>0</v>
      </c>
      <c r="BD20">
        <v>0.5</v>
      </c>
      <c r="BE20">
        <f>CN20</f>
        <v>0</v>
      </c>
      <c r="BF20">
        <f>S20</f>
        <v>0</v>
      </c>
      <c r="BG20">
        <f>BC20*BD20*BE20</f>
        <v>0</v>
      </c>
      <c r="BH20">
        <f>(BF20-AX20)/BE20</f>
        <v>0</v>
      </c>
      <c r="BI20">
        <f>(AV20-BB20)/BB20</f>
        <v>0</v>
      </c>
      <c r="BJ20">
        <f>AU20/(AW20+AU20/BB20)</f>
        <v>0</v>
      </c>
      <c r="BK20" t="s">
        <v>411</v>
      </c>
      <c r="BL20">
        <v>0</v>
      </c>
      <c r="BM20">
        <f>IF(BL20&lt;&gt;0, BL20, BJ20)</f>
        <v>0</v>
      </c>
      <c r="BN20">
        <f>1-BM20/BB20</f>
        <v>0</v>
      </c>
      <c r="BO20">
        <f>(BB20-BA20)/(BB20-BM20)</f>
        <v>0</v>
      </c>
      <c r="BP20">
        <f>(AV20-BB20)/(AV20-BM20)</f>
        <v>0</v>
      </c>
      <c r="BQ20">
        <f>(BB20-BA20)/(BB20-AU20)</f>
        <v>0</v>
      </c>
      <c r="BR20">
        <f>(AV20-BB20)/(AV20-AU20)</f>
        <v>0</v>
      </c>
      <c r="BS20">
        <f>(BO20*BM20/BA20)</f>
        <v>0</v>
      </c>
      <c r="BT20">
        <f>(1-BS20)</f>
        <v>0</v>
      </c>
      <c r="BU20">
        <v>2223</v>
      </c>
      <c r="BV20">
        <v>300</v>
      </c>
      <c r="BW20">
        <v>300</v>
      </c>
      <c r="BX20">
        <v>300</v>
      </c>
      <c r="BY20">
        <v>12530.4</v>
      </c>
      <c r="BZ20">
        <v>3449.83</v>
      </c>
      <c r="CA20">
        <v>-0.0103741</v>
      </c>
      <c r="CB20">
        <v>-34.7</v>
      </c>
      <c r="CC20" t="s">
        <v>411</v>
      </c>
      <c r="CD20" t="s">
        <v>411</v>
      </c>
      <c r="CE20" t="s">
        <v>411</v>
      </c>
      <c r="CF20" t="s">
        <v>411</v>
      </c>
      <c r="CG20" t="s">
        <v>411</v>
      </c>
      <c r="CH20" t="s">
        <v>411</v>
      </c>
      <c r="CI20" t="s">
        <v>411</v>
      </c>
      <c r="CJ20" t="s">
        <v>411</v>
      </c>
      <c r="CK20" t="s">
        <v>411</v>
      </c>
      <c r="CL20" t="s">
        <v>411</v>
      </c>
      <c r="CM20">
        <f>$B$11*DK20+$C$11*DL20+$F$11*DW20*(1-DZ20)</f>
        <v>0</v>
      </c>
      <c r="CN20">
        <f>CM20*CO20</f>
        <v>0</v>
      </c>
      <c r="CO20">
        <f>($B$11*$D$9+$C$11*$D$9+$F$11*((EJ20+EB20)/MAX(EJ20+EB20+EK20, 0.1)*$I$9+EK20/MAX(EJ20+EB20+EK20, 0.1)*$J$9))/($B$11+$C$11+$F$11)</f>
        <v>0</v>
      </c>
      <c r="CP20">
        <f>($B$11*$K$9+$C$11*$K$9+$F$11*((EJ20+EB20)/MAX(EJ20+EB20+EK20, 0.1)*$P$9+EK20/MAX(EJ20+EB20+EK20, 0.1)*$Q$9))/($B$11+$C$11+$F$11)</f>
        <v>0</v>
      </c>
      <c r="CQ20">
        <v>6</v>
      </c>
      <c r="CR20">
        <v>0.5</v>
      </c>
      <c r="CS20" t="s">
        <v>412</v>
      </c>
      <c r="CT20">
        <v>2</v>
      </c>
      <c r="CU20">
        <v>1687919516.349999</v>
      </c>
      <c r="CV20">
        <v>436.3286666666667</v>
      </c>
      <c r="CW20">
        <v>434.9881666666667</v>
      </c>
      <c r="CX20">
        <v>16.79423</v>
      </c>
      <c r="CY20">
        <v>16.72857666666666</v>
      </c>
      <c r="CZ20">
        <v>436.0516666666667</v>
      </c>
      <c r="DA20">
        <v>16.58823</v>
      </c>
      <c r="DB20">
        <v>600.2079666666667</v>
      </c>
      <c r="DC20">
        <v>100.8137666666667</v>
      </c>
      <c r="DD20">
        <v>0.10001819</v>
      </c>
      <c r="DE20">
        <v>22.55107666666667</v>
      </c>
      <c r="DF20">
        <v>21.85991</v>
      </c>
      <c r="DG20">
        <v>999.9000000000002</v>
      </c>
      <c r="DH20">
        <v>0</v>
      </c>
      <c r="DI20">
        <v>0</v>
      </c>
      <c r="DJ20">
        <v>9999.312333333333</v>
      </c>
      <c r="DK20">
        <v>0</v>
      </c>
      <c r="DL20">
        <v>0.2826620000000001</v>
      </c>
      <c r="DM20">
        <v>1.3608</v>
      </c>
      <c r="DN20">
        <v>443.8047666666667</v>
      </c>
      <c r="DO20">
        <v>442.3888000000001</v>
      </c>
      <c r="DP20">
        <v>0.07092780666666666</v>
      </c>
      <c r="DQ20">
        <v>434.9881666666667</v>
      </c>
      <c r="DR20">
        <v>16.72857666666666</v>
      </c>
      <c r="DS20">
        <v>1.693622</v>
      </c>
      <c r="DT20">
        <v>1.686470333333333</v>
      </c>
      <c r="DU20">
        <v>14.83808</v>
      </c>
      <c r="DV20">
        <v>14.77246</v>
      </c>
      <c r="DW20">
        <v>0.0499931</v>
      </c>
      <c r="DX20">
        <v>0</v>
      </c>
      <c r="DY20">
        <v>0</v>
      </c>
      <c r="DZ20">
        <v>0</v>
      </c>
      <c r="EA20">
        <v>630.6643333333333</v>
      </c>
      <c r="EB20">
        <v>0.0499931</v>
      </c>
      <c r="EC20">
        <v>-4.603666666666666</v>
      </c>
      <c r="ED20">
        <v>-1.753</v>
      </c>
      <c r="EE20">
        <v>34.5746</v>
      </c>
      <c r="EF20">
        <v>38.875</v>
      </c>
      <c r="EG20">
        <v>36.9832</v>
      </c>
      <c r="EH20">
        <v>40.9496</v>
      </c>
      <c r="EI20">
        <v>37.1954</v>
      </c>
      <c r="EJ20">
        <v>0</v>
      </c>
      <c r="EK20">
        <v>0</v>
      </c>
      <c r="EL20">
        <v>0</v>
      </c>
      <c r="EM20">
        <v>227.8000001907349</v>
      </c>
      <c r="EN20">
        <v>0</v>
      </c>
      <c r="EO20">
        <v>630.6034615384615</v>
      </c>
      <c r="EP20">
        <v>7.647521367972191</v>
      </c>
      <c r="EQ20">
        <v>-2.843760627020938</v>
      </c>
      <c r="ER20">
        <v>-4.48076923076923</v>
      </c>
      <c r="ES20">
        <v>15</v>
      </c>
      <c r="ET20">
        <v>1687919544.1</v>
      </c>
      <c r="EU20" t="s">
        <v>429</v>
      </c>
      <c r="EV20">
        <v>1687919544.1</v>
      </c>
      <c r="EW20">
        <v>1687919541.1</v>
      </c>
      <c r="EX20">
        <v>4</v>
      </c>
      <c r="EY20">
        <v>-0.02</v>
      </c>
      <c r="EZ20">
        <v>-0.006</v>
      </c>
      <c r="FA20">
        <v>0.277</v>
      </c>
      <c r="FB20">
        <v>0.206</v>
      </c>
      <c r="FC20">
        <v>435</v>
      </c>
      <c r="FD20">
        <v>17</v>
      </c>
      <c r="FE20">
        <v>0.44</v>
      </c>
      <c r="FF20">
        <v>0.22</v>
      </c>
      <c r="FG20">
        <v>1.34750675</v>
      </c>
      <c r="FH20">
        <v>0.1973987617260748</v>
      </c>
      <c r="FI20">
        <v>0.04452370236107394</v>
      </c>
      <c r="FJ20">
        <v>1</v>
      </c>
      <c r="FK20">
        <v>436.3475666666666</v>
      </c>
      <c r="FL20">
        <v>0.114714126807997</v>
      </c>
      <c r="FM20">
        <v>0.02037593896949985</v>
      </c>
      <c r="FN20">
        <v>1</v>
      </c>
      <c r="FO20">
        <v>0.0733896725</v>
      </c>
      <c r="FP20">
        <v>-0.04533121463414634</v>
      </c>
      <c r="FQ20">
        <v>0.004509533936505385</v>
      </c>
      <c r="FR20">
        <v>1</v>
      </c>
      <c r="FS20">
        <v>16.79757333333334</v>
      </c>
      <c r="FT20">
        <v>0.2372823136818344</v>
      </c>
      <c r="FU20">
        <v>0.0171364510782002</v>
      </c>
      <c r="FV20">
        <v>1</v>
      </c>
      <c r="FW20">
        <v>4</v>
      </c>
      <c r="FX20">
        <v>4</v>
      </c>
      <c r="FY20" t="s">
        <v>414</v>
      </c>
      <c r="FZ20">
        <v>3.18312</v>
      </c>
      <c r="GA20">
        <v>2.79692</v>
      </c>
      <c r="GB20">
        <v>0.108764</v>
      </c>
      <c r="GC20">
        <v>0.109111</v>
      </c>
      <c r="GD20">
        <v>0.09394189999999999</v>
      </c>
      <c r="GE20">
        <v>0.0948027</v>
      </c>
      <c r="GF20">
        <v>28063.4</v>
      </c>
      <c r="GG20">
        <v>22316.1</v>
      </c>
      <c r="GH20">
        <v>29406.8</v>
      </c>
      <c r="GI20">
        <v>24520.8</v>
      </c>
      <c r="GJ20">
        <v>33877.1</v>
      </c>
      <c r="GK20">
        <v>32391.7</v>
      </c>
      <c r="GL20">
        <v>40545.9</v>
      </c>
      <c r="GM20">
        <v>40005.3</v>
      </c>
      <c r="GN20">
        <v>2.21942</v>
      </c>
      <c r="GO20">
        <v>1.94967</v>
      </c>
      <c r="GP20">
        <v>0.101775</v>
      </c>
      <c r="GQ20">
        <v>0</v>
      </c>
      <c r="GR20">
        <v>20.1844</v>
      </c>
      <c r="GS20">
        <v>999.9</v>
      </c>
      <c r="GT20">
        <v>61.7</v>
      </c>
      <c r="GU20">
        <v>27.1</v>
      </c>
      <c r="GV20">
        <v>22.0349</v>
      </c>
      <c r="GW20">
        <v>61.73</v>
      </c>
      <c r="GX20">
        <v>30.7572</v>
      </c>
      <c r="GY20">
        <v>1</v>
      </c>
      <c r="GZ20">
        <v>-0.320208</v>
      </c>
      <c r="HA20">
        <v>0</v>
      </c>
      <c r="HB20">
        <v>20.2934</v>
      </c>
      <c r="HC20">
        <v>5.22897</v>
      </c>
      <c r="HD20">
        <v>11.9021</v>
      </c>
      <c r="HE20">
        <v>4.96565</v>
      </c>
      <c r="HF20">
        <v>3.292</v>
      </c>
      <c r="HG20">
        <v>9999</v>
      </c>
      <c r="HH20">
        <v>9999</v>
      </c>
      <c r="HI20">
        <v>9999</v>
      </c>
      <c r="HJ20">
        <v>999.9</v>
      </c>
      <c r="HK20">
        <v>4.97015</v>
      </c>
      <c r="HL20">
        <v>1.87469</v>
      </c>
      <c r="HM20">
        <v>1.87336</v>
      </c>
      <c r="HN20">
        <v>1.8725</v>
      </c>
      <c r="HO20">
        <v>1.87408</v>
      </c>
      <c r="HP20">
        <v>1.86905</v>
      </c>
      <c r="HQ20">
        <v>1.87326</v>
      </c>
      <c r="HR20">
        <v>1.87835</v>
      </c>
      <c r="HS20">
        <v>0</v>
      </c>
      <c r="HT20">
        <v>0</v>
      </c>
      <c r="HU20">
        <v>0</v>
      </c>
      <c r="HV20">
        <v>0</v>
      </c>
      <c r="HW20" t="s">
        <v>415</v>
      </c>
      <c r="HX20" t="s">
        <v>416</v>
      </c>
      <c r="HY20" t="s">
        <v>417</v>
      </c>
      <c r="HZ20" t="s">
        <v>417</v>
      </c>
      <c r="IA20" t="s">
        <v>417</v>
      </c>
      <c r="IB20" t="s">
        <v>417</v>
      </c>
      <c r="IC20">
        <v>0</v>
      </c>
      <c r="ID20">
        <v>100</v>
      </c>
      <c r="IE20">
        <v>100</v>
      </c>
      <c r="IF20">
        <v>0.277</v>
      </c>
      <c r="IG20">
        <v>0.206</v>
      </c>
      <c r="IH20">
        <v>0.2973999999999251</v>
      </c>
      <c r="II20">
        <v>0</v>
      </c>
      <c r="IJ20">
        <v>0</v>
      </c>
      <c r="IK20">
        <v>0</v>
      </c>
      <c r="IL20">
        <v>0.2112750000000005</v>
      </c>
      <c r="IM20">
        <v>0</v>
      </c>
      <c r="IN20">
        <v>0</v>
      </c>
      <c r="IO20">
        <v>0</v>
      </c>
      <c r="IP20">
        <v>-1</v>
      </c>
      <c r="IQ20">
        <v>-1</v>
      </c>
      <c r="IR20">
        <v>-1</v>
      </c>
      <c r="IS20">
        <v>-1</v>
      </c>
      <c r="IT20">
        <v>3.5</v>
      </c>
      <c r="IU20">
        <v>3.5</v>
      </c>
      <c r="IV20">
        <v>1.11572</v>
      </c>
      <c r="IW20">
        <v>2.39136</v>
      </c>
      <c r="IX20">
        <v>1.42578</v>
      </c>
      <c r="IY20">
        <v>2.27295</v>
      </c>
      <c r="IZ20">
        <v>1.54785</v>
      </c>
      <c r="JA20">
        <v>2.34375</v>
      </c>
      <c r="JB20">
        <v>29.9647</v>
      </c>
      <c r="JC20">
        <v>14.097</v>
      </c>
      <c r="JD20">
        <v>18</v>
      </c>
      <c r="JE20">
        <v>622.102</v>
      </c>
      <c r="JF20">
        <v>436.542</v>
      </c>
      <c r="JG20">
        <v>22.2738</v>
      </c>
      <c r="JH20">
        <v>23.1011</v>
      </c>
      <c r="JI20">
        <v>29.9998</v>
      </c>
      <c r="JJ20">
        <v>23.2363</v>
      </c>
      <c r="JK20">
        <v>23.2169</v>
      </c>
      <c r="JL20">
        <v>22.3648</v>
      </c>
      <c r="JM20">
        <v>0</v>
      </c>
      <c r="JN20">
        <v>100</v>
      </c>
      <c r="JO20">
        <v>-999.9</v>
      </c>
      <c r="JP20">
        <v>435</v>
      </c>
      <c r="JQ20">
        <v>21</v>
      </c>
      <c r="JR20">
        <v>95.7908</v>
      </c>
      <c r="JS20">
        <v>101.782</v>
      </c>
    </row>
    <row r="21" spans="1:279">
      <c r="A21">
        <v>5</v>
      </c>
      <c r="B21">
        <v>1687919679.5</v>
      </c>
      <c r="C21">
        <v>1395.400000095367</v>
      </c>
      <c r="D21" t="s">
        <v>430</v>
      </c>
      <c r="E21" t="s">
        <v>431</v>
      </c>
      <c r="F21">
        <v>15</v>
      </c>
      <c r="P21">
        <v>1687919671.75</v>
      </c>
      <c r="Q21">
        <f>(R21)/1000</f>
        <v>0</v>
      </c>
      <c r="R21">
        <f>1000*DB21*AP21*(CX21-CY21)/(100*CQ21*(1000-AP21*CX21))</f>
        <v>0</v>
      </c>
      <c r="S21">
        <f>DB21*AP21*(CW21-CV21*(1000-AP21*CY21)/(1000-AP21*CX21))/(100*CQ21)</f>
        <v>0</v>
      </c>
      <c r="T21">
        <f>CV21 - IF(AP21&gt;1, S21*CQ21*100.0/(AR21*DJ21), 0)</f>
        <v>0</v>
      </c>
      <c r="U21">
        <f>((AA21-Q21/2)*T21-S21)/(AA21+Q21/2)</f>
        <v>0</v>
      </c>
      <c r="V21">
        <f>U21*(DC21+DD21)/1000.0</f>
        <v>0</v>
      </c>
      <c r="W21">
        <f>(CV21 - IF(AP21&gt;1, S21*CQ21*100.0/(AR21*DJ21), 0))*(DC21+DD21)/1000.0</f>
        <v>0</v>
      </c>
      <c r="X21">
        <f>2.0/((1/Z21-1/Y21)+SIGN(Z21)*SQRT((1/Z21-1/Y21)*(1/Z21-1/Y21) + 4*CR21/((CR21+1)*(CR21+1))*(2*1/Z21*1/Y21-1/Y21*1/Y21)))</f>
        <v>0</v>
      </c>
      <c r="Y21">
        <f>IF(LEFT(CS21,1)&lt;&gt;"0",IF(LEFT(CS21,1)="1",3.0,CT21),$D$5+$E$5*(DJ21*DC21/($K$5*1000))+$F$5*(DJ21*DC21/($K$5*1000))*MAX(MIN(CQ21,$J$5),$I$5)*MAX(MIN(CQ21,$J$5),$I$5)+$G$5*MAX(MIN(CQ21,$J$5),$I$5)*(DJ21*DC21/($K$5*1000))+$H$5*(DJ21*DC21/($K$5*1000))*(DJ21*DC21/($K$5*1000)))</f>
        <v>0</v>
      </c>
      <c r="Z21">
        <f>Q21*(1000-(1000*0.61365*exp(17.502*AD21/(240.97+AD21))/(DC21+DD21)+CX21)/2)/(1000*0.61365*exp(17.502*AD21/(240.97+AD21))/(DC21+DD21)-CX21)</f>
        <v>0</v>
      </c>
      <c r="AA21">
        <f>1/((CR21+1)/(X21/1.6)+1/(Y21/1.37)) + CR21/((CR21+1)/(X21/1.6) + CR21/(Y21/1.37))</f>
        <v>0</v>
      </c>
      <c r="AB21">
        <f>(CM21*CP21)</f>
        <v>0</v>
      </c>
      <c r="AC21">
        <f>(DE21+(AB21+2*0.95*5.67E-8*(((DE21+$B$7)+273)^4-(DE21+273)^4)-44100*Q21)/(1.84*29.3*Y21+8*0.95*5.67E-8*(DE21+273)^3))</f>
        <v>0</v>
      </c>
      <c r="AD21">
        <f>($C$7*DF21+$D$7*DG21+$E$7*AC21)</f>
        <v>0</v>
      </c>
      <c r="AE21">
        <f>0.61365*exp(17.502*AD21/(240.97+AD21))</f>
        <v>0</v>
      </c>
      <c r="AF21">
        <f>(AG21/AH21*100)</f>
        <v>0</v>
      </c>
      <c r="AG21">
        <f>CX21*(DC21+DD21)/1000</f>
        <v>0</v>
      </c>
      <c r="AH21">
        <f>0.61365*exp(17.502*DE21/(240.97+DE21))</f>
        <v>0</v>
      </c>
      <c r="AI21">
        <f>(AE21-CX21*(DC21+DD21)/1000)</f>
        <v>0</v>
      </c>
      <c r="AJ21">
        <f>(-Q21*44100)</f>
        <v>0</v>
      </c>
      <c r="AK21">
        <f>2*29.3*Y21*0.92*(DE21-AD21)</f>
        <v>0</v>
      </c>
      <c r="AL21">
        <f>2*0.95*5.67E-8*(((DE21+$B$7)+273)^4-(AD21+273)^4)</f>
        <v>0</v>
      </c>
      <c r="AM21">
        <f>AB21+AL21+AJ21+AK21</f>
        <v>0</v>
      </c>
      <c r="AN21">
        <v>0</v>
      </c>
      <c r="AO21">
        <v>0</v>
      </c>
      <c r="AP21">
        <f>IF(AN21*$H$13&gt;=AR21,1.0,(AR21/(AR21-AN21*$H$13)))</f>
        <v>0</v>
      </c>
      <c r="AQ21">
        <f>(AP21-1)*100</f>
        <v>0</v>
      </c>
      <c r="AR21">
        <f>MAX(0,($B$13+$C$13*DJ21)/(1+$D$13*DJ21)*DC21/(DE21+273)*$E$13)</f>
        <v>0</v>
      </c>
      <c r="AS21" t="s">
        <v>432</v>
      </c>
      <c r="AT21">
        <v>12573.2</v>
      </c>
      <c r="AU21">
        <v>586.7142307692309</v>
      </c>
      <c r="AV21">
        <v>3122.15</v>
      </c>
      <c r="AW21">
        <f>1-AU21/AV21</f>
        <v>0</v>
      </c>
      <c r="AX21">
        <v>-1.190053249351519</v>
      </c>
      <c r="AY21" t="s">
        <v>411</v>
      </c>
      <c r="AZ21" t="s">
        <v>411</v>
      </c>
      <c r="BA21">
        <v>0</v>
      </c>
      <c r="BB21">
        <v>0</v>
      </c>
      <c r="BC21">
        <f>1-BA21/BB21</f>
        <v>0</v>
      </c>
      <c r="BD21">
        <v>0.5</v>
      </c>
      <c r="BE21">
        <f>CN21</f>
        <v>0</v>
      </c>
      <c r="BF21">
        <f>S21</f>
        <v>0</v>
      </c>
      <c r="BG21">
        <f>BC21*BD21*BE21</f>
        <v>0</v>
      </c>
      <c r="BH21">
        <f>(BF21-AX21)/BE21</f>
        <v>0</v>
      </c>
      <c r="BI21">
        <f>(AV21-BB21)/BB21</f>
        <v>0</v>
      </c>
      <c r="BJ21">
        <f>AU21/(AW21+AU21/BB21)</f>
        <v>0</v>
      </c>
      <c r="BK21" t="s">
        <v>411</v>
      </c>
      <c r="BL21">
        <v>0</v>
      </c>
      <c r="BM21">
        <f>IF(BL21&lt;&gt;0, BL21, BJ21)</f>
        <v>0</v>
      </c>
      <c r="BN21">
        <f>1-BM21/BB21</f>
        <v>0</v>
      </c>
      <c r="BO21">
        <f>(BB21-BA21)/(BB21-BM21)</f>
        <v>0</v>
      </c>
      <c r="BP21">
        <f>(AV21-BB21)/(AV21-BM21)</f>
        <v>0</v>
      </c>
      <c r="BQ21">
        <f>(BB21-BA21)/(BB21-AU21)</f>
        <v>0</v>
      </c>
      <c r="BR21">
        <f>(AV21-BB21)/(AV21-AU21)</f>
        <v>0</v>
      </c>
      <c r="BS21">
        <f>(BO21*BM21/BA21)</f>
        <v>0</v>
      </c>
      <c r="BT21">
        <f>(1-BS21)</f>
        <v>0</v>
      </c>
      <c r="BU21">
        <v>2224</v>
      </c>
      <c r="BV21">
        <v>300</v>
      </c>
      <c r="BW21">
        <v>300</v>
      </c>
      <c r="BX21">
        <v>300</v>
      </c>
      <c r="BY21">
        <v>12573.2</v>
      </c>
      <c r="BZ21">
        <v>3054.15</v>
      </c>
      <c r="CA21">
        <v>-0.0104072</v>
      </c>
      <c r="CB21">
        <v>-26.31</v>
      </c>
      <c r="CC21" t="s">
        <v>411</v>
      </c>
      <c r="CD21" t="s">
        <v>411</v>
      </c>
      <c r="CE21" t="s">
        <v>411</v>
      </c>
      <c r="CF21" t="s">
        <v>411</v>
      </c>
      <c r="CG21" t="s">
        <v>411</v>
      </c>
      <c r="CH21" t="s">
        <v>411</v>
      </c>
      <c r="CI21" t="s">
        <v>411</v>
      </c>
      <c r="CJ21" t="s">
        <v>411</v>
      </c>
      <c r="CK21" t="s">
        <v>411</v>
      </c>
      <c r="CL21" t="s">
        <v>411</v>
      </c>
      <c r="CM21">
        <f>$B$11*DK21+$C$11*DL21+$F$11*DW21*(1-DZ21)</f>
        <v>0</v>
      </c>
      <c r="CN21">
        <f>CM21*CO21</f>
        <v>0</v>
      </c>
      <c r="CO21">
        <f>($B$11*$D$9+$C$11*$D$9+$F$11*((EJ21+EB21)/MAX(EJ21+EB21+EK21, 0.1)*$I$9+EK21/MAX(EJ21+EB21+EK21, 0.1)*$J$9))/($B$11+$C$11+$F$11)</f>
        <v>0</v>
      </c>
      <c r="CP21">
        <f>($B$11*$K$9+$C$11*$K$9+$F$11*((EJ21+EB21)/MAX(EJ21+EB21+EK21, 0.1)*$P$9+EK21/MAX(EJ21+EB21+EK21, 0.1)*$Q$9))/($B$11+$C$11+$F$11)</f>
        <v>0</v>
      </c>
      <c r="CQ21">
        <v>6</v>
      </c>
      <c r="CR21">
        <v>0.5</v>
      </c>
      <c r="CS21" t="s">
        <v>412</v>
      </c>
      <c r="CT21">
        <v>2</v>
      </c>
      <c r="CU21">
        <v>1687919671.75</v>
      </c>
      <c r="CV21">
        <v>436.1577</v>
      </c>
      <c r="CW21">
        <v>435.0037333333332</v>
      </c>
      <c r="CX21">
        <v>16.61476666666667</v>
      </c>
      <c r="CY21">
        <v>16.53432</v>
      </c>
      <c r="CZ21">
        <v>435.8597</v>
      </c>
      <c r="DA21">
        <v>16.41276666666667</v>
      </c>
      <c r="DB21">
        <v>600.2049333333333</v>
      </c>
      <c r="DC21">
        <v>100.8085666666667</v>
      </c>
      <c r="DD21">
        <v>0.09991710000000001</v>
      </c>
      <c r="DE21">
        <v>22.59679000000001</v>
      </c>
      <c r="DF21">
        <v>21.83495000000001</v>
      </c>
      <c r="DG21">
        <v>999.9000000000002</v>
      </c>
      <c r="DH21">
        <v>0</v>
      </c>
      <c r="DI21">
        <v>0</v>
      </c>
      <c r="DJ21">
        <v>10007.664</v>
      </c>
      <c r="DK21">
        <v>0</v>
      </c>
      <c r="DL21">
        <v>0.2826620000000001</v>
      </c>
      <c r="DM21">
        <v>1.133357666666666</v>
      </c>
      <c r="DN21">
        <v>443.5074666666668</v>
      </c>
      <c r="DO21">
        <v>442.3171666666667</v>
      </c>
      <c r="DP21">
        <v>0.08419837000000001</v>
      </c>
      <c r="DQ21">
        <v>435.0037333333332</v>
      </c>
      <c r="DR21">
        <v>16.53432</v>
      </c>
      <c r="DS21">
        <v>1.675288666666667</v>
      </c>
      <c r="DT21">
        <v>1.666800000000001</v>
      </c>
      <c r="DU21">
        <v>14.66932333333333</v>
      </c>
      <c r="DV21">
        <v>14.59064</v>
      </c>
      <c r="DW21">
        <v>0.0499931</v>
      </c>
      <c r="DX21">
        <v>0</v>
      </c>
      <c r="DY21">
        <v>0</v>
      </c>
      <c r="DZ21">
        <v>0</v>
      </c>
      <c r="EA21">
        <v>586.7283333333334</v>
      </c>
      <c r="EB21">
        <v>0.0499931</v>
      </c>
      <c r="EC21">
        <v>-4.937333333333331</v>
      </c>
      <c r="ED21">
        <v>-1.598333333333333</v>
      </c>
      <c r="EE21">
        <v>34.8645</v>
      </c>
      <c r="EF21">
        <v>39.1312</v>
      </c>
      <c r="EG21">
        <v>37.25</v>
      </c>
      <c r="EH21">
        <v>41.3351</v>
      </c>
      <c r="EI21">
        <v>37.4874</v>
      </c>
      <c r="EJ21">
        <v>0</v>
      </c>
      <c r="EK21">
        <v>0</v>
      </c>
      <c r="EL21">
        <v>0</v>
      </c>
      <c r="EM21">
        <v>154.6000001430511</v>
      </c>
      <c r="EN21">
        <v>0</v>
      </c>
      <c r="EO21">
        <v>586.7142307692309</v>
      </c>
      <c r="EP21">
        <v>1.408888960336709</v>
      </c>
      <c r="EQ21">
        <v>4.166153801452583</v>
      </c>
      <c r="ER21">
        <v>-4.872307692307692</v>
      </c>
      <c r="ES21">
        <v>15</v>
      </c>
      <c r="ET21">
        <v>1687919696.5</v>
      </c>
      <c r="EU21" t="s">
        <v>433</v>
      </c>
      <c r="EV21">
        <v>1687919696.5</v>
      </c>
      <c r="EW21">
        <v>1687919695.5</v>
      </c>
      <c r="EX21">
        <v>5</v>
      </c>
      <c r="EY21">
        <v>0.021</v>
      </c>
      <c r="EZ21">
        <v>-0.003</v>
      </c>
      <c r="FA21">
        <v>0.298</v>
      </c>
      <c r="FB21">
        <v>0.202</v>
      </c>
      <c r="FC21">
        <v>435</v>
      </c>
      <c r="FD21">
        <v>17</v>
      </c>
      <c r="FE21">
        <v>0.48</v>
      </c>
      <c r="FF21">
        <v>0.18</v>
      </c>
      <c r="FG21">
        <v>1.14173725</v>
      </c>
      <c r="FH21">
        <v>-0.0106321575984992</v>
      </c>
      <c r="FI21">
        <v>0.03664860658930294</v>
      </c>
      <c r="FJ21">
        <v>1</v>
      </c>
      <c r="FK21">
        <v>436.1359333333332</v>
      </c>
      <c r="FL21">
        <v>0.5561913236923819</v>
      </c>
      <c r="FM21">
        <v>0.05228188553939987</v>
      </c>
      <c r="FN21">
        <v>1</v>
      </c>
      <c r="FO21">
        <v>0.09069445000000001</v>
      </c>
      <c r="FP21">
        <v>-0.1153538769230767</v>
      </c>
      <c r="FQ21">
        <v>0.01113440677104083</v>
      </c>
      <c r="FR21">
        <v>1</v>
      </c>
      <c r="FS21">
        <v>16.61641333333333</v>
      </c>
      <c r="FT21">
        <v>0.1184729699666528</v>
      </c>
      <c r="FU21">
        <v>0.008665669173366107</v>
      </c>
      <c r="FV21">
        <v>1</v>
      </c>
      <c r="FW21">
        <v>4</v>
      </c>
      <c r="FX21">
        <v>4</v>
      </c>
      <c r="FY21" t="s">
        <v>414</v>
      </c>
      <c r="FZ21">
        <v>3.18303</v>
      </c>
      <c r="GA21">
        <v>2.79685</v>
      </c>
      <c r="GB21">
        <v>0.108745</v>
      </c>
      <c r="GC21">
        <v>0.10912</v>
      </c>
      <c r="GD21">
        <v>0.0931935</v>
      </c>
      <c r="GE21">
        <v>0.0940285</v>
      </c>
      <c r="GF21">
        <v>28070.2</v>
      </c>
      <c r="GG21">
        <v>22317.3</v>
      </c>
      <c r="GH21">
        <v>29413.1</v>
      </c>
      <c r="GI21">
        <v>24522.1</v>
      </c>
      <c r="GJ21">
        <v>33912.9</v>
      </c>
      <c r="GK21">
        <v>32421</v>
      </c>
      <c r="GL21">
        <v>40554.4</v>
      </c>
      <c r="GM21">
        <v>40006.6</v>
      </c>
      <c r="GN21">
        <v>2.2211</v>
      </c>
      <c r="GO21">
        <v>1.95235</v>
      </c>
      <c r="GP21">
        <v>0.0882521</v>
      </c>
      <c r="GQ21">
        <v>0</v>
      </c>
      <c r="GR21">
        <v>20.3802</v>
      </c>
      <c r="GS21">
        <v>999.9</v>
      </c>
      <c r="GT21">
        <v>62.1</v>
      </c>
      <c r="GU21">
        <v>26.8</v>
      </c>
      <c r="GV21">
        <v>21.79</v>
      </c>
      <c r="GW21">
        <v>62.52</v>
      </c>
      <c r="GX21">
        <v>32.1595</v>
      </c>
      <c r="GY21">
        <v>1</v>
      </c>
      <c r="GZ21">
        <v>-0.3239</v>
      </c>
      <c r="HA21">
        <v>0</v>
      </c>
      <c r="HB21">
        <v>20.2935</v>
      </c>
      <c r="HC21">
        <v>5.22837</v>
      </c>
      <c r="HD21">
        <v>11.9021</v>
      </c>
      <c r="HE21">
        <v>4.9653</v>
      </c>
      <c r="HF21">
        <v>3.292</v>
      </c>
      <c r="HG21">
        <v>9999</v>
      </c>
      <c r="HH21">
        <v>9999</v>
      </c>
      <c r="HI21">
        <v>9999</v>
      </c>
      <c r="HJ21">
        <v>999.9</v>
      </c>
      <c r="HK21">
        <v>4.97015</v>
      </c>
      <c r="HL21">
        <v>1.87469</v>
      </c>
      <c r="HM21">
        <v>1.87333</v>
      </c>
      <c r="HN21">
        <v>1.87244</v>
      </c>
      <c r="HO21">
        <v>1.87408</v>
      </c>
      <c r="HP21">
        <v>1.86905</v>
      </c>
      <c r="HQ21">
        <v>1.87329</v>
      </c>
      <c r="HR21">
        <v>1.87836</v>
      </c>
      <c r="HS21">
        <v>0</v>
      </c>
      <c r="HT21">
        <v>0</v>
      </c>
      <c r="HU21">
        <v>0</v>
      </c>
      <c r="HV21">
        <v>0</v>
      </c>
      <c r="HW21" t="s">
        <v>415</v>
      </c>
      <c r="HX21" t="s">
        <v>416</v>
      </c>
      <c r="HY21" t="s">
        <v>417</v>
      </c>
      <c r="HZ21" t="s">
        <v>417</v>
      </c>
      <c r="IA21" t="s">
        <v>417</v>
      </c>
      <c r="IB21" t="s">
        <v>417</v>
      </c>
      <c r="IC21">
        <v>0</v>
      </c>
      <c r="ID21">
        <v>100</v>
      </c>
      <c r="IE21">
        <v>100</v>
      </c>
      <c r="IF21">
        <v>0.298</v>
      </c>
      <c r="IG21">
        <v>0.202</v>
      </c>
      <c r="IH21">
        <v>0.2773500000001263</v>
      </c>
      <c r="II21">
        <v>0</v>
      </c>
      <c r="IJ21">
        <v>0</v>
      </c>
      <c r="IK21">
        <v>0</v>
      </c>
      <c r="IL21">
        <v>0.2057399999999987</v>
      </c>
      <c r="IM21">
        <v>0</v>
      </c>
      <c r="IN21">
        <v>0</v>
      </c>
      <c r="IO21">
        <v>0</v>
      </c>
      <c r="IP21">
        <v>-1</v>
      </c>
      <c r="IQ21">
        <v>-1</v>
      </c>
      <c r="IR21">
        <v>-1</v>
      </c>
      <c r="IS21">
        <v>-1</v>
      </c>
      <c r="IT21">
        <v>2.3</v>
      </c>
      <c r="IU21">
        <v>2.3</v>
      </c>
      <c r="IV21">
        <v>1.11572</v>
      </c>
      <c r="IW21">
        <v>2.3877</v>
      </c>
      <c r="IX21">
        <v>1.42578</v>
      </c>
      <c r="IY21">
        <v>2.27295</v>
      </c>
      <c r="IZ21">
        <v>1.54785</v>
      </c>
      <c r="JA21">
        <v>2.37915</v>
      </c>
      <c r="JB21">
        <v>29.8792</v>
      </c>
      <c r="JC21">
        <v>14.0883</v>
      </c>
      <c r="JD21">
        <v>18</v>
      </c>
      <c r="JE21">
        <v>622.128</v>
      </c>
      <c r="JF21">
        <v>437.173</v>
      </c>
      <c r="JG21">
        <v>22.1942</v>
      </c>
      <c r="JH21">
        <v>23.0589</v>
      </c>
      <c r="JI21">
        <v>30.0004</v>
      </c>
      <c r="JJ21">
        <v>23.1328</v>
      </c>
      <c r="JK21">
        <v>23.1094</v>
      </c>
      <c r="JL21">
        <v>22.3666</v>
      </c>
      <c r="JM21">
        <v>0</v>
      </c>
      <c r="JN21">
        <v>100</v>
      </c>
      <c r="JO21">
        <v>-999.9</v>
      </c>
      <c r="JP21">
        <v>435</v>
      </c>
      <c r="JQ21">
        <v>21</v>
      </c>
      <c r="JR21">
        <v>95.81100000000001</v>
      </c>
      <c r="JS21">
        <v>101.786</v>
      </c>
    </row>
    <row r="22" spans="1:279">
      <c r="A22">
        <v>6</v>
      </c>
      <c r="B22">
        <v>1687919838.5</v>
      </c>
      <c r="C22">
        <v>1554.400000095367</v>
      </c>
      <c r="D22" t="s">
        <v>434</v>
      </c>
      <c r="E22" t="s">
        <v>435</v>
      </c>
      <c r="F22">
        <v>15</v>
      </c>
      <c r="P22">
        <v>1687919830.5</v>
      </c>
      <c r="Q22">
        <f>(R22)/1000</f>
        <v>0</v>
      </c>
      <c r="R22">
        <f>1000*DB22*AP22*(CX22-CY22)/(100*CQ22*(1000-AP22*CX22))</f>
        <v>0</v>
      </c>
      <c r="S22">
        <f>DB22*AP22*(CW22-CV22*(1000-AP22*CY22)/(1000-AP22*CX22))/(100*CQ22)</f>
        <v>0</v>
      </c>
      <c r="T22">
        <f>CV22 - IF(AP22&gt;1, S22*CQ22*100.0/(AR22*DJ22), 0)</f>
        <v>0</v>
      </c>
      <c r="U22">
        <f>((AA22-Q22/2)*T22-S22)/(AA22+Q22/2)</f>
        <v>0</v>
      </c>
      <c r="V22">
        <f>U22*(DC22+DD22)/1000.0</f>
        <v>0</v>
      </c>
      <c r="W22">
        <f>(CV22 - IF(AP22&gt;1, S22*CQ22*100.0/(AR22*DJ22), 0))*(DC22+DD22)/1000.0</f>
        <v>0</v>
      </c>
      <c r="X22">
        <f>2.0/((1/Z22-1/Y22)+SIGN(Z22)*SQRT((1/Z22-1/Y22)*(1/Z22-1/Y22) + 4*CR22/((CR22+1)*(CR22+1))*(2*1/Z22*1/Y22-1/Y22*1/Y22)))</f>
        <v>0</v>
      </c>
      <c r="Y22">
        <f>IF(LEFT(CS22,1)&lt;&gt;"0",IF(LEFT(CS22,1)="1",3.0,CT22),$D$5+$E$5*(DJ22*DC22/($K$5*1000))+$F$5*(DJ22*DC22/($K$5*1000))*MAX(MIN(CQ22,$J$5),$I$5)*MAX(MIN(CQ22,$J$5),$I$5)+$G$5*MAX(MIN(CQ22,$J$5),$I$5)*(DJ22*DC22/($K$5*1000))+$H$5*(DJ22*DC22/($K$5*1000))*(DJ22*DC22/($K$5*1000)))</f>
        <v>0</v>
      </c>
      <c r="Z22">
        <f>Q22*(1000-(1000*0.61365*exp(17.502*AD22/(240.97+AD22))/(DC22+DD22)+CX22)/2)/(1000*0.61365*exp(17.502*AD22/(240.97+AD22))/(DC22+DD22)-CX22)</f>
        <v>0</v>
      </c>
      <c r="AA22">
        <f>1/((CR22+1)/(X22/1.6)+1/(Y22/1.37)) + CR22/((CR22+1)/(X22/1.6) + CR22/(Y22/1.37))</f>
        <v>0</v>
      </c>
      <c r="AB22">
        <f>(CM22*CP22)</f>
        <v>0</v>
      </c>
      <c r="AC22">
        <f>(DE22+(AB22+2*0.95*5.67E-8*(((DE22+$B$7)+273)^4-(DE22+273)^4)-44100*Q22)/(1.84*29.3*Y22+8*0.95*5.67E-8*(DE22+273)^3))</f>
        <v>0</v>
      </c>
      <c r="AD22">
        <f>($C$7*DF22+$D$7*DG22+$E$7*AC22)</f>
        <v>0</v>
      </c>
      <c r="AE22">
        <f>0.61365*exp(17.502*AD22/(240.97+AD22))</f>
        <v>0</v>
      </c>
      <c r="AF22">
        <f>(AG22/AH22*100)</f>
        <v>0</v>
      </c>
      <c r="AG22">
        <f>CX22*(DC22+DD22)/1000</f>
        <v>0</v>
      </c>
      <c r="AH22">
        <f>0.61365*exp(17.502*DE22/(240.97+DE22))</f>
        <v>0</v>
      </c>
      <c r="AI22">
        <f>(AE22-CX22*(DC22+DD22)/1000)</f>
        <v>0</v>
      </c>
      <c r="AJ22">
        <f>(-Q22*44100)</f>
        <v>0</v>
      </c>
      <c r="AK22">
        <f>2*29.3*Y22*0.92*(DE22-AD22)</f>
        <v>0</v>
      </c>
      <c r="AL22">
        <f>2*0.95*5.67E-8*(((DE22+$B$7)+273)^4-(AD22+273)^4)</f>
        <v>0</v>
      </c>
      <c r="AM22">
        <f>AB22+AL22+AJ22+AK22</f>
        <v>0</v>
      </c>
      <c r="AN22">
        <v>0</v>
      </c>
      <c r="AO22">
        <v>0</v>
      </c>
      <c r="AP22">
        <f>IF(AN22*$H$13&gt;=AR22,1.0,(AR22/(AR22-AN22*$H$13)))</f>
        <v>0</v>
      </c>
      <c r="AQ22">
        <f>(AP22-1)*100</f>
        <v>0</v>
      </c>
      <c r="AR22">
        <f>MAX(0,($B$13+$C$13*DJ22)/(1+$D$13*DJ22)*DC22/(DE22+273)*$E$13)</f>
        <v>0</v>
      </c>
      <c r="AS22" t="s">
        <v>436</v>
      </c>
      <c r="AT22">
        <v>12551.1</v>
      </c>
      <c r="AU22">
        <v>639.3561538461538</v>
      </c>
      <c r="AV22">
        <v>3599.88</v>
      </c>
      <c r="AW22">
        <f>1-AU22/AV22</f>
        <v>0</v>
      </c>
      <c r="AX22">
        <v>-1.400680041697907</v>
      </c>
      <c r="AY22" t="s">
        <v>411</v>
      </c>
      <c r="AZ22" t="s">
        <v>411</v>
      </c>
      <c r="BA22">
        <v>0</v>
      </c>
      <c r="BB22">
        <v>0</v>
      </c>
      <c r="BC22">
        <f>1-BA22/BB22</f>
        <v>0</v>
      </c>
      <c r="BD22">
        <v>0.5</v>
      </c>
      <c r="BE22">
        <f>CN22</f>
        <v>0</v>
      </c>
      <c r="BF22">
        <f>S22</f>
        <v>0</v>
      </c>
      <c r="BG22">
        <f>BC22*BD22*BE22</f>
        <v>0</v>
      </c>
      <c r="BH22">
        <f>(BF22-AX22)/BE22</f>
        <v>0</v>
      </c>
      <c r="BI22">
        <f>(AV22-BB22)/BB22</f>
        <v>0</v>
      </c>
      <c r="BJ22">
        <f>AU22/(AW22+AU22/BB22)</f>
        <v>0</v>
      </c>
      <c r="BK22" t="s">
        <v>411</v>
      </c>
      <c r="BL22">
        <v>0</v>
      </c>
      <c r="BM22">
        <f>IF(BL22&lt;&gt;0, BL22, BJ22)</f>
        <v>0</v>
      </c>
      <c r="BN22">
        <f>1-BM22/BB22</f>
        <v>0</v>
      </c>
      <c r="BO22">
        <f>(BB22-BA22)/(BB22-BM22)</f>
        <v>0</v>
      </c>
      <c r="BP22">
        <f>(AV22-BB22)/(AV22-BM22)</f>
        <v>0</v>
      </c>
      <c r="BQ22">
        <f>(BB22-BA22)/(BB22-AU22)</f>
        <v>0</v>
      </c>
      <c r="BR22">
        <f>(AV22-BB22)/(AV22-AU22)</f>
        <v>0</v>
      </c>
      <c r="BS22">
        <f>(BO22*BM22/BA22)</f>
        <v>0</v>
      </c>
      <c r="BT22">
        <f>(1-BS22)</f>
        <v>0</v>
      </c>
      <c r="BU22">
        <v>2225</v>
      </c>
      <c r="BV22">
        <v>300</v>
      </c>
      <c r="BW22">
        <v>300</v>
      </c>
      <c r="BX22">
        <v>300</v>
      </c>
      <c r="BY22">
        <v>12551.1</v>
      </c>
      <c r="BZ22">
        <v>3512.62</v>
      </c>
      <c r="CA22">
        <v>-0.0103903</v>
      </c>
      <c r="CB22">
        <v>-29.74</v>
      </c>
      <c r="CC22" t="s">
        <v>411</v>
      </c>
      <c r="CD22" t="s">
        <v>411</v>
      </c>
      <c r="CE22" t="s">
        <v>411</v>
      </c>
      <c r="CF22" t="s">
        <v>411</v>
      </c>
      <c r="CG22" t="s">
        <v>411</v>
      </c>
      <c r="CH22" t="s">
        <v>411</v>
      </c>
      <c r="CI22" t="s">
        <v>411</v>
      </c>
      <c r="CJ22" t="s">
        <v>411</v>
      </c>
      <c r="CK22" t="s">
        <v>411</v>
      </c>
      <c r="CL22" t="s">
        <v>411</v>
      </c>
      <c r="CM22">
        <f>$B$11*DK22+$C$11*DL22+$F$11*DW22*(1-DZ22)</f>
        <v>0</v>
      </c>
      <c r="CN22">
        <f>CM22*CO22</f>
        <v>0</v>
      </c>
      <c r="CO22">
        <f>($B$11*$D$9+$C$11*$D$9+$F$11*((EJ22+EB22)/MAX(EJ22+EB22+EK22, 0.1)*$I$9+EK22/MAX(EJ22+EB22+EK22, 0.1)*$J$9))/($B$11+$C$11+$F$11)</f>
        <v>0</v>
      </c>
      <c r="CP22">
        <f>($B$11*$K$9+$C$11*$K$9+$F$11*((EJ22+EB22)/MAX(EJ22+EB22+EK22, 0.1)*$P$9+EK22/MAX(EJ22+EB22+EK22, 0.1)*$Q$9))/($B$11+$C$11+$F$11)</f>
        <v>0</v>
      </c>
      <c r="CQ22">
        <v>6</v>
      </c>
      <c r="CR22">
        <v>0.5</v>
      </c>
      <c r="CS22" t="s">
        <v>412</v>
      </c>
      <c r="CT22">
        <v>2</v>
      </c>
      <c r="CU22">
        <v>1687919830.5</v>
      </c>
      <c r="CV22">
        <v>436.2862258064516</v>
      </c>
      <c r="CW22">
        <v>434.9981290322581</v>
      </c>
      <c r="CX22">
        <v>16.37171935483871</v>
      </c>
      <c r="CY22">
        <v>16.11901612903225</v>
      </c>
      <c r="CZ22">
        <v>435.9942258064516</v>
      </c>
      <c r="DA22">
        <v>16.18871935483871</v>
      </c>
      <c r="DB22">
        <v>600.2130967741934</v>
      </c>
      <c r="DC22">
        <v>100.8191612903226</v>
      </c>
      <c r="DD22">
        <v>0.09997836774193548</v>
      </c>
      <c r="DE22">
        <v>22.60654838709677</v>
      </c>
      <c r="DF22">
        <v>21.86091935483871</v>
      </c>
      <c r="DG22">
        <v>999.9000000000003</v>
      </c>
      <c r="DH22">
        <v>0</v>
      </c>
      <c r="DI22">
        <v>0</v>
      </c>
      <c r="DJ22">
        <v>9993.022903225807</v>
      </c>
      <c r="DK22">
        <v>0</v>
      </c>
      <c r="DL22">
        <v>0.2826620000000001</v>
      </c>
      <c r="DM22">
        <v>1.294111935483871</v>
      </c>
      <c r="DN22">
        <v>443.5626451612904</v>
      </c>
      <c r="DO22">
        <v>442.1247096774193</v>
      </c>
      <c r="DP22">
        <v>0.2721519032258065</v>
      </c>
      <c r="DQ22">
        <v>434.9981290322581</v>
      </c>
      <c r="DR22">
        <v>16.11901612903225</v>
      </c>
      <c r="DS22">
        <v>1.652543225806452</v>
      </c>
      <c r="DT22">
        <v>1.625105806451613</v>
      </c>
      <c r="DU22">
        <v>14.45767741935484</v>
      </c>
      <c r="DV22">
        <v>14.19893225806452</v>
      </c>
      <c r="DW22">
        <v>0.0499931</v>
      </c>
      <c r="DX22">
        <v>0</v>
      </c>
      <c r="DY22">
        <v>0</v>
      </c>
      <c r="DZ22">
        <v>0</v>
      </c>
      <c r="EA22">
        <v>639.4687096774193</v>
      </c>
      <c r="EB22">
        <v>0.0499931</v>
      </c>
      <c r="EC22">
        <v>-5.325483870967743</v>
      </c>
      <c r="ED22">
        <v>-1.304838709677419</v>
      </c>
      <c r="EE22">
        <v>35.163</v>
      </c>
      <c r="EF22">
        <v>39.43699999999998</v>
      </c>
      <c r="EG22">
        <v>37.56199999999998</v>
      </c>
      <c r="EH22">
        <v>41.75</v>
      </c>
      <c r="EI22">
        <v>37.758</v>
      </c>
      <c r="EJ22">
        <v>0</v>
      </c>
      <c r="EK22">
        <v>0</v>
      </c>
      <c r="EL22">
        <v>0</v>
      </c>
      <c r="EM22">
        <v>158.4000000953674</v>
      </c>
      <c r="EN22">
        <v>0</v>
      </c>
      <c r="EO22">
        <v>639.3561538461538</v>
      </c>
      <c r="EP22">
        <v>-9.759316254314678</v>
      </c>
      <c r="EQ22">
        <v>-8.867008468793649</v>
      </c>
      <c r="ER22">
        <v>-5.269230769230769</v>
      </c>
      <c r="ES22">
        <v>15</v>
      </c>
      <c r="ET22">
        <v>1687919856.5</v>
      </c>
      <c r="EU22" t="s">
        <v>437</v>
      </c>
      <c r="EV22">
        <v>1687919854.5</v>
      </c>
      <c r="EW22">
        <v>1687919856.5</v>
      </c>
      <c r="EX22">
        <v>6</v>
      </c>
      <c r="EY22">
        <v>-0.006</v>
      </c>
      <c r="EZ22">
        <v>-0.019</v>
      </c>
      <c r="FA22">
        <v>0.292</v>
      </c>
      <c r="FB22">
        <v>0.183</v>
      </c>
      <c r="FC22">
        <v>435</v>
      </c>
      <c r="FD22">
        <v>16</v>
      </c>
      <c r="FE22">
        <v>0.25</v>
      </c>
      <c r="FF22">
        <v>0.11</v>
      </c>
      <c r="FG22">
        <v>1.278478</v>
      </c>
      <c r="FH22">
        <v>0.1861353095684795</v>
      </c>
      <c r="FI22">
        <v>0.03688495426322228</v>
      </c>
      <c r="FJ22">
        <v>1</v>
      </c>
      <c r="FK22">
        <v>436.2911333333333</v>
      </c>
      <c r="FL22">
        <v>-0.09658731924486598</v>
      </c>
      <c r="FM22">
        <v>0.01933344827552283</v>
      </c>
      <c r="FN22">
        <v>1</v>
      </c>
      <c r="FO22">
        <v>0.27299495</v>
      </c>
      <c r="FP22">
        <v>-0.01626222889305893</v>
      </c>
      <c r="FQ22">
        <v>0.002059539365367897</v>
      </c>
      <c r="FR22">
        <v>1</v>
      </c>
      <c r="FS22">
        <v>16.39292666666666</v>
      </c>
      <c r="FT22">
        <v>-0.1471074527253207</v>
      </c>
      <c r="FU22">
        <v>0.01070877936814221</v>
      </c>
      <c r="FV22">
        <v>1</v>
      </c>
      <c r="FW22">
        <v>4</v>
      </c>
      <c r="FX22">
        <v>4</v>
      </c>
      <c r="FY22" t="s">
        <v>414</v>
      </c>
      <c r="FZ22">
        <v>3.18334</v>
      </c>
      <c r="GA22">
        <v>2.79694</v>
      </c>
      <c r="GB22">
        <v>0.108796</v>
      </c>
      <c r="GC22">
        <v>0.10914</v>
      </c>
      <c r="GD22">
        <v>0.0921429</v>
      </c>
      <c r="GE22">
        <v>0.0921561</v>
      </c>
      <c r="GF22">
        <v>28062</v>
      </c>
      <c r="GG22">
        <v>22315.3</v>
      </c>
      <c r="GH22">
        <v>29406.2</v>
      </c>
      <c r="GI22">
        <v>24520.6</v>
      </c>
      <c r="GJ22">
        <v>33945.7</v>
      </c>
      <c r="GK22">
        <v>32487.6</v>
      </c>
      <c r="GL22">
        <v>40545.3</v>
      </c>
      <c r="GM22">
        <v>40004.5</v>
      </c>
      <c r="GN22">
        <v>2.21795</v>
      </c>
      <c r="GO22">
        <v>1.95583</v>
      </c>
      <c r="GP22">
        <v>0.0982359</v>
      </c>
      <c r="GQ22">
        <v>0</v>
      </c>
      <c r="GR22">
        <v>20.2318</v>
      </c>
      <c r="GS22">
        <v>999.9</v>
      </c>
      <c r="GT22">
        <v>62.4</v>
      </c>
      <c r="GU22">
        <v>26.6</v>
      </c>
      <c r="GV22">
        <v>21.6377</v>
      </c>
      <c r="GW22">
        <v>62.22</v>
      </c>
      <c r="GX22">
        <v>30.9054</v>
      </c>
      <c r="GY22">
        <v>1</v>
      </c>
      <c r="GZ22">
        <v>-0.322858</v>
      </c>
      <c r="HA22">
        <v>0</v>
      </c>
      <c r="HB22">
        <v>20.2934</v>
      </c>
      <c r="HC22">
        <v>5.22852</v>
      </c>
      <c r="HD22">
        <v>11.9021</v>
      </c>
      <c r="HE22">
        <v>4.96525</v>
      </c>
      <c r="HF22">
        <v>3.292</v>
      </c>
      <c r="HG22">
        <v>9999</v>
      </c>
      <c r="HH22">
        <v>9999</v>
      </c>
      <c r="HI22">
        <v>9999</v>
      </c>
      <c r="HJ22">
        <v>999.9</v>
      </c>
      <c r="HK22">
        <v>4.97016</v>
      </c>
      <c r="HL22">
        <v>1.87469</v>
      </c>
      <c r="HM22">
        <v>1.87339</v>
      </c>
      <c r="HN22">
        <v>1.87243</v>
      </c>
      <c r="HO22">
        <v>1.87408</v>
      </c>
      <c r="HP22">
        <v>1.86905</v>
      </c>
      <c r="HQ22">
        <v>1.87325</v>
      </c>
      <c r="HR22">
        <v>1.87828</v>
      </c>
      <c r="HS22">
        <v>0</v>
      </c>
      <c r="HT22">
        <v>0</v>
      </c>
      <c r="HU22">
        <v>0</v>
      </c>
      <c r="HV22">
        <v>0</v>
      </c>
      <c r="HW22" t="s">
        <v>415</v>
      </c>
      <c r="HX22" t="s">
        <v>416</v>
      </c>
      <c r="HY22" t="s">
        <v>417</v>
      </c>
      <c r="HZ22" t="s">
        <v>417</v>
      </c>
      <c r="IA22" t="s">
        <v>417</v>
      </c>
      <c r="IB22" t="s">
        <v>417</v>
      </c>
      <c r="IC22">
        <v>0</v>
      </c>
      <c r="ID22">
        <v>100</v>
      </c>
      <c r="IE22">
        <v>100</v>
      </c>
      <c r="IF22">
        <v>0.292</v>
      </c>
      <c r="IG22">
        <v>0.183</v>
      </c>
      <c r="IH22">
        <v>0.2979000000001406</v>
      </c>
      <c r="II22">
        <v>0</v>
      </c>
      <c r="IJ22">
        <v>0</v>
      </c>
      <c r="IK22">
        <v>0</v>
      </c>
      <c r="IL22">
        <v>0.202445000000008</v>
      </c>
      <c r="IM22">
        <v>0</v>
      </c>
      <c r="IN22">
        <v>0</v>
      </c>
      <c r="IO22">
        <v>0</v>
      </c>
      <c r="IP22">
        <v>-1</v>
      </c>
      <c r="IQ22">
        <v>-1</v>
      </c>
      <c r="IR22">
        <v>-1</v>
      </c>
      <c r="IS22">
        <v>-1</v>
      </c>
      <c r="IT22">
        <v>2.4</v>
      </c>
      <c r="IU22">
        <v>2.4</v>
      </c>
      <c r="IV22">
        <v>1.11572</v>
      </c>
      <c r="IW22">
        <v>2.40112</v>
      </c>
      <c r="IX22">
        <v>1.42578</v>
      </c>
      <c r="IY22">
        <v>2.27295</v>
      </c>
      <c r="IZ22">
        <v>1.54785</v>
      </c>
      <c r="JA22">
        <v>2.2937</v>
      </c>
      <c r="JB22">
        <v>29.8364</v>
      </c>
      <c r="JC22">
        <v>14.062</v>
      </c>
      <c r="JD22">
        <v>18</v>
      </c>
      <c r="JE22">
        <v>619.3200000000001</v>
      </c>
      <c r="JF22">
        <v>438.673</v>
      </c>
      <c r="JG22">
        <v>22.1783</v>
      </c>
      <c r="JH22">
        <v>23.0701</v>
      </c>
      <c r="JI22">
        <v>30.0002</v>
      </c>
      <c r="JJ22">
        <v>23.0844</v>
      </c>
      <c r="JK22">
        <v>23.052</v>
      </c>
      <c r="JL22">
        <v>22.3554</v>
      </c>
      <c r="JM22">
        <v>0</v>
      </c>
      <c r="JN22">
        <v>100</v>
      </c>
      <c r="JO22">
        <v>-999.9</v>
      </c>
      <c r="JP22">
        <v>435</v>
      </c>
      <c r="JQ22">
        <v>21</v>
      </c>
      <c r="JR22">
        <v>95.789</v>
      </c>
      <c r="JS22">
        <v>101.78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2023-06-28T02:40:00Z</dcterms:created>
  <dcterms:modified xsi:type="dcterms:W3CDTF">2023-06-28T02:40:00Z</dcterms:modified>
</cp:coreProperties>
</file>