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<sst xmlns="http://schemas.openxmlformats.org/spreadsheetml/2006/main" count="3771" uniqueCount="813">
  <si>
    <t>File opened</t>
  </si>
  <si>
    <t>2023-07-20 08:43:27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</si>
  <si>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</si>
  <si>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</si>
  <si>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</si>
  <si>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</si>
  <si>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</si>
  <si>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</si>
  <si>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</si>
  <si>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</si>
  <si>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</si>
  <si>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</si>
  <si>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</si>
  <si>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</si>
  <si>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</si>
  <si>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18 09:47</t>
  </si>
  <si>
    <t>H2O rangematch</t>
  </si>
  <si>
    <t>Tue Jul 18 09:53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</si>
  <si>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</si>
  <si>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</si>
  <si>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</si>
  <si>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</si>
  <si>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</si>
  <si>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</si>
  <si>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</si>
  <si>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</si>
  <si>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</si>
  <si>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08:43:27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</si>
  <si>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</si>
  <si>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</si>
  <si>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</si>
  <si>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</si>
  <si>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</si>
  <si>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</si>
  <si>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</si>
  <si>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</si>
  <si>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</si>
  <si>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</si>
  <si>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</si>
  <si>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</si>
  <si>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</si>
  <si>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</si>
  <si>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</si>
  <si>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</si>
  <si>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</si>
  <si>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</si>
  <si>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</si>
  <si>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</si>
  <si>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</si>
  <si>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</si>
  <si>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</si>
  <si>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</si>
  <si>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</si>
  <si>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</si>
  <si>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</si>
  <si>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</si>
  <si>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</si>
  <si>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</si>
  <si>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</si>
  <si>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</si>
  <si>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</si>
  <si>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</si>
  <si>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</si>
  <si>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</si>
  <si>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</si>
  <si>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</si>
  <si>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</si>
  <si>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</si>
  <si>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</si>
  <si>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</si>
  <si>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</si>
  <si>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</si>
  <si>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</si>
  <si>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</si>
  <si>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</si>
  <si>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</si>
  <si>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</si>
  <si>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</si>
  <si>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</si>
  <si>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</si>
  <si>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</si>
  <si>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2.55702 80.089 374.567 615.142 859.999 1054.33 1244.16 1393.3</t>
  </si>
  <si>
    <t>Fs_true</t>
  </si>
  <si>
    <t>-0.192688 99.4127 401.809 601.156 801.581 1001.05 1202.41 1401.12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</si>
  <si>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</si>
  <si>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</si>
  <si>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</si>
  <si>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</si>
  <si>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</si>
  <si>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</si>
  <si>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</si>
  <si>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</si>
  <si>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</si>
  <si>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</si>
  <si>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</si>
  <si>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</si>
  <si>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</si>
  <si>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</si>
  <si>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</si>
  <si>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</si>
  <si>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</si>
  <si>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</si>
  <si>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</si>
  <si>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</si>
  <si>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</si>
  <si>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</si>
  <si>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</si>
  <si>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</si>
  <si>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</si>
  <si>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</si>
  <si>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</si>
  <si>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</si>
  <si>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</si>
  <si>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</si>
  <si>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</si>
  <si>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</si>
  <si>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</si>
  <si>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</si>
  <si>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</si>
  <si>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</si>
  <si>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</si>
  <si>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</si>
  <si>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</si>
  <si>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</si>
  <si>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</si>
  <si>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</si>
  <si>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</si>
  <si>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</si>
  <si>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</si>
  <si>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</si>
  <si>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</si>
  <si>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</si>
  <si>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</si>
  <si>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</si>
  <si>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</si>
  <si>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</si>
  <si>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</si>
  <si>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</si>
  <si>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</si>
  <si>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</si>
  <si>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</si>
  <si>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</si>
  <si>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</si>
  <si>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</si>
  <si>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</si>
  <si>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</si>
  <si>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</si>
  <si>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</si>
  <si>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</si>
  <si>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</si>
  <si>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</si>
  <si>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</si>
  <si>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</si>
  <si>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</si>
  <si>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</si>
  <si>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</si>
  <si>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</si>
  <si>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</si>
  <si>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</si>
  <si>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</si>
  <si>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</si>
  <si>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</si>
  <si>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</si>
  <si>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</si>
  <si>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</si>
  <si>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</si>
  <si>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</si>
  <si>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</si>
  <si>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</si>
  <si>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</si>
  <si>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</si>
  <si>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</si>
  <si>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</si>
  <si>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</si>
  <si>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</si>
  <si>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</si>
  <si>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</si>
  <si>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</si>
  <si>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</si>
  <si>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</si>
  <si>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</si>
  <si>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</si>
  <si>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</si>
  <si>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</si>
  <si>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</si>
  <si>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</si>
  <si>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</si>
  <si>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</si>
  <si>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</si>
  <si>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</si>
  <si>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</si>
  <si>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</si>
  <si>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</si>
  <si>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</si>
  <si>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</si>
  <si>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</si>
  <si>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</si>
  <si>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</si>
  <si>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</si>
  <si>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</si>
  <si>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</si>
  <si>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</si>
  <si>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</si>
  <si>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</si>
  <si>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</si>
  <si>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</si>
  <si>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</si>
  <si>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</si>
  <si>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</si>
  <si>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</si>
  <si>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</si>
  <si>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</si>
  <si>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</si>
  <si>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</si>
  <si>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</si>
  <si>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</si>
  <si>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</si>
  <si>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</si>
  <si>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</si>
  <si>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</si>
  <si>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</si>
  <si>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</si>
  <si>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</si>
  <si>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</si>
  <si>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</si>
  <si>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</si>
  <si>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</si>
  <si>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</si>
  <si>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</si>
  <si>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</si>
  <si>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</si>
  <si>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</si>
  <si>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</si>
  <si>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</si>
  <si>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</si>
  <si>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</si>
  <si>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</si>
  <si>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</si>
  <si>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</si>
  <si>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</si>
  <si>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</si>
  <si>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</si>
  <si>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</si>
  <si>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</si>
  <si>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</si>
  <si>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</si>
  <si>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</si>
  <si>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</si>
  <si>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</si>
  <si>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</si>
  <si>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</si>
  <si>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</si>
  <si>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</si>
  <si>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</si>
  <si>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</si>
  <si>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</si>
  <si>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</si>
  <si>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</si>
  <si>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</si>
  <si>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</si>
  <si>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</si>
  <si>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</si>
  <si>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</si>
  <si>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</si>
  <si>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</si>
  <si>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</si>
  <si>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</si>
  <si>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</si>
  <si>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</si>
  <si>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</si>
  <si>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</si>
  <si>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</si>
  <si>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</si>
  <si>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</si>
  <si>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</si>
  <si>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</si>
  <si>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</si>
  <si>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</si>
  <si>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</si>
  <si>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</si>
  <si>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</si>
  <si>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</si>
  <si>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</si>
  <si>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</si>
  <si>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</si>
  <si>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</si>
  <si>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</si>
  <si>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</si>
  <si>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</si>
  <si>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</si>
  <si>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</si>
  <si>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</si>
  <si>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</si>
  <si>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</si>
  <si>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</si>
  <si>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</si>
  <si>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</si>
  <si>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</si>
  <si>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</si>
  <si>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</si>
  <si>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</si>
  <si>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</si>
  <si>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</si>
  <si>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</si>
  <si>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</si>
  <si>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</si>
  <si>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</si>
  <si>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</si>
  <si>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</si>
  <si>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</si>
  <si>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</si>
  <si>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</si>
  <si>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</si>
  <si>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</si>
  <si>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</si>
  <si>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</si>
  <si>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</si>
  <si>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</si>
  <si>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</si>
  <si>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</si>
  <si>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</si>
  <si>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</si>
  <si>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</si>
  <si>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</si>
  <si>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</si>
  <si>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</si>
  <si>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</si>
  <si>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</si>
  <si>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</si>
  <si>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</si>
  <si>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</si>
  <si>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</si>
  <si>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</si>
  <si>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</si>
  <si>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</si>
  <si>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</si>
  <si>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</si>
  <si>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</si>
  <si>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</si>
  <si>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</si>
  <si>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</si>
  <si>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</si>
  <si>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</si>
  <si>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</si>
  <si>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</si>
  <si>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</si>
  <si>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</si>
  <si>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</si>
  <si>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</si>
  <si>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</si>
  <si>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</si>
  <si>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</si>
  <si>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</si>
  <si>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</si>
  <si>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</si>
  <si>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</si>
  <si>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</si>
  <si>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</si>
  <si>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</si>
  <si>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</si>
  <si>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</si>
  <si>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</si>
  <si>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</si>
  <si>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</si>
  <si>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</si>
  <si>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</si>
  <si>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</si>
  <si>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</si>
  <si>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</si>
  <si>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</si>
  <si>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</si>
  <si>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</si>
  <si>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</si>
  <si>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</si>
  <si>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</si>
  <si>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</si>
  <si>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</si>
  <si>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</si>
  <si>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</si>
  <si>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</si>
  <si>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</si>
  <si>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</si>
  <si>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</si>
  <si>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</si>
  <si>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</si>
  <si>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</si>
  <si>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</si>
  <si>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</si>
  <si>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</si>
  <si>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</si>
  <si>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</si>
  <si>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</si>
  <si>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</si>
  <si>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</si>
  <si>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</si>
  <si>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</si>
  <si>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</si>
  <si>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</si>
  <si>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</si>
  <si>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</si>
  <si>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</si>
  <si>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</si>
  <si>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</si>
  <si>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</si>
  <si>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</si>
  <si>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</si>
  <si>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</si>
  <si>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20230720 08:50:28</t>
  </si>
  <si>
    <t>08:50:28</t>
  </si>
  <si>
    <t>2H</t>
  </si>
  <si>
    <t>8</t>
  </si>
  <si>
    <t>LCOR-211</t>
  </si>
  <si>
    <t>MPF-2753-20230719-12_05_31</t>
  </si>
  <si>
    <t>MPF-2782-20230720-08_50_26</t>
  </si>
  <si>
    <t>DARK-2783-20230720-08_50_34</t>
  </si>
  <si>
    <t>-</t>
  </si>
  <si>
    <t>0: Broadleaf</t>
  </si>
  <si>
    <t>08:49:38</t>
  </si>
  <si>
    <t>4/4</t>
  </si>
  <si>
    <t>11111111</t>
  </si>
  <si>
    <t>oooooooo</t>
  </si>
  <si>
    <t>on</t>
  </si>
  <si>
    <t>20230720 08:51:37</t>
  </si>
  <si>
    <t>08:51:37</t>
  </si>
  <si>
    <t>MPF-2784-20230720-08_51_36</t>
  </si>
  <si>
    <t>DARK-2785-20230720-08_51_43</t>
  </si>
  <si>
    <t>20230720 08:53:05</t>
  </si>
  <si>
    <t>08:53:05</t>
  </si>
  <si>
    <t>MPF-2786-20230720-08_53_04</t>
  </si>
  <si>
    <t>DARK-2787-20230720-08_53_11</t>
  </si>
  <si>
    <t>20230720 08:54:47</t>
  </si>
  <si>
    <t>08:54:47</t>
  </si>
  <si>
    <t>MPF-2788-20230720-08_54_46</t>
  </si>
  <si>
    <t>DARK-2789-20230720-08_54_53</t>
  </si>
  <si>
    <t>08:54:09</t>
  </si>
  <si>
    <t>20230720 08:56:34</t>
  </si>
  <si>
    <t>08:56:34</t>
  </si>
  <si>
    <t>MPF-2790-20230720-08_56_33</t>
  </si>
  <si>
    <t>DARK-2791-20230720-08_56_40</t>
  </si>
  <si>
    <t>08:56:08</t>
  </si>
  <si>
    <t>20230720 08:58:44</t>
  </si>
  <si>
    <t>08:58:44</t>
  </si>
  <si>
    <t>MPF-2792-20230720-08_58_42</t>
  </si>
  <si>
    <t>DARK-2793-20230720-08_58_50</t>
  </si>
  <si>
    <t>08:58:01</t>
  </si>
  <si>
    <t>3/4</t>
  </si>
  <si>
    <t>20230720 09:00:47</t>
  </si>
  <si>
    <t>09:00:47</t>
  </si>
  <si>
    <t>MPF-2794-20230720-09_00_46</t>
  </si>
  <si>
    <t>09:00:08</t>
  </si>
  <si>
    <t>20230720 09:14:16</t>
  </si>
  <si>
    <t>09:14:16</t>
  </si>
  <si>
    <t>MPF-2795-20230720-09_14_15</t>
  </si>
  <si>
    <t>DARK-2796-20230720-09_14_22</t>
  </si>
  <si>
    <t>20230720 09:15:41</t>
  </si>
  <si>
    <t>09:15:41</t>
  </si>
  <si>
    <t>MPF-2797-20230720-09_15_39</t>
  </si>
  <si>
    <t>DARK-2798-20230720-09_15_47</t>
  </si>
  <si>
    <t>09:16:04</t>
  </si>
  <si>
    <t>2/4</t>
  </si>
  <si>
    <t>20230720 09:17:20</t>
  </si>
  <si>
    <t>09:17:20</t>
  </si>
  <si>
    <t>MPF-2799-20230720-09_17_19</t>
  </si>
  <si>
    <t>DARK-2800-20230720-09_17_26</t>
  </si>
  <si>
    <t>09:17:39</t>
  </si>
  <si>
    <t>20230720 09:18:55</t>
  </si>
  <si>
    <t>09:18:55</t>
  </si>
  <si>
    <t>MPF-2801-20230720-09_18_54</t>
  </si>
  <si>
    <t>DARK-2802-20230720-09_19_01</t>
  </si>
  <si>
    <t>09:19:19</t>
  </si>
  <si>
    <t>20230720 09:20:35</t>
  </si>
  <si>
    <t>09:20:35</t>
  </si>
  <si>
    <t>MPF-2803-20230720-09_20_33</t>
  </si>
  <si>
    <t>DARK-2804-20230720-09_20_41</t>
  </si>
  <si>
    <t>09:20:52</t>
  </si>
  <si>
    <t>20230720 09:22:08</t>
  </si>
  <si>
    <t>09:22:08</t>
  </si>
  <si>
    <t>MPF-2805-20230720-09_22_06</t>
  </si>
  <si>
    <t>DARK-2806-20230720-09_22_14</t>
  </si>
  <si>
    <t>09:22:25</t>
  </si>
  <si>
    <t>Stability Definition:	ΔCO2 (Meas2): Slp&lt;2.5 Per=20	ΔH2O (Meas2): Slp&lt;0.5 Per=20	H2O_s (Meas): Per=15	CO2_s (Meas): Slp&lt;5 Per=15</t>
  </si>
  <si>
    <t>09:22:32</t>
  </si>
  <si>
    <t>09:22:33</t>
  </si>
  <si>
    <t>Stability Definition:	ΔCO2 (Meas2): Slp&lt;2.5 Per=20	ΔH2O (Meas2): Slp&lt;0.5 Per=20	H2O_s (Meas): Slp&lt;0.7 Per=15	CO2_s (Meas): Slp&lt;5 Per=15</t>
  </si>
  <si>
    <t>09:23:36</t>
  </si>
  <si>
    <t>Stability Definition:	ΔCO2 (Meas2): Slp&lt;2.5 Per=20	ΔH2O (Meas2): Slp&lt;0.5 Per=20	H2O_s (Meas): Slp&lt;0.7 Per=15	CO2_s (Meas): Slp&lt;5 Std&lt;1 Per=15</t>
  </si>
  <si>
    <t>20230720 09:23:41</t>
  </si>
  <si>
    <t>09:23:41</t>
  </si>
  <si>
    <t>MPF-2807-20230720-09_23_39</t>
  </si>
  <si>
    <t>DARK-2808-20230720-09_23_47</t>
  </si>
  <si>
    <t>0/4</t>
  </si>
  <si>
    <t>20230720 09:25:05</t>
  </si>
  <si>
    <t>09:25:05</t>
  </si>
  <si>
    <t>MPF-2809-20230720-09_25_04</t>
  </si>
  <si>
    <t>DARK-2810-20230720-09_25_11</t>
  </si>
  <si>
    <t>20230720 09:26:30</t>
  </si>
  <si>
    <t>09:26:30</t>
  </si>
  <si>
    <t>MPF-2811-20230720-09_26_28</t>
  </si>
  <si>
    <t>DARK-2812-20230720-09_26_36</t>
  </si>
  <si>
    <t>20230720 09:27:54</t>
  </si>
  <si>
    <t>09:27:54</t>
  </si>
  <si>
    <t>MPF-2813-20230720-09_27_53</t>
  </si>
  <si>
    <t>DARK-2814-20230720-09_28_00</t>
  </si>
  <si>
    <t>20230720 09:29:19</t>
  </si>
  <si>
    <t>09:29:19</t>
  </si>
  <si>
    <t>MPF-2815-20230720-09_29_17</t>
  </si>
  <si>
    <t>DARK-2816-20230720-09_29_25</t>
  </si>
  <si>
    <t>20230720 09:30:43</t>
  </si>
  <si>
    <t>09:30:43</t>
  </si>
  <si>
    <t>MPF-2817-20230720-09_30_42</t>
  </si>
  <si>
    <t>DARK-2818-20230720-09_30_49</t>
  </si>
  <si>
    <t>20230720 09:32:08</t>
  </si>
  <si>
    <t>09:32:08</t>
  </si>
  <si>
    <t>MPF-2819-20230720-09_32_06</t>
  </si>
  <si>
    <t>DARK-2820-20230720-09_32_14</t>
  </si>
  <si>
    <t>20230720 09:33:32</t>
  </si>
  <si>
    <t>09:33:32</t>
  </si>
  <si>
    <t>MPF-2821-20230720-09_33_31</t>
  </si>
  <si>
    <t>DARK-2822-20230720-09_33_38</t>
  </si>
  <si>
    <t>20230720 09:43:36</t>
  </si>
  <si>
    <t>09:43:36</t>
  </si>
  <si>
    <t>5C</t>
  </si>
  <si>
    <t>LCOR-274</t>
  </si>
  <si>
    <t>MPF-2823-20230720-09_43_34</t>
  </si>
  <si>
    <t>DARK-2824-20230720-09_43_42</t>
  </si>
  <si>
    <t>20230720 09:44:45</t>
  </si>
  <si>
    <t>09:44:45</t>
  </si>
  <si>
    <t>MPF-2825-20230720-09_44_44</t>
  </si>
  <si>
    <t>DARK-2826-20230720-09_44_51</t>
  </si>
  <si>
    <t>20230720 09:45:55</t>
  </si>
  <si>
    <t>09:45:55</t>
  </si>
  <si>
    <t>MPF-2827-20230720-09_45_53</t>
  </si>
  <si>
    <t>DARK-2828-20230720-09_46_01</t>
  </si>
  <si>
    <t>20230720 09:47:17</t>
  </si>
  <si>
    <t>09:47:17</t>
  </si>
  <si>
    <t>MPF-2829-20230720-09_47_16</t>
  </si>
  <si>
    <t>DARK-2830-20230720-09_47_23</t>
  </si>
  <si>
    <t>09:47:46</t>
  </si>
  <si>
    <t>20230720 09:49:33</t>
  </si>
  <si>
    <t>09:49:33</t>
  </si>
  <si>
    <t>MPF-2831-20230720-09_49_31</t>
  </si>
  <si>
    <t>DARK-2832-20230720-09_49_39</t>
  </si>
  <si>
    <t>09:49:55</t>
  </si>
  <si>
    <t>20230720 09:51:35</t>
  </si>
  <si>
    <t>09:51:35</t>
  </si>
  <si>
    <t>MPF-2833-20230720-09_51_33</t>
  </si>
  <si>
    <t>DARK-2834-20230720-09_51_41</t>
  </si>
  <si>
    <t>09:51:51</t>
  </si>
  <si>
    <t>20230720 09:53:09</t>
  </si>
  <si>
    <t>09:53:09</t>
  </si>
  <si>
    <t>MPF-2835-20230720-09_53_08</t>
  </si>
  <si>
    <t>09:53:26</t>
  </si>
  <si>
    <t>20230720 09:58:34</t>
  </si>
  <si>
    <t>09:58:34</t>
  </si>
  <si>
    <t>MPF-2836-20230720-09_58_32</t>
  </si>
  <si>
    <t>DARK-2837-20230720-09_58_40</t>
  </si>
  <si>
    <t>20230720 09:59:58</t>
  </si>
  <si>
    <t>09:59:58</t>
  </si>
  <si>
    <t>MPF-2838-20230720-09_59_57</t>
  </si>
  <si>
    <t>DARK-2839-20230720-10_00_04</t>
  </si>
  <si>
    <t>10:00:37</t>
  </si>
  <si>
    <t>20230720 10:01:53</t>
  </si>
  <si>
    <t>10:01:53</t>
  </si>
  <si>
    <t>MPF-2840-20230720-10_01_52</t>
  </si>
  <si>
    <t>DARK-2841-20230720-10_01_59</t>
  </si>
  <si>
    <t>10:02:11</t>
  </si>
  <si>
    <t>1/4</t>
  </si>
  <si>
    <t>20230720 10:03:27</t>
  </si>
  <si>
    <t>10:03:27</t>
  </si>
  <si>
    <t>MPF-2842-20230720-10_03_25</t>
  </si>
  <si>
    <t>DARK-2843-20230720-10_03_33</t>
  </si>
  <si>
    <t>10:03:44</t>
  </si>
  <si>
    <t>20230720 10:05:00</t>
  </si>
  <si>
    <t>10:05:00</t>
  </si>
  <si>
    <t>MPF-2844-20230720-10_04_59</t>
  </si>
  <si>
    <t>DARK-2845-20230720-10_05_06</t>
  </si>
  <si>
    <t>10:05:16</t>
  </si>
  <si>
    <t>20230720 10:06:32</t>
  </si>
  <si>
    <t>10:06:32</t>
  </si>
  <si>
    <t>MPF-2846-20230720-10_06_31</t>
  </si>
  <si>
    <t>DARK-2847-20230720-10_06_38</t>
  </si>
  <si>
    <t>10:07:09</t>
  </si>
  <si>
    <t>20230720 10:08:25</t>
  </si>
  <si>
    <t>10:08:25</t>
  </si>
  <si>
    <t>MPF-2848-20230720-10_08_23</t>
  </si>
  <si>
    <t>DARK-2849-20230720-10_08_31</t>
  </si>
  <si>
    <t>20230720 10:09:49</t>
  </si>
  <si>
    <t>10:09:49</t>
  </si>
  <si>
    <t>MPF-2850-20230720-10_09_48</t>
  </si>
  <si>
    <t>DARK-2851-20230720-10_09_55</t>
  </si>
  <si>
    <t>20230720 10:11:14</t>
  </si>
  <si>
    <t>10:11:14</t>
  </si>
  <si>
    <t>MPF-2852-20230720-10_11_12</t>
  </si>
  <si>
    <t>DARK-2853-20230720-10_11_20</t>
  </si>
  <si>
    <t>20230720 10:12:38</t>
  </si>
  <si>
    <t>10:12:38</t>
  </si>
  <si>
    <t>MPF-2854-20230720-10_12_37</t>
  </si>
  <si>
    <t>DARK-2855-20230720-10_12_44</t>
  </si>
  <si>
    <t>20230720 10:14:03</t>
  </si>
  <si>
    <t>10:14:03</t>
  </si>
  <si>
    <t>MPF-2856-20230720-10_14_02</t>
  </si>
  <si>
    <t>DARK-2857-20230720-10_14_09</t>
  </si>
  <si>
    <t>20230720 10:15:28</t>
  </si>
  <si>
    <t>10:15:28</t>
  </si>
  <si>
    <t>MPF-2858-20230720-10_15_26</t>
  </si>
  <si>
    <t>DARK-2859-20230720-10_15_34</t>
  </si>
  <si>
    <t>20230720 10:16:52</t>
  </si>
  <si>
    <t>10:16:52</t>
  </si>
  <si>
    <t>MPF-2860-20230720-10_16_51</t>
  </si>
  <si>
    <t>DARK-2861-20230720-10_16_58</t>
  </si>
  <si>
    <t>20230720 10:18:17</t>
  </si>
  <si>
    <t>10:18:17</t>
  </si>
  <si>
    <t>MPF-2862-20230720-10_18_15</t>
  </si>
  <si>
    <t>DARK-2863-20230720-10_18_23</t>
  </si>
  <si>
    <t>20230720 11:14:03</t>
  </si>
  <si>
    <t>11:14:03</t>
  </si>
  <si>
    <t>4a</t>
  </si>
  <si>
    <t>9</t>
  </si>
  <si>
    <t>LCOR-231</t>
  </si>
  <si>
    <t>MPF-2864-20230720-11_14_01</t>
  </si>
  <si>
    <t>DARK-2865-20230720-11_14_09</t>
  </si>
  <si>
    <t>11:14:43</t>
  </si>
  <si>
    <t>20230720 11:16:44</t>
  </si>
  <si>
    <t>11:16:44</t>
  </si>
  <si>
    <t>MPF-2866-20230720-11_16_43</t>
  </si>
  <si>
    <t>DARK-2867-20230720-11_16_50</t>
  </si>
  <si>
    <t>20230720 11:17:54</t>
  </si>
  <si>
    <t>11:17:54</t>
  </si>
  <si>
    <t>MPF-2868-20230720-11_17_53</t>
  </si>
  <si>
    <t>DARK-2869-20230720-11_18_00</t>
  </si>
  <si>
    <t>20230720 11:20:02</t>
  </si>
  <si>
    <t>11:20:02</t>
  </si>
  <si>
    <t>MPF-2870-20230720-11_20_00</t>
  </si>
  <si>
    <t>DARK-2871-20230720-11_20_08</t>
  </si>
  <si>
    <t>11:19:23</t>
  </si>
  <si>
    <t>20230720 11:21:11</t>
  </si>
  <si>
    <t>11:21:11</t>
  </si>
  <si>
    <t>MPF-2872-20230720-11_21_10</t>
  </si>
  <si>
    <t>DARK-2873-20230720-11_21_17</t>
  </si>
  <si>
    <t>11:21:29</t>
  </si>
  <si>
    <t>20230720 11:23:00</t>
  </si>
  <si>
    <t>11:23:00</t>
  </si>
  <si>
    <t>MPF-2874-20230720-11_22_58</t>
  </si>
  <si>
    <t>DARK-2875-20230720-11_23_06</t>
  </si>
  <si>
    <t>11:23:17</t>
  </si>
  <si>
    <t>20230720 11:24:53</t>
  </si>
  <si>
    <t>11:24:53</t>
  </si>
  <si>
    <t>MPF-2876-20230720-11_24_52</t>
  </si>
  <si>
    <t>11:24:27</t>
  </si>
  <si>
    <t>20230720 11:26:48</t>
  </si>
  <si>
    <t>11:26:48</t>
  </si>
  <si>
    <t>MPF-2877-20230720-11_26_47</t>
  </si>
  <si>
    <t>DARK-2878-20230720-11_26_54</t>
  </si>
  <si>
    <t>20230720 11:28:13</t>
  </si>
  <si>
    <t>11:28:13</t>
  </si>
  <si>
    <t>MPF-2879-20230720-11_28_11</t>
  </si>
  <si>
    <t>DARK-2880-20230720-11_28_19</t>
  </si>
  <si>
    <t>11:28:37</t>
  </si>
  <si>
    <t>20230720 11:29:53</t>
  </si>
  <si>
    <t>11:29:53</t>
  </si>
  <si>
    <t>MPF-2881-20230720-11_29_51</t>
  </si>
  <si>
    <t>DARK-2882-20230720-11_29_59</t>
  </si>
  <si>
    <t>11:30:11</t>
  </si>
  <si>
    <t>20230720 11:31:27</t>
  </si>
  <si>
    <t>11:31:27</t>
  </si>
  <si>
    <t>MPF-2883-20230720-11_31_25</t>
  </si>
  <si>
    <t>DARK-2884-20230720-11_31_33</t>
  </si>
  <si>
    <t>11:31:49</t>
  </si>
  <si>
    <t>20230720 11:33:05</t>
  </si>
  <si>
    <t>11:33:05</t>
  </si>
  <si>
    <t>MPF-2885-20230720-11_33_03</t>
  </si>
  <si>
    <t>DARK-2886-20230720-11_33_11</t>
  </si>
  <si>
    <t>11:33:22</t>
  </si>
  <si>
    <t>20230720 11:34:38</t>
  </si>
  <si>
    <t>11:34:38</t>
  </si>
  <si>
    <t>MPF-2887-20230720-11_34_37</t>
  </si>
  <si>
    <t>DARK-2888-20230720-11_34_44</t>
  </si>
  <si>
    <t>11:34:55</t>
  </si>
  <si>
    <t>20230720 11:36:11</t>
  </si>
  <si>
    <t>11:36:11</t>
  </si>
  <si>
    <t>MPF-2889-20230720-11_36_10</t>
  </si>
  <si>
    <t>DARK-2890-20230720-11_36_17</t>
  </si>
  <si>
    <t>20230720 11:37:36</t>
  </si>
  <si>
    <t>11:37:36</t>
  </si>
  <si>
    <t>MPF-2891-20230720-11_37_34</t>
  </si>
  <si>
    <t>DARK-2892-20230720-11_37_42</t>
  </si>
  <si>
    <t>20230720 11:39:00</t>
  </si>
  <si>
    <t>11:39:00</t>
  </si>
  <si>
    <t>MPF-2893-20230720-11_38_59</t>
  </si>
  <si>
    <t>DARK-2894-20230720-11_39_06</t>
  </si>
  <si>
    <t>20230720 11:40:25</t>
  </si>
  <si>
    <t>11:40:25</t>
  </si>
  <si>
    <t>MPF-2895-20230720-11_40_23</t>
  </si>
  <si>
    <t>DARK-2896-20230720-11_40_31</t>
  </si>
  <si>
    <t>20230720 11:41:49</t>
  </si>
  <si>
    <t>11:41:49</t>
  </si>
  <si>
    <t>MPF-2897-20230720-11_41_48</t>
  </si>
  <si>
    <t>DARK-2898-20230720-11_41_55</t>
  </si>
  <si>
    <t>20230720 11:43:14</t>
  </si>
  <si>
    <t>11:43:14</t>
  </si>
  <si>
    <t>MPF-2899-20230720-11_43_12</t>
  </si>
  <si>
    <t>DARK-2900-20230720-11_43_20</t>
  </si>
  <si>
    <t>20230720 11:44:38</t>
  </si>
  <si>
    <t>11:44:38</t>
  </si>
  <si>
    <t>MPF-2901-20230720-11_44_36</t>
  </si>
  <si>
    <t>DARK-2902-20230720-11_44_44</t>
  </si>
  <si>
    <t>20230720 11:46:02</t>
  </si>
  <si>
    <t>11:46:02</t>
  </si>
  <si>
    <t>MPF-2903-20230720-11_46_01</t>
  </si>
  <si>
    <t>DARK-2904-20230720-11_46_08</t>
  </si>
  <si>
    <t>20230720 11:59:13</t>
  </si>
  <si>
    <t>11:59:13</t>
  </si>
  <si>
    <t>5a</t>
  </si>
  <si>
    <t>7</t>
  </si>
  <si>
    <t>LCOR-164</t>
  </si>
  <si>
    <t>MPF-2905-20230720-11_59_12</t>
  </si>
  <si>
    <t>DARK-2906-20230720-11_59_19</t>
  </si>
  <si>
    <t>20230720 12:00:23</t>
  </si>
  <si>
    <t>12:00:23</t>
  </si>
  <si>
    <t>MPF-2907-20230720-12_00_21</t>
  </si>
  <si>
    <t>DARK-2908-20230720-12_00_29</t>
  </si>
  <si>
    <t>20230720 12:01:32</t>
  </si>
  <si>
    <t>12:01:32</t>
  </si>
  <si>
    <t>MPF-2909-20230720-12_01_31</t>
  </si>
  <si>
    <t>DARK-2910-20230720-12_01_38</t>
  </si>
  <si>
    <t>20230720 12:03:21</t>
  </si>
  <si>
    <t>12:03:21</t>
  </si>
  <si>
    <t>MPF-2911-20230720-12_03_19</t>
  </si>
  <si>
    <t>DARK-2912-20230720-12_03_27</t>
  </si>
  <si>
    <t>12:02:52</t>
  </si>
  <si>
    <t>20230720 12:05:03</t>
  </si>
  <si>
    <t>12:05:03</t>
  </si>
  <si>
    <t>MPF-2913-20230720-12_05_01</t>
  </si>
  <si>
    <t>DARK-2914-20230720-12_05_09</t>
  </si>
  <si>
    <t>12:04:36</t>
  </si>
  <si>
    <t>20230720 12:06:49</t>
  </si>
  <si>
    <t>12:06:49</t>
  </si>
  <si>
    <t>MPF-2915-20230720-12_06_48</t>
  </si>
  <si>
    <t>DARK-2916-20230720-12_06_55</t>
  </si>
  <si>
    <t>12:06:23</t>
  </si>
  <si>
    <t>20230720 12:08:35</t>
  </si>
  <si>
    <t>12:08:35</t>
  </si>
  <si>
    <t>MPF-2917-20230720-12_08_34</t>
  </si>
  <si>
    <t>12:08:09</t>
  </si>
  <si>
    <t>20230720 12:14:18</t>
  </si>
  <si>
    <t>12:14:18</t>
  </si>
  <si>
    <t>MPF-2918-20230720-12_14_17</t>
  </si>
  <si>
    <t>DARK-2919-20230720-12_14_24</t>
  </si>
  <si>
    <t>20230720 12:15:43</t>
  </si>
  <si>
    <t>12:15:43</t>
  </si>
  <si>
    <t>MPF-2920-20230720-12_15_41</t>
  </si>
  <si>
    <t>DARK-2921-20230720-12_15_49</t>
  </si>
  <si>
    <t>20230720 12:17:07</t>
  </si>
  <si>
    <t>12:17:07</t>
  </si>
  <si>
    <t>MPF-2922-20230720-12_17_06</t>
  </si>
  <si>
    <t>DARK-2923-20230720-12_17_13</t>
  </si>
  <si>
    <t>12:17:25</t>
  </si>
  <si>
    <t>20230720 12:18:41</t>
  </si>
  <si>
    <t>12:18:41</t>
  </si>
  <si>
    <t>MPF-2924-20230720-12_18_40</t>
  </si>
  <si>
    <t>DARK-2925-20230720-12_18_47</t>
  </si>
  <si>
    <t>12:19:02</t>
  </si>
  <si>
    <t>20230720 12:20:19</t>
  </si>
  <si>
    <t>12:20:19</t>
  </si>
  <si>
    <t>MPF-2926-20230720-12_20_17</t>
  </si>
  <si>
    <t>DARK-2927-20230720-12_20_25</t>
  </si>
  <si>
    <t>12:20:34</t>
  </si>
  <si>
    <t>20230720 12:21:50</t>
  </si>
  <si>
    <t>12:21:50</t>
  </si>
  <si>
    <t>MPF-2928-20230720-12_21_49</t>
  </si>
  <si>
    <t>DARK-2929-20230720-12_21_56</t>
  </si>
  <si>
    <t>12:22:17</t>
  </si>
  <si>
    <t>20230720 12:23:33</t>
  </si>
  <si>
    <t>12:23:33</t>
  </si>
  <si>
    <t>MPF-2930-20230720-12_23_31</t>
  </si>
  <si>
    <t>DARK-2931-20230720-12_23_39</t>
  </si>
  <si>
    <t>20230720 12:24:57</t>
  </si>
  <si>
    <t>12:24:57</t>
  </si>
  <si>
    <t>MPF-2932-20230720-12_24_55</t>
  </si>
  <si>
    <t>DARK-2933-20230720-12_25_03</t>
  </si>
  <si>
    <t>20230720 12:26:21</t>
  </si>
  <si>
    <t>12:26:21</t>
  </si>
  <si>
    <t>MPF-2934-20230720-12_26_20</t>
  </si>
  <si>
    <t>DARK-2935-20230720-12_26_27</t>
  </si>
  <si>
    <t>20230720 12:27:46</t>
  </si>
  <si>
    <t>12:27:46</t>
  </si>
  <si>
    <t>MPF-2936-20230720-12_27_44</t>
  </si>
  <si>
    <t>DARK-2937-20230720-12_27_52</t>
  </si>
  <si>
    <t>20230720 12:29:10</t>
  </si>
  <si>
    <t>12:29:10</t>
  </si>
  <si>
    <t>MPF-2938-20230720-12_29_09</t>
  </si>
  <si>
    <t>DARK-2939-20230720-12_29_16</t>
  </si>
  <si>
    <t>20230720 12:30:35</t>
  </si>
  <si>
    <t>12:30:35</t>
  </si>
  <si>
    <t>MPF-2940-20230720-12_30_33</t>
  </si>
  <si>
    <t>DARK-2941-20230720-12_30_41</t>
  </si>
  <si>
    <t>20230720 12:31:59</t>
  </si>
  <si>
    <t>12:31:59</t>
  </si>
  <si>
    <t>MPF-2942-20230720-12_31_58</t>
  </si>
  <si>
    <t>DARK-2943-20230720-12_32_05</t>
  </si>
  <si>
    <t>20230720 12:33:24</t>
  </si>
  <si>
    <t>12:33:24</t>
  </si>
  <si>
    <t>MPF-2944-20230720-12_33_22</t>
  </si>
  <si>
    <t>DARK-2945-20230720-12_33_30</t>
  </si>
  <si>
    <t>20230720 12:34:03</t>
  </si>
  <si>
    <t>12:34:03</t>
  </si>
  <si>
    <t>MPF-2946-20230720-12_34_01</t>
  </si>
  <si>
    <t>DARK-2947-20230720-12_34_09</t>
  </si>
  <si>
    <t>20230720 12:37:38</t>
  </si>
  <si>
    <t>12:37:38</t>
  </si>
  <si>
    <t>MPF-2948-20230720-12_37_36</t>
  </si>
  <si>
    <t>DARK-2949-20230720-12_37_44</t>
  </si>
  <si>
    <t>12:37:59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</si>
</sst>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S102"/>
  <sheetViews>
    <sheetView tabSelected="1" workbookViewId="0"/>
  </sheetViews>
  <sheetFormatPr defaultRowHeight="15"/>
  <sheetData>
    <row r="2" spans="1:279">
      <c r="A2" t="s">
        <v>29</v>
      </c>
      <c r="B2" t="s">
        <v>30</v>
      </c>
      <c r="C2" t="s">
        <v>32</v>
      </c>
    </row>
    <row r="3" spans="1:279">
      <c r="B3" t="s">
        <v>31</v>
      </c>
      <c r="C3">
        <v>21</v>
      </c>
    </row>
    <row r="4" spans="1:279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9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9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9">
      <c r="B7">
        <v>0</v>
      </c>
      <c r="C7">
        <v>1</v>
      </c>
      <c r="D7">
        <v>0</v>
      </c>
      <c r="E7">
        <v>0</v>
      </c>
    </row>
    <row r="8" spans="1:279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9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9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9">
      <c r="B11">
        <v>0</v>
      </c>
      <c r="C11">
        <v>0</v>
      </c>
      <c r="D11">
        <v>0</v>
      </c>
      <c r="E11">
        <v>0</v>
      </c>
      <c r="F11">
        <v>1</v>
      </c>
    </row>
    <row r="12" spans="1:279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9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79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</row>
    <row r="15" spans="1:27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88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177</v>
      </c>
      <c r="CD15" t="s">
        <v>185</v>
      </c>
      <c r="CE15" t="s">
        <v>151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121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107</v>
      </c>
      <c r="EU15" t="s">
        <v>110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</row>
    <row r="16" spans="1:279">
      <c r="B16" t="s">
        <v>379</v>
      </c>
      <c r="C16" t="s">
        <v>379</v>
      </c>
      <c r="F16" t="s">
        <v>379</v>
      </c>
      <c r="P16" t="s">
        <v>379</v>
      </c>
      <c r="Q16" t="s">
        <v>380</v>
      </c>
      <c r="R16" t="s">
        <v>381</v>
      </c>
      <c r="S16" t="s">
        <v>382</v>
      </c>
      <c r="T16" t="s">
        <v>383</v>
      </c>
      <c r="U16" t="s">
        <v>383</v>
      </c>
      <c r="V16" t="s">
        <v>208</v>
      </c>
      <c r="W16" t="s">
        <v>208</v>
      </c>
      <c r="X16" t="s">
        <v>380</v>
      </c>
      <c r="Y16" t="s">
        <v>380</v>
      </c>
      <c r="Z16" t="s">
        <v>380</v>
      </c>
      <c r="AA16" t="s">
        <v>380</v>
      </c>
      <c r="AB16" t="s">
        <v>384</v>
      </c>
      <c r="AC16" t="s">
        <v>385</v>
      </c>
      <c r="AD16" t="s">
        <v>385</v>
      </c>
      <c r="AE16" t="s">
        <v>386</v>
      </c>
      <c r="AF16" t="s">
        <v>387</v>
      </c>
      <c r="AG16" t="s">
        <v>386</v>
      </c>
      <c r="AH16" t="s">
        <v>386</v>
      </c>
      <c r="AI16" t="s">
        <v>386</v>
      </c>
      <c r="AJ16" t="s">
        <v>384</v>
      </c>
      <c r="AK16" t="s">
        <v>384</v>
      </c>
      <c r="AL16" t="s">
        <v>384</v>
      </c>
      <c r="AM16" t="s">
        <v>384</v>
      </c>
      <c r="AN16" t="s">
        <v>388</v>
      </c>
      <c r="AO16" t="s">
        <v>387</v>
      </c>
      <c r="AQ16" t="s">
        <v>387</v>
      </c>
      <c r="AR16" t="s">
        <v>388</v>
      </c>
      <c r="AX16" t="s">
        <v>382</v>
      </c>
      <c r="BE16" t="s">
        <v>382</v>
      </c>
      <c r="BF16" t="s">
        <v>382</v>
      </c>
      <c r="BG16" t="s">
        <v>382</v>
      </c>
      <c r="BH16" t="s">
        <v>389</v>
      </c>
      <c r="BV16" t="s">
        <v>390</v>
      </c>
      <c r="BW16" t="s">
        <v>390</v>
      </c>
      <c r="BX16" t="s">
        <v>390</v>
      </c>
      <c r="BY16" t="s">
        <v>382</v>
      </c>
      <c r="CA16" t="s">
        <v>391</v>
      </c>
      <c r="CD16" t="s">
        <v>390</v>
      </c>
      <c r="CI16" t="s">
        <v>379</v>
      </c>
      <c r="CJ16" t="s">
        <v>379</v>
      </c>
      <c r="CK16" t="s">
        <v>379</v>
      </c>
      <c r="CL16" t="s">
        <v>379</v>
      </c>
      <c r="CM16" t="s">
        <v>382</v>
      </c>
      <c r="CN16" t="s">
        <v>382</v>
      </c>
      <c r="CP16" t="s">
        <v>392</v>
      </c>
      <c r="CQ16" t="s">
        <v>393</v>
      </c>
      <c r="CT16" t="s">
        <v>380</v>
      </c>
      <c r="CU16" t="s">
        <v>379</v>
      </c>
      <c r="CV16" t="s">
        <v>383</v>
      </c>
      <c r="CW16" t="s">
        <v>383</v>
      </c>
      <c r="CX16" t="s">
        <v>394</v>
      </c>
      <c r="CY16" t="s">
        <v>394</v>
      </c>
      <c r="CZ16" t="s">
        <v>383</v>
      </c>
      <c r="DA16" t="s">
        <v>394</v>
      </c>
      <c r="DB16" t="s">
        <v>388</v>
      </c>
      <c r="DC16" t="s">
        <v>386</v>
      </c>
      <c r="DD16" t="s">
        <v>386</v>
      </c>
      <c r="DE16" t="s">
        <v>385</v>
      </c>
      <c r="DF16" t="s">
        <v>385</v>
      </c>
      <c r="DG16" t="s">
        <v>385</v>
      </c>
      <c r="DH16" t="s">
        <v>385</v>
      </c>
      <c r="DI16" t="s">
        <v>385</v>
      </c>
      <c r="DJ16" t="s">
        <v>395</v>
      </c>
      <c r="DK16" t="s">
        <v>382</v>
      </c>
      <c r="DL16" t="s">
        <v>382</v>
      </c>
      <c r="DM16" t="s">
        <v>383</v>
      </c>
      <c r="DN16" t="s">
        <v>383</v>
      </c>
      <c r="DO16" t="s">
        <v>383</v>
      </c>
      <c r="DP16" t="s">
        <v>394</v>
      </c>
      <c r="DQ16" t="s">
        <v>383</v>
      </c>
      <c r="DR16" t="s">
        <v>394</v>
      </c>
      <c r="DS16" t="s">
        <v>386</v>
      </c>
      <c r="DT16" t="s">
        <v>386</v>
      </c>
      <c r="DU16" t="s">
        <v>385</v>
      </c>
      <c r="DV16" t="s">
        <v>385</v>
      </c>
      <c r="DW16" t="s">
        <v>382</v>
      </c>
      <c r="EB16" t="s">
        <v>382</v>
      </c>
      <c r="EE16" t="s">
        <v>385</v>
      </c>
      <c r="EF16" t="s">
        <v>385</v>
      </c>
      <c r="EG16" t="s">
        <v>385</v>
      </c>
      <c r="EH16" t="s">
        <v>385</v>
      </c>
      <c r="EI16" t="s">
        <v>385</v>
      </c>
      <c r="EJ16" t="s">
        <v>382</v>
      </c>
      <c r="EK16" t="s">
        <v>382</v>
      </c>
      <c r="EL16" t="s">
        <v>382</v>
      </c>
      <c r="EM16" t="s">
        <v>379</v>
      </c>
      <c r="EP16" t="s">
        <v>396</v>
      </c>
      <c r="EQ16" t="s">
        <v>396</v>
      </c>
      <c r="ES16" t="s">
        <v>379</v>
      </c>
      <c r="ET16" t="s">
        <v>397</v>
      </c>
      <c r="EV16" t="s">
        <v>379</v>
      </c>
      <c r="EW16" t="s">
        <v>379</v>
      </c>
      <c r="EY16" t="s">
        <v>398</v>
      </c>
      <c r="EZ16" t="s">
        <v>399</v>
      </c>
      <c r="FA16" t="s">
        <v>398</v>
      </c>
      <c r="FB16" t="s">
        <v>399</v>
      </c>
      <c r="FC16" t="s">
        <v>398</v>
      </c>
      <c r="FD16" t="s">
        <v>399</v>
      </c>
      <c r="FE16" t="s">
        <v>387</v>
      </c>
      <c r="FF16" t="s">
        <v>387</v>
      </c>
      <c r="FG16" t="s">
        <v>383</v>
      </c>
      <c r="FH16" t="s">
        <v>400</v>
      </c>
      <c r="FI16" t="s">
        <v>383</v>
      </c>
      <c r="FK16" t="s">
        <v>383</v>
      </c>
      <c r="FL16" t="s">
        <v>400</v>
      </c>
      <c r="FM16" t="s">
        <v>383</v>
      </c>
      <c r="FO16" t="s">
        <v>394</v>
      </c>
      <c r="FP16" t="s">
        <v>401</v>
      </c>
      <c r="FQ16" t="s">
        <v>394</v>
      </c>
      <c r="FS16" t="s">
        <v>394</v>
      </c>
      <c r="FT16" t="s">
        <v>401</v>
      </c>
      <c r="FU16" t="s">
        <v>394</v>
      </c>
      <c r="FZ16" t="s">
        <v>402</v>
      </c>
      <c r="GA16" t="s">
        <v>402</v>
      </c>
      <c r="GN16" t="s">
        <v>402</v>
      </c>
      <c r="GO16" t="s">
        <v>402</v>
      </c>
      <c r="GP16" t="s">
        <v>403</v>
      </c>
      <c r="GQ16" t="s">
        <v>403</v>
      </c>
      <c r="GR16" t="s">
        <v>385</v>
      </c>
      <c r="GS16" t="s">
        <v>385</v>
      </c>
      <c r="GT16" t="s">
        <v>387</v>
      </c>
      <c r="GU16" t="s">
        <v>385</v>
      </c>
      <c r="GV16" t="s">
        <v>394</v>
      </c>
      <c r="GW16" t="s">
        <v>387</v>
      </c>
      <c r="GX16" t="s">
        <v>387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402</v>
      </c>
      <c r="HG16" t="s">
        <v>404</v>
      </c>
      <c r="HH16" t="s">
        <v>404</v>
      </c>
      <c r="HI16" t="s">
        <v>404</v>
      </c>
      <c r="HJ16" t="s">
        <v>405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HV16" t="s">
        <v>402</v>
      </c>
      <c r="IC16" t="s">
        <v>402</v>
      </c>
      <c r="ID16" t="s">
        <v>387</v>
      </c>
      <c r="IE16" t="s">
        <v>387</v>
      </c>
      <c r="IF16" t="s">
        <v>398</v>
      </c>
      <c r="IG16" t="s">
        <v>399</v>
      </c>
      <c r="IH16" t="s">
        <v>399</v>
      </c>
      <c r="IL16" t="s">
        <v>399</v>
      </c>
      <c r="IP16" t="s">
        <v>383</v>
      </c>
      <c r="IQ16" t="s">
        <v>383</v>
      </c>
      <c r="IR16" t="s">
        <v>394</v>
      </c>
      <c r="IS16" t="s">
        <v>394</v>
      </c>
      <c r="IT16" t="s">
        <v>406</v>
      </c>
      <c r="IU16" t="s">
        <v>406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402</v>
      </c>
      <c r="JB16" t="s">
        <v>385</v>
      </c>
      <c r="JC16" t="s">
        <v>402</v>
      </c>
      <c r="JE16" t="s">
        <v>388</v>
      </c>
      <c r="JF16" t="s">
        <v>388</v>
      </c>
      <c r="JG16" t="s">
        <v>385</v>
      </c>
      <c r="JH16" t="s">
        <v>385</v>
      </c>
      <c r="JI16" t="s">
        <v>385</v>
      </c>
      <c r="JJ16" t="s">
        <v>385</v>
      </c>
      <c r="JK16" t="s">
        <v>385</v>
      </c>
      <c r="JL16" t="s">
        <v>387</v>
      </c>
      <c r="JM16" t="s">
        <v>387</v>
      </c>
      <c r="JN16" t="s">
        <v>387</v>
      </c>
      <c r="JO16" t="s">
        <v>385</v>
      </c>
      <c r="JP16" t="s">
        <v>383</v>
      </c>
      <c r="JQ16" t="s">
        <v>394</v>
      </c>
      <c r="JR16" t="s">
        <v>387</v>
      </c>
      <c r="JS16" t="s">
        <v>387</v>
      </c>
    </row>
    <row r="17" spans="1:279">
      <c r="A17">
        <v>1</v>
      </c>
      <c r="B17">
        <v>1689861028.1</v>
      </c>
      <c r="C17">
        <v>0</v>
      </c>
      <c r="D17" t="s">
        <v>407</v>
      </c>
      <c r="E17" t="s">
        <v>408</v>
      </c>
      <c r="F17">
        <v>15</v>
      </c>
      <c r="L17" t="s">
        <v>409</v>
      </c>
      <c r="N17" t="s">
        <v>410</v>
      </c>
      <c r="O17" t="s">
        <v>411</v>
      </c>
      <c r="P17">
        <v>1689861020.349999</v>
      </c>
      <c r="Q17">
        <f>(R17)/1000</f>
        <v>0</v>
      </c>
      <c r="R17">
        <f>1000*DB17*AP17*(CX17-CY17)/(100*CQ17*(1000-AP17*CX17))</f>
        <v>0</v>
      </c>
      <c r="S17">
        <f>DB17*AP17*(CW17-CV17*(1000-AP17*CY17)/(1000-AP17*CX17))/(100*CQ17)</f>
        <v>0</v>
      </c>
      <c r="T17">
        <f>CV17 - IF(AP17&gt;1, S17*CQ17*100.0/(AR17*DJ17), 0)</f>
        <v>0</v>
      </c>
      <c r="U17">
        <f>((AA17-Q17/2)*T17-S17)/(AA17+Q17/2)</f>
        <v>0</v>
      </c>
      <c r="V17">
        <f>U17*(DC17+DD17)/1000.0</f>
        <v>0</v>
      </c>
      <c r="W17">
        <f>(CV17 - IF(AP17&gt;1, S17*CQ17*100.0/(AR17*DJ17), 0))*(DC17+DD17)/1000.0</f>
        <v>0</v>
      </c>
      <c r="X17">
        <f>2.0/((1/Z17-1/Y17)+SIGN(Z17)*SQRT((1/Z17-1/Y17)*(1/Z17-1/Y17) + 4*CR17/((CR17+1)*(CR17+1))*(2*1/Z17*1/Y17-1/Y17*1/Y17)))</f>
        <v>0</v>
      </c>
      <c r="Y17">
        <f>IF(LEFT(CS17,1)&lt;&gt;"0",IF(LEFT(CS17,1)="1",3.0,CT17),$D$5+$E$5*(DJ17*DC17/($K$5*1000))+$F$5*(DJ17*DC17/($K$5*1000))*MAX(MIN(CQ17,$J$5),$I$5)*MAX(MIN(CQ17,$J$5),$I$5)+$G$5*MAX(MIN(CQ17,$J$5),$I$5)*(DJ17*DC17/($K$5*1000))+$H$5*(DJ17*DC17/($K$5*1000))*(DJ17*DC17/($K$5*1000)))</f>
        <v>0</v>
      </c>
      <c r="Z17">
        <f>Q17*(1000-(1000*0.61365*exp(17.502*AD17/(240.97+AD17))/(DC17+DD17)+CX17)/2)/(1000*0.61365*exp(17.502*AD17/(240.97+AD17))/(DC17+DD17)-CX17)</f>
        <v>0</v>
      </c>
      <c r="AA17">
        <f>1/((CR17+1)/(X17/1.6)+1/(Y17/1.37)) + CR17/((CR17+1)/(X17/1.6) + CR17/(Y17/1.37))</f>
        <v>0</v>
      </c>
      <c r="AB17">
        <f>(CM17*CP17)</f>
        <v>0</v>
      </c>
      <c r="AC17">
        <f>(DE17+(AB17+2*0.95*5.67E-8*(((DE17+$B$7)+273)^4-(DE17+273)^4)-44100*Q17)/(1.84*29.3*Y17+8*0.95*5.67E-8*(DE17+273)^3))</f>
        <v>0</v>
      </c>
      <c r="AD17">
        <f>($C$7*DF17+$D$7*DG17+$E$7*AC17)</f>
        <v>0</v>
      </c>
      <c r="AE17">
        <f>0.61365*exp(17.502*AD17/(240.97+AD17))</f>
        <v>0</v>
      </c>
      <c r="AF17">
        <f>(AG17/AH17*100)</f>
        <v>0</v>
      </c>
      <c r="AG17">
        <f>CX17*(DC17+DD17)/1000</f>
        <v>0</v>
      </c>
      <c r="AH17">
        <f>0.61365*exp(17.502*DE17/(240.97+DE17))</f>
        <v>0</v>
      </c>
      <c r="AI17">
        <f>(AE17-CX17*(DC17+DD17)/1000)</f>
        <v>0</v>
      </c>
      <c r="AJ17">
        <f>(-Q17*44100)</f>
        <v>0</v>
      </c>
      <c r="AK17">
        <f>2*29.3*Y17*0.92*(DE17-AD17)</f>
        <v>0</v>
      </c>
      <c r="AL17">
        <f>2*0.95*5.67E-8*(((DE17+$B$7)+273)^4-(AD17+273)^4)</f>
        <v>0</v>
      </c>
      <c r="AM17">
        <f>AB17+AL17+AJ17+AK17</f>
        <v>0</v>
      </c>
      <c r="AN17">
        <v>0</v>
      </c>
      <c r="AO17">
        <v>0</v>
      </c>
      <c r="AP17">
        <f>IF(AN17*$H$13&gt;=AR17,1.0,(AR17/(AR17-AN17*$H$13)))</f>
        <v>0</v>
      </c>
      <c r="AQ17">
        <f>(AP17-1)*100</f>
        <v>0</v>
      </c>
      <c r="AR17">
        <f>MAX(0,($B$13+$C$13*DJ17)/(1+$D$13*DJ17)*DC17/(DE17+273)*$E$13)</f>
        <v>0</v>
      </c>
      <c r="AS17" t="s">
        <v>412</v>
      </c>
      <c r="AT17">
        <v>12550.1</v>
      </c>
      <c r="AU17">
        <v>612.6956</v>
      </c>
      <c r="AV17">
        <v>2490.1</v>
      </c>
      <c r="AW17">
        <f>1-AU17/AV17</f>
        <v>0</v>
      </c>
      <c r="AX17">
        <v>-1.386477943001651</v>
      </c>
      <c r="AY17" t="s">
        <v>413</v>
      </c>
      <c r="AZ17">
        <v>12470.7</v>
      </c>
      <c r="BA17">
        <v>808.9598461538461</v>
      </c>
      <c r="BB17">
        <v>1032.97</v>
      </c>
      <c r="BC17">
        <f>1-BA17/BB17</f>
        <v>0</v>
      </c>
      <c r="BD17">
        <v>0.5</v>
      </c>
      <c r="BE17">
        <f>CN17</f>
        <v>0</v>
      </c>
      <c r="BF17">
        <f>S17</f>
        <v>0</v>
      </c>
      <c r="BG17">
        <f>BC17*BD17*BE17</f>
        <v>0</v>
      </c>
      <c r="BH17">
        <f>(BF17-AX17)/BE17</f>
        <v>0</v>
      </c>
      <c r="BI17">
        <f>(AV17-BB17)/BB17</f>
        <v>0</v>
      </c>
      <c r="BJ17">
        <f>AU17/(AW17+AU17/BB17)</f>
        <v>0</v>
      </c>
      <c r="BK17" t="s">
        <v>414</v>
      </c>
      <c r="BL17">
        <v>545.12</v>
      </c>
      <c r="BM17">
        <f>IF(BL17&lt;&gt;0, BL17, BJ17)</f>
        <v>0</v>
      </c>
      <c r="BN17">
        <f>1-BM17/BB17</f>
        <v>0</v>
      </c>
      <c r="BO17">
        <f>(BB17-BA17)/(BB17-BM17)</f>
        <v>0</v>
      </c>
      <c r="BP17">
        <f>(AV17-BB17)/(AV17-BM17)</f>
        <v>0</v>
      </c>
      <c r="BQ17">
        <f>(BB17-BA17)/(BB17-AU17)</f>
        <v>0</v>
      </c>
      <c r="BR17">
        <f>(AV17-BB17)/(AV17-AU17)</f>
        <v>0</v>
      </c>
      <c r="BS17">
        <f>(BO17*BM17/BA17)</f>
        <v>0</v>
      </c>
      <c r="BT17">
        <f>(1-BS17)</f>
        <v>0</v>
      </c>
      <c r="BU17">
        <v>2782</v>
      </c>
      <c r="BV17">
        <v>300</v>
      </c>
      <c r="BW17">
        <v>300</v>
      </c>
      <c r="BX17">
        <v>300</v>
      </c>
      <c r="BY17">
        <v>12470.7</v>
      </c>
      <c r="BZ17">
        <v>999.35</v>
      </c>
      <c r="CA17">
        <v>-0.00903342</v>
      </c>
      <c r="CB17">
        <v>-0.24</v>
      </c>
      <c r="CC17" t="s">
        <v>415</v>
      </c>
      <c r="CD17" t="s">
        <v>415</v>
      </c>
      <c r="CE17" t="s">
        <v>415</v>
      </c>
      <c r="CF17" t="s">
        <v>415</v>
      </c>
      <c r="CG17" t="s">
        <v>415</v>
      </c>
      <c r="CH17" t="s">
        <v>415</v>
      </c>
      <c r="CI17" t="s">
        <v>415</v>
      </c>
      <c r="CJ17" t="s">
        <v>415</v>
      </c>
      <c r="CK17" t="s">
        <v>415</v>
      </c>
      <c r="CL17" t="s">
        <v>415</v>
      </c>
      <c r="CM17">
        <f>$B$11*DK17+$C$11*DL17+$F$11*DW17*(1-DZ17)</f>
        <v>0</v>
      </c>
      <c r="CN17">
        <f>CM17*CO17</f>
        <v>0</v>
      </c>
      <c r="CO17">
        <f>($B$11*$D$9+$C$11*$D$9+$F$11*((EJ17+EB17)/MAX(EJ17+EB17+EK17, 0.1)*$I$9+EK17/MAX(EJ17+EB17+EK17, 0.1)*$J$9))/($B$11+$C$11+$F$11)</f>
        <v>0</v>
      </c>
      <c r="CP17">
        <f>($B$11*$K$9+$C$11*$K$9+$F$11*((EJ17+EB17)/MAX(EJ17+EB17+EK17, 0.1)*$P$9+EK17/MAX(EJ17+EB17+EK17, 0.1)*$Q$9))/($B$11+$C$11+$F$11)</f>
        <v>0</v>
      </c>
      <c r="CQ17">
        <v>6</v>
      </c>
      <c r="CR17">
        <v>0.5</v>
      </c>
      <c r="CS17" t="s">
        <v>416</v>
      </c>
      <c r="CT17">
        <v>2</v>
      </c>
      <c r="CU17">
        <v>1689861020.349999</v>
      </c>
      <c r="CV17">
        <v>409.9779333333334</v>
      </c>
      <c r="CW17">
        <v>428.2792333333334</v>
      </c>
      <c r="CX17">
        <v>18.71492333333333</v>
      </c>
      <c r="CY17">
        <v>16.46102</v>
      </c>
      <c r="CZ17">
        <v>409.0884666666667</v>
      </c>
      <c r="DA17">
        <v>18.49073</v>
      </c>
      <c r="DB17">
        <v>600.2398333333333</v>
      </c>
      <c r="DC17">
        <v>101.6114666666666</v>
      </c>
      <c r="DD17">
        <v>0.09993788333333334</v>
      </c>
      <c r="DE17">
        <v>25.28242666666666</v>
      </c>
      <c r="DF17">
        <v>25.16337</v>
      </c>
      <c r="DG17">
        <v>999.9000000000002</v>
      </c>
      <c r="DH17">
        <v>0</v>
      </c>
      <c r="DI17">
        <v>0</v>
      </c>
      <c r="DJ17">
        <v>10001.15266666667</v>
      </c>
      <c r="DK17">
        <v>0</v>
      </c>
      <c r="DL17">
        <v>286.7525666666667</v>
      </c>
      <c r="DM17">
        <v>-18.30132666666667</v>
      </c>
      <c r="DN17">
        <v>417.7969666666667</v>
      </c>
      <c r="DO17">
        <v>435.4471333333334</v>
      </c>
      <c r="DP17">
        <v>2.253908</v>
      </c>
      <c r="DQ17">
        <v>428.2792333333334</v>
      </c>
      <c r="DR17">
        <v>16.46102</v>
      </c>
      <c r="DS17">
        <v>1.90165</v>
      </c>
      <c r="DT17">
        <v>1.672627333333333</v>
      </c>
      <c r="DU17">
        <v>16.64837666666667</v>
      </c>
      <c r="DV17">
        <v>14.64466666666667</v>
      </c>
      <c r="DW17">
        <v>1500.051</v>
      </c>
      <c r="DX17">
        <v>0.9730008333333335</v>
      </c>
      <c r="DY17">
        <v>0.02699904333333334</v>
      </c>
      <c r="DZ17">
        <v>0</v>
      </c>
      <c r="EA17">
        <v>809.0509666666666</v>
      </c>
      <c r="EB17">
        <v>4.99931</v>
      </c>
      <c r="EC17">
        <v>12939.22333333334</v>
      </c>
      <c r="ED17">
        <v>13259.69333333333</v>
      </c>
      <c r="EE17">
        <v>40.37059999999999</v>
      </c>
      <c r="EF17">
        <v>40.11639999999999</v>
      </c>
      <c r="EG17">
        <v>40.50813333333333</v>
      </c>
      <c r="EH17">
        <v>40.17066666666666</v>
      </c>
      <c r="EI17">
        <v>41.12473333333332</v>
      </c>
      <c r="EJ17">
        <v>1454.686333333334</v>
      </c>
      <c r="EK17">
        <v>40.36466666666665</v>
      </c>
      <c r="EL17">
        <v>0</v>
      </c>
      <c r="EM17">
        <v>1689861028.9</v>
      </c>
      <c r="EN17">
        <v>0</v>
      </c>
      <c r="EO17">
        <v>808.9598461538461</v>
      </c>
      <c r="EP17">
        <v>-17.20082051851693</v>
      </c>
      <c r="EQ17">
        <v>-387.0598290863525</v>
      </c>
      <c r="ER17">
        <v>12937.34230769231</v>
      </c>
      <c r="ES17">
        <v>15</v>
      </c>
      <c r="ET17">
        <v>1689860978.1</v>
      </c>
      <c r="EU17" t="s">
        <v>417</v>
      </c>
      <c r="EV17">
        <v>1689860974.1</v>
      </c>
      <c r="EW17">
        <v>1689860978.1</v>
      </c>
      <c r="EX17">
        <v>1</v>
      </c>
      <c r="EY17">
        <v>-0.091</v>
      </c>
      <c r="EZ17">
        <v>0.064</v>
      </c>
      <c r="FA17">
        <v>0.879</v>
      </c>
      <c r="FB17">
        <v>0.166</v>
      </c>
      <c r="FC17">
        <v>427</v>
      </c>
      <c r="FD17">
        <v>16</v>
      </c>
      <c r="FE17">
        <v>0.08</v>
      </c>
      <c r="FF17">
        <v>0.04</v>
      </c>
      <c r="FG17">
        <v>-18.174615</v>
      </c>
      <c r="FH17">
        <v>-1.362135084427744</v>
      </c>
      <c r="FI17">
        <v>0.2865034629371871</v>
      </c>
      <c r="FJ17">
        <v>1</v>
      </c>
      <c r="FK17">
        <v>409.9603666666666</v>
      </c>
      <c r="FL17">
        <v>2.472266963292255</v>
      </c>
      <c r="FM17">
        <v>0.182962197066925</v>
      </c>
      <c r="FN17">
        <v>1</v>
      </c>
      <c r="FO17">
        <v>2.28707125</v>
      </c>
      <c r="FP17">
        <v>-0.4888296810506575</v>
      </c>
      <c r="FQ17">
        <v>0.06059111866385617</v>
      </c>
      <c r="FR17">
        <v>1</v>
      </c>
      <c r="FS17">
        <v>18.71283</v>
      </c>
      <c r="FT17">
        <v>0.3087563959955907</v>
      </c>
      <c r="FU17">
        <v>0.0238758057455658</v>
      </c>
      <c r="FV17">
        <v>1</v>
      </c>
      <c r="FW17">
        <v>4</v>
      </c>
      <c r="FX17">
        <v>4</v>
      </c>
      <c r="FY17" t="s">
        <v>418</v>
      </c>
      <c r="FZ17">
        <v>3.18234</v>
      </c>
      <c r="GA17">
        <v>2.79674</v>
      </c>
      <c r="GB17">
        <v>0.104396</v>
      </c>
      <c r="GC17">
        <v>0.108532</v>
      </c>
      <c r="GD17">
        <v>0.102158</v>
      </c>
      <c r="GE17">
        <v>0.0942518</v>
      </c>
      <c r="GF17">
        <v>28244.9</v>
      </c>
      <c r="GG17">
        <v>22334.9</v>
      </c>
      <c r="GH17">
        <v>29454.6</v>
      </c>
      <c r="GI17">
        <v>24527</v>
      </c>
      <c r="GJ17">
        <v>33614</v>
      </c>
      <c r="GK17">
        <v>32408</v>
      </c>
      <c r="GL17">
        <v>40609.7</v>
      </c>
      <c r="GM17">
        <v>40000.3</v>
      </c>
      <c r="GN17">
        <v>2.21347</v>
      </c>
      <c r="GO17">
        <v>1.96497</v>
      </c>
      <c r="GP17">
        <v>0.170983</v>
      </c>
      <c r="GQ17">
        <v>0</v>
      </c>
      <c r="GR17">
        <v>22.3004</v>
      </c>
      <c r="GS17">
        <v>999.9</v>
      </c>
      <c r="GT17">
        <v>66.09999999999999</v>
      </c>
      <c r="GU17">
        <v>26.4</v>
      </c>
      <c r="GV17">
        <v>22.4743</v>
      </c>
      <c r="GW17">
        <v>62.1875</v>
      </c>
      <c r="GX17">
        <v>33.5978</v>
      </c>
      <c r="GY17">
        <v>1</v>
      </c>
      <c r="GZ17">
        <v>-0.297332</v>
      </c>
      <c r="HA17">
        <v>0.0531672</v>
      </c>
      <c r="HB17">
        <v>20.2634</v>
      </c>
      <c r="HC17">
        <v>5.22747</v>
      </c>
      <c r="HD17">
        <v>11.9057</v>
      </c>
      <c r="HE17">
        <v>4.9642</v>
      </c>
      <c r="HF17">
        <v>3.29178</v>
      </c>
      <c r="HG17">
        <v>9999</v>
      </c>
      <c r="HH17">
        <v>9999</v>
      </c>
      <c r="HI17">
        <v>9999</v>
      </c>
      <c r="HJ17">
        <v>999.9</v>
      </c>
      <c r="HK17">
        <v>4.97007</v>
      </c>
      <c r="HL17">
        <v>1.87454</v>
      </c>
      <c r="HM17">
        <v>1.87323</v>
      </c>
      <c r="HN17">
        <v>1.87225</v>
      </c>
      <c r="HO17">
        <v>1.87393</v>
      </c>
      <c r="HP17">
        <v>1.8689</v>
      </c>
      <c r="HQ17">
        <v>1.87317</v>
      </c>
      <c r="HR17">
        <v>1.8782</v>
      </c>
      <c r="HS17">
        <v>0</v>
      </c>
      <c r="HT17">
        <v>0</v>
      </c>
      <c r="HU17">
        <v>0</v>
      </c>
      <c r="HV17">
        <v>0</v>
      </c>
      <c r="HW17" t="s">
        <v>419</v>
      </c>
      <c r="HX17" t="s">
        <v>420</v>
      </c>
      <c r="HY17" t="s">
        <v>421</v>
      </c>
      <c r="HZ17" t="s">
        <v>421</v>
      </c>
      <c r="IA17" t="s">
        <v>421</v>
      </c>
      <c r="IB17" t="s">
        <v>421</v>
      </c>
      <c r="IC17">
        <v>0</v>
      </c>
      <c r="ID17">
        <v>100</v>
      </c>
      <c r="IE17">
        <v>100</v>
      </c>
      <c r="IF17">
        <v>0.89</v>
      </c>
      <c r="IG17">
        <v>0.2244</v>
      </c>
      <c r="IH17">
        <v>0.8683818278837082</v>
      </c>
      <c r="II17">
        <v>0.0007502269904989051</v>
      </c>
      <c r="IJ17">
        <v>-1.907541437940456E-06</v>
      </c>
      <c r="IK17">
        <v>4.87577687351772E-10</v>
      </c>
      <c r="IL17">
        <v>0.01375640660511097</v>
      </c>
      <c r="IM17">
        <v>-0.004180631305406676</v>
      </c>
      <c r="IN17">
        <v>0.0009752032425147314</v>
      </c>
      <c r="IO17">
        <v>-7.227821618075307E-06</v>
      </c>
      <c r="IP17">
        <v>1</v>
      </c>
      <c r="IQ17">
        <v>1943</v>
      </c>
      <c r="IR17">
        <v>1</v>
      </c>
      <c r="IS17">
        <v>21</v>
      </c>
      <c r="IT17">
        <v>0.9</v>
      </c>
      <c r="IU17">
        <v>0.8</v>
      </c>
      <c r="IV17">
        <v>1.08276</v>
      </c>
      <c r="IW17">
        <v>2.36328</v>
      </c>
      <c r="IX17">
        <v>1.42578</v>
      </c>
      <c r="IY17">
        <v>2.27661</v>
      </c>
      <c r="IZ17">
        <v>1.54785</v>
      </c>
      <c r="JA17">
        <v>2.45361</v>
      </c>
      <c r="JB17">
        <v>28.2272</v>
      </c>
      <c r="JC17">
        <v>16.0496</v>
      </c>
      <c r="JD17">
        <v>18</v>
      </c>
      <c r="JE17">
        <v>622.442</v>
      </c>
      <c r="JF17">
        <v>448.656</v>
      </c>
      <c r="JG17">
        <v>23.5488</v>
      </c>
      <c r="JH17">
        <v>23.435</v>
      </c>
      <c r="JI17">
        <v>29.9993</v>
      </c>
      <c r="JJ17">
        <v>23.6445</v>
      </c>
      <c r="JK17">
        <v>23.6163</v>
      </c>
      <c r="JL17">
        <v>21.6987</v>
      </c>
      <c r="JM17">
        <v>29.2794</v>
      </c>
      <c r="JN17">
        <v>87.6276</v>
      </c>
      <c r="JO17">
        <v>23.4693</v>
      </c>
      <c r="JP17">
        <v>428.159</v>
      </c>
      <c r="JQ17">
        <v>16.5803</v>
      </c>
      <c r="JR17">
        <v>95.9435</v>
      </c>
      <c r="JS17">
        <v>101.784</v>
      </c>
    </row>
    <row r="18" spans="1:279">
      <c r="A18">
        <v>2</v>
      </c>
      <c r="B18">
        <v>1689861097.6</v>
      </c>
      <c r="C18">
        <v>69.5</v>
      </c>
      <c r="D18" t="s">
        <v>422</v>
      </c>
      <c r="E18" t="s">
        <v>423</v>
      </c>
      <c r="F18">
        <v>15</v>
      </c>
      <c r="L18" t="s">
        <v>409</v>
      </c>
      <c r="N18" t="s">
        <v>410</v>
      </c>
      <c r="O18" t="s">
        <v>411</v>
      </c>
      <c r="P18">
        <v>1689861089.849999</v>
      </c>
      <c r="Q18">
        <f>(R18)/1000</f>
        <v>0</v>
      </c>
      <c r="R18">
        <f>1000*DB18*AP18*(CX18-CY18)/(100*CQ18*(1000-AP18*CX18))</f>
        <v>0</v>
      </c>
      <c r="S18">
        <f>DB18*AP18*(CW18-CV18*(1000-AP18*CY18)/(1000-AP18*CX18))/(100*CQ18)</f>
        <v>0</v>
      </c>
      <c r="T18">
        <f>CV18 - IF(AP18&gt;1, S18*CQ18*100.0/(AR18*DJ18), 0)</f>
        <v>0</v>
      </c>
      <c r="U18">
        <f>((AA18-Q18/2)*T18-S18)/(AA18+Q18/2)</f>
        <v>0</v>
      </c>
      <c r="V18">
        <f>U18*(DC18+DD18)/1000.0</f>
        <v>0</v>
      </c>
      <c r="W18">
        <f>(CV18 - IF(AP18&gt;1, S18*CQ18*100.0/(AR18*DJ18), 0))*(DC18+DD18)/1000.0</f>
        <v>0</v>
      </c>
      <c r="X18">
        <f>2.0/((1/Z18-1/Y18)+SIGN(Z18)*SQRT((1/Z18-1/Y18)*(1/Z18-1/Y18) + 4*CR18/((CR18+1)*(CR18+1))*(2*1/Z18*1/Y18-1/Y18*1/Y18)))</f>
        <v>0</v>
      </c>
      <c r="Y18">
        <f>IF(LEFT(CS18,1)&lt;&gt;"0",IF(LEFT(CS18,1)="1",3.0,CT18),$D$5+$E$5*(DJ18*DC18/($K$5*1000))+$F$5*(DJ18*DC18/($K$5*1000))*MAX(MIN(CQ18,$J$5),$I$5)*MAX(MIN(CQ18,$J$5),$I$5)+$G$5*MAX(MIN(CQ18,$J$5),$I$5)*(DJ18*DC18/($K$5*1000))+$H$5*(DJ18*DC18/($K$5*1000))*(DJ18*DC18/($K$5*1000)))</f>
        <v>0</v>
      </c>
      <c r="Z18">
        <f>Q18*(1000-(1000*0.61365*exp(17.502*AD18/(240.97+AD18))/(DC18+DD18)+CX18)/2)/(1000*0.61365*exp(17.502*AD18/(240.97+AD18))/(DC18+DD18)-CX18)</f>
        <v>0</v>
      </c>
      <c r="AA18">
        <f>1/((CR18+1)/(X18/1.6)+1/(Y18/1.37)) + CR18/((CR18+1)/(X18/1.6) + CR18/(Y18/1.37))</f>
        <v>0</v>
      </c>
      <c r="AB18">
        <f>(CM18*CP18)</f>
        <v>0</v>
      </c>
      <c r="AC18">
        <f>(DE18+(AB18+2*0.95*5.67E-8*(((DE18+$B$7)+273)^4-(DE18+273)^4)-44100*Q18)/(1.84*29.3*Y18+8*0.95*5.67E-8*(DE18+273)^3))</f>
        <v>0</v>
      </c>
      <c r="AD18">
        <f>($C$7*DF18+$D$7*DG18+$E$7*AC18)</f>
        <v>0</v>
      </c>
      <c r="AE18">
        <f>0.61365*exp(17.502*AD18/(240.97+AD18))</f>
        <v>0</v>
      </c>
      <c r="AF18">
        <f>(AG18/AH18*100)</f>
        <v>0</v>
      </c>
      <c r="AG18">
        <f>CX18*(DC18+DD18)/1000</f>
        <v>0</v>
      </c>
      <c r="AH18">
        <f>0.61365*exp(17.502*DE18/(240.97+DE18))</f>
        <v>0</v>
      </c>
      <c r="AI18">
        <f>(AE18-CX18*(DC18+DD18)/1000)</f>
        <v>0</v>
      </c>
      <c r="AJ18">
        <f>(-Q18*44100)</f>
        <v>0</v>
      </c>
      <c r="AK18">
        <f>2*29.3*Y18*0.92*(DE18-AD18)</f>
        <v>0</v>
      </c>
      <c r="AL18">
        <f>2*0.95*5.67E-8*(((DE18+$B$7)+273)^4-(AD18+273)^4)</f>
        <v>0</v>
      </c>
      <c r="AM18">
        <f>AB18+AL18+AJ18+AK18</f>
        <v>0</v>
      </c>
      <c r="AN18">
        <v>0</v>
      </c>
      <c r="AO18">
        <v>0</v>
      </c>
      <c r="AP18">
        <f>IF(AN18*$H$13&gt;=AR18,1.0,(AR18/(AR18-AN18*$H$13)))</f>
        <v>0</v>
      </c>
      <c r="AQ18">
        <f>(AP18-1)*100</f>
        <v>0</v>
      </c>
      <c r="AR18">
        <f>MAX(0,($B$13+$C$13*DJ18)/(1+$D$13*DJ18)*DC18/(DE18+273)*$E$13)</f>
        <v>0</v>
      </c>
      <c r="AS18" t="s">
        <v>412</v>
      </c>
      <c r="AT18">
        <v>12550.1</v>
      </c>
      <c r="AU18">
        <v>612.6956</v>
      </c>
      <c r="AV18">
        <v>2490.1</v>
      </c>
      <c r="AW18">
        <f>1-AU18/AV18</f>
        <v>0</v>
      </c>
      <c r="AX18">
        <v>-1.386477943001651</v>
      </c>
      <c r="AY18" t="s">
        <v>424</v>
      </c>
      <c r="AZ18">
        <v>12484.9</v>
      </c>
      <c r="BA18">
        <v>742.9499999999999</v>
      </c>
      <c r="BB18">
        <v>1110.15</v>
      </c>
      <c r="BC18">
        <f>1-BA18/BB18</f>
        <v>0</v>
      </c>
      <c r="BD18">
        <v>0.5</v>
      </c>
      <c r="BE18">
        <f>CN18</f>
        <v>0</v>
      </c>
      <c r="BF18">
        <f>S18</f>
        <v>0</v>
      </c>
      <c r="BG18">
        <f>BC18*BD18*BE18</f>
        <v>0</v>
      </c>
      <c r="BH18">
        <f>(BF18-AX18)/BE18</f>
        <v>0</v>
      </c>
      <c r="BI18">
        <f>(AV18-BB18)/BB18</f>
        <v>0</v>
      </c>
      <c r="BJ18">
        <f>AU18/(AW18+AU18/BB18)</f>
        <v>0</v>
      </c>
      <c r="BK18" t="s">
        <v>425</v>
      </c>
      <c r="BL18">
        <v>539.91</v>
      </c>
      <c r="BM18">
        <f>IF(BL18&lt;&gt;0, BL18, BJ18)</f>
        <v>0</v>
      </c>
      <c r="BN18">
        <f>1-BM18/BB18</f>
        <v>0</v>
      </c>
      <c r="BO18">
        <f>(BB18-BA18)/(BB18-BM18)</f>
        <v>0</v>
      </c>
      <c r="BP18">
        <f>(AV18-BB18)/(AV18-BM18)</f>
        <v>0</v>
      </c>
      <c r="BQ18">
        <f>(BB18-BA18)/(BB18-AU18)</f>
        <v>0</v>
      </c>
      <c r="BR18">
        <f>(AV18-BB18)/(AV18-AU18)</f>
        <v>0</v>
      </c>
      <c r="BS18">
        <f>(BO18*BM18/BA18)</f>
        <v>0</v>
      </c>
      <c r="BT18">
        <f>(1-BS18)</f>
        <v>0</v>
      </c>
      <c r="BU18">
        <v>2784</v>
      </c>
      <c r="BV18">
        <v>300</v>
      </c>
      <c r="BW18">
        <v>300</v>
      </c>
      <c r="BX18">
        <v>300</v>
      </c>
      <c r="BY18">
        <v>12484.9</v>
      </c>
      <c r="BZ18">
        <v>1062.13</v>
      </c>
      <c r="CA18">
        <v>-0.00947304</v>
      </c>
      <c r="CB18">
        <v>-4.97</v>
      </c>
      <c r="CC18" t="s">
        <v>415</v>
      </c>
      <c r="CD18" t="s">
        <v>415</v>
      </c>
      <c r="CE18" t="s">
        <v>415</v>
      </c>
      <c r="CF18" t="s">
        <v>415</v>
      </c>
      <c r="CG18" t="s">
        <v>415</v>
      </c>
      <c r="CH18" t="s">
        <v>415</v>
      </c>
      <c r="CI18" t="s">
        <v>415</v>
      </c>
      <c r="CJ18" t="s">
        <v>415</v>
      </c>
      <c r="CK18" t="s">
        <v>415</v>
      </c>
      <c r="CL18" t="s">
        <v>415</v>
      </c>
      <c r="CM18">
        <f>$B$11*DK18+$C$11*DL18+$F$11*DW18*(1-DZ18)</f>
        <v>0</v>
      </c>
      <c r="CN18">
        <f>CM18*CO18</f>
        <v>0</v>
      </c>
      <c r="CO18">
        <f>($B$11*$D$9+$C$11*$D$9+$F$11*((EJ18+EB18)/MAX(EJ18+EB18+EK18, 0.1)*$I$9+EK18/MAX(EJ18+EB18+EK18, 0.1)*$J$9))/($B$11+$C$11+$F$11)</f>
        <v>0</v>
      </c>
      <c r="CP18">
        <f>($B$11*$K$9+$C$11*$K$9+$F$11*((EJ18+EB18)/MAX(EJ18+EB18+EK18, 0.1)*$P$9+EK18/MAX(EJ18+EB18+EK18, 0.1)*$Q$9))/($B$11+$C$11+$F$11)</f>
        <v>0</v>
      </c>
      <c r="CQ18">
        <v>6</v>
      </c>
      <c r="CR18">
        <v>0.5</v>
      </c>
      <c r="CS18" t="s">
        <v>416</v>
      </c>
      <c r="CT18">
        <v>2</v>
      </c>
      <c r="CU18">
        <v>1689861089.849999</v>
      </c>
      <c r="CV18">
        <v>409.8579666666667</v>
      </c>
      <c r="CW18">
        <v>427.3392</v>
      </c>
      <c r="CX18">
        <v>17.56688</v>
      </c>
      <c r="CY18">
        <v>15.16721</v>
      </c>
      <c r="CZ18">
        <v>408.9685333333334</v>
      </c>
      <c r="DA18">
        <v>17.36941</v>
      </c>
      <c r="DB18">
        <v>600.2507666666664</v>
      </c>
      <c r="DC18">
        <v>101.6103666666666</v>
      </c>
      <c r="DD18">
        <v>0.1000711266666667</v>
      </c>
      <c r="DE18">
        <v>25.05650666666667</v>
      </c>
      <c r="DF18">
        <v>24.63798666666666</v>
      </c>
      <c r="DG18">
        <v>999.9000000000002</v>
      </c>
      <c r="DH18">
        <v>0</v>
      </c>
      <c r="DI18">
        <v>0</v>
      </c>
      <c r="DJ18">
        <v>9989.646666666666</v>
      </c>
      <c r="DK18">
        <v>0</v>
      </c>
      <c r="DL18">
        <v>290.8642</v>
      </c>
      <c r="DM18">
        <v>-17.48122666666667</v>
      </c>
      <c r="DN18">
        <v>417.1867</v>
      </c>
      <c r="DO18">
        <v>433.9205666666667</v>
      </c>
      <c r="DP18">
        <v>2.399688333333333</v>
      </c>
      <c r="DQ18">
        <v>427.3392</v>
      </c>
      <c r="DR18">
        <v>15.16721</v>
      </c>
      <c r="DS18">
        <v>1.784978</v>
      </c>
      <c r="DT18">
        <v>1.541145</v>
      </c>
      <c r="DU18">
        <v>15.65585</v>
      </c>
      <c r="DV18">
        <v>13.38248</v>
      </c>
      <c r="DW18">
        <v>1000.0161</v>
      </c>
      <c r="DX18">
        <v>0.9600039999999997</v>
      </c>
      <c r="DY18">
        <v>0.03999605333333332</v>
      </c>
      <c r="DZ18">
        <v>0</v>
      </c>
      <c r="EA18">
        <v>742.9819</v>
      </c>
      <c r="EB18">
        <v>4.99931</v>
      </c>
      <c r="EC18">
        <v>8183.559333333334</v>
      </c>
      <c r="ED18">
        <v>8785.016666666666</v>
      </c>
      <c r="EE18">
        <v>38.05396666666666</v>
      </c>
      <c r="EF18">
        <v>38.35183333333332</v>
      </c>
      <c r="EG18">
        <v>38.72889999999999</v>
      </c>
      <c r="EH18">
        <v>37.27266666666666</v>
      </c>
      <c r="EI18">
        <v>39.04353333333334</v>
      </c>
      <c r="EJ18">
        <v>955.2193333333333</v>
      </c>
      <c r="EK18">
        <v>39.79799999999999</v>
      </c>
      <c r="EL18">
        <v>0</v>
      </c>
      <c r="EM18">
        <v>69.19999980926514</v>
      </c>
      <c r="EN18">
        <v>0</v>
      </c>
      <c r="EO18">
        <v>742.9499999999999</v>
      </c>
      <c r="EP18">
        <v>-4.074461527660044</v>
      </c>
      <c r="EQ18">
        <v>-93.53880347462599</v>
      </c>
      <c r="ER18">
        <v>8183.152692307693</v>
      </c>
      <c r="ES18">
        <v>15</v>
      </c>
      <c r="ET18">
        <v>1689860978.1</v>
      </c>
      <c r="EU18" t="s">
        <v>417</v>
      </c>
      <c r="EV18">
        <v>1689860974.1</v>
      </c>
      <c r="EW18">
        <v>1689860978.1</v>
      </c>
      <c r="EX18">
        <v>1</v>
      </c>
      <c r="EY18">
        <v>-0.091</v>
      </c>
      <c r="EZ18">
        <v>0.064</v>
      </c>
      <c r="FA18">
        <v>0.879</v>
      </c>
      <c r="FB18">
        <v>0.166</v>
      </c>
      <c r="FC18">
        <v>427</v>
      </c>
      <c r="FD18">
        <v>16</v>
      </c>
      <c r="FE18">
        <v>0.08</v>
      </c>
      <c r="FF18">
        <v>0.04</v>
      </c>
      <c r="FG18">
        <v>-17.5130775</v>
      </c>
      <c r="FH18">
        <v>0.77466078799253</v>
      </c>
      <c r="FI18">
        <v>0.09169567189213468</v>
      </c>
      <c r="FJ18">
        <v>1</v>
      </c>
      <c r="FK18">
        <v>409.8511000000001</v>
      </c>
      <c r="FL18">
        <v>0.4074660734156211</v>
      </c>
      <c r="FM18">
        <v>0.05197201169860924</v>
      </c>
      <c r="FN18">
        <v>1</v>
      </c>
      <c r="FO18">
        <v>2.426706</v>
      </c>
      <c r="FP18">
        <v>-0.461228217636024</v>
      </c>
      <c r="FQ18">
        <v>0.05289256128228245</v>
      </c>
      <c r="FR18">
        <v>1</v>
      </c>
      <c r="FS18">
        <v>17.56911666666666</v>
      </c>
      <c r="FT18">
        <v>-0.2151056729699805</v>
      </c>
      <c r="FU18">
        <v>0.01686519262333584</v>
      </c>
      <c r="FV18">
        <v>1</v>
      </c>
      <c r="FW18">
        <v>4</v>
      </c>
      <c r="FX18">
        <v>4</v>
      </c>
      <c r="FY18" t="s">
        <v>418</v>
      </c>
      <c r="FZ18">
        <v>3.18265</v>
      </c>
      <c r="GA18">
        <v>2.79694</v>
      </c>
      <c r="GB18">
        <v>0.104343</v>
      </c>
      <c r="GC18">
        <v>0.108378</v>
      </c>
      <c r="GD18">
        <v>0.0977142</v>
      </c>
      <c r="GE18">
        <v>0.0896385</v>
      </c>
      <c r="GF18">
        <v>28252.9</v>
      </c>
      <c r="GG18">
        <v>22343.2</v>
      </c>
      <c r="GH18">
        <v>29460.4</v>
      </c>
      <c r="GI18">
        <v>24531.2</v>
      </c>
      <c r="GJ18">
        <v>33792.1</v>
      </c>
      <c r="GK18">
        <v>32581.8</v>
      </c>
      <c r="GL18">
        <v>40618.1</v>
      </c>
      <c r="GM18">
        <v>40007.3</v>
      </c>
      <c r="GN18">
        <v>2.21615</v>
      </c>
      <c r="GO18">
        <v>1.96437</v>
      </c>
      <c r="GP18">
        <v>0.153467</v>
      </c>
      <c r="GQ18">
        <v>0</v>
      </c>
      <c r="GR18">
        <v>22.1817</v>
      </c>
      <c r="GS18">
        <v>999.9</v>
      </c>
      <c r="GT18">
        <v>65.90000000000001</v>
      </c>
      <c r="GU18">
        <v>26.3</v>
      </c>
      <c r="GV18">
        <v>22.2775</v>
      </c>
      <c r="GW18">
        <v>61.9474</v>
      </c>
      <c r="GX18">
        <v>33.3213</v>
      </c>
      <c r="GY18">
        <v>1</v>
      </c>
      <c r="GZ18">
        <v>-0.303275</v>
      </c>
      <c r="HA18">
        <v>-3.60092</v>
      </c>
      <c r="HB18">
        <v>20.2295</v>
      </c>
      <c r="HC18">
        <v>5.22882</v>
      </c>
      <c r="HD18">
        <v>11.9081</v>
      </c>
      <c r="HE18">
        <v>4.9654</v>
      </c>
      <c r="HF18">
        <v>3.292</v>
      </c>
      <c r="HG18">
        <v>9999</v>
      </c>
      <c r="HH18">
        <v>9999</v>
      </c>
      <c r="HI18">
        <v>9999</v>
      </c>
      <c r="HJ18">
        <v>999.9</v>
      </c>
      <c r="HK18">
        <v>4.97008</v>
      </c>
      <c r="HL18">
        <v>1.87454</v>
      </c>
      <c r="HM18">
        <v>1.8732</v>
      </c>
      <c r="HN18">
        <v>1.87225</v>
      </c>
      <c r="HO18">
        <v>1.87393</v>
      </c>
      <c r="HP18">
        <v>1.8689</v>
      </c>
      <c r="HQ18">
        <v>1.87317</v>
      </c>
      <c r="HR18">
        <v>1.8782</v>
      </c>
      <c r="HS18">
        <v>0</v>
      </c>
      <c r="HT18">
        <v>0</v>
      </c>
      <c r="HU18">
        <v>0</v>
      </c>
      <c r="HV18">
        <v>0</v>
      </c>
      <c r="HW18" t="s">
        <v>419</v>
      </c>
      <c r="HX18" t="s">
        <v>420</v>
      </c>
      <c r="HY18" t="s">
        <v>421</v>
      </c>
      <c r="HZ18" t="s">
        <v>421</v>
      </c>
      <c r="IA18" t="s">
        <v>421</v>
      </c>
      <c r="IB18" t="s">
        <v>421</v>
      </c>
      <c r="IC18">
        <v>0</v>
      </c>
      <c r="ID18">
        <v>100</v>
      </c>
      <c r="IE18">
        <v>100</v>
      </c>
      <c r="IF18">
        <v>0.889</v>
      </c>
      <c r="IG18">
        <v>0.1977</v>
      </c>
      <c r="IH18">
        <v>0.8683818278837082</v>
      </c>
      <c r="II18">
        <v>0.0007502269904989051</v>
      </c>
      <c r="IJ18">
        <v>-1.907541437940456E-06</v>
      </c>
      <c r="IK18">
        <v>4.87577687351772E-10</v>
      </c>
      <c r="IL18">
        <v>0.01375640660511097</v>
      </c>
      <c r="IM18">
        <v>-0.004180631305406676</v>
      </c>
      <c r="IN18">
        <v>0.0009752032425147314</v>
      </c>
      <c r="IO18">
        <v>-7.227821618075307E-06</v>
      </c>
      <c r="IP18">
        <v>1</v>
      </c>
      <c r="IQ18">
        <v>1943</v>
      </c>
      <c r="IR18">
        <v>1</v>
      </c>
      <c r="IS18">
        <v>21</v>
      </c>
      <c r="IT18">
        <v>2.1</v>
      </c>
      <c r="IU18">
        <v>2</v>
      </c>
      <c r="IV18">
        <v>1.08521</v>
      </c>
      <c r="IW18">
        <v>2.36084</v>
      </c>
      <c r="IX18">
        <v>1.42578</v>
      </c>
      <c r="IY18">
        <v>2.27661</v>
      </c>
      <c r="IZ18">
        <v>1.54785</v>
      </c>
      <c r="JA18">
        <v>2.46704</v>
      </c>
      <c r="JB18">
        <v>28.1852</v>
      </c>
      <c r="JC18">
        <v>16.0321</v>
      </c>
      <c r="JD18">
        <v>18</v>
      </c>
      <c r="JE18">
        <v>622.7089999999999</v>
      </c>
      <c r="JF18">
        <v>447.078</v>
      </c>
      <c r="JG18">
        <v>26.8841</v>
      </c>
      <c r="JH18">
        <v>23.3034</v>
      </c>
      <c r="JI18">
        <v>29.9996</v>
      </c>
      <c r="JJ18">
        <v>23.4976</v>
      </c>
      <c r="JK18">
        <v>23.4701</v>
      </c>
      <c r="JL18">
        <v>21.7535</v>
      </c>
      <c r="JM18">
        <v>32.1555</v>
      </c>
      <c r="JN18">
        <v>85.3903</v>
      </c>
      <c r="JO18">
        <v>26.8822</v>
      </c>
      <c r="JP18">
        <v>427.861</v>
      </c>
      <c r="JQ18">
        <v>15.5759</v>
      </c>
      <c r="JR18">
        <v>95.96299999999999</v>
      </c>
      <c r="JS18">
        <v>101.802</v>
      </c>
    </row>
    <row r="19" spans="1:279">
      <c r="A19">
        <v>3</v>
      </c>
      <c r="B19">
        <v>1689861185.6</v>
      </c>
      <c r="C19">
        <v>157.5</v>
      </c>
      <c r="D19" t="s">
        <v>426</v>
      </c>
      <c r="E19" t="s">
        <v>427</v>
      </c>
      <c r="F19">
        <v>15</v>
      </c>
      <c r="L19" t="s">
        <v>409</v>
      </c>
      <c r="N19" t="s">
        <v>410</v>
      </c>
      <c r="O19" t="s">
        <v>411</v>
      </c>
      <c r="P19">
        <v>1689861177.599999</v>
      </c>
      <c r="Q19">
        <f>(R19)/1000</f>
        <v>0</v>
      </c>
      <c r="R19">
        <f>1000*DB19*AP19*(CX19-CY19)/(100*CQ19*(1000-AP19*CX19))</f>
        <v>0</v>
      </c>
      <c r="S19">
        <f>DB19*AP19*(CW19-CV19*(1000-AP19*CY19)/(1000-AP19*CX19))/(100*CQ19)</f>
        <v>0</v>
      </c>
      <c r="T19">
        <f>CV19 - IF(AP19&gt;1, S19*CQ19*100.0/(AR19*DJ19), 0)</f>
        <v>0</v>
      </c>
      <c r="U19">
        <f>((AA19-Q19/2)*T19-S19)/(AA19+Q19/2)</f>
        <v>0</v>
      </c>
      <c r="V19">
        <f>U19*(DC19+DD19)/1000.0</f>
        <v>0</v>
      </c>
      <c r="W19">
        <f>(CV19 - IF(AP19&gt;1, S19*CQ19*100.0/(AR19*DJ19), 0))*(DC19+DD19)/1000.0</f>
        <v>0</v>
      </c>
      <c r="X19">
        <f>2.0/((1/Z19-1/Y19)+SIGN(Z19)*SQRT((1/Z19-1/Y19)*(1/Z19-1/Y19) + 4*CR19/((CR19+1)*(CR19+1))*(2*1/Z19*1/Y19-1/Y19*1/Y19)))</f>
        <v>0</v>
      </c>
      <c r="Y19">
        <f>IF(LEFT(CS19,1)&lt;&gt;"0",IF(LEFT(CS19,1)="1",3.0,CT19),$D$5+$E$5*(DJ19*DC19/($K$5*1000))+$F$5*(DJ19*DC19/($K$5*1000))*MAX(MIN(CQ19,$J$5),$I$5)*MAX(MIN(CQ19,$J$5),$I$5)+$G$5*MAX(MIN(CQ19,$J$5),$I$5)*(DJ19*DC19/($K$5*1000))+$H$5*(DJ19*DC19/($K$5*1000))*(DJ19*DC19/($K$5*1000)))</f>
        <v>0</v>
      </c>
      <c r="Z19">
        <f>Q19*(1000-(1000*0.61365*exp(17.502*AD19/(240.97+AD19))/(DC19+DD19)+CX19)/2)/(1000*0.61365*exp(17.502*AD19/(240.97+AD19))/(DC19+DD19)-CX19)</f>
        <v>0</v>
      </c>
      <c r="AA19">
        <f>1/((CR19+1)/(X19/1.6)+1/(Y19/1.37)) + CR19/((CR19+1)/(X19/1.6) + CR19/(Y19/1.37))</f>
        <v>0</v>
      </c>
      <c r="AB19">
        <f>(CM19*CP19)</f>
        <v>0</v>
      </c>
      <c r="AC19">
        <f>(DE19+(AB19+2*0.95*5.67E-8*(((DE19+$B$7)+273)^4-(DE19+273)^4)-44100*Q19)/(1.84*29.3*Y19+8*0.95*5.67E-8*(DE19+273)^3))</f>
        <v>0</v>
      </c>
      <c r="AD19">
        <f>($C$7*DF19+$D$7*DG19+$E$7*AC19)</f>
        <v>0</v>
      </c>
      <c r="AE19">
        <f>0.61365*exp(17.502*AD19/(240.97+AD19))</f>
        <v>0</v>
      </c>
      <c r="AF19">
        <f>(AG19/AH19*100)</f>
        <v>0</v>
      </c>
      <c r="AG19">
        <f>CX19*(DC19+DD19)/1000</f>
        <v>0</v>
      </c>
      <c r="AH19">
        <f>0.61365*exp(17.502*DE19/(240.97+DE19))</f>
        <v>0</v>
      </c>
      <c r="AI19">
        <f>(AE19-CX19*(DC19+DD19)/1000)</f>
        <v>0</v>
      </c>
      <c r="AJ19">
        <f>(-Q19*44100)</f>
        <v>0</v>
      </c>
      <c r="AK19">
        <f>2*29.3*Y19*0.92*(DE19-AD19)</f>
        <v>0</v>
      </c>
      <c r="AL19">
        <f>2*0.95*5.67E-8*(((DE19+$B$7)+273)^4-(AD19+273)^4)</f>
        <v>0</v>
      </c>
      <c r="AM19">
        <f>AB19+AL19+AJ19+AK19</f>
        <v>0</v>
      </c>
      <c r="AN19">
        <v>0</v>
      </c>
      <c r="AO19">
        <v>0</v>
      </c>
      <c r="AP19">
        <f>IF(AN19*$H$13&gt;=AR19,1.0,(AR19/(AR19-AN19*$H$13)))</f>
        <v>0</v>
      </c>
      <c r="AQ19">
        <f>(AP19-1)*100</f>
        <v>0</v>
      </c>
      <c r="AR19">
        <f>MAX(0,($B$13+$C$13*DJ19)/(1+$D$13*DJ19)*DC19/(DE19+273)*$E$13)</f>
        <v>0</v>
      </c>
      <c r="AS19" t="s">
        <v>412</v>
      </c>
      <c r="AT19">
        <v>12550.1</v>
      </c>
      <c r="AU19">
        <v>612.6956</v>
      </c>
      <c r="AV19">
        <v>2490.1</v>
      </c>
      <c r="AW19">
        <f>1-AU19/AV19</f>
        <v>0</v>
      </c>
      <c r="AX19">
        <v>-1.386477943001651</v>
      </c>
      <c r="AY19" t="s">
        <v>428</v>
      </c>
      <c r="AZ19">
        <v>12496.1</v>
      </c>
      <c r="BA19">
        <v>824.8634</v>
      </c>
      <c r="BB19">
        <v>1920.47</v>
      </c>
      <c r="BC19">
        <f>1-BA19/BB19</f>
        <v>0</v>
      </c>
      <c r="BD19">
        <v>0.5</v>
      </c>
      <c r="BE19">
        <f>CN19</f>
        <v>0</v>
      </c>
      <c r="BF19">
        <f>S19</f>
        <v>0</v>
      </c>
      <c r="BG19">
        <f>BC19*BD19*BE19</f>
        <v>0</v>
      </c>
      <c r="BH19">
        <f>(BF19-AX19)/BE19</f>
        <v>0</v>
      </c>
      <c r="BI19">
        <f>(AV19-BB19)/BB19</f>
        <v>0</v>
      </c>
      <c r="BJ19">
        <f>AU19/(AW19+AU19/BB19)</f>
        <v>0</v>
      </c>
      <c r="BK19" t="s">
        <v>429</v>
      </c>
      <c r="BL19">
        <v>595.05</v>
      </c>
      <c r="BM19">
        <f>IF(BL19&lt;&gt;0, BL19, BJ19)</f>
        <v>0</v>
      </c>
      <c r="BN19">
        <f>1-BM19/BB19</f>
        <v>0</v>
      </c>
      <c r="BO19">
        <f>(BB19-BA19)/(BB19-BM19)</f>
        <v>0</v>
      </c>
      <c r="BP19">
        <f>(AV19-BB19)/(AV19-BM19)</f>
        <v>0</v>
      </c>
      <c r="BQ19">
        <f>(BB19-BA19)/(BB19-AU19)</f>
        <v>0</v>
      </c>
      <c r="BR19">
        <f>(AV19-BB19)/(AV19-AU19)</f>
        <v>0</v>
      </c>
      <c r="BS19">
        <f>(BO19*BM19/BA19)</f>
        <v>0</v>
      </c>
      <c r="BT19">
        <f>(1-BS19)</f>
        <v>0</v>
      </c>
      <c r="BU19">
        <v>2786</v>
      </c>
      <c r="BV19">
        <v>300</v>
      </c>
      <c r="BW19">
        <v>300</v>
      </c>
      <c r="BX19">
        <v>300</v>
      </c>
      <c r="BY19">
        <v>12496.1</v>
      </c>
      <c r="BZ19">
        <v>1760.53</v>
      </c>
      <c r="CA19">
        <v>-0.009914340000000001</v>
      </c>
      <c r="CB19">
        <v>-35.75</v>
      </c>
      <c r="CC19" t="s">
        <v>415</v>
      </c>
      <c r="CD19" t="s">
        <v>415</v>
      </c>
      <c r="CE19" t="s">
        <v>415</v>
      </c>
      <c r="CF19" t="s">
        <v>415</v>
      </c>
      <c r="CG19" t="s">
        <v>415</v>
      </c>
      <c r="CH19" t="s">
        <v>415</v>
      </c>
      <c r="CI19" t="s">
        <v>415</v>
      </c>
      <c r="CJ19" t="s">
        <v>415</v>
      </c>
      <c r="CK19" t="s">
        <v>415</v>
      </c>
      <c r="CL19" t="s">
        <v>415</v>
      </c>
      <c r="CM19">
        <f>$B$11*DK19+$C$11*DL19+$F$11*DW19*(1-DZ19)</f>
        <v>0</v>
      </c>
      <c r="CN19">
        <f>CM19*CO19</f>
        <v>0</v>
      </c>
      <c r="CO19">
        <f>($B$11*$D$9+$C$11*$D$9+$F$11*((EJ19+EB19)/MAX(EJ19+EB19+EK19, 0.1)*$I$9+EK19/MAX(EJ19+EB19+EK19, 0.1)*$J$9))/($B$11+$C$11+$F$11)</f>
        <v>0</v>
      </c>
      <c r="CP19">
        <f>($B$11*$K$9+$C$11*$K$9+$F$11*((EJ19+EB19)/MAX(EJ19+EB19+EK19, 0.1)*$P$9+EK19/MAX(EJ19+EB19+EK19, 0.1)*$Q$9))/($B$11+$C$11+$F$11)</f>
        <v>0</v>
      </c>
      <c r="CQ19">
        <v>6</v>
      </c>
      <c r="CR19">
        <v>0.5</v>
      </c>
      <c r="CS19" t="s">
        <v>416</v>
      </c>
      <c r="CT19">
        <v>2</v>
      </c>
      <c r="CU19">
        <v>1689861177.599999</v>
      </c>
      <c r="CV19">
        <v>410.0140967741935</v>
      </c>
      <c r="CW19">
        <v>425.5421612903226</v>
      </c>
      <c r="CX19">
        <v>18.31954516129032</v>
      </c>
      <c r="CY19">
        <v>16.38540322580646</v>
      </c>
      <c r="CZ19">
        <v>409.1247096774193</v>
      </c>
      <c r="DA19">
        <v>18.10471612903225</v>
      </c>
      <c r="DB19">
        <v>600.2510645161287</v>
      </c>
      <c r="DC19">
        <v>101.6064838709677</v>
      </c>
      <c r="DD19">
        <v>0.1001084741935484</v>
      </c>
      <c r="DE19">
        <v>25.7617</v>
      </c>
      <c r="DF19">
        <v>25.11980967741935</v>
      </c>
      <c r="DG19">
        <v>999.9000000000003</v>
      </c>
      <c r="DH19">
        <v>0</v>
      </c>
      <c r="DI19">
        <v>0</v>
      </c>
      <c r="DJ19">
        <v>9997.277419354838</v>
      </c>
      <c r="DK19">
        <v>0</v>
      </c>
      <c r="DL19">
        <v>291.2322580645161</v>
      </c>
      <c r="DM19">
        <v>-15.52816451612903</v>
      </c>
      <c r="DN19">
        <v>417.6655483870967</v>
      </c>
      <c r="DO19">
        <v>432.6310322580645</v>
      </c>
      <c r="DP19">
        <v>1.934139032258065</v>
      </c>
      <c r="DQ19">
        <v>425.5421612903226</v>
      </c>
      <c r="DR19">
        <v>16.38540322580646</v>
      </c>
      <c r="DS19">
        <v>1.861382903225806</v>
      </c>
      <c r="DT19">
        <v>1.664863548387097</v>
      </c>
      <c r="DU19">
        <v>16.31192258064516</v>
      </c>
      <c r="DV19">
        <v>14.57242580645161</v>
      </c>
      <c r="DW19">
        <v>500.004935483871</v>
      </c>
      <c r="DX19">
        <v>0.9199889032258063</v>
      </c>
      <c r="DY19">
        <v>0.0800108129032258</v>
      </c>
      <c r="DZ19">
        <v>0</v>
      </c>
      <c r="EA19">
        <v>824.5901612903225</v>
      </c>
      <c r="EB19">
        <v>4.999310000000001</v>
      </c>
      <c r="EC19">
        <v>4862.810967741934</v>
      </c>
      <c r="ED19">
        <v>4309.38935483871</v>
      </c>
      <c r="EE19">
        <v>36.92712903225807</v>
      </c>
      <c r="EF19">
        <v>38.50390322580645</v>
      </c>
      <c r="EG19">
        <v>38.18932258064516</v>
      </c>
      <c r="EH19">
        <v>37.5138064516129</v>
      </c>
      <c r="EI19">
        <v>38.68932258064516</v>
      </c>
      <c r="EJ19">
        <v>455.3993548387096</v>
      </c>
      <c r="EK19">
        <v>39.60290322580644</v>
      </c>
      <c r="EL19">
        <v>0</v>
      </c>
      <c r="EM19">
        <v>87.39999985694885</v>
      </c>
      <c r="EN19">
        <v>0</v>
      </c>
      <c r="EO19">
        <v>824.8634</v>
      </c>
      <c r="EP19">
        <v>20.14138464604153</v>
      </c>
      <c r="EQ19">
        <v>118.1038463432494</v>
      </c>
      <c r="ER19">
        <v>4864.4164</v>
      </c>
      <c r="ES19">
        <v>15</v>
      </c>
      <c r="ET19">
        <v>1689860978.1</v>
      </c>
      <c r="EU19" t="s">
        <v>417</v>
      </c>
      <c r="EV19">
        <v>1689860974.1</v>
      </c>
      <c r="EW19">
        <v>1689860978.1</v>
      </c>
      <c r="EX19">
        <v>1</v>
      </c>
      <c r="EY19">
        <v>-0.091</v>
      </c>
      <c r="EZ19">
        <v>0.064</v>
      </c>
      <c r="FA19">
        <v>0.879</v>
      </c>
      <c r="FB19">
        <v>0.166</v>
      </c>
      <c r="FC19">
        <v>427</v>
      </c>
      <c r="FD19">
        <v>16</v>
      </c>
      <c r="FE19">
        <v>0.08</v>
      </c>
      <c r="FF19">
        <v>0.04</v>
      </c>
      <c r="FG19">
        <v>-15.53046341463415</v>
      </c>
      <c r="FH19">
        <v>0.424662020905918</v>
      </c>
      <c r="FI19">
        <v>0.110820139395587</v>
      </c>
      <c r="FJ19">
        <v>1</v>
      </c>
      <c r="FK19">
        <v>410.0097419354839</v>
      </c>
      <c r="FL19">
        <v>0.4368387096766676</v>
      </c>
      <c r="FM19">
        <v>0.06701129791211415</v>
      </c>
      <c r="FN19">
        <v>1</v>
      </c>
      <c r="FO19">
        <v>1.935217317073171</v>
      </c>
      <c r="FP19">
        <v>-0.1178893379790923</v>
      </c>
      <c r="FQ19">
        <v>0.02202193740224154</v>
      </c>
      <c r="FR19">
        <v>1</v>
      </c>
      <c r="FS19">
        <v>18.31088064516129</v>
      </c>
      <c r="FT19">
        <v>0.9814983870967265</v>
      </c>
      <c r="FU19">
        <v>0.07333360985978855</v>
      </c>
      <c r="FV19">
        <v>1</v>
      </c>
      <c r="FW19">
        <v>4</v>
      </c>
      <c r="FX19">
        <v>4</v>
      </c>
      <c r="FY19" t="s">
        <v>418</v>
      </c>
      <c r="FZ19">
        <v>3.18282</v>
      </c>
      <c r="GA19">
        <v>2.79693</v>
      </c>
      <c r="GB19">
        <v>0.104433</v>
      </c>
      <c r="GC19">
        <v>0.108109</v>
      </c>
      <c r="GD19">
        <v>0.101161</v>
      </c>
      <c r="GE19">
        <v>0.0945008</v>
      </c>
      <c r="GF19">
        <v>28256.4</v>
      </c>
      <c r="GG19">
        <v>22354.6</v>
      </c>
      <c r="GH19">
        <v>29466.3</v>
      </c>
      <c r="GI19">
        <v>24535.7</v>
      </c>
      <c r="GJ19">
        <v>33664.7</v>
      </c>
      <c r="GK19">
        <v>32410</v>
      </c>
      <c r="GL19">
        <v>40625</v>
      </c>
      <c r="GM19">
        <v>40014.3</v>
      </c>
      <c r="GN19">
        <v>2.2179</v>
      </c>
      <c r="GO19">
        <v>1.9686</v>
      </c>
      <c r="GP19">
        <v>0.161335</v>
      </c>
      <c r="GQ19">
        <v>0</v>
      </c>
      <c r="GR19">
        <v>22.4492</v>
      </c>
      <c r="GS19">
        <v>999.9</v>
      </c>
      <c r="GT19">
        <v>65.59999999999999</v>
      </c>
      <c r="GU19">
        <v>26.3</v>
      </c>
      <c r="GV19">
        <v>22.1739</v>
      </c>
      <c r="GW19">
        <v>62.4774</v>
      </c>
      <c r="GX19">
        <v>33.4095</v>
      </c>
      <c r="GY19">
        <v>1</v>
      </c>
      <c r="GZ19">
        <v>-0.316209</v>
      </c>
      <c r="HA19">
        <v>-2.14806</v>
      </c>
      <c r="HB19">
        <v>20.2618</v>
      </c>
      <c r="HC19">
        <v>5.22538</v>
      </c>
      <c r="HD19">
        <v>11.9081</v>
      </c>
      <c r="HE19">
        <v>4.9654</v>
      </c>
      <c r="HF19">
        <v>3.292</v>
      </c>
      <c r="HG19">
        <v>9999</v>
      </c>
      <c r="HH19">
        <v>9999</v>
      </c>
      <c r="HI19">
        <v>9999</v>
      </c>
      <c r="HJ19">
        <v>999.9</v>
      </c>
      <c r="HK19">
        <v>4.97011</v>
      </c>
      <c r="HL19">
        <v>1.87454</v>
      </c>
      <c r="HM19">
        <v>1.8732</v>
      </c>
      <c r="HN19">
        <v>1.87225</v>
      </c>
      <c r="HO19">
        <v>1.87394</v>
      </c>
      <c r="HP19">
        <v>1.8689</v>
      </c>
      <c r="HQ19">
        <v>1.87316</v>
      </c>
      <c r="HR19">
        <v>1.8782</v>
      </c>
      <c r="HS19">
        <v>0</v>
      </c>
      <c r="HT19">
        <v>0</v>
      </c>
      <c r="HU19">
        <v>0</v>
      </c>
      <c r="HV19">
        <v>0</v>
      </c>
      <c r="HW19" t="s">
        <v>419</v>
      </c>
      <c r="HX19" t="s">
        <v>420</v>
      </c>
      <c r="HY19" t="s">
        <v>421</v>
      </c>
      <c r="HZ19" t="s">
        <v>421</v>
      </c>
      <c r="IA19" t="s">
        <v>421</v>
      </c>
      <c r="IB19" t="s">
        <v>421</v>
      </c>
      <c r="IC19">
        <v>0</v>
      </c>
      <c r="ID19">
        <v>100</v>
      </c>
      <c r="IE19">
        <v>100</v>
      </c>
      <c r="IF19">
        <v>0.889</v>
      </c>
      <c r="IG19">
        <v>0.2179</v>
      </c>
      <c r="IH19">
        <v>0.8683818278837082</v>
      </c>
      <c r="II19">
        <v>0.0007502269904989051</v>
      </c>
      <c r="IJ19">
        <v>-1.907541437940456E-06</v>
      </c>
      <c r="IK19">
        <v>4.87577687351772E-10</v>
      </c>
      <c r="IL19">
        <v>0.01375640660511097</v>
      </c>
      <c r="IM19">
        <v>-0.004180631305406676</v>
      </c>
      <c r="IN19">
        <v>0.0009752032425147314</v>
      </c>
      <c r="IO19">
        <v>-7.227821618075307E-06</v>
      </c>
      <c r="IP19">
        <v>1</v>
      </c>
      <c r="IQ19">
        <v>1943</v>
      </c>
      <c r="IR19">
        <v>1</v>
      </c>
      <c r="IS19">
        <v>21</v>
      </c>
      <c r="IT19">
        <v>3.5</v>
      </c>
      <c r="IU19">
        <v>3.5</v>
      </c>
      <c r="IV19">
        <v>1.08887</v>
      </c>
      <c r="IW19">
        <v>2.3645</v>
      </c>
      <c r="IX19">
        <v>1.42578</v>
      </c>
      <c r="IY19">
        <v>2.27661</v>
      </c>
      <c r="IZ19">
        <v>1.54785</v>
      </c>
      <c r="JA19">
        <v>2.45361</v>
      </c>
      <c r="JB19">
        <v>28.1852</v>
      </c>
      <c r="JC19">
        <v>16.0496</v>
      </c>
      <c r="JD19">
        <v>18</v>
      </c>
      <c r="JE19">
        <v>622.228</v>
      </c>
      <c r="JF19">
        <v>448.226</v>
      </c>
      <c r="JG19">
        <v>27.7336</v>
      </c>
      <c r="JH19">
        <v>23.1558</v>
      </c>
      <c r="JI19">
        <v>29.9997</v>
      </c>
      <c r="JJ19">
        <v>23.3439</v>
      </c>
      <c r="JK19">
        <v>23.3157</v>
      </c>
      <c r="JL19">
        <v>21.8075</v>
      </c>
      <c r="JM19">
        <v>27.3688</v>
      </c>
      <c r="JN19">
        <v>83.515</v>
      </c>
      <c r="JO19">
        <v>27.7724</v>
      </c>
      <c r="JP19">
        <v>425.664</v>
      </c>
      <c r="JQ19">
        <v>16.5964</v>
      </c>
      <c r="JR19">
        <v>95.9804</v>
      </c>
      <c r="JS19">
        <v>101.82</v>
      </c>
    </row>
    <row r="20" spans="1:279">
      <c r="A20">
        <v>4</v>
      </c>
      <c r="B20">
        <v>1689861287.6</v>
      </c>
      <c r="C20">
        <v>259.5</v>
      </c>
      <c r="D20" t="s">
        <v>430</v>
      </c>
      <c r="E20" t="s">
        <v>431</v>
      </c>
      <c r="F20">
        <v>15</v>
      </c>
      <c r="L20" t="s">
        <v>409</v>
      </c>
      <c r="N20" t="s">
        <v>410</v>
      </c>
      <c r="O20" t="s">
        <v>411</v>
      </c>
      <c r="P20">
        <v>1689861279.849999</v>
      </c>
      <c r="Q20">
        <f>(R20)/1000</f>
        <v>0</v>
      </c>
      <c r="R20">
        <f>1000*DB20*AP20*(CX20-CY20)/(100*CQ20*(1000-AP20*CX20))</f>
        <v>0</v>
      </c>
      <c r="S20">
        <f>DB20*AP20*(CW20-CV20*(1000-AP20*CY20)/(1000-AP20*CX20))/(100*CQ20)</f>
        <v>0</v>
      </c>
      <c r="T20">
        <f>CV20 - IF(AP20&gt;1, S20*CQ20*100.0/(AR20*DJ20), 0)</f>
        <v>0</v>
      </c>
      <c r="U20">
        <f>((AA20-Q20/2)*T20-S20)/(AA20+Q20/2)</f>
        <v>0</v>
      </c>
      <c r="V20">
        <f>U20*(DC20+DD20)/1000.0</f>
        <v>0</v>
      </c>
      <c r="W20">
        <f>(CV20 - IF(AP20&gt;1, S20*CQ20*100.0/(AR20*DJ20), 0))*(DC20+DD20)/1000.0</f>
        <v>0</v>
      </c>
      <c r="X20">
        <f>2.0/((1/Z20-1/Y20)+SIGN(Z20)*SQRT((1/Z20-1/Y20)*(1/Z20-1/Y20) + 4*CR20/((CR20+1)*(CR20+1))*(2*1/Z20*1/Y20-1/Y20*1/Y20)))</f>
        <v>0</v>
      </c>
      <c r="Y20">
        <f>IF(LEFT(CS20,1)&lt;&gt;"0",IF(LEFT(CS20,1)="1",3.0,CT20),$D$5+$E$5*(DJ20*DC20/($K$5*1000))+$F$5*(DJ20*DC20/($K$5*1000))*MAX(MIN(CQ20,$J$5),$I$5)*MAX(MIN(CQ20,$J$5),$I$5)+$G$5*MAX(MIN(CQ20,$J$5),$I$5)*(DJ20*DC20/($K$5*1000))+$H$5*(DJ20*DC20/($K$5*1000))*(DJ20*DC20/($K$5*1000)))</f>
        <v>0</v>
      </c>
      <c r="Z20">
        <f>Q20*(1000-(1000*0.61365*exp(17.502*AD20/(240.97+AD20))/(DC20+DD20)+CX20)/2)/(1000*0.61365*exp(17.502*AD20/(240.97+AD20))/(DC20+DD20)-CX20)</f>
        <v>0</v>
      </c>
      <c r="AA20">
        <f>1/((CR20+1)/(X20/1.6)+1/(Y20/1.37)) + CR20/((CR20+1)/(X20/1.6) + CR20/(Y20/1.37))</f>
        <v>0</v>
      </c>
      <c r="AB20">
        <f>(CM20*CP20)</f>
        <v>0</v>
      </c>
      <c r="AC20">
        <f>(DE20+(AB20+2*0.95*5.67E-8*(((DE20+$B$7)+273)^4-(DE20+273)^4)-44100*Q20)/(1.84*29.3*Y20+8*0.95*5.67E-8*(DE20+273)^3))</f>
        <v>0</v>
      </c>
      <c r="AD20">
        <f>($C$7*DF20+$D$7*DG20+$E$7*AC20)</f>
        <v>0</v>
      </c>
      <c r="AE20">
        <f>0.61365*exp(17.502*AD20/(240.97+AD20))</f>
        <v>0</v>
      </c>
      <c r="AF20">
        <f>(AG20/AH20*100)</f>
        <v>0</v>
      </c>
      <c r="AG20">
        <f>CX20*(DC20+DD20)/1000</f>
        <v>0</v>
      </c>
      <c r="AH20">
        <f>0.61365*exp(17.502*DE20/(240.97+DE20))</f>
        <v>0</v>
      </c>
      <c r="AI20">
        <f>(AE20-CX20*(DC20+DD20)/1000)</f>
        <v>0</v>
      </c>
      <c r="AJ20">
        <f>(-Q20*44100)</f>
        <v>0</v>
      </c>
      <c r="AK20">
        <f>2*29.3*Y20*0.92*(DE20-AD20)</f>
        <v>0</v>
      </c>
      <c r="AL20">
        <f>2*0.95*5.67E-8*(((DE20+$B$7)+273)^4-(AD20+273)^4)</f>
        <v>0</v>
      </c>
      <c r="AM20">
        <f>AB20+AL20+AJ20+AK20</f>
        <v>0</v>
      </c>
      <c r="AN20">
        <v>0</v>
      </c>
      <c r="AO20">
        <v>0</v>
      </c>
      <c r="AP20">
        <f>IF(AN20*$H$13&gt;=AR20,1.0,(AR20/(AR20-AN20*$H$13)))</f>
        <v>0</v>
      </c>
      <c r="AQ20">
        <f>(AP20-1)*100</f>
        <v>0</v>
      </c>
      <c r="AR20">
        <f>MAX(0,($B$13+$C$13*DJ20)/(1+$D$13*DJ20)*DC20/(DE20+273)*$E$13)</f>
        <v>0</v>
      </c>
      <c r="AS20" t="s">
        <v>412</v>
      </c>
      <c r="AT20">
        <v>12550.1</v>
      </c>
      <c r="AU20">
        <v>612.6956</v>
      </c>
      <c r="AV20">
        <v>2490.1</v>
      </c>
      <c r="AW20">
        <f>1-AU20/AV20</f>
        <v>0</v>
      </c>
      <c r="AX20">
        <v>-1.386477943001651</v>
      </c>
      <c r="AY20" t="s">
        <v>432</v>
      </c>
      <c r="AZ20">
        <v>12489</v>
      </c>
      <c r="BA20">
        <v>887.0429230769231</v>
      </c>
      <c r="BB20">
        <v>2648.56</v>
      </c>
      <c r="BC20">
        <f>1-BA20/BB20</f>
        <v>0</v>
      </c>
      <c r="BD20">
        <v>0.5</v>
      </c>
      <c r="BE20">
        <f>CN20</f>
        <v>0</v>
      </c>
      <c r="BF20">
        <f>S20</f>
        <v>0</v>
      </c>
      <c r="BG20">
        <f>BC20*BD20*BE20</f>
        <v>0</v>
      </c>
      <c r="BH20">
        <f>(BF20-AX20)/BE20</f>
        <v>0</v>
      </c>
      <c r="BI20">
        <f>(AV20-BB20)/BB20</f>
        <v>0</v>
      </c>
      <c r="BJ20">
        <f>AU20/(AW20+AU20/BB20)</f>
        <v>0</v>
      </c>
      <c r="BK20" t="s">
        <v>433</v>
      </c>
      <c r="BL20">
        <v>661.17</v>
      </c>
      <c r="BM20">
        <f>IF(BL20&lt;&gt;0, BL20, BJ20)</f>
        <v>0</v>
      </c>
      <c r="BN20">
        <f>1-BM20/BB20</f>
        <v>0</v>
      </c>
      <c r="BO20">
        <f>(BB20-BA20)/(BB20-BM20)</f>
        <v>0</v>
      </c>
      <c r="BP20">
        <f>(AV20-BB20)/(AV20-BM20)</f>
        <v>0</v>
      </c>
      <c r="BQ20">
        <f>(BB20-BA20)/(BB20-AU20)</f>
        <v>0</v>
      </c>
      <c r="BR20">
        <f>(AV20-BB20)/(AV20-AU20)</f>
        <v>0</v>
      </c>
      <c r="BS20">
        <f>(BO20*BM20/BA20)</f>
        <v>0</v>
      </c>
      <c r="BT20">
        <f>(1-BS20)</f>
        <v>0</v>
      </c>
      <c r="BU20">
        <v>2788</v>
      </c>
      <c r="BV20">
        <v>300</v>
      </c>
      <c r="BW20">
        <v>300</v>
      </c>
      <c r="BX20">
        <v>300</v>
      </c>
      <c r="BY20">
        <v>12489</v>
      </c>
      <c r="BZ20">
        <v>2515.01</v>
      </c>
      <c r="CA20">
        <v>-0.0101237</v>
      </c>
      <c r="CB20">
        <v>-16.72</v>
      </c>
      <c r="CC20" t="s">
        <v>415</v>
      </c>
      <c r="CD20" t="s">
        <v>415</v>
      </c>
      <c r="CE20" t="s">
        <v>415</v>
      </c>
      <c r="CF20" t="s">
        <v>415</v>
      </c>
      <c r="CG20" t="s">
        <v>415</v>
      </c>
      <c r="CH20" t="s">
        <v>415</v>
      </c>
      <c r="CI20" t="s">
        <v>415</v>
      </c>
      <c r="CJ20" t="s">
        <v>415</v>
      </c>
      <c r="CK20" t="s">
        <v>415</v>
      </c>
      <c r="CL20" t="s">
        <v>415</v>
      </c>
      <c r="CM20">
        <f>$B$11*DK20+$C$11*DL20+$F$11*DW20*(1-DZ20)</f>
        <v>0</v>
      </c>
      <c r="CN20">
        <f>CM20*CO20</f>
        <v>0</v>
      </c>
      <c r="CO20">
        <f>($B$11*$D$9+$C$11*$D$9+$F$11*((EJ20+EB20)/MAX(EJ20+EB20+EK20, 0.1)*$I$9+EK20/MAX(EJ20+EB20+EK20, 0.1)*$J$9))/($B$11+$C$11+$F$11)</f>
        <v>0</v>
      </c>
      <c r="CP20">
        <f>($B$11*$K$9+$C$11*$K$9+$F$11*((EJ20+EB20)/MAX(EJ20+EB20+EK20, 0.1)*$P$9+EK20/MAX(EJ20+EB20+EK20, 0.1)*$Q$9))/($B$11+$C$11+$F$11)</f>
        <v>0</v>
      </c>
      <c r="CQ20">
        <v>6</v>
      </c>
      <c r="CR20">
        <v>0.5</v>
      </c>
      <c r="CS20" t="s">
        <v>416</v>
      </c>
      <c r="CT20">
        <v>2</v>
      </c>
      <c r="CU20">
        <v>1689861279.849999</v>
      </c>
      <c r="CV20">
        <v>410.0826333333333</v>
      </c>
      <c r="CW20">
        <v>420.4639666666667</v>
      </c>
      <c r="CX20">
        <v>18.62819</v>
      </c>
      <c r="CY20">
        <v>16.64633666666666</v>
      </c>
      <c r="CZ20">
        <v>409.1436</v>
      </c>
      <c r="DA20">
        <v>18.4017</v>
      </c>
      <c r="DB20">
        <v>600.2398333333333</v>
      </c>
      <c r="DC20">
        <v>101.6041666666666</v>
      </c>
      <c r="DD20">
        <v>0.09994413333333332</v>
      </c>
      <c r="DE20">
        <v>25.89504333333333</v>
      </c>
      <c r="DF20">
        <v>25.10101</v>
      </c>
      <c r="DG20">
        <v>999.9000000000002</v>
      </c>
      <c r="DH20">
        <v>0</v>
      </c>
      <c r="DI20">
        <v>0</v>
      </c>
      <c r="DJ20">
        <v>10008.438</v>
      </c>
      <c r="DK20">
        <v>0</v>
      </c>
      <c r="DL20">
        <v>285.6614666666666</v>
      </c>
      <c r="DM20">
        <v>-10.38129333333333</v>
      </c>
      <c r="DN20">
        <v>417.8668</v>
      </c>
      <c r="DO20">
        <v>427.5816666666666</v>
      </c>
      <c r="DP20">
        <v>1.981875666666667</v>
      </c>
      <c r="DQ20">
        <v>420.4639666666667</v>
      </c>
      <c r="DR20">
        <v>16.64633666666666</v>
      </c>
      <c r="DS20">
        <v>1.892702</v>
      </c>
      <c r="DT20">
        <v>1.691335666666667</v>
      </c>
      <c r="DU20">
        <v>16.57417333333333</v>
      </c>
      <c r="DV20">
        <v>14.81712333333333</v>
      </c>
      <c r="DW20">
        <v>250.0045</v>
      </c>
      <c r="DX20">
        <v>0.8999608333333334</v>
      </c>
      <c r="DY20">
        <v>0.1000391533333333</v>
      </c>
      <c r="DZ20">
        <v>0</v>
      </c>
      <c r="EA20">
        <v>886.9816666666668</v>
      </c>
      <c r="EB20">
        <v>4.99931</v>
      </c>
      <c r="EC20">
        <v>2985.759</v>
      </c>
      <c r="ED20">
        <v>2117.834</v>
      </c>
      <c r="EE20">
        <v>37.40186666666666</v>
      </c>
      <c r="EF20">
        <v>39.94983333333333</v>
      </c>
      <c r="EG20">
        <v>38.98736666666666</v>
      </c>
      <c r="EH20">
        <v>39.51226666666666</v>
      </c>
      <c r="EI20">
        <v>39.54339999999998</v>
      </c>
      <c r="EJ20">
        <v>220.494</v>
      </c>
      <c r="EK20">
        <v>24.51</v>
      </c>
      <c r="EL20">
        <v>0</v>
      </c>
      <c r="EM20">
        <v>101.5999999046326</v>
      </c>
      <c r="EN20">
        <v>0</v>
      </c>
      <c r="EO20">
        <v>887.0429230769231</v>
      </c>
      <c r="EP20">
        <v>20.47158972120318</v>
      </c>
      <c r="EQ20">
        <v>-84.80410250337826</v>
      </c>
      <c r="ER20">
        <v>2985.312307692308</v>
      </c>
      <c r="ES20">
        <v>15</v>
      </c>
      <c r="ET20">
        <v>1689861249.6</v>
      </c>
      <c r="EU20" t="s">
        <v>434</v>
      </c>
      <c r="EV20">
        <v>1689861249.6</v>
      </c>
      <c r="EW20">
        <v>1689861247.1</v>
      </c>
      <c r="EX20">
        <v>2</v>
      </c>
      <c r="EY20">
        <v>0.05</v>
      </c>
      <c r="EZ20">
        <v>0.004</v>
      </c>
      <c r="FA20">
        <v>0.9330000000000001</v>
      </c>
      <c r="FB20">
        <v>0.177</v>
      </c>
      <c r="FC20">
        <v>420</v>
      </c>
      <c r="FD20">
        <v>16</v>
      </c>
      <c r="FE20">
        <v>0.21</v>
      </c>
      <c r="FF20">
        <v>0.05</v>
      </c>
      <c r="FG20">
        <v>-10.54777317073171</v>
      </c>
      <c r="FH20">
        <v>1.908505923344954</v>
      </c>
      <c r="FI20">
        <v>0.3393271714440069</v>
      </c>
      <c r="FJ20">
        <v>1</v>
      </c>
      <c r="FK20">
        <v>410.097</v>
      </c>
      <c r="FL20">
        <v>-1.691661290322958</v>
      </c>
      <c r="FM20">
        <v>0.134584905447051</v>
      </c>
      <c r="FN20">
        <v>1</v>
      </c>
      <c r="FO20">
        <v>1.978826341463415</v>
      </c>
      <c r="FP20">
        <v>0.007699442508709522</v>
      </c>
      <c r="FQ20">
        <v>0.0158009756963478</v>
      </c>
      <c r="FR20">
        <v>1</v>
      </c>
      <c r="FS20">
        <v>18.6327935483871</v>
      </c>
      <c r="FT20">
        <v>-0.397708064516165</v>
      </c>
      <c r="FU20">
        <v>0.02994587521258408</v>
      </c>
      <c r="FV20">
        <v>1</v>
      </c>
      <c r="FW20">
        <v>4</v>
      </c>
      <c r="FX20">
        <v>4</v>
      </c>
      <c r="FY20" t="s">
        <v>418</v>
      </c>
      <c r="FZ20">
        <v>3.18321</v>
      </c>
      <c r="GA20">
        <v>2.79692</v>
      </c>
      <c r="GB20">
        <v>0.104455</v>
      </c>
      <c r="GC20">
        <v>0.107188</v>
      </c>
      <c r="GD20">
        <v>0.101639</v>
      </c>
      <c r="GE20">
        <v>0.0949758</v>
      </c>
      <c r="GF20">
        <v>28259.8</v>
      </c>
      <c r="GG20">
        <v>22380.1</v>
      </c>
      <c r="GH20">
        <v>29470.1</v>
      </c>
      <c r="GI20">
        <v>24538.1</v>
      </c>
      <c r="GJ20">
        <v>33649.7</v>
      </c>
      <c r="GK20">
        <v>32395.8</v>
      </c>
      <c r="GL20">
        <v>40629.3</v>
      </c>
      <c r="GM20">
        <v>40018.2</v>
      </c>
      <c r="GN20">
        <v>2.2178</v>
      </c>
      <c r="GO20">
        <v>1.97008</v>
      </c>
      <c r="GP20">
        <v>0.137277</v>
      </c>
      <c r="GQ20">
        <v>0</v>
      </c>
      <c r="GR20">
        <v>22.7761</v>
      </c>
      <c r="GS20">
        <v>999.9</v>
      </c>
      <c r="GT20">
        <v>65.40000000000001</v>
      </c>
      <c r="GU20">
        <v>26.2</v>
      </c>
      <c r="GV20">
        <v>21.9781</v>
      </c>
      <c r="GW20">
        <v>61.8474</v>
      </c>
      <c r="GX20">
        <v>33.0769</v>
      </c>
      <c r="GY20">
        <v>1</v>
      </c>
      <c r="GZ20">
        <v>-0.323219</v>
      </c>
      <c r="HA20">
        <v>-1.6016</v>
      </c>
      <c r="HB20">
        <v>20.2682</v>
      </c>
      <c r="HC20">
        <v>5.22388</v>
      </c>
      <c r="HD20">
        <v>11.9081</v>
      </c>
      <c r="HE20">
        <v>4.96395</v>
      </c>
      <c r="HF20">
        <v>3.29133</v>
      </c>
      <c r="HG20">
        <v>9999</v>
      </c>
      <c r="HH20">
        <v>9999</v>
      </c>
      <c r="HI20">
        <v>9999</v>
      </c>
      <c r="HJ20">
        <v>999.9</v>
      </c>
      <c r="HK20">
        <v>4.97015</v>
      </c>
      <c r="HL20">
        <v>1.87454</v>
      </c>
      <c r="HM20">
        <v>1.87318</v>
      </c>
      <c r="HN20">
        <v>1.87225</v>
      </c>
      <c r="HO20">
        <v>1.87393</v>
      </c>
      <c r="HP20">
        <v>1.8689</v>
      </c>
      <c r="HQ20">
        <v>1.87317</v>
      </c>
      <c r="HR20">
        <v>1.8782</v>
      </c>
      <c r="HS20">
        <v>0</v>
      </c>
      <c r="HT20">
        <v>0</v>
      </c>
      <c r="HU20">
        <v>0</v>
      </c>
      <c r="HV20">
        <v>0</v>
      </c>
      <c r="HW20" t="s">
        <v>419</v>
      </c>
      <c r="HX20" t="s">
        <v>420</v>
      </c>
      <c r="HY20" t="s">
        <v>421</v>
      </c>
      <c r="HZ20" t="s">
        <v>421</v>
      </c>
      <c r="IA20" t="s">
        <v>421</v>
      </c>
      <c r="IB20" t="s">
        <v>421</v>
      </c>
      <c r="IC20">
        <v>0</v>
      </c>
      <c r="ID20">
        <v>100</v>
      </c>
      <c r="IE20">
        <v>100</v>
      </c>
      <c r="IF20">
        <v>0.9389999999999999</v>
      </c>
      <c r="IG20">
        <v>0.2251</v>
      </c>
      <c r="IH20">
        <v>0.9180611261800272</v>
      </c>
      <c r="II20">
        <v>0.0007502269904989051</v>
      </c>
      <c r="IJ20">
        <v>-1.907541437940456E-06</v>
      </c>
      <c r="IK20">
        <v>4.87577687351772E-10</v>
      </c>
      <c r="IL20">
        <v>0.01825041860059302</v>
      </c>
      <c r="IM20">
        <v>-0.004180631305406676</v>
      </c>
      <c r="IN20">
        <v>0.0009752032425147314</v>
      </c>
      <c r="IO20">
        <v>-7.227821618075307E-06</v>
      </c>
      <c r="IP20">
        <v>1</v>
      </c>
      <c r="IQ20">
        <v>1943</v>
      </c>
      <c r="IR20">
        <v>1</v>
      </c>
      <c r="IS20">
        <v>21</v>
      </c>
      <c r="IT20">
        <v>0.6</v>
      </c>
      <c r="IU20">
        <v>0.7</v>
      </c>
      <c r="IV20">
        <v>1.08154</v>
      </c>
      <c r="IW20">
        <v>2.38037</v>
      </c>
      <c r="IX20">
        <v>1.42578</v>
      </c>
      <c r="IY20">
        <v>2.27661</v>
      </c>
      <c r="IZ20">
        <v>1.54785</v>
      </c>
      <c r="JA20">
        <v>2.37793</v>
      </c>
      <c r="JB20">
        <v>28.1852</v>
      </c>
      <c r="JC20">
        <v>16.0496</v>
      </c>
      <c r="JD20">
        <v>18</v>
      </c>
      <c r="JE20">
        <v>620.671</v>
      </c>
      <c r="JF20">
        <v>447.937</v>
      </c>
      <c r="JG20">
        <v>26.6789</v>
      </c>
      <c r="JH20">
        <v>23.077</v>
      </c>
      <c r="JI20">
        <v>29.9999</v>
      </c>
      <c r="JJ20">
        <v>23.2129</v>
      </c>
      <c r="JK20">
        <v>23.1806</v>
      </c>
      <c r="JL20">
        <v>21.6597</v>
      </c>
      <c r="JM20">
        <v>26.9801</v>
      </c>
      <c r="JN20">
        <v>82.39149999999999</v>
      </c>
      <c r="JO20">
        <v>26.6828</v>
      </c>
      <c r="JP20">
        <v>420.613</v>
      </c>
      <c r="JQ20">
        <v>16.753</v>
      </c>
      <c r="JR20">
        <v>95.99160000000001</v>
      </c>
      <c r="JS20">
        <v>101.83</v>
      </c>
    </row>
    <row r="21" spans="1:279">
      <c r="A21">
        <v>5</v>
      </c>
      <c r="B21">
        <v>1689861394.6</v>
      </c>
      <c r="C21">
        <v>366.5</v>
      </c>
      <c r="D21" t="s">
        <v>435</v>
      </c>
      <c r="E21" t="s">
        <v>436</v>
      </c>
      <c r="F21">
        <v>15</v>
      </c>
      <c r="L21" t="s">
        <v>409</v>
      </c>
      <c r="N21" t="s">
        <v>410</v>
      </c>
      <c r="O21" t="s">
        <v>411</v>
      </c>
      <c r="P21">
        <v>1689861386.599999</v>
      </c>
      <c r="Q21">
        <f>(R21)/1000</f>
        <v>0</v>
      </c>
      <c r="R21">
        <f>1000*DB21*AP21*(CX21-CY21)/(100*CQ21*(1000-AP21*CX21))</f>
        <v>0</v>
      </c>
      <c r="S21">
        <f>DB21*AP21*(CW21-CV21*(1000-AP21*CY21)/(1000-AP21*CX21))/(100*CQ21)</f>
        <v>0</v>
      </c>
      <c r="T21">
        <f>CV21 - IF(AP21&gt;1, S21*CQ21*100.0/(AR21*DJ21), 0)</f>
        <v>0</v>
      </c>
      <c r="U21">
        <f>((AA21-Q21/2)*T21-S21)/(AA21+Q21/2)</f>
        <v>0</v>
      </c>
      <c r="V21">
        <f>U21*(DC21+DD21)/1000.0</f>
        <v>0</v>
      </c>
      <c r="W21">
        <f>(CV21 - IF(AP21&gt;1, S21*CQ21*100.0/(AR21*DJ21), 0))*(DC21+DD21)/1000.0</f>
        <v>0</v>
      </c>
      <c r="X21">
        <f>2.0/((1/Z21-1/Y21)+SIGN(Z21)*SQRT((1/Z21-1/Y21)*(1/Z21-1/Y21) + 4*CR21/((CR21+1)*(CR21+1))*(2*1/Z21*1/Y21-1/Y21*1/Y21)))</f>
        <v>0</v>
      </c>
      <c r="Y21">
        <f>IF(LEFT(CS21,1)&lt;&gt;"0",IF(LEFT(CS21,1)="1",3.0,CT21),$D$5+$E$5*(DJ21*DC21/($K$5*1000))+$F$5*(DJ21*DC21/($K$5*1000))*MAX(MIN(CQ21,$J$5),$I$5)*MAX(MIN(CQ21,$J$5),$I$5)+$G$5*MAX(MIN(CQ21,$J$5),$I$5)*(DJ21*DC21/($K$5*1000))+$H$5*(DJ21*DC21/($K$5*1000))*(DJ21*DC21/($K$5*1000)))</f>
        <v>0</v>
      </c>
      <c r="Z21">
        <f>Q21*(1000-(1000*0.61365*exp(17.502*AD21/(240.97+AD21))/(DC21+DD21)+CX21)/2)/(1000*0.61365*exp(17.502*AD21/(240.97+AD21))/(DC21+DD21)-CX21)</f>
        <v>0</v>
      </c>
      <c r="AA21">
        <f>1/((CR21+1)/(X21/1.6)+1/(Y21/1.37)) + CR21/((CR21+1)/(X21/1.6) + CR21/(Y21/1.37))</f>
        <v>0</v>
      </c>
      <c r="AB21">
        <f>(CM21*CP21)</f>
        <v>0</v>
      </c>
      <c r="AC21">
        <f>(DE21+(AB21+2*0.95*5.67E-8*(((DE21+$B$7)+273)^4-(DE21+273)^4)-44100*Q21)/(1.84*29.3*Y21+8*0.95*5.67E-8*(DE21+273)^3))</f>
        <v>0</v>
      </c>
      <c r="AD21">
        <f>($C$7*DF21+$D$7*DG21+$E$7*AC21)</f>
        <v>0</v>
      </c>
      <c r="AE21">
        <f>0.61365*exp(17.502*AD21/(240.97+AD21))</f>
        <v>0</v>
      </c>
      <c r="AF21">
        <f>(AG21/AH21*100)</f>
        <v>0</v>
      </c>
      <c r="AG21">
        <f>CX21*(DC21+DD21)/1000</f>
        <v>0</v>
      </c>
      <c r="AH21">
        <f>0.61365*exp(17.502*DE21/(240.97+DE21))</f>
        <v>0</v>
      </c>
      <c r="AI21">
        <f>(AE21-CX21*(DC21+DD21)/1000)</f>
        <v>0</v>
      </c>
      <c r="AJ21">
        <f>(-Q21*44100)</f>
        <v>0</v>
      </c>
      <c r="AK21">
        <f>2*29.3*Y21*0.92*(DE21-AD21)</f>
        <v>0</v>
      </c>
      <c r="AL21">
        <f>2*0.95*5.67E-8*(((DE21+$B$7)+273)^4-(AD21+273)^4)</f>
        <v>0</v>
      </c>
      <c r="AM21">
        <f>AB21+AL21+AJ21+AK21</f>
        <v>0</v>
      </c>
      <c r="AN21">
        <v>0</v>
      </c>
      <c r="AO21">
        <v>0</v>
      </c>
      <c r="AP21">
        <f>IF(AN21*$H$13&gt;=AR21,1.0,(AR21/(AR21-AN21*$H$13)))</f>
        <v>0</v>
      </c>
      <c r="AQ21">
        <f>(AP21-1)*100</f>
        <v>0</v>
      </c>
      <c r="AR21">
        <f>MAX(0,($B$13+$C$13*DJ21)/(1+$D$13*DJ21)*DC21/(DE21+273)*$E$13)</f>
        <v>0</v>
      </c>
      <c r="AS21" t="s">
        <v>412</v>
      </c>
      <c r="AT21">
        <v>12550.1</v>
      </c>
      <c r="AU21">
        <v>612.6956</v>
      </c>
      <c r="AV21">
        <v>2490.1</v>
      </c>
      <c r="AW21">
        <f>1-AU21/AV21</f>
        <v>0</v>
      </c>
      <c r="AX21">
        <v>-1.386477943001651</v>
      </c>
      <c r="AY21" t="s">
        <v>437</v>
      </c>
      <c r="AZ21">
        <v>12476.3</v>
      </c>
      <c r="BA21">
        <v>857.0927692307691</v>
      </c>
      <c r="BB21">
        <v>2821.32</v>
      </c>
      <c r="BC21">
        <f>1-BA21/BB21</f>
        <v>0</v>
      </c>
      <c r="BD21">
        <v>0.5</v>
      </c>
      <c r="BE21">
        <f>CN21</f>
        <v>0</v>
      </c>
      <c r="BF21">
        <f>S21</f>
        <v>0</v>
      </c>
      <c r="BG21">
        <f>BC21*BD21*BE21</f>
        <v>0</v>
      </c>
      <c r="BH21">
        <f>(BF21-AX21)/BE21</f>
        <v>0</v>
      </c>
      <c r="BI21">
        <f>(AV21-BB21)/BB21</f>
        <v>0</v>
      </c>
      <c r="BJ21">
        <f>AU21/(AW21+AU21/BB21)</f>
        <v>0</v>
      </c>
      <c r="BK21" t="s">
        <v>438</v>
      </c>
      <c r="BL21">
        <v>680.8099999999999</v>
      </c>
      <c r="BM21">
        <f>IF(BL21&lt;&gt;0, BL21, BJ21)</f>
        <v>0</v>
      </c>
      <c r="BN21">
        <f>1-BM21/BB21</f>
        <v>0</v>
      </c>
      <c r="BO21">
        <f>(BB21-BA21)/(BB21-BM21)</f>
        <v>0</v>
      </c>
      <c r="BP21">
        <f>(AV21-BB21)/(AV21-BM21)</f>
        <v>0</v>
      </c>
      <c r="BQ21">
        <f>(BB21-BA21)/(BB21-AU21)</f>
        <v>0</v>
      </c>
      <c r="BR21">
        <f>(AV21-BB21)/(AV21-AU21)</f>
        <v>0</v>
      </c>
      <c r="BS21">
        <f>(BO21*BM21/BA21)</f>
        <v>0</v>
      </c>
      <c r="BT21">
        <f>(1-BS21)</f>
        <v>0</v>
      </c>
      <c r="BU21">
        <v>2790</v>
      </c>
      <c r="BV21">
        <v>300</v>
      </c>
      <c r="BW21">
        <v>300</v>
      </c>
      <c r="BX21">
        <v>300</v>
      </c>
      <c r="BY21">
        <v>12476.3</v>
      </c>
      <c r="BZ21">
        <v>2733.04</v>
      </c>
      <c r="CA21">
        <v>-0.0102211</v>
      </c>
      <c r="CB21">
        <v>-0.59</v>
      </c>
      <c r="CC21" t="s">
        <v>415</v>
      </c>
      <c r="CD21" t="s">
        <v>415</v>
      </c>
      <c r="CE21" t="s">
        <v>415</v>
      </c>
      <c r="CF21" t="s">
        <v>415</v>
      </c>
      <c r="CG21" t="s">
        <v>415</v>
      </c>
      <c r="CH21" t="s">
        <v>415</v>
      </c>
      <c r="CI21" t="s">
        <v>415</v>
      </c>
      <c r="CJ21" t="s">
        <v>415</v>
      </c>
      <c r="CK21" t="s">
        <v>415</v>
      </c>
      <c r="CL21" t="s">
        <v>415</v>
      </c>
      <c r="CM21">
        <f>$B$11*DK21+$C$11*DL21+$F$11*DW21*(1-DZ21)</f>
        <v>0</v>
      </c>
      <c r="CN21">
        <f>CM21*CO21</f>
        <v>0</v>
      </c>
      <c r="CO21">
        <f>($B$11*$D$9+$C$11*$D$9+$F$11*((EJ21+EB21)/MAX(EJ21+EB21+EK21, 0.1)*$I$9+EK21/MAX(EJ21+EB21+EK21, 0.1)*$J$9))/($B$11+$C$11+$F$11)</f>
        <v>0</v>
      </c>
      <c r="CP21">
        <f>($B$11*$K$9+$C$11*$K$9+$F$11*((EJ21+EB21)/MAX(EJ21+EB21+EK21, 0.1)*$P$9+EK21/MAX(EJ21+EB21+EK21, 0.1)*$Q$9))/($B$11+$C$11+$F$11)</f>
        <v>0</v>
      </c>
      <c r="CQ21">
        <v>6</v>
      </c>
      <c r="CR21">
        <v>0.5</v>
      </c>
      <c r="CS21" t="s">
        <v>416</v>
      </c>
      <c r="CT21">
        <v>2</v>
      </c>
      <c r="CU21">
        <v>1689861386.599999</v>
      </c>
      <c r="CV21">
        <v>409.8845806451612</v>
      </c>
      <c r="CW21">
        <v>416.2815806451613</v>
      </c>
      <c r="CX21">
        <v>18.28506774193549</v>
      </c>
      <c r="CY21">
        <v>16.46287741935484</v>
      </c>
      <c r="CZ21">
        <v>408.9788387096774</v>
      </c>
      <c r="DA21">
        <v>18.07187741935484</v>
      </c>
      <c r="DB21">
        <v>600.239129032258</v>
      </c>
      <c r="DC21">
        <v>101.6047419354839</v>
      </c>
      <c r="DD21">
        <v>0.09992522258064515</v>
      </c>
      <c r="DE21">
        <v>26.01245483870967</v>
      </c>
      <c r="DF21">
        <v>25.10570322580645</v>
      </c>
      <c r="DG21">
        <v>999.9000000000003</v>
      </c>
      <c r="DH21">
        <v>0</v>
      </c>
      <c r="DI21">
        <v>0</v>
      </c>
      <c r="DJ21">
        <v>10006.73032258065</v>
      </c>
      <c r="DK21">
        <v>0</v>
      </c>
      <c r="DL21">
        <v>281.6541612903226</v>
      </c>
      <c r="DM21">
        <v>-6.396890322580646</v>
      </c>
      <c r="DN21">
        <v>417.5190645161291</v>
      </c>
      <c r="DO21">
        <v>423.2494838709677</v>
      </c>
      <c r="DP21">
        <v>1.822184838709677</v>
      </c>
      <c r="DQ21">
        <v>416.2815806451613</v>
      </c>
      <c r="DR21">
        <v>16.46287741935484</v>
      </c>
      <c r="DS21">
        <v>1.857850967741935</v>
      </c>
      <c r="DT21">
        <v>1.672708709677419</v>
      </c>
      <c r="DU21">
        <v>16.28211612903226</v>
      </c>
      <c r="DV21">
        <v>14.6454064516129</v>
      </c>
      <c r="DW21">
        <v>125.0097741935484</v>
      </c>
      <c r="DX21">
        <v>0.900032806451613</v>
      </c>
      <c r="DY21">
        <v>0.09996719354838707</v>
      </c>
      <c r="DZ21">
        <v>0</v>
      </c>
      <c r="EA21">
        <v>857.0856451612902</v>
      </c>
      <c r="EB21">
        <v>4.999310000000001</v>
      </c>
      <c r="EC21">
        <v>1894.21129032258</v>
      </c>
      <c r="ED21">
        <v>1037.401935483871</v>
      </c>
      <c r="EE21">
        <v>37.625</v>
      </c>
      <c r="EF21">
        <v>40.60874193548388</v>
      </c>
      <c r="EG21">
        <v>39.49187096774194</v>
      </c>
      <c r="EH21">
        <v>40.66109677419355</v>
      </c>
      <c r="EI21">
        <v>39.84248387096774</v>
      </c>
      <c r="EJ21">
        <v>108.0129032258064</v>
      </c>
      <c r="EK21">
        <v>11.99354838709678</v>
      </c>
      <c r="EL21">
        <v>0</v>
      </c>
      <c r="EM21">
        <v>106.3999998569489</v>
      </c>
      <c r="EN21">
        <v>0</v>
      </c>
      <c r="EO21">
        <v>857.0927692307691</v>
      </c>
      <c r="EP21">
        <v>1.507076922668777</v>
      </c>
      <c r="EQ21">
        <v>0.2441025349071818</v>
      </c>
      <c r="ER21">
        <v>1894.137692307692</v>
      </c>
      <c r="ES21">
        <v>15</v>
      </c>
      <c r="ET21">
        <v>1689861368.1</v>
      </c>
      <c r="EU21" t="s">
        <v>439</v>
      </c>
      <c r="EV21">
        <v>1689861368.1</v>
      </c>
      <c r="EW21">
        <v>1689861366.1</v>
      </c>
      <c r="EX21">
        <v>3</v>
      </c>
      <c r="EY21">
        <v>-0.033</v>
      </c>
      <c r="EZ21">
        <v>-0.005</v>
      </c>
      <c r="FA21">
        <v>0.902</v>
      </c>
      <c r="FB21">
        <v>0.161</v>
      </c>
      <c r="FC21">
        <v>416</v>
      </c>
      <c r="FD21">
        <v>16</v>
      </c>
      <c r="FE21">
        <v>0.22</v>
      </c>
      <c r="FF21">
        <v>0.03</v>
      </c>
      <c r="FG21">
        <v>-6.165644146341464</v>
      </c>
      <c r="FH21">
        <v>-1.701125017421614</v>
      </c>
      <c r="FI21">
        <v>0.6117816660835617</v>
      </c>
      <c r="FJ21">
        <v>1</v>
      </c>
      <c r="FK21">
        <v>409.8514516129031</v>
      </c>
      <c r="FL21">
        <v>4.990935483869404</v>
      </c>
      <c r="FM21">
        <v>0.393812861952643</v>
      </c>
      <c r="FN21">
        <v>1</v>
      </c>
      <c r="FO21">
        <v>1.814975853658537</v>
      </c>
      <c r="FP21">
        <v>0.2498523344947778</v>
      </c>
      <c r="FQ21">
        <v>0.05523073256252552</v>
      </c>
      <c r="FR21">
        <v>1</v>
      </c>
      <c r="FS21">
        <v>18.27654193548388</v>
      </c>
      <c r="FT21">
        <v>0.9624677419354587</v>
      </c>
      <c r="FU21">
        <v>0.07468744668970893</v>
      </c>
      <c r="FV21">
        <v>1</v>
      </c>
      <c r="FW21">
        <v>4</v>
      </c>
      <c r="FX21">
        <v>4</v>
      </c>
      <c r="FY21" t="s">
        <v>418</v>
      </c>
      <c r="FZ21">
        <v>3.18346</v>
      </c>
      <c r="GA21">
        <v>2.79705</v>
      </c>
      <c r="GB21">
        <v>0.104517</v>
      </c>
      <c r="GC21">
        <v>0.106331</v>
      </c>
      <c r="GD21">
        <v>0.100965</v>
      </c>
      <c r="GE21">
        <v>0.09489690000000001</v>
      </c>
      <c r="GF21">
        <v>28262.3</v>
      </c>
      <c r="GG21">
        <v>22405.8</v>
      </c>
      <c r="GH21">
        <v>29474.2</v>
      </c>
      <c r="GI21">
        <v>24542.2</v>
      </c>
      <c r="GJ21">
        <v>33680</v>
      </c>
      <c r="GK21">
        <v>32403.8</v>
      </c>
      <c r="GL21">
        <v>40634.7</v>
      </c>
      <c r="GM21">
        <v>40024.8</v>
      </c>
      <c r="GN21">
        <v>2.21835</v>
      </c>
      <c r="GO21">
        <v>1.97138</v>
      </c>
      <c r="GP21">
        <v>0.149943</v>
      </c>
      <c r="GQ21">
        <v>0</v>
      </c>
      <c r="GR21">
        <v>22.6534</v>
      </c>
      <c r="GS21">
        <v>999.9</v>
      </c>
      <c r="GT21">
        <v>65</v>
      </c>
      <c r="GU21">
        <v>26.1</v>
      </c>
      <c r="GV21">
        <v>21.7155</v>
      </c>
      <c r="GW21">
        <v>62.5174</v>
      </c>
      <c r="GX21">
        <v>33.1651</v>
      </c>
      <c r="GY21">
        <v>1</v>
      </c>
      <c r="GZ21">
        <v>-0.332188</v>
      </c>
      <c r="HA21">
        <v>-1.7005</v>
      </c>
      <c r="HB21">
        <v>20.2692</v>
      </c>
      <c r="HC21">
        <v>5.22747</v>
      </c>
      <c r="HD21">
        <v>11.9081</v>
      </c>
      <c r="HE21">
        <v>4.9653</v>
      </c>
      <c r="HF21">
        <v>3.2917</v>
      </c>
      <c r="HG21">
        <v>9999</v>
      </c>
      <c r="HH21">
        <v>9999</v>
      </c>
      <c r="HI21">
        <v>9999</v>
      </c>
      <c r="HJ21">
        <v>999.9</v>
      </c>
      <c r="HK21">
        <v>4.97015</v>
      </c>
      <c r="HL21">
        <v>1.87454</v>
      </c>
      <c r="HM21">
        <v>1.8732</v>
      </c>
      <c r="HN21">
        <v>1.87225</v>
      </c>
      <c r="HO21">
        <v>1.87393</v>
      </c>
      <c r="HP21">
        <v>1.86891</v>
      </c>
      <c r="HQ21">
        <v>1.87316</v>
      </c>
      <c r="HR21">
        <v>1.8782</v>
      </c>
      <c r="HS21">
        <v>0</v>
      </c>
      <c r="HT21">
        <v>0</v>
      </c>
      <c r="HU21">
        <v>0</v>
      </c>
      <c r="HV21">
        <v>0</v>
      </c>
      <c r="HW21" t="s">
        <v>419</v>
      </c>
      <c r="HX21" t="s">
        <v>420</v>
      </c>
      <c r="HY21" t="s">
        <v>421</v>
      </c>
      <c r="HZ21" t="s">
        <v>421</v>
      </c>
      <c r="IA21" t="s">
        <v>421</v>
      </c>
      <c r="IB21" t="s">
        <v>421</v>
      </c>
      <c r="IC21">
        <v>0</v>
      </c>
      <c r="ID21">
        <v>100</v>
      </c>
      <c r="IE21">
        <v>100</v>
      </c>
      <c r="IF21">
        <v>0.905</v>
      </c>
      <c r="IG21">
        <v>0.2154</v>
      </c>
      <c r="IH21">
        <v>0.8847136891134116</v>
      </c>
      <c r="II21">
        <v>0.0007502269904989051</v>
      </c>
      <c r="IJ21">
        <v>-1.907541437940456E-06</v>
      </c>
      <c r="IK21">
        <v>4.87577687351772E-10</v>
      </c>
      <c r="IL21">
        <v>0.01289655491689552</v>
      </c>
      <c r="IM21">
        <v>-0.004180631305406676</v>
      </c>
      <c r="IN21">
        <v>0.0009752032425147314</v>
      </c>
      <c r="IO21">
        <v>-7.227821618075307E-06</v>
      </c>
      <c r="IP21">
        <v>1</v>
      </c>
      <c r="IQ21">
        <v>1943</v>
      </c>
      <c r="IR21">
        <v>1</v>
      </c>
      <c r="IS21">
        <v>21</v>
      </c>
      <c r="IT21">
        <v>0.4</v>
      </c>
      <c r="IU21">
        <v>0.5</v>
      </c>
      <c r="IV21">
        <v>1.07422</v>
      </c>
      <c r="IW21">
        <v>2.37915</v>
      </c>
      <c r="IX21">
        <v>1.42578</v>
      </c>
      <c r="IY21">
        <v>2.27539</v>
      </c>
      <c r="IZ21">
        <v>1.54785</v>
      </c>
      <c r="JA21">
        <v>2.35107</v>
      </c>
      <c r="JB21">
        <v>28.1432</v>
      </c>
      <c r="JC21">
        <v>16.0321</v>
      </c>
      <c r="JD21">
        <v>18</v>
      </c>
      <c r="JE21">
        <v>619.59</v>
      </c>
      <c r="JF21">
        <v>447.527</v>
      </c>
      <c r="JG21">
        <v>27.6658</v>
      </c>
      <c r="JH21">
        <v>22.9659</v>
      </c>
      <c r="JI21">
        <v>29.9985</v>
      </c>
      <c r="JJ21">
        <v>23.0829</v>
      </c>
      <c r="JK21">
        <v>23.0435</v>
      </c>
      <c r="JL21">
        <v>21.5205</v>
      </c>
      <c r="JM21">
        <v>24.7323</v>
      </c>
      <c r="JN21">
        <v>80.8883</v>
      </c>
      <c r="JO21">
        <v>27.7998</v>
      </c>
      <c r="JP21">
        <v>416.156</v>
      </c>
      <c r="JQ21">
        <v>16.8087</v>
      </c>
      <c r="JR21">
        <v>96.00449999999999</v>
      </c>
      <c r="JS21">
        <v>101.846</v>
      </c>
    </row>
    <row r="22" spans="1:279">
      <c r="A22">
        <v>6</v>
      </c>
      <c r="B22">
        <v>1689861524.1</v>
      </c>
      <c r="C22">
        <v>496</v>
      </c>
      <c r="D22" t="s">
        <v>440</v>
      </c>
      <c r="E22" t="s">
        <v>441</v>
      </c>
      <c r="F22">
        <v>15</v>
      </c>
      <c r="L22" t="s">
        <v>409</v>
      </c>
      <c r="N22" t="s">
        <v>410</v>
      </c>
      <c r="O22" t="s">
        <v>411</v>
      </c>
      <c r="P22">
        <v>1689861516.349999</v>
      </c>
      <c r="Q22">
        <f>(R22)/1000</f>
        <v>0</v>
      </c>
      <c r="R22">
        <f>1000*DB22*AP22*(CX22-CY22)/(100*CQ22*(1000-AP22*CX22))</f>
        <v>0</v>
      </c>
      <c r="S22">
        <f>DB22*AP22*(CW22-CV22*(1000-AP22*CY22)/(1000-AP22*CX22))/(100*CQ22)</f>
        <v>0</v>
      </c>
      <c r="T22">
        <f>CV22 - IF(AP22&gt;1, S22*CQ22*100.0/(AR22*DJ22), 0)</f>
        <v>0</v>
      </c>
      <c r="U22">
        <f>((AA22-Q22/2)*T22-S22)/(AA22+Q22/2)</f>
        <v>0</v>
      </c>
      <c r="V22">
        <f>U22*(DC22+DD22)/1000.0</f>
        <v>0</v>
      </c>
      <c r="W22">
        <f>(CV22 - IF(AP22&gt;1, S22*CQ22*100.0/(AR22*DJ22), 0))*(DC22+DD22)/1000.0</f>
        <v>0</v>
      </c>
      <c r="X22">
        <f>2.0/((1/Z22-1/Y22)+SIGN(Z22)*SQRT((1/Z22-1/Y22)*(1/Z22-1/Y22) + 4*CR22/((CR22+1)*(CR22+1))*(2*1/Z22*1/Y22-1/Y22*1/Y22)))</f>
        <v>0</v>
      </c>
      <c r="Y22">
        <f>IF(LEFT(CS22,1)&lt;&gt;"0",IF(LEFT(CS22,1)="1",3.0,CT22),$D$5+$E$5*(DJ22*DC22/($K$5*1000))+$F$5*(DJ22*DC22/($K$5*1000))*MAX(MIN(CQ22,$J$5),$I$5)*MAX(MIN(CQ22,$J$5),$I$5)+$G$5*MAX(MIN(CQ22,$J$5),$I$5)*(DJ22*DC22/($K$5*1000))+$H$5*(DJ22*DC22/($K$5*1000))*(DJ22*DC22/($K$5*1000)))</f>
        <v>0</v>
      </c>
      <c r="Z22">
        <f>Q22*(1000-(1000*0.61365*exp(17.502*AD22/(240.97+AD22))/(DC22+DD22)+CX22)/2)/(1000*0.61365*exp(17.502*AD22/(240.97+AD22))/(DC22+DD22)-CX22)</f>
        <v>0</v>
      </c>
      <c r="AA22">
        <f>1/((CR22+1)/(X22/1.6)+1/(Y22/1.37)) + CR22/((CR22+1)/(X22/1.6) + CR22/(Y22/1.37))</f>
        <v>0</v>
      </c>
      <c r="AB22">
        <f>(CM22*CP22)</f>
        <v>0</v>
      </c>
      <c r="AC22">
        <f>(DE22+(AB22+2*0.95*5.67E-8*(((DE22+$B$7)+273)^4-(DE22+273)^4)-44100*Q22)/(1.84*29.3*Y22+8*0.95*5.67E-8*(DE22+273)^3))</f>
        <v>0</v>
      </c>
      <c r="AD22">
        <f>($C$7*DF22+$D$7*DG22+$E$7*AC22)</f>
        <v>0</v>
      </c>
      <c r="AE22">
        <f>0.61365*exp(17.502*AD22/(240.97+AD22))</f>
        <v>0</v>
      </c>
      <c r="AF22">
        <f>(AG22/AH22*100)</f>
        <v>0</v>
      </c>
      <c r="AG22">
        <f>CX22*(DC22+DD22)/1000</f>
        <v>0</v>
      </c>
      <c r="AH22">
        <f>0.61365*exp(17.502*DE22/(240.97+DE22))</f>
        <v>0</v>
      </c>
      <c r="AI22">
        <f>(AE22-CX22*(DC22+DD22)/1000)</f>
        <v>0</v>
      </c>
      <c r="AJ22">
        <f>(-Q22*44100)</f>
        <v>0</v>
      </c>
      <c r="AK22">
        <f>2*29.3*Y22*0.92*(DE22-AD22)</f>
        <v>0</v>
      </c>
      <c r="AL22">
        <f>2*0.95*5.67E-8*(((DE22+$B$7)+273)^4-(AD22+273)^4)</f>
        <v>0</v>
      </c>
      <c r="AM22">
        <f>AB22+AL22+AJ22+AK22</f>
        <v>0</v>
      </c>
      <c r="AN22">
        <v>0</v>
      </c>
      <c r="AO22">
        <v>0</v>
      </c>
      <c r="AP22">
        <f>IF(AN22*$H$13&gt;=AR22,1.0,(AR22/(AR22-AN22*$H$13)))</f>
        <v>0</v>
      </c>
      <c r="AQ22">
        <f>(AP22-1)*100</f>
        <v>0</v>
      </c>
      <c r="AR22">
        <f>MAX(0,($B$13+$C$13*DJ22)/(1+$D$13*DJ22)*DC22/(DE22+273)*$E$13)</f>
        <v>0</v>
      </c>
      <c r="AS22" t="s">
        <v>412</v>
      </c>
      <c r="AT22">
        <v>12550.1</v>
      </c>
      <c r="AU22">
        <v>612.6956</v>
      </c>
      <c r="AV22">
        <v>2490.1</v>
      </c>
      <c r="AW22">
        <f>1-AU22/AV22</f>
        <v>0</v>
      </c>
      <c r="AX22">
        <v>-1.386477943001651</v>
      </c>
      <c r="AY22" t="s">
        <v>442</v>
      </c>
      <c r="AZ22">
        <v>12469.6</v>
      </c>
      <c r="BA22">
        <v>790.3823846153846</v>
      </c>
      <c r="BB22">
        <v>2932.57</v>
      </c>
      <c r="BC22">
        <f>1-BA22/BB22</f>
        <v>0</v>
      </c>
      <c r="BD22">
        <v>0.5</v>
      </c>
      <c r="BE22">
        <f>CN22</f>
        <v>0</v>
      </c>
      <c r="BF22">
        <f>S22</f>
        <v>0</v>
      </c>
      <c r="BG22">
        <f>BC22*BD22*BE22</f>
        <v>0</v>
      </c>
      <c r="BH22">
        <f>(BF22-AX22)/BE22</f>
        <v>0</v>
      </c>
      <c r="BI22">
        <f>(AV22-BB22)/BB22</f>
        <v>0</v>
      </c>
      <c r="BJ22">
        <f>AU22/(AW22+AU22/BB22)</f>
        <v>0</v>
      </c>
      <c r="BK22" t="s">
        <v>443</v>
      </c>
      <c r="BL22">
        <v>681.33</v>
      </c>
      <c r="BM22">
        <f>IF(BL22&lt;&gt;0, BL22, BJ22)</f>
        <v>0</v>
      </c>
      <c r="BN22">
        <f>1-BM22/BB22</f>
        <v>0</v>
      </c>
      <c r="BO22">
        <f>(BB22-BA22)/(BB22-BM22)</f>
        <v>0</v>
      </c>
      <c r="BP22">
        <f>(AV22-BB22)/(AV22-BM22)</f>
        <v>0</v>
      </c>
      <c r="BQ22">
        <f>(BB22-BA22)/(BB22-AU22)</f>
        <v>0</v>
      </c>
      <c r="BR22">
        <f>(AV22-BB22)/(AV22-AU22)</f>
        <v>0</v>
      </c>
      <c r="BS22">
        <f>(BO22*BM22/BA22)</f>
        <v>0</v>
      </c>
      <c r="BT22">
        <f>(1-BS22)</f>
        <v>0</v>
      </c>
      <c r="BU22">
        <v>2792</v>
      </c>
      <c r="BV22">
        <v>300</v>
      </c>
      <c r="BW22">
        <v>300</v>
      </c>
      <c r="BX22">
        <v>300</v>
      </c>
      <c r="BY22">
        <v>12469.6</v>
      </c>
      <c r="BZ22">
        <v>2896.98</v>
      </c>
      <c r="CA22">
        <v>-0.0102803</v>
      </c>
      <c r="CB22">
        <v>10.06</v>
      </c>
      <c r="CC22" t="s">
        <v>415</v>
      </c>
      <c r="CD22" t="s">
        <v>415</v>
      </c>
      <c r="CE22" t="s">
        <v>415</v>
      </c>
      <c r="CF22" t="s">
        <v>415</v>
      </c>
      <c r="CG22" t="s">
        <v>415</v>
      </c>
      <c r="CH22" t="s">
        <v>415</v>
      </c>
      <c r="CI22" t="s">
        <v>415</v>
      </c>
      <c r="CJ22" t="s">
        <v>415</v>
      </c>
      <c r="CK22" t="s">
        <v>415</v>
      </c>
      <c r="CL22" t="s">
        <v>415</v>
      </c>
      <c r="CM22">
        <f>$B$11*DK22+$C$11*DL22+$F$11*DW22*(1-DZ22)</f>
        <v>0</v>
      </c>
      <c r="CN22">
        <f>CM22*CO22</f>
        <v>0</v>
      </c>
      <c r="CO22">
        <f>($B$11*$D$9+$C$11*$D$9+$F$11*((EJ22+EB22)/MAX(EJ22+EB22+EK22, 0.1)*$I$9+EK22/MAX(EJ22+EB22+EK22, 0.1)*$J$9))/($B$11+$C$11+$F$11)</f>
        <v>0</v>
      </c>
      <c r="CP22">
        <f>($B$11*$K$9+$C$11*$K$9+$F$11*((EJ22+EB22)/MAX(EJ22+EB22+EK22, 0.1)*$P$9+EK22/MAX(EJ22+EB22+EK22, 0.1)*$Q$9))/($B$11+$C$11+$F$11)</f>
        <v>0</v>
      </c>
      <c r="CQ22">
        <v>6</v>
      </c>
      <c r="CR22">
        <v>0.5</v>
      </c>
      <c r="CS22" t="s">
        <v>416</v>
      </c>
      <c r="CT22">
        <v>2</v>
      </c>
      <c r="CU22">
        <v>1689861516.349999</v>
      </c>
      <c r="CV22">
        <v>409.9890666666666</v>
      </c>
      <c r="CW22">
        <v>412.3161333333334</v>
      </c>
      <c r="CX22">
        <v>18.37707333333333</v>
      </c>
      <c r="CY22">
        <v>16.50393</v>
      </c>
      <c r="CZ22">
        <v>409.1181</v>
      </c>
      <c r="DA22">
        <v>18.15113</v>
      </c>
      <c r="DB22">
        <v>600.2499</v>
      </c>
      <c r="DC22">
        <v>101.6056999999999</v>
      </c>
      <c r="DD22">
        <v>0.09984430999999999</v>
      </c>
      <c r="DE22">
        <v>25.79547333333333</v>
      </c>
      <c r="DF22">
        <v>24.88019666666667</v>
      </c>
      <c r="DG22">
        <v>999.9000000000002</v>
      </c>
      <c r="DH22">
        <v>0</v>
      </c>
      <c r="DI22">
        <v>0</v>
      </c>
      <c r="DJ22">
        <v>10012.10733333334</v>
      </c>
      <c r="DK22">
        <v>0</v>
      </c>
      <c r="DL22">
        <v>290.8474333333334</v>
      </c>
      <c r="DM22">
        <v>-2.327008999999999</v>
      </c>
      <c r="DN22">
        <v>417.6643999999999</v>
      </c>
      <c r="DO22">
        <v>419.2350000000001</v>
      </c>
      <c r="DP22">
        <v>1.873143666666667</v>
      </c>
      <c r="DQ22">
        <v>412.3161333333334</v>
      </c>
      <c r="DR22">
        <v>16.50393</v>
      </c>
      <c r="DS22">
        <v>1.867216</v>
      </c>
      <c r="DT22">
        <v>1.676893</v>
      </c>
      <c r="DU22">
        <v>16.36110333333333</v>
      </c>
      <c r="DV22">
        <v>14.68411666666667</v>
      </c>
      <c r="DW22">
        <v>50.00736333333332</v>
      </c>
      <c r="DX22">
        <v>0.9000198666666667</v>
      </c>
      <c r="DY22">
        <v>0.09998025000000001</v>
      </c>
      <c r="DZ22">
        <v>0</v>
      </c>
      <c r="EA22">
        <v>790.4548333333331</v>
      </c>
      <c r="EB22">
        <v>4.99931</v>
      </c>
      <c r="EC22">
        <v>1201.598</v>
      </c>
      <c r="ED22">
        <v>389.0593333333334</v>
      </c>
      <c r="EE22">
        <v>37.82039999999999</v>
      </c>
      <c r="EF22">
        <v>41.18699999999998</v>
      </c>
      <c r="EG22">
        <v>39.93079999999998</v>
      </c>
      <c r="EH22">
        <v>41.01016666666665</v>
      </c>
      <c r="EI22">
        <v>40.25</v>
      </c>
      <c r="EJ22">
        <v>40.50899999999999</v>
      </c>
      <c r="EK22">
        <v>4.497</v>
      </c>
      <c r="EL22">
        <v>0</v>
      </c>
      <c r="EM22">
        <v>129.1999998092651</v>
      </c>
      <c r="EN22">
        <v>0</v>
      </c>
      <c r="EO22">
        <v>790.3823846153846</v>
      </c>
      <c r="EP22">
        <v>-9.34769231779681</v>
      </c>
      <c r="EQ22">
        <v>19.30940160448059</v>
      </c>
      <c r="ER22">
        <v>1202.606153846154</v>
      </c>
      <c r="ES22">
        <v>15</v>
      </c>
      <c r="ET22">
        <v>1689861481.1</v>
      </c>
      <c r="EU22" t="s">
        <v>444</v>
      </c>
      <c r="EV22">
        <v>1689861474.1</v>
      </c>
      <c r="EW22">
        <v>1689861481.1</v>
      </c>
      <c r="EX22">
        <v>4</v>
      </c>
      <c r="EY22">
        <v>-0.035</v>
      </c>
      <c r="EZ22">
        <v>0.011</v>
      </c>
      <c r="FA22">
        <v>0.87</v>
      </c>
      <c r="FB22">
        <v>0.191</v>
      </c>
      <c r="FC22">
        <v>413</v>
      </c>
      <c r="FD22">
        <v>17</v>
      </c>
      <c r="FE22">
        <v>0.34</v>
      </c>
      <c r="FF22">
        <v>0.04</v>
      </c>
      <c r="FG22">
        <v>-2.279410487804878</v>
      </c>
      <c r="FH22">
        <v>-0.7637466898954702</v>
      </c>
      <c r="FI22">
        <v>0.08704510778904204</v>
      </c>
      <c r="FJ22">
        <v>1</v>
      </c>
      <c r="FK22">
        <v>409.9966451612904</v>
      </c>
      <c r="FL22">
        <v>-0.169548387097639</v>
      </c>
      <c r="FM22">
        <v>0.03425478387790973</v>
      </c>
      <c r="FN22">
        <v>1</v>
      </c>
      <c r="FO22">
        <v>1.931895609756098</v>
      </c>
      <c r="FP22">
        <v>-0.9876901045296189</v>
      </c>
      <c r="FQ22">
        <v>0.09777984976338502</v>
      </c>
      <c r="FR22">
        <v>0</v>
      </c>
      <c r="FS22">
        <v>18.38810322580645</v>
      </c>
      <c r="FT22">
        <v>-0.5449016129032336</v>
      </c>
      <c r="FU22">
        <v>0.04295458579950522</v>
      </c>
      <c r="FV22">
        <v>1</v>
      </c>
      <c r="FW22">
        <v>3</v>
      </c>
      <c r="FX22">
        <v>4</v>
      </c>
      <c r="FY22" t="s">
        <v>445</v>
      </c>
      <c r="FZ22">
        <v>3.18327</v>
      </c>
      <c r="GA22">
        <v>2.79684</v>
      </c>
      <c r="GB22">
        <v>0.104536</v>
      </c>
      <c r="GC22">
        <v>0.105662</v>
      </c>
      <c r="GD22">
        <v>0.100837</v>
      </c>
      <c r="GE22">
        <v>0.09489590000000001</v>
      </c>
      <c r="GF22">
        <v>28265.7</v>
      </c>
      <c r="GG22">
        <v>22424.9</v>
      </c>
      <c r="GH22">
        <v>29478</v>
      </c>
      <c r="GI22">
        <v>24544.5</v>
      </c>
      <c r="GJ22">
        <v>33688.9</v>
      </c>
      <c r="GK22">
        <v>32407</v>
      </c>
      <c r="GL22">
        <v>40639.6</v>
      </c>
      <c r="GM22">
        <v>40028.7</v>
      </c>
      <c r="GN22">
        <v>2.22035</v>
      </c>
      <c r="GO22">
        <v>1.97318</v>
      </c>
      <c r="GP22">
        <v>0.116743</v>
      </c>
      <c r="GQ22">
        <v>0</v>
      </c>
      <c r="GR22">
        <v>22.9094</v>
      </c>
      <c r="GS22">
        <v>999.9</v>
      </c>
      <c r="GT22">
        <v>64.8</v>
      </c>
      <c r="GU22">
        <v>26</v>
      </c>
      <c r="GV22">
        <v>21.5198</v>
      </c>
      <c r="GW22">
        <v>62.5675</v>
      </c>
      <c r="GX22">
        <v>33.738</v>
      </c>
      <c r="GY22">
        <v>1</v>
      </c>
      <c r="GZ22">
        <v>-0.337304</v>
      </c>
      <c r="HA22">
        <v>-2.91422</v>
      </c>
      <c r="HB22">
        <v>20.2549</v>
      </c>
      <c r="HC22">
        <v>5.22583</v>
      </c>
      <c r="HD22">
        <v>11.9081</v>
      </c>
      <c r="HE22">
        <v>4.9652</v>
      </c>
      <c r="HF22">
        <v>3.29155</v>
      </c>
      <c r="HG22">
        <v>9999</v>
      </c>
      <c r="HH22">
        <v>9999</v>
      </c>
      <c r="HI22">
        <v>9999</v>
      </c>
      <c r="HJ22">
        <v>999.9</v>
      </c>
      <c r="HK22">
        <v>4.97013</v>
      </c>
      <c r="HL22">
        <v>1.87453</v>
      </c>
      <c r="HM22">
        <v>1.87317</v>
      </c>
      <c r="HN22">
        <v>1.87225</v>
      </c>
      <c r="HO22">
        <v>1.87393</v>
      </c>
      <c r="HP22">
        <v>1.8689</v>
      </c>
      <c r="HQ22">
        <v>1.87317</v>
      </c>
      <c r="HR22">
        <v>1.87819</v>
      </c>
      <c r="HS22">
        <v>0</v>
      </c>
      <c r="HT22">
        <v>0</v>
      </c>
      <c r="HU22">
        <v>0</v>
      </c>
      <c r="HV22">
        <v>0</v>
      </c>
      <c r="HW22" t="s">
        <v>419</v>
      </c>
      <c r="HX22" t="s">
        <v>420</v>
      </c>
      <c r="HY22" t="s">
        <v>421</v>
      </c>
      <c r="HZ22" t="s">
        <v>421</v>
      </c>
      <c r="IA22" t="s">
        <v>421</v>
      </c>
      <c r="IB22" t="s">
        <v>421</v>
      </c>
      <c r="IC22">
        <v>0</v>
      </c>
      <c r="ID22">
        <v>100</v>
      </c>
      <c r="IE22">
        <v>100</v>
      </c>
      <c r="IF22">
        <v>0.871</v>
      </c>
      <c r="IG22">
        <v>0.2254</v>
      </c>
      <c r="IH22">
        <v>0.8499006562131535</v>
      </c>
      <c r="II22">
        <v>0.0007502269904989051</v>
      </c>
      <c r="IJ22">
        <v>-1.907541437940456E-06</v>
      </c>
      <c r="IK22">
        <v>4.87577687351772E-10</v>
      </c>
      <c r="IL22">
        <v>0.02374178759190419</v>
      </c>
      <c r="IM22">
        <v>-0.004180631305406676</v>
      </c>
      <c r="IN22">
        <v>0.0009752032425147314</v>
      </c>
      <c r="IO22">
        <v>-7.227821618075307E-06</v>
      </c>
      <c r="IP22">
        <v>1</v>
      </c>
      <c r="IQ22">
        <v>1943</v>
      </c>
      <c r="IR22">
        <v>1</v>
      </c>
      <c r="IS22">
        <v>21</v>
      </c>
      <c r="IT22">
        <v>0.8</v>
      </c>
      <c r="IU22">
        <v>0.7</v>
      </c>
      <c r="IV22">
        <v>1.06689</v>
      </c>
      <c r="IW22">
        <v>2.38037</v>
      </c>
      <c r="IX22">
        <v>1.42578</v>
      </c>
      <c r="IY22">
        <v>2.27661</v>
      </c>
      <c r="IZ22">
        <v>1.54785</v>
      </c>
      <c r="JA22">
        <v>2.27295</v>
      </c>
      <c r="JB22">
        <v>28.1223</v>
      </c>
      <c r="JC22">
        <v>16.0146</v>
      </c>
      <c r="JD22">
        <v>18</v>
      </c>
      <c r="JE22">
        <v>619.655</v>
      </c>
      <c r="JF22">
        <v>447.541</v>
      </c>
      <c r="JG22">
        <v>27.418</v>
      </c>
      <c r="JH22">
        <v>22.895</v>
      </c>
      <c r="JI22">
        <v>30.0002</v>
      </c>
      <c r="JJ22">
        <v>22.9626</v>
      </c>
      <c r="JK22">
        <v>22.9227</v>
      </c>
      <c r="JL22">
        <v>21.3969</v>
      </c>
      <c r="JM22">
        <v>25.0566</v>
      </c>
      <c r="JN22">
        <v>79.7653</v>
      </c>
      <c r="JO22">
        <v>27.479</v>
      </c>
      <c r="JP22">
        <v>412.416</v>
      </c>
      <c r="JQ22">
        <v>16.5112</v>
      </c>
      <c r="JR22">
        <v>96.01649999999999</v>
      </c>
      <c r="JS22">
        <v>101.856</v>
      </c>
    </row>
    <row r="23" spans="1:279">
      <c r="A23">
        <v>7</v>
      </c>
      <c r="B23">
        <v>1689861647.1</v>
      </c>
      <c r="C23">
        <v>619</v>
      </c>
      <c r="D23" t="s">
        <v>446</v>
      </c>
      <c r="E23" t="s">
        <v>447</v>
      </c>
      <c r="F23">
        <v>15</v>
      </c>
      <c r="L23" t="s">
        <v>409</v>
      </c>
      <c r="N23" t="s">
        <v>410</v>
      </c>
      <c r="O23" t="s">
        <v>411</v>
      </c>
      <c r="P23">
        <v>1689861639.099999</v>
      </c>
      <c r="Q23">
        <f>(R23)/1000</f>
        <v>0</v>
      </c>
      <c r="R23">
        <f>1000*DB23*AP23*(CX23-CY23)/(100*CQ23*(1000-AP23*CX23))</f>
        <v>0</v>
      </c>
      <c r="S23">
        <f>DB23*AP23*(CW23-CV23*(1000-AP23*CY23)/(1000-AP23*CX23))/(100*CQ23)</f>
        <v>0</v>
      </c>
      <c r="T23">
        <f>CV23 - IF(AP23&gt;1, S23*CQ23*100.0/(AR23*DJ23), 0)</f>
        <v>0</v>
      </c>
      <c r="U23">
        <f>((AA23-Q23/2)*T23-S23)/(AA23+Q23/2)</f>
        <v>0</v>
      </c>
      <c r="V23">
        <f>U23*(DC23+DD23)/1000.0</f>
        <v>0</v>
      </c>
      <c r="W23">
        <f>(CV23 - IF(AP23&gt;1, S23*CQ23*100.0/(AR23*DJ23), 0))*(DC23+DD23)/1000.0</f>
        <v>0</v>
      </c>
      <c r="X23">
        <f>2.0/((1/Z23-1/Y23)+SIGN(Z23)*SQRT((1/Z23-1/Y23)*(1/Z23-1/Y23) + 4*CR23/((CR23+1)*(CR23+1))*(2*1/Z23*1/Y23-1/Y23*1/Y23)))</f>
        <v>0</v>
      </c>
      <c r="Y23">
        <f>IF(LEFT(CS23,1)&lt;&gt;"0",IF(LEFT(CS23,1)="1",3.0,CT23),$D$5+$E$5*(DJ23*DC23/($K$5*1000))+$F$5*(DJ23*DC23/($K$5*1000))*MAX(MIN(CQ23,$J$5),$I$5)*MAX(MIN(CQ23,$J$5),$I$5)+$G$5*MAX(MIN(CQ23,$J$5),$I$5)*(DJ23*DC23/($K$5*1000))+$H$5*(DJ23*DC23/($K$5*1000))*(DJ23*DC23/($K$5*1000)))</f>
        <v>0</v>
      </c>
      <c r="Z23">
        <f>Q23*(1000-(1000*0.61365*exp(17.502*AD23/(240.97+AD23))/(DC23+DD23)+CX23)/2)/(1000*0.61365*exp(17.502*AD23/(240.97+AD23))/(DC23+DD23)-CX23)</f>
        <v>0</v>
      </c>
      <c r="AA23">
        <f>1/((CR23+1)/(X23/1.6)+1/(Y23/1.37)) + CR23/((CR23+1)/(X23/1.6) + CR23/(Y23/1.37))</f>
        <v>0</v>
      </c>
      <c r="AB23">
        <f>(CM23*CP23)</f>
        <v>0</v>
      </c>
      <c r="AC23">
        <f>(DE23+(AB23+2*0.95*5.67E-8*(((DE23+$B$7)+273)^4-(DE23+273)^4)-44100*Q23)/(1.84*29.3*Y23+8*0.95*5.67E-8*(DE23+273)^3))</f>
        <v>0</v>
      </c>
      <c r="AD23">
        <f>($C$7*DF23+$D$7*DG23+$E$7*AC23)</f>
        <v>0</v>
      </c>
      <c r="AE23">
        <f>0.61365*exp(17.502*AD23/(240.97+AD23))</f>
        <v>0</v>
      </c>
      <c r="AF23">
        <f>(AG23/AH23*100)</f>
        <v>0</v>
      </c>
      <c r="AG23">
        <f>CX23*(DC23+DD23)/1000</f>
        <v>0</v>
      </c>
      <c r="AH23">
        <f>0.61365*exp(17.502*DE23/(240.97+DE23))</f>
        <v>0</v>
      </c>
      <c r="AI23">
        <f>(AE23-CX23*(DC23+DD23)/1000)</f>
        <v>0</v>
      </c>
      <c r="AJ23">
        <f>(-Q23*44100)</f>
        <v>0</v>
      </c>
      <c r="AK23">
        <f>2*29.3*Y23*0.92*(DE23-AD23)</f>
        <v>0</v>
      </c>
      <c r="AL23">
        <f>2*0.95*5.67E-8*(((DE23+$B$7)+273)^4-(AD23+273)^4)</f>
        <v>0</v>
      </c>
      <c r="AM23">
        <f>AB23+AL23+AJ23+AK23</f>
        <v>0</v>
      </c>
      <c r="AN23">
        <v>0</v>
      </c>
      <c r="AO23">
        <v>0</v>
      </c>
      <c r="AP23">
        <f>IF(AN23*$H$13&gt;=AR23,1.0,(AR23/(AR23-AN23*$H$13)))</f>
        <v>0</v>
      </c>
      <c r="AQ23">
        <f>(AP23-1)*100</f>
        <v>0</v>
      </c>
      <c r="AR23">
        <f>MAX(0,($B$13+$C$13*DJ23)/(1+$D$13*DJ23)*DC23/(DE23+273)*$E$13)</f>
        <v>0</v>
      </c>
      <c r="AS23" t="s">
        <v>448</v>
      </c>
      <c r="AT23">
        <v>12467.3</v>
      </c>
      <c r="AU23">
        <v>640.2653846153845</v>
      </c>
      <c r="AV23">
        <v>3166.39</v>
      </c>
      <c r="AW23">
        <f>1-AU23/AV23</f>
        <v>0</v>
      </c>
      <c r="AX23">
        <v>-1.368509501011927</v>
      </c>
      <c r="AY23" t="s">
        <v>415</v>
      </c>
      <c r="AZ23" t="s">
        <v>415</v>
      </c>
      <c r="BA23">
        <v>0</v>
      </c>
      <c r="BB23">
        <v>0</v>
      </c>
      <c r="BC23">
        <f>1-BA23/BB23</f>
        <v>0</v>
      </c>
      <c r="BD23">
        <v>0.5</v>
      </c>
      <c r="BE23">
        <f>CN23</f>
        <v>0</v>
      </c>
      <c r="BF23">
        <f>S23</f>
        <v>0</v>
      </c>
      <c r="BG23">
        <f>BC23*BD23*BE23</f>
        <v>0</v>
      </c>
      <c r="BH23">
        <f>(BF23-AX23)/BE23</f>
        <v>0</v>
      </c>
      <c r="BI23">
        <f>(AV23-BB23)/BB23</f>
        <v>0</v>
      </c>
      <c r="BJ23">
        <f>AU23/(AW23+AU23/BB23)</f>
        <v>0</v>
      </c>
      <c r="BK23" t="s">
        <v>415</v>
      </c>
      <c r="BL23">
        <v>0</v>
      </c>
      <c r="BM23">
        <f>IF(BL23&lt;&gt;0, BL23, BJ23)</f>
        <v>0</v>
      </c>
      <c r="BN23">
        <f>1-BM23/BB23</f>
        <v>0</v>
      </c>
      <c r="BO23">
        <f>(BB23-BA23)/(BB23-BM23)</f>
        <v>0</v>
      </c>
      <c r="BP23">
        <f>(AV23-BB23)/(AV23-BM23)</f>
        <v>0</v>
      </c>
      <c r="BQ23">
        <f>(BB23-BA23)/(BB23-AU23)</f>
        <v>0</v>
      </c>
      <c r="BR23">
        <f>(AV23-BB23)/(AV23-AU23)</f>
        <v>0</v>
      </c>
      <c r="BS23">
        <f>(BO23*BM23/BA23)</f>
        <v>0</v>
      </c>
      <c r="BT23">
        <f>(1-BS23)</f>
        <v>0</v>
      </c>
      <c r="BU23">
        <v>2794</v>
      </c>
      <c r="BV23">
        <v>300</v>
      </c>
      <c r="BW23">
        <v>300</v>
      </c>
      <c r="BX23">
        <v>300</v>
      </c>
      <c r="BY23">
        <v>12467.3</v>
      </c>
      <c r="BZ23">
        <v>3076.32</v>
      </c>
      <c r="CA23">
        <v>-0.0103187</v>
      </c>
      <c r="CB23">
        <v>-10.86</v>
      </c>
      <c r="CC23" t="s">
        <v>415</v>
      </c>
      <c r="CD23" t="s">
        <v>415</v>
      </c>
      <c r="CE23" t="s">
        <v>415</v>
      </c>
      <c r="CF23" t="s">
        <v>415</v>
      </c>
      <c r="CG23" t="s">
        <v>415</v>
      </c>
      <c r="CH23" t="s">
        <v>415</v>
      </c>
      <c r="CI23" t="s">
        <v>415</v>
      </c>
      <c r="CJ23" t="s">
        <v>415</v>
      </c>
      <c r="CK23" t="s">
        <v>415</v>
      </c>
      <c r="CL23" t="s">
        <v>415</v>
      </c>
      <c r="CM23">
        <f>$B$11*DK23+$C$11*DL23+$F$11*DW23*(1-DZ23)</f>
        <v>0</v>
      </c>
      <c r="CN23">
        <f>CM23*CO23</f>
        <v>0</v>
      </c>
      <c r="CO23">
        <f>($B$11*$D$9+$C$11*$D$9+$F$11*((EJ23+EB23)/MAX(EJ23+EB23+EK23, 0.1)*$I$9+EK23/MAX(EJ23+EB23+EK23, 0.1)*$J$9))/($B$11+$C$11+$F$11)</f>
        <v>0</v>
      </c>
      <c r="CP23">
        <f>($B$11*$K$9+$C$11*$K$9+$F$11*((EJ23+EB23)/MAX(EJ23+EB23+EK23, 0.1)*$P$9+EK23/MAX(EJ23+EB23+EK23, 0.1)*$Q$9))/($B$11+$C$11+$F$11)</f>
        <v>0</v>
      </c>
      <c r="CQ23">
        <v>6</v>
      </c>
      <c r="CR23">
        <v>0.5</v>
      </c>
      <c r="CS23" t="s">
        <v>416</v>
      </c>
      <c r="CT23">
        <v>2</v>
      </c>
      <c r="CU23">
        <v>1689861639.099999</v>
      </c>
      <c r="CV23">
        <v>410.1463870967741</v>
      </c>
      <c r="CW23">
        <v>409.5461935483871</v>
      </c>
      <c r="CX23">
        <v>18.29579032258064</v>
      </c>
      <c r="CY23">
        <v>16.45828387096774</v>
      </c>
      <c r="CZ23">
        <v>409.2665161290323</v>
      </c>
      <c r="DA23">
        <v>18.08061290322581</v>
      </c>
      <c r="DB23">
        <v>600.2736129032259</v>
      </c>
      <c r="DC23">
        <v>101.6112258064516</v>
      </c>
      <c r="DD23">
        <v>0.100240135483871</v>
      </c>
      <c r="DE23">
        <v>26.00747096774194</v>
      </c>
      <c r="DF23">
        <v>25.01696451612903</v>
      </c>
      <c r="DG23">
        <v>999.9000000000003</v>
      </c>
      <c r="DH23">
        <v>0</v>
      </c>
      <c r="DI23">
        <v>0</v>
      </c>
      <c r="DJ23">
        <v>9999.392258064516</v>
      </c>
      <c r="DK23">
        <v>0</v>
      </c>
      <c r="DL23">
        <v>310.418</v>
      </c>
      <c r="DM23">
        <v>0.6000976451612905</v>
      </c>
      <c r="DN23">
        <v>417.7901290322581</v>
      </c>
      <c r="DO23">
        <v>416.3994838709678</v>
      </c>
      <c r="DP23">
        <v>1.837496129032258</v>
      </c>
      <c r="DQ23">
        <v>409.5461935483871</v>
      </c>
      <c r="DR23">
        <v>16.45828387096774</v>
      </c>
      <c r="DS23">
        <v>1.859056129032258</v>
      </c>
      <c r="DT23">
        <v>1.672346129032259</v>
      </c>
      <c r="DU23">
        <v>16.2924</v>
      </c>
      <c r="DV23">
        <v>14.64207419354839</v>
      </c>
      <c r="DW23">
        <v>0.0499931</v>
      </c>
      <c r="DX23">
        <v>0</v>
      </c>
      <c r="DY23">
        <v>0</v>
      </c>
      <c r="DZ23">
        <v>0</v>
      </c>
      <c r="EA23">
        <v>640.2622580645162</v>
      </c>
      <c r="EB23">
        <v>0.0499931</v>
      </c>
      <c r="EC23">
        <v>908.3541935483872</v>
      </c>
      <c r="ED23">
        <v>1.07258064516129</v>
      </c>
      <c r="EE23">
        <v>37.73983870967741</v>
      </c>
      <c r="EF23">
        <v>41.129</v>
      </c>
      <c r="EG23">
        <v>40.06199999999998</v>
      </c>
      <c r="EH23">
        <v>40.35058064516129</v>
      </c>
      <c r="EI23">
        <v>39.81199999999998</v>
      </c>
      <c r="EJ23">
        <v>0</v>
      </c>
      <c r="EK23">
        <v>0</v>
      </c>
      <c r="EL23">
        <v>0</v>
      </c>
      <c r="EM23">
        <v>122.5</v>
      </c>
      <c r="EN23">
        <v>0</v>
      </c>
      <c r="EO23">
        <v>640.2653846153845</v>
      </c>
      <c r="EP23">
        <v>2.395897479038581</v>
      </c>
      <c r="EQ23">
        <v>85.126837569852</v>
      </c>
      <c r="ER23">
        <v>909.5630769230769</v>
      </c>
      <c r="ES23">
        <v>15</v>
      </c>
      <c r="ET23">
        <v>1689861608.6</v>
      </c>
      <c r="EU23" t="s">
        <v>449</v>
      </c>
      <c r="EV23">
        <v>1689861604.6</v>
      </c>
      <c r="EW23">
        <v>1689861608.6</v>
      </c>
      <c r="EX23">
        <v>5</v>
      </c>
      <c r="EY23">
        <v>0.008999999999999999</v>
      </c>
      <c r="EZ23">
        <v>-0.008999999999999999</v>
      </c>
      <c r="FA23">
        <v>0.88</v>
      </c>
      <c r="FB23">
        <v>0.167</v>
      </c>
      <c r="FC23">
        <v>410</v>
      </c>
      <c r="FD23">
        <v>16</v>
      </c>
      <c r="FE23">
        <v>0.47</v>
      </c>
      <c r="FF23">
        <v>0.05</v>
      </c>
      <c r="FG23">
        <v>0.577156025</v>
      </c>
      <c r="FH23">
        <v>0.2902683489681045</v>
      </c>
      <c r="FI23">
        <v>0.05857761888191065</v>
      </c>
      <c r="FJ23">
        <v>1</v>
      </c>
      <c r="FK23">
        <v>410.1516999999999</v>
      </c>
      <c r="FL23">
        <v>-1.076903225807096</v>
      </c>
      <c r="FM23">
        <v>0.08082167613538518</v>
      </c>
      <c r="FN23">
        <v>1</v>
      </c>
      <c r="FO23">
        <v>1.81239575</v>
      </c>
      <c r="FP23">
        <v>0.4616813133208206</v>
      </c>
      <c r="FQ23">
        <v>0.04961656053615063</v>
      </c>
      <c r="FR23">
        <v>1</v>
      </c>
      <c r="FS23">
        <v>18.29629333333333</v>
      </c>
      <c r="FT23">
        <v>-0.1599323692991952</v>
      </c>
      <c r="FU23">
        <v>0.01177805681011192</v>
      </c>
      <c r="FV23">
        <v>1</v>
      </c>
      <c r="FW23">
        <v>4</v>
      </c>
      <c r="FX23">
        <v>4</v>
      </c>
      <c r="FY23" t="s">
        <v>418</v>
      </c>
      <c r="FZ23">
        <v>3.18339</v>
      </c>
      <c r="GA23">
        <v>2.79703</v>
      </c>
      <c r="GB23">
        <v>0.104568</v>
      </c>
      <c r="GC23">
        <v>0.105145</v>
      </c>
      <c r="GD23">
        <v>0.100632</v>
      </c>
      <c r="GE23">
        <v>0.09437619999999999</v>
      </c>
      <c r="GF23">
        <v>28269.6</v>
      </c>
      <c r="GG23">
        <v>22442</v>
      </c>
      <c r="GH23">
        <v>29482.4</v>
      </c>
      <c r="GI23">
        <v>24548.5</v>
      </c>
      <c r="GJ23">
        <v>33701.8</v>
      </c>
      <c r="GK23">
        <v>32431.1</v>
      </c>
      <c r="GL23">
        <v>40645.9</v>
      </c>
      <c r="GM23">
        <v>40035.2</v>
      </c>
      <c r="GN23">
        <v>2.2216</v>
      </c>
      <c r="GO23">
        <v>1.97435</v>
      </c>
      <c r="GP23">
        <v>0.152446</v>
      </c>
      <c r="GQ23">
        <v>0</v>
      </c>
      <c r="GR23">
        <v>22.5731</v>
      </c>
      <c r="GS23">
        <v>999.9</v>
      </c>
      <c r="GT23">
        <v>64.40000000000001</v>
      </c>
      <c r="GU23">
        <v>26</v>
      </c>
      <c r="GV23">
        <v>21.386</v>
      </c>
      <c r="GW23">
        <v>62.4475</v>
      </c>
      <c r="GX23">
        <v>34.1907</v>
      </c>
      <c r="GY23">
        <v>1</v>
      </c>
      <c r="GZ23">
        <v>-0.342063</v>
      </c>
      <c r="HA23">
        <v>1.99489</v>
      </c>
      <c r="HB23">
        <v>20.2523</v>
      </c>
      <c r="HC23">
        <v>5.22852</v>
      </c>
      <c r="HD23">
        <v>11.9081</v>
      </c>
      <c r="HE23">
        <v>4.9654</v>
      </c>
      <c r="HF23">
        <v>3.29192</v>
      </c>
      <c r="HG23">
        <v>9999</v>
      </c>
      <c r="HH23">
        <v>9999</v>
      </c>
      <c r="HI23">
        <v>9999</v>
      </c>
      <c r="HJ23">
        <v>999.9</v>
      </c>
      <c r="HK23">
        <v>4.97013</v>
      </c>
      <c r="HL23">
        <v>1.87454</v>
      </c>
      <c r="HM23">
        <v>1.87317</v>
      </c>
      <c r="HN23">
        <v>1.87225</v>
      </c>
      <c r="HO23">
        <v>1.87393</v>
      </c>
      <c r="HP23">
        <v>1.8689</v>
      </c>
      <c r="HQ23">
        <v>1.87315</v>
      </c>
      <c r="HR23">
        <v>1.8782</v>
      </c>
      <c r="HS23">
        <v>0</v>
      </c>
      <c r="HT23">
        <v>0</v>
      </c>
      <c r="HU23">
        <v>0</v>
      </c>
      <c r="HV23">
        <v>0</v>
      </c>
      <c r="HW23" t="s">
        <v>419</v>
      </c>
      <c r="HX23" t="s">
        <v>420</v>
      </c>
      <c r="HY23" t="s">
        <v>421</v>
      </c>
      <c r="HZ23" t="s">
        <v>421</v>
      </c>
      <c r="IA23" t="s">
        <v>421</v>
      </c>
      <c r="IB23" t="s">
        <v>421</v>
      </c>
      <c r="IC23">
        <v>0</v>
      </c>
      <c r="ID23">
        <v>100</v>
      </c>
      <c r="IE23">
        <v>100</v>
      </c>
      <c r="IF23">
        <v>0.88</v>
      </c>
      <c r="IG23">
        <v>0.2148</v>
      </c>
      <c r="IH23">
        <v>0.8589476705528956</v>
      </c>
      <c r="II23">
        <v>0.0007502269904989051</v>
      </c>
      <c r="IJ23">
        <v>-1.907541437940456E-06</v>
      </c>
      <c r="IK23">
        <v>4.87577687351772E-10</v>
      </c>
      <c r="IL23">
        <v>0.01467436238513454</v>
      </c>
      <c r="IM23">
        <v>-0.004180631305406676</v>
      </c>
      <c r="IN23">
        <v>0.0009752032425147314</v>
      </c>
      <c r="IO23">
        <v>-7.227821618075307E-06</v>
      </c>
      <c r="IP23">
        <v>1</v>
      </c>
      <c r="IQ23">
        <v>1943</v>
      </c>
      <c r="IR23">
        <v>1</v>
      </c>
      <c r="IS23">
        <v>21</v>
      </c>
      <c r="IT23">
        <v>0.7</v>
      </c>
      <c r="IU23">
        <v>0.6</v>
      </c>
      <c r="IV23">
        <v>1.06201</v>
      </c>
      <c r="IW23">
        <v>2.37183</v>
      </c>
      <c r="IX23">
        <v>1.42578</v>
      </c>
      <c r="IY23">
        <v>2.27661</v>
      </c>
      <c r="IZ23">
        <v>1.54785</v>
      </c>
      <c r="JA23">
        <v>2.41577</v>
      </c>
      <c r="JB23">
        <v>28.0803</v>
      </c>
      <c r="JC23">
        <v>16.0233</v>
      </c>
      <c r="JD23">
        <v>18</v>
      </c>
      <c r="JE23">
        <v>619.107</v>
      </c>
      <c r="JF23">
        <v>447.097</v>
      </c>
      <c r="JG23">
        <v>29.7593</v>
      </c>
      <c r="JH23">
        <v>22.7577</v>
      </c>
      <c r="JI23">
        <v>30.0011</v>
      </c>
      <c r="JJ23">
        <v>22.8358</v>
      </c>
      <c r="JK23">
        <v>22.7909</v>
      </c>
      <c r="JL23">
        <v>21.2933</v>
      </c>
      <c r="JM23">
        <v>23.5714</v>
      </c>
      <c r="JN23">
        <v>78.6435</v>
      </c>
      <c r="JO23">
        <v>28.8967</v>
      </c>
      <c r="JP23">
        <v>409.603</v>
      </c>
      <c r="JQ23">
        <v>16.745</v>
      </c>
      <c r="JR23">
        <v>96.0311</v>
      </c>
      <c r="JS23">
        <v>101.873</v>
      </c>
    </row>
    <row r="24" spans="1:279">
      <c r="A24">
        <v>8</v>
      </c>
      <c r="B24">
        <v>1689862456.5</v>
      </c>
      <c r="C24">
        <v>1428.400000095367</v>
      </c>
      <c r="D24" t="s">
        <v>450</v>
      </c>
      <c r="E24" t="s">
        <v>451</v>
      </c>
      <c r="F24">
        <v>15</v>
      </c>
      <c r="L24" t="s">
        <v>409</v>
      </c>
      <c r="N24" t="s">
        <v>410</v>
      </c>
      <c r="O24" t="s">
        <v>411</v>
      </c>
      <c r="P24">
        <v>1689862448.75</v>
      </c>
      <c r="Q24">
        <f>(R24)/1000</f>
        <v>0</v>
      </c>
      <c r="R24">
        <f>1000*DB24*AP24*(CX24-CY24)/(100*CQ24*(1000-AP24*CX24))</f>
        <v>0</v>
      </c>
      <c r="S24">
        <f>DB24*AP24*(CW24-CV24*(1000-AP24*CY24)/(1000-AP24*CX24))/(100*CQ24)</f>
        <v>0</v>
      </c>
      <c r="T24">
        <f>CV24 - IF(AP24&gt;1, S24*CQ24*100.0/(AR24*DJ24), 0)</f>
        <v>0</v>
      </c>
      <c r="U24">
        <f>((AA24-Q24/2)*T24-S24)/(AA24+Q24/2)</f>
        <v>0</v>
      </c>
      <c r="V24">
        <f>U24*(DC24+DD24)/1000.0</f>
        <v>0</v>
      </c>
      <c r="W24">
        <f>(CV24 - IF(AP24&gt;1, S24*CQ24*100.0/(AR24*DJ24), 0))*(DC24+DD24)/1000.0</f>
        <v>0</v>
      </c>
      <c r="X24">
        <f>2.0/((1/Z24-1/Y24)+SIGN(Z24)*SQRT((1/Z24-1/Y24)*(1/Z24-1/Y24) + 4*CR24/((CR24+1)*(CR24+1))*(2*1/Z24*1/Y24-1/Y24*1/Y24)))</f>
        <v>0</v>
      </c>
      <c r="Y24">
        <f>IF(LEFT(CS24,1)&lt;&gt;"0",IF(LEFT(CS24,1)="1",3.0,CT24),$D$5+$E$5*(DJ24*DC24/($K$5*1000))+$F$5*(DJ24*DC24/($K$5*1000))*MAX(MIN(CQ24,$J$5),$I$5)*MAX(MIN(CQ24,$J$5),$I$5)+$G$5*MAX(MIN(CQ24,$J$5),$I$5)*(DJ24*DC24/($K$5*1000))+$H$5*(DJ24*DC24/($K$5*1000))*(DJ24*DC24/($K$5*1000)))</f>
        <v>0</v>
      </c>
      <c r="Z24">
        <f>Q24*(1000-(1000*0.61365*exp(17.502*AD24/(240.97+AD24))/(DC24+DD24)+CX24)/2)/(1000*0.61365*exp(17.502*AD24/(240.97+AD24))/(DC24+DD24)-CX24)</f>
        <v>0</v>
      </c>
      <c r="AA24">
        <f>1/((CR24+1)/(X24/1.6)+1/(Y24/1.37)) + CR24/((CR24+1)/(X24/1.6) + CR24/(Y24/1.37))</f>
        <v>0</v>
      </c>
      <c r="AB24">
        <f>(CM24*CP24)</f>
        <v>0</v>
      </c>
      <c r="AC24">
        <f>(DE24+(AB24+2*0.95*5.67E-8*(((DE24+$B$7)+273)^4-(DE24+273)^4)-44100*Q24)/(1.84*29.3*Y24+8*0.95*5.67E-8*(DE24+273)^3))</f>
        <v>0</v>
      </c>
      <c r="AD24">
        <f>($C$7*DF24+$D$7*DG24+$E$7*AC24)</f>
        <v>0</v>
      </c>
      <c r="AE24">
        <f>0.61365*exp(17.502*AD24/(240.97+AD24))</f>
        <v>0</v>
      </c>
      <c r="AF24">
        <f>(AG24/AH24*100)</f>
        <v>0</v>
      </c>
      <c r="AG24">
        <f>CX24*(DC24+DD24)/1000</f>
        <v>0</v>
      </c>
      <c r="AH24">
        <f>0.61365*exp(17.502*DE24/(240.97+DE24))</f>
        <v>0</v>
      </c>
      <c r="AI24">
        <f>(AE24-CX24*(DC24+DD24)/1000)</f>
        <v>0</v>
      </c>
      <c r="AJ24">
        <f>(-Q24*44100)</f>
        <v>0</v>
      </c>
      <c r="AK24">
        <f>2*29.3*Y24*0.92*(DE24-AD24)</f>
        <v>0</v>
      </c>
      <c r="AL24">
        <f>2*0.95*5.67E-8*(((DE24+$B$7)+273)^4-(AD24+273)^4)</f>
        <v>0</v>
      </c>
      <c r="AM24">
        <f>AB24+AL24+AJ24+AK24</f>
        <v>0</v>
      </c>
      <c r="AN24">
        <v>0</v>
      </c>
      <c r="AO24">
        <v>0</v>
      </c>
      <c r="AP24">
        <f>IF(AN24*$H$13&gt;=AR24,1.0,(AR24/(AR24-AN24*$H$13)))</f>
        <v>0</v>
      </c>
      <c r="AQ24">
        <f>(AP24-1)*100</f>
        <v>0</v>
      </c>
      <c r="AR24">
        <f>MAX(0,($B$13+$C$13*DJ24)/(1+$D$13*DJ24)*DC24/(DE24+273)*$E$13)</f>
        <v>0</v>
      </c>
      <c r="AS24" t="s">
        <v>448</v>
      </c>
      <c r="AT24">
        <v>12467.3</v>
      </c>
      <c r="AU24">
        <v>640.2653846153845</v>
      </c>
      <c r="AV24">
        <v>3166.39</v>
      </c>
      <c r="AW24">
        <f>1-AU24/AV24</f>
        <v>0</v>
      </c>
      <c r="AX24">
        <v>-1.368509501011927</v>
      </c>
      <c r="AY24" t="s">
        <v>452</v>
      </c>
      <c r="AZ24">
        <v>12471.8</v>
      </c>
      <c r="BA24">
        <v>747.6185769230768</v>
      </c>
      <c r="BB24">
        <v>912.538</v>
      </c>
      <c r="BC24">
        <f>1-BA24/BB24</f>
        <v>0</v>
      </c>
      <c r="BD24">
        <v>0.5</v>
      </c>
      <c r="BE24">
        <f>CN24</f>
        <v>0</v>
      </c>
      <c r="BF24">
        <f>S24</f>
        <v>0</v>
      </c>
      <c r="BG24">
        <f>BC24*BD24*BE24</f>
        <v>0</v>
      </c>
      <c r="BH24">
        <f>(BF24-AX24)/BE24</f>
        <v>0</v>
      </c>
      <c r="BI24">
        <f>(AV24-BB24)/BB24</f>
        <v>0</v>
      </c>
      <c r="BJ24">
        <f>AU24/(AW24+AU24/BB24)</f>
        <v>0</v>
      </c>
      <c r="BK24" t="s">
        <v>453</v>
      </c>
      <c r="BL24">
        <v>522.39</v>
      </c>
      <c r="BM24">
        <f>IF(BL24&lt;&gt;0, BL24, BJ24)</f>
        <v>0</v>
      </c>
      <c r="BN24">
        <f>1-BM24/BB24</f>
        <v>0</v>
      </c>
      <c r="BO24">
        <f>(BB24-BA24)/(BB24-BM24)</f>
        <v>0</v>
      </c>
      <c r="BP24">
        <f>(AV24-BB24)/(AV24-BM24)</f>
        <v>0</v>
      </c>
      <c r="BQ24">
        <f>(BB24-BA24)/(BB24-AU24)</f>
        <v>0</v>
      </c>
      <c r="BR24">
        <f>(AV24-BB24)/(AV24-AU24)</f>
        <v>0</v>
      </c>
      <c r="BS24">
        <f>(BO24*BM24/BA24)</f>
        <v>0</v>
      </c>
      <c r="BT24">
        <f>(1-BS24)</f>
        <v>0</v>
      </c>
      <c r="BU24">
        <v>2795</v>
      </c>
      <c r="BV24">
        <v>300</v>
      </c>
      <c r="BW24">
        <v>300</v>
      </c>
      <c r="BX24">
        <v>300</v>
      </c>
      <c r="BY24">
        <v>12471.8</v>
      </c>
      <c r="BZ24">
        <v>888.54</v>
      </c>
      <c r="CA24">
        <v>-0.009035909999999999</v>
      </c>
      <c r="CB24">
        <v>-0.19</v>
      </c>
      <c r="CC24" t="s">
        <v>415</v>
      </c>
      <c r="CD24" t="s">
        <v>415</v>
      </c>
      <c r="CE24" t="s">
        <v>415</v>
      </c>
      <c r="CF24" t="s">
        <v>415</v>
      </c>
      <c r="CG24" t="s">
        <v>415</v>
      </c>
      <c r="CH24" t="s">
        <v>415</v>
      </c>
      <c r="CI24" t="s">
        <v>415</v>
      </c>
      <c r="CJ24" t="s">
        <v>415</v>
      </c>
      <c r="CK24" t="s">
        <v>415</v>
      </c>
      <c r="CL24" t="s">
        <v>415</v>
      </c>
      <c r="CM24">
        <f>$B$11*DK24+$C$11*DL24+$F$11*DW24*(1-DZ24)</f>
        <v>0</v>
      </c>
      <c r="CN24">
        <f>CM24*CO24</f>
        <v>0</v>
      </c>
      <c r="CO24">
        <f>($B$11*$D$9+$C$11*$D$9+$F$11*((EJ24+EB24)/MAX(EJ24+EB24+EK24, 0.1)*$I$9+EK24/MAX(EJ24+EB24+EK24, 0.1)*$J$9))/($B$11+$C$11+$F$11)</f>
        <v>0</v>
      </c>
      <c r="CP24">
        <f>($B$11*$K$9+$C$11*$K$9+$F$11*((EJ24+EB24)/MAX(EJ24+EB24+EK24, 0.1)*$P$9+EK24/MAX(EJ24+EB24+EK24, 0.1)*$Q$9))/($B$11+$C$11+$F$11)</f>
        <v>0</v>
      </c>
      <c r="CQ24">
        <v>6</v>
      </c>
      <c r="CR24">
        <v>0.5</v>
      </c>
      <c r="CS24" t="s">
        <v>416</v>
      </c>
      <c r="CT24">
        <v>2</v>
      </c>
      <c r="CU24">
        <v>1689862448.75</v>
      </c>
      <c r="CV24">
        <v>399.7236666666668</v>
      </c>
      <c r="CW24">
        <v>412.9912</v>
      </c>
      <c r="CX24">
        <v>18.61950666666667</v>
      </c>
      <c r="CY24">
        <v>16.93061333333333</v>
      </c>
      <c r="CZ24">
        <v>398.8381000000001</v>
      </c>
      <c r="DA24">
        <v>18.39669333333333</v>
      </c>
      <c r="DB24">
        <v>600.2510333333332</v>
      </c>
      <c r="DC24">
        <v>101.6095333333333</v>
      </c>
      <c r="DD24">
        <v>0.09998550000000002</v>
      </c>
      <c r="DE24">
        <v>24.97129</v>
      </c>
      <c r="DF24">
        <v>24.99969666666667</v>
      </c>
      <c r="DG24">
        <v>999.9000000000002</v>
      </c>
      <c r="DH24">
        <v>0</v>
      </c>
      <c r="DI24">
        <v>0</v>
      </c>
      <c r="DJ24">
        <v>10003.72633333333</v>
      </c>
      <c r="DK24">
        <v>0</v>
      </c>
      <c r="DL24">
        <v>328.316</v>
      </c>
      <c r="DM24">
        <v>-13.26750333333333</v>
      </c>
      <c r="DN24">
        <v>407.3076333333333</v>
      </c>
      <c r="DO24">
        <v>420.1038333333333</v>
      </c>
      <c r="DP24">
        <v>1.688895333333333</v>
      </c>
      <c r="DQ24">
        <v>412.9912</v>
      </c>
      <c r="DR24">
        <v>16.93061333333333</v>
      </c>
      <c r="DS24">
        <v>1.891920333333333</v>
      </c>
      <c r="DT24">
        <v>1.720312</v>
      </c>
      <c r="DU24">
        <v>16.56764666666667</v>
      </c>
      <c r="DV24">
        <v>15.08078666666666</v>
      </c>
      <c r="DW24">
        <v>1500.011333333333</v>
      </c>
      <c r="DX24">
        <v>0.9729978333333332</v>
      </c>
      <c r="DY24">
        <v>0.02700213000000001</v>
      </c>
      <c r="DZ24">
        <v>0</v>
      </c>
      <c r="EA24">
        <v>747.6146000000001</v>
      </c>
      <c r="EB24">
        <v>4.99931</v>
      </c>
      <c r="EC24">
        <v>12059.83666666667</v>
      </c>
      <c r="ED24">
        <v>13259.33</v>
      </c>
      <c r="EE24">
        <v>39.77473333333333</v>
      </c>
      <c r="EF24">
        <v>40.37466666666665</v>
      </c>
      <c r="EG24">
        <v>39.9248</v>
      </c>
      <c r="EH24">
        <v>40.76226666666666</v>
      </c>
      <c r="EI24">
        <v>41.06653333333334</v>
      </c>
      <c r="EJ24">
        <v>1454.641666666667</v>
      </c>
      <c r="EK24">
        <v>40.37099999999998</v>
      </c>
      <c r="EL24">
        <v>0</v>
      </c>
      <c r="EM24">
        <v>808.6999998092651</v>
      </c>
      <c r="EN24">
        <v>0</v>
      </c>
      <c r="EO24">
        <v>747.6185769230768</v>
      </c>
      <c r="EP24">
        <v>-10.19511110783503</v>
      </c>
      <c r="EQ24">
        <v>-116.369230783068</v>
      </c>
      <c r="ER24">
        <v>12059.97692307692</v>
      </c>
      <c r="ES24">
        <v>15</v>
      </c>
      <c r="ET24">
        <v>1689861608.6</v>
      </c>
      <c r="EU24" t="s">
        <v>449</v>
      </c>
      <c r="EV24">
        <v>1689861604.6</v>
      </c>
      <c r="EW24">
        <v>1689861608.6</v>
      </c>
      <c r="EX24">
        <v>5</v>
      </c>
      <c r="EY24">
        <v>0.008999999999999999</v>
      </c>
      <c r="EZ24">
        <v>-0.008999999999999999</v>
      </c>
      <c r="FA24">
        <v>0.88</v>
      </c>
      <c r="FB24">
        <v>0.167</v>
      </c>
      <c r="FC24">
        <v>410</v>
      </c>
      <c r="FD24">
        <v>16</v>
      </c>
      <c r="FE24">
        <v>0.47</v>
      </c>
      <c r="FF24">
        <v>0.05</v>
      </c>
      <c r="FG24">
        <v>-13.262165</v>
      </c>
      <c r="FH24">
        <v>-0.2387819887429346</v>
      </c>
      <c r="FI24">
        <v>0.05009473300657456</v>
      </c>
      <c r="FJ24">
        <v>1</v>
      </c>
      <c r="FK24">
        <v>399.7144666666667</v>
      </c>
      <c r="FL24">
        <v>0.08099666295930312</v>
      </c>
      <c r="FM24">
        <v>0.03602289395494363</v>
      </c>
      <c r="FN24">
        <v>1</v>
      </c>
      <c r="FO24">
        <v>1.63229025</v>
      </c>
      <c r="FP24">
        <v>0.9433995872420263</v>
      </c>
      <c r="FQ24">
        <v>0.09606924160436317</v>
      </c>
      <c r="FR24">
        <v>0</v>
      </c>
      <c r="FS24">
        <v>18.62649666666666</v>
      </c>
      <c r="FT24">
        <v>-0.4619933259176673</v>
      </c>
      <c r="FU24">
        <v>0.03509542689423897</v>
      </c>
      <c r="FV24">
        <v>1</v>
      </c>
      <c r="FW24">
        <v>3</v>
      </c>
      <c r="FX24">
        <v>4</v>
      </c>
      <c r="FY24" t="s">
        <v>445</v>
      </c>
      <c r="FZ24">
        <v>3.18343</v>
      </c>
      <c r="GA24">
        <v>2.79669</v>
      </c>
      <c r="GB24">
        <v>0.102643</v>
      </c>
      <c r="GC24">
        <v>0.105927</v>
      </c>
      <c r="GD24">
        <v>0.101718</v>
      </c>
      <c r="GE24">
        <v>0.0960212</v>
      </c>
      <c r="GF24">
        <v>28329.7</v>
      </c>
      <c r="GG24">
        <v>22423.4</v>
      </c>
      <c r="GH24">
        <v>29481.1</v>
      </c>
      <c r="GI24">
        <v>24549.1</v>
      </c>
      <c r="GJ24">
        <v>33657</v>
      </c>
      <c r="GK24">
        <v>32372.6</v>
      </c>
      <c r="GL24">
        <v>40642.8</v>
      </c>
      <c r="GM24">
        <v>40037.3</v>
      </c>
      <c r="GN24">
        <v>2.22377</v>
      </c>
      <c r="GO24">
        <v>1.97885</v>
      </c>
      <c r="GP24">
        <v>0.163294</v>
      </c>
      <c r="GQ24">
        <v>0</v>
      </c>
      <c r="GR24">
        <v>22.3518</v>
      </c>
      <c r="GS24">
        <v>999.9</v>
      </c>
      <c r="GT24">
        <v>64.90000000000001</v>
      </c>
      <c r="GU24">
        <v>25.5</v>
      </c>
      <c r="GV24">
        <v>20.9229</v>
      </c>
      <c r="GW24">
        <v>61.8575</v>
      </c>
      <c r="GX24">
        <v>33.8101</v>
      </c>
      <c r="GY24">
        <v>1</v>
      </c>
      <c r="GZ24">
        <v>-0.358493</v>
      </c>
      <c r="HA24">
        <v>-1.11116</v>
      </c>
      <c r="HB24">
        <v>20.2611</v>
      </c>
      <c r="HC24">
        <v>5.22193</v>
      </c>
      <c r="HD24">
        <v>11.9077</v>
      </c>
      <c r="HE24">
        <v>4.96435</v>
      </c>
      <c r="HF24">
        <v>3.2913</v>
      </c>
      <c r="HG24">
        <v>9999</v>
      </c>
      <c r="HH24">
        <v>9999</v>
      </c>
      <c r="HI24">
        <v>9999</v>
      </c>
      <c r="HJ24">
        <v>999.9</v>
      </c>
      <c r="HK24">
        <v>4.97012</v>
      </c>
      <c r="HL24">
        <v>1.87454</v>
      </c>
      <c r="HM24">
        <v>1.87319</v>
      </c>
      <c r="HN24">
        <v>1.87225</v>
      </c>
      <c r="HO24">
        <v>1.87393</v>
      </c>
      <c r="HP24">
        <v>1.8689</v>
      </c>
      <c r="HQ24">
        <v>1.87317</v>
      </c>
      <c r="HR24">
        <v>1.8782</v>
      </c>
      <c r="HS24">
        <v>0</v>
      </c>
      <c r="HT24">
        <v>0</v>
      </c>
      <c r="HU24">
        <v>0</v>
      </c>
      <c r="HV24">
        <v>0</v>
      </c>
      <c r="HW24" t="s">
        <v>419</v>
      </c>
      <c r="HX24" t="s">
        <v>420</v>
      </c>
      <c r="HY24" t="s">
        <v>421</v>
      </c>
      <c r="HZ24" t="s">
        <v>421</v>
      </c>
      <c r="IA24" t="s">
        <v>421</v>
      </c>
      <c r="IB24" t="s">
        <v>421</v>
      </c>
      <c r="IC24">
        <v>0</v>
      </c>
      <c r="ID24">
        <v>100</v>
      </c>
      <c r="IE24">
        <v>100</v>
      </c>
      <c r="IF24">
        <v>0.886</v>
      </c>
      <c r="IG24">
        <v>0.221</v>
      </c>
      <c r="IH24">
        <v>0.8589476705528956</v>
      </c>
      <c r="II24">
        <v>0.0007502269904989051</v>
      </c>
      <c r="IJ24">
        <v>-1.907541437940456E-06</v>
      </c>
      <c r="IK24">
        <v>4.87577687351772E-10</v>
      </c>
      <c r="IL24">
        <v>0.01467436238513454</v>
      </c>
      <c r="IM24">
        <v>-0.004180631305406676</v>
      </c>
      <c r="IN24">
        <v>0.0009752032425147314</v>
      </c>
      <c r="IO24">
        <v>-7.227821618075307E-06</v>
      </c>
      <c r="IP24">
        <v>1</v>
      </c>
      <c r="IQ24">
        <v>1943</v>
      </c>
      <c r="IR24">
        <v>1</v>
      </c>
      <c r="IS24">
        <v>21</v>
      </c>
      <c r="IT24">
        <v>14.2</v>
      </c>
      <c r="IU24">
        <v>14.1</v>
      </c>
      <c r="IV24">
        <v>1.07178</v>
      </c>
      <c r="IW24">
        <v>2.3877</v>
      </c>
      <c r="IX24">
        <v>1.42578</v>
      </c>
      <c r="IY24">
        <v>2.27661</v>
      </c>
      <c r="IZ24">
        <v>1.54785</v>
      </c>
      <c r="JA24">
        <v>2.29126</v>
      </c>
      <c r="JB24">
        <v>28.0384</v>
      </c>
      <c r="JC24">
        <v>15.8569</v>
      </c>
      <c r="JD24">
        <v>18</v>
      </c>
      <c r="JE24">
        <v>617.878</v>
      </c>
      <c r="JF24">
        <v>447.6</v>
      </c>
      <c r="JG24">
        <v>24.0614</v>
      </c>
      <c r="JH24">
        <v>22.6222</v>
      </c>
      <c r="JI24">
        <v>29.9999</v>
      </c>
      <c r="JJ24">
        <v>22.5921</v>
      </c>
      <c r="JK24">
        <v>22.5459</v>
      </c>
      <c r="JL24">
        <v>21.4712</v>
      </c>
      <c r="JM24">
        <v>22.1011</v>
      </c>
      <c r="JN24">
        <v>78.5248</v>
      </c>
      <c r="JO24">
        <v>24.012</v>
      </c>
      <c r="JP24">
        <v>413.137</v>
      </c>
      <c r="JQ24">
        <v>16.8538</v>
      </c>
      <c r="JR24">
        <v>96.02509999999999</v>
      </c>
      <c r="JS24">
        <v>101.877</v>
      </c>
    </row>
    <row r="25" spans="1:279">
      <c r="A25">
        <v>9</v>
      </c>
      <c r="B25">
        <v>1689862541</v>
      </c>
      <c r="C25">
        <v>1512.900000095367</v>
      </c>
      <c r="D25" t="s">
        <v>454</v>
      </c>
      <c r="E25" t="s">
        <v>455</v>
      </c>
      <c r="F25">
        <v>15</v>
      </c>
      <c r="L25" t="s">
        <v>409</v>
      </c>
      <c r="N25" t="s">
        <v>410</v>
      </c>
      <c r="O25" t="s">
        <v>411</v>
      </c>
      <c r="P25">
        <v>1689862533.25</v>
      </c>
      <c r="Q25">
        <f>(R25)/1000</f>
        <v>0</v>
      </c>
      <c r="R25">
        <f>1000*DB25*AP25*(CX25-CY25)/(100*CQ25*(1000-AP25*CX25))</f>
        <v>0</v>
      </c>
      <c r="S25">
        <f>DB25*AP25*(CW25-CV25*(1000-AP25*CY25)/(1000-AP25*CX25))/(100*CQ25)</f>
        <v>0</v>
      </c>
      <c r="T25">
        <f>CV25 - IF(AP25&gt;1, S25*CQ25*100.0/(AR25*DJ25), 0)</f>
        <v>0</v>
      </c>
      <c r="U25">
        <f>((AA25-Q25/2)*T25-S25)/(AA25+Q25/2)</f>
        <v>0</v>
      </c>
      <c r="V25">
        <f>U25*(DC25+DD25)/1000.0</f>
        <v>0</v>
      </c>
      <c r="W25">
        <f>(CV25 - IF(AP25&gt;1, S25*CQ25*100.0/(AR25*DJ25), 0))*(DC25+DD25)/1000.0</f>
        <v>0</v>
      </c>
      <c r="X25">
        <f>2.0/((1/Z25-1/Y25)+SIGN(Z25)*SQRT((1/Z25-1/Y25)*(1/Z25-1/Y25) + 4*CR25/((CR25+1)*(CR25+1))*(2*1/Z25*1/Y25-1/Y25*1/Y25)))</f>
        <v>0</v>
      </c>
      <c r="Y25">
        <f>IF(LEFT(CS25,1)&lt;&gt;"0",IF(LEFT(CS25,1)="1",3.0,CT25),$D$5+$E$5*(DJ25*DC25/($K$5*1000))+$F$5*(DJ25*DC25/($K$5*1000))*MAX(MIN(CQ25,$J$5),$I$5)*MAX(MIN(CQ25,$J$5),$I$5)+$G$5*MAX(MIN(CQ25,$J$5),$I$5)*(DJ25*DC25/($K$5*1000))+$H$5*(DJ25*DC25/($K$5*1000))*(DJ25*DC25/($K$5*1000)))</f>
        <v>0</v>
      </c>
      <c r="Z25">
        <f>Q25*(1000-(1000*0.61365*exp(17.502*AD25/(240.97+AD25))/(DC25+DD25)+CX25)/2)/(1000*0.61365*exp(17.502*AD25/(240.97+AD25))/(DC25+DD25)-CX25)</f>
        <v>0</v>
      </c>
      <c r="AA25">
        <f>1/((CR25+1)/(X25/1.6)+1/(Y25/1.37)) + CR25/((CR25+1)/(X25/1.6) + CR25/(Y25/1.37))</f>
        <v>0</v>
      </c>
      <c r="AB25">
        <f>(CM25*CP25)</f>
        <v>0</v>
      </c>
      <c r="AC25">
        <f>(DE25+(AB25+2*0.95*5.67E-8*(((DE25+$B$7)+273)^4-(DE25+273)^4)-44100*Q25)/(1.84*29.3*Y25+8*0.95*5.67E-8*(DE25+273)^3))</f>
        <v>0</v>
      </c>
      <c r="AD25">
        <f>($C$7*DF25+$D$7*DG25+$E$7*AC25)</f>
        <v>0</v>
      </c>
      <c r="AE25">
        <f>0.61365*exp(17.502*AD25/(240.97+AD25))</f>
        <v>0</v>
      </c>
      <c r="AF25">
        <f>(AG25/AH25*100)</f>
        <v>0</v>
      </c>
      <c r="AG25">
        <f>CX25*(DC25+DD25)/1000</f>
        <v>0</v>
      </c>
      <c r="AH25">
        <f>0.61365*exp(17.502*DE25/(240.97+DE25))</f>
        <v>0</v>
      </c>
      <c r="AI25">
        <f>(AE25-CX25*(DC25+DD25)/1000)</f>
        <v>0</v>
      </c>
      <c r="AJ25">
        <f>(-Q25*44100)</f>
        <v>0</v>
      </c>
      <c r="AK25">
        <f>2*29.3*Y25*0.92*(DE25-AD25)</f>
        <v>0</v>
      </c>
      <c r="AL25">
        <f>2*0.95*5.67E-8*(((DE25+$B$7)+273)^4-(AD25+273)^4)</f>
        <v>0</v>
      </c>
      <c r="AM25">
        <f>AB25+AL25+AJ25+AK25</f>
        <v>0</v>
      </c>
      <c r="AN25">
        <v>0</v>
      </c>
      <c r="AO25">
        <v>0</v>
      </c>
      <c r="AP25">
        <f>IF(AN25*$H$13&gt;=AR25,1.0,(AR25/(AR25-AN25*$H$13)))</f>
        <v>0</v>
      </c>
      <c r="AQ25">
        <f>(AP25-1)*100</f>
        <v>0</v>
      </c>
      <c r="AR25">
        <f>MAX(0,($B$13+$C$13*DJ25)/(1+$D$13*DJ25)*DC25/(DE25+273)*$E$13)</f>
        <v>0</v>
      </c>
      <c r="AS25" t="s">
        <v>448</v>
      </c>
      <c r="AT25">
        <v>12467.3</v>
      </c>
      <c r="AU25">
        <v>640.2653846153845</v>
      </c>
      <c r="AV25">
        <v>3166.39</v>
      </c>
      <c r="AW25">
        <f>1-AU25/AV25</f>
        <v>0</v>
      </c>
      <c r="AX25">
        <v>-1.368509501011927</v>
      </c>
      <c r="AY25" t="s">
        <v>456</v>
      </c>
      <c r="AZ25">
        <v>12470.2</v>
      </c>
      <c r="BA25">
        <v>724.4995599999999</v>
      </c>
      <c r="BB25">
        <v>875.716</v>
      </c>
      <c r="BC25">
        <f>1-BA25/BB25</f>
        <v>0</v>
      </c>
      <c r="BD25">
        <v>0.5</v>
      </c>
      <c r="BE25">
        <f>CN25</f>
        <v>0</v>
      </c>
      <c r="BF25">
        <f>S25</f>
        <v>0</v>
      </c>
      <c r="BG25">
        <f>BC25*BD25*BE25</f>
        <v>0</v>
      </c>
      <c r="BH25">
        <f>(BF25-AX25)/BE25</f>
        <v>0</v>
      </c>
      <c r="BI25">
        <f>(AV25-BB25)/BB25</f>
        <v>0</v>
      </c>
      <c r="BJ25">
        <f>AU25/(AW25+AU25/BB25)</f>
        <v>0</v>
      </c>
      <c r="BK25" t="s">
        <v>457</v>
      </c>
      <c r="BL25">
        <v>524.03</v>
      </c>
      <c r="BM25">
        <f>IF(BL25&lt;&gt;0, BL25, BJ25)</f>
        <v>0</v>
      </c>
      <c r="BN25">
        <f>1-BM25/BB25</f>
        <v>0</v>
      </c>
      <c r="BO25">
        <f>(BB25-BA25)/(BB25-BM25)</f>
        <v>0</v>
      </c>
      <c r="BP25">
        <f>(AV25-BB25)/(AV25-BM25)</f>
        <v>0</v>
      </c>
      <c r="BQ25">
        <f>(BB25-BA25)/(BB25-AU25)</f>
        <v>0</v>
      </c>
      <c r="BR25">
        <f>(AV25-BB25)/(AV25-AU25)</f>
        <v>0</v>
      </c>
      <c r="BS25">
        <f>(BO25*BM25/BA25)</f>
        <v>0</v>
      </c>
      <c r="BT25">
        <f>(1-BS25)</f>
        <v>0</v>
      </c>
      <c r="BU25">
        <v>2797</v>
      </c>
      <c r="BV25">
        <v>300</v>
      </c>
      <c r="BW25">
        <v>300</v>
      </c>
      <c r="BX25">
        <v>300</v>
      </c>
      <c r="BY25">
        <v>12470.2</v>
      </c>
      <c r="BZ25">
        <v>850.52</v>
      </c>
      <c r="CA25">
        <v>-0.00903268</v>
      </c>
      <c r="CB25">
        <v>-0.43</v>
      </c>
      <c r="CC25" t="s">
        <v>415</v>
      </c>
      <c r="CD25" t="s">
        <v>415</v>
      </c>
      <c r="CE25" t="s">
        <v>415</v>
      </c>
      <c r="CF25" t="s">
        <v>415</v>
      </c>
      <c r="CG25" t="s">
        <v>415</v>
      </c>
      <c r="CH25" t="s">
        <v>415</v>
      </c>
      <c r="CI25" t="s">
        <v>415</v>
      </c>
      <c r="CJ25" t="s">
        <v>415</v>
      </c>
      <c r="CK25" t="s">
        <v>415</v>
      </c>
      <c r="CL25" t="s">
        <v>415</v>
      </c>
      <c r="CM25">
        <f>$B$11*DK25+$C$11*DL25+$F$11*DW25*(1-DZ25)</f>
        <v>0</v>
      </c>
      <c r="CN25">
        <f>CM25*CO25</f>
        <v>0</v>
      </c>
      <c r="CO25">
        <f>($B$11*$D$9+$C$11*$D$9+$F$11*((EJ25+EB25)/MAX(EJ25+EB25+EK25, 0.1)*$I$9+EK25/MAX(EJ25+EB25+EK25, 0.1)*$J$9))/($B$11+$C$11+$F$11)</f>
        <v>0</v>
      </c>
      <c r="CP25">
        <f>($B$11*$K$9+$C$11*$K$9+$F$11*((EJ25+EB25)/MAX(EJ25+EB25+EK25, 0.1)*$P$9+EK25/MAX(EJ25+EB25+EK25, 0.1)*$Q$9))/($B$11+$C$11+$F$11)</f>
        <v>0</v>
      </c>
      <c r="CQ25">
        <v>6</v>
      </c>
      <c r="CR25">
        <v>0.5</v>
      </c>
      <c r="CS25" t="s">
        <v>416</v>
      </c>
      <c r="CT25">
        <v>2</v>
      </c>
      <c r="CU25">
        <v>1689862533.25</v>
      </c>
      <c r="CV25">
        <v>301.7001666666666</v>
      </c>
      <c r="CW25">
        <v>310.9036333333333</v>
      </c>
      <c r="CX25">
        <v>18.41605666666667</v>
      </c>
      <c r="CY25">
        <v>16.74202333333333</v>
      </c>
      <c r="CZ25">
        <v>300.6861666666666</v>
      </c>
      <c r="DA25">
        <v>18.19805666666667</v>
      </c>
      <c r="DB25">
        <v>600.2485666666668</v>
      </c>
      <c r="DC25">
        <v>101.6108666666667</v>
      </c>
      <c r="DD25">
        <v>0.1000132466666667</v>
      </c>
      <c r="DE25">
        <v>24.81508666666666</v>
      </c>
      <c r="DF25">
        <v>24.84155666666667</v>
      </c>
      <c r="DG25">
        <v>999.9000000000002</v>
      </c>
      <c r="DH25">
        <v>0</v>
      </c>
      <c r="DI25">
        <v>0</v>
      </c>
      <c r="DJ25">
        <v>10010.285</v>
      </c>
      <c r="DK25">
        <v>0</v>
      </c>
      <c r="DL25">
        <v>335.6876333333333</v>
      </c>
      <c r="DM25">
        <v>-9.292182999999998</v>
      </c>
      <c r="DN25">
        <v>307.2701666666666</v>
      </c>
      <c r="DO25">
        <v>316.1973333333333</v>
      </c>
      <c r="DP25">
        <v>1.674025</v>
      </c>
      <c r="DQ25">
        <v>310.9036333333333</v>
      </c>
      <c r="DR25">
        <v>16.74202333333333</v>
      </c>
      <c r="DS25">
        <v>1.871271666666666</v>
      </c>
      <c r="DT25">
        <v>1.701171333333333</v>
      </c>
      <c r="DU25">
        <v>16.3952</v>
      </c>
      <c r="DV25">
        <v>14.90688666666667</v>
      </c>
      <c r="DW25">
        <v>1500.065666666667</v>
      </c>
      <c r="DX25">
        <v>0.9730023333333332</v>
      </c>
      <c r="DY25">
        <v>0.02699754</v>
      </c>
      <c r="DZ25">
        <v>0</v>
      </c>
      <c r="EA25">
        <v>724.5335666666666</v>
      </c>
      <c r="EB25">
        <v>4.99931</v>
      </c>
      <c r="EC25">
        <v>11745.72</v>
      </c>
      <c r="ED25">
        <v>13259.81666666667</v>
      </c>
      <c r="EE25">
        <v>40.84973333333332</v>
      </c>
      <c r="EF25">
        <v>41.11219999999999</v>
      </c>
      <c r="EG25">
        <v>40.96226666666665</v>
      </c>
      <c r="EH25">
        <v>41.02046666666664</v>
      </c>
      <c r="EI25">
        <v>41.95399999999999</v>
      </c>
      <c r="EJ25">
        <v>1454.701666666667</v>
      </c>
      <c r="EK25">
        <v>40.36400000000001</v>
      </c>
      <c r="EL25">
        <v>0</v>
      </c>
      <c r="EM25">
        <v>83.79999995231628</v>
      </c>
      <c r="EN25">
        <v>0</v>
      </c>
      <c r="EO25">
        <v>724.4995599999999</v>
      </c>
      <c r="EP25">
        <v>-9.005615386930515</v>
      </c>
      <c r="EQ25">
        <v>59.48461553989704</v>
      </c>
      <c r="ER25">
        <v>11745.868</v>
      </c>
      <c r="ES25">
        <v>15</v>
      </c>
      <c r="ET25">
        <v>1689862564.5</v>
      </c>
      <c r="EU25" t="s">
        <v>458</v>
      </c>
      <c r="EV25">
        <v>1689862564.5</v>
      </c>
      <c r="EW25">
        <v>1689861608.6</v>
      </c>
      <c r="EX25">
        <v>6</v>
      </c>
      <c r="EY25">
        <v>0.092</v>
      </c>
      <c r="EZ25">
        <v>-0.008999999999999999</v>
      </c>
      <c r="FA25">
        <v>1.014</v>
      </c>
      <c r="FB25">
        <v>0.167</v>
      </c>
      <c r="FC25">
        <v>315</v>
      </c>
      <c r="FD25">
        <v>16</v>
      </c>
      <c r="FE25">
        <v>0.21</v>
      </c>
      <c r="FF25">
        <v>0.05</v>
      </c>
      <c r="FG25">
        <v>-9.244064634146341</v>
      </c>
      <c r="FH25">
        <v>-1.443517630662046</v>
      </c>
      <c r="FI25">
        <v>0.1586145596475406</v>
      </c>
      <c r="FJ25">
        <v>1</v>
      </c>
      <c r="FK25">
        <v>301.6371935483871</v>
      </c>
      <c r="FL25">
        <v>-5.597806451613919</v>
      </c>
      <c r="FM25">
        <v>0.4203367635564115</v>
      </c>
      <c r="FN25">
        <v>0</v>
      </c>
      <c r="FO25">
        <v>1.642055853658536</v>
      </c>
      <c r="FP25">
        <v>0.8222899651567929</v>
      </c>
      <c r="FQ25">
        <v>0.08384106482566007</v>
      </c>
      <c r="FR25">
        <v>0</v>
      </c>
      <c r="FS25">
        <v>18.41667741935484</v>
      </c>
      <c r="FT25">
        <v>-0.324711290322597</v>
      </c>
      <c r="FU25">
        <v>0.02693819341210585</v>
      </c>
      <c r="FV25">
        <v>1</v>
      </c>
      <c r="FW25">
        <v>2</v>
      </c>
      <c r="FX25">
        <v>4</v>
      </c>
      <c r="FY25" t="s">
        <v>459</v>
      </c>
      <c r="FZ25">
        <v>3.18336</v>
      </c>
      <c r="GA25">
        <v>2.79669</v>
      </c>
      <c r="GB25">
        <v>0.0819363</v>
      </c>
      <c r="GC25">
        <v>0.0846759</v>
      </c>
      <c r="GD25">
        <v>0.100956</v>
      </c>
      <c r="GE25">
        <v>0.09493840000000001</v>
      </c>
      <c r="GF25">
        <v>28979.8</v>
      </c>
      <c r="GG25">
        <v>22954.9</v>
      </c>
      <c r="GH25">
        <v>29478</v>
      </c>
      <c r="GI25">
        <v>24547.9</v>
      </c>
      <c r="GJ25">
        <v>33682.7</v>
      </c>
      <c r="GK25">
        <v>32410.2</v>
      </c>
      <c r="GL25">
        <v>40639.2</v>
      </c>
      <c r="GM25">
        <v>40035.7</v>
      </c>
      <c r="GN25">
        <v>2.22307</v>
      </c>
      <c r="GO25">
        <v>1.97738</v>
      </c>
      <c r="GP25">
        <v>0.158638</v>
      </c>
      <c r="GQ25">
        <v>0</v>
      </c>
      <c r="GR25">
        <v>22.2323</v>
      </c>
      <c r="GS25">
        <v>999.9</v>
      </c>
      <c r="GT25">
        <v>64.8</v>
      </c>
      <c r="GU25">
        <v>25.5</v>
      </c>
      <c r="GV25">
        <v>20.8898</v>
      </c>
      <c r="GW25">
        <v>62.5375</v>
      </c>
      <c r="GX25">
        <v>33.3373</v>
      </c>
      <c r="GY25">
        <v>1</v>
      </c>
      <c r="GZ25">
        <v>-0.356044</v>
      </c>
      <c r="HA25">
        <v>-1.89784</v>
      </c>
      <c r="HB25">
        <v>20.2522</v>
      </c>
      <c r="HC25">
        <v>5.22792</v>
      </c>
      <c r="HD25">
        <v>11.9071</v>
      </c>
      <c r="HE25">
        <v>4.964</v>
      </c>
      <c r="HF25">
        <v>3.292</v>
      </c>
      <c r="HG25">
        <v>9999</v>
      </c>
      <c r="HH25">
        <v>9999</v>
      </c>
      <c r="HI25">
        <v>9999</v>
      </c>
      <c r="HJ25">
        <v>999.9</v>
      </c>
      <c r="HK25">
        <v>4.97009</v>
      </c>
      <c r="HL25">
        <v>1.87452</v>
      </c>
      <c r="HM25">
        <v>1.87317</v>
      </c>
      <c r="HN25">
        <v>1.87225</v>
      </c>
      <c r="HO25">
        <v>1.87393</v>
      </c>
      <c r="HP25">
        <v>1.8689</v>
      </c>
      <c r="HQ25">
        <v>1.87317</v>
      </c>
      <c r="HR25">
        <v>1.87819</v>
      </c>
      <c r="HS25">
        <v>0</v>
      </c>
      <c r="HT25">
        <v>0</v>
      </c>
      <c r="HU25">
        <v>0</v>
      </c>
      <c r="HV25">
        <v>0</v>
      </c>
      <c r="HW25" t="s">
        <v>419</v>
      </c>
      <c r="HX25" t="s">
        <v>420</v>
      </c>
      <c r="HY25" t="s">
        <v>421</v>
      </c>
      <c r="HZ25" t="s">
        <v>421</v>
      </c>
      <c r="IA25" t="s">
        <v>421</v>
      </c>
      <c r="IB25" t="s">
        <v>421</v>
      </c>
      <c r="IC25">
        <v>0</v>
      </c>
      <c r="ID25">
        <v>100</v>
      </c>
      <c r="IE25">
        <v>100</v>
      </c>
      <c r="IF25">
        <v>1.014</v>
      </c>
      <c r="IG25">
        <v>0.2164</v>
      </c>
      <c r="IH25">
        <v>0.8589476705528956</v>
      </c>
      <c r="II25">
        <v>0.0007502269904989051</v>
      </c>
      <c r="IJ25">
        <v>-1.907541437940456E-06</v>
      </c>
      <c r="IK25">
        <v>4.87577687351772E-10</v>
      </c>
      <c r="IL25">
        <v>0.01467436238513454</v>
      </c>
      <c r="IM25">
        <v>-0.004180631305406676</v>
      </c>
      <c r="IN25">
        <v>0.0009752032425147314</v>
      </c>
      <c r="IO25">
        <v>-7.227821618075307E-06</v>
      </c>
      <c r="IP25">
        <v>1</v>
      </c>
      <c r="IQ25">
        <v>1943</v>
      </c>
      <c r="IR25">
        <v>1</v>
      </c>
      <c r="IS25">
        <v>21</v>
      </c>
      <c r="IT25">
        <v>15.6</v>
      </c>
      <c r="IU25">
        <v>15.5</v>
      </c>
      <c r="IV25">
        <v>0.853271</v>
      </c>
      <c r="IW25">
        <v>2.38403</v>
      </c>
      <c r="IX25">
        <v>1.42578</v>
      </c>
      <c r="IY25">
        <v>2.27661</v>
      </c>
      <c r="IZ25">
        <v>1.54785</v>
      </c>
      <c r="JA25">
        <v>2.33276</v>
      </c>
      <c r="JB25">
        <v>28.1013</v>
      </c>
      <c r="JC25">
        <v>15.8307</v>
      </c>
      <c r="JD25">
        <v>18</v>
      </c>
      <c r="JE25">
        <v>617.639</v>
      </c>
      <c r="JF25">
        <v>446.933</v>
      </c>
      <c r="JG25">
        <v>24.6049</v>
      </c>
      <c r="JH25">
        <v>22.6414</v>
      </c>
      <c r="JI25">
        <v>30.0002</v>
      </c>
      <c r="JJ25">
        <v>22.6148</v>
      </c>
      <c r="JK25">
        <v>22.5674</v>
      </c>
      <c r="JL25">
        <v>17.0889</v>
      </c>
      <c r="JM25">
        <v>23.0204</v>
      </c>
      <c r="JN25">
        <v>78.1546</v>
      </c>
      <c r="JO25">
        <v>24.7211</v>
      </c>
      <c r="JP25">
        <v>310.358</v>
      </c>
      <c r="JQ25">
        <v>16.5467</v>
      </c>
      <c r="JR25">
        <v>96.01600000000001</v>
      </c>
      <c r="JS25">
        <v>101.873</v>
      </c>
    </row>
    <row r="26" spans="1:279">
      <c r="A26">
        <v>10</v>
      </c>
      <c r="B26">
        <v>1689862640.5</v>
      </c>
      <c r="C26">
        <v>1612.400000095367</v>
      </c>
      <c r="D26" t="s">
        <v>460</v>
      </c>
      <c r="E26" t="s">
        <v>461</v>
      </c>
      <c r="F26">
        <v>15</v>
      </c>
      <c r="L26" t="s">
        <v>409</v>
      </c>
      <c r="N26" t="s">
        <v>410</v>
      </c>
      <c r="O26" t="s">
        <v>411</v>
      </c>
      <c r="P26">
        <v>1689862632.5</v>
      </c>
      <c r="Q26">
        <f>(R26)/1000</f>
        <v>0</v>
      </c>
      <c r="R26">
        <f>1000*DB26*AP26*(CX26-CY26)/(100*CQ26*(1000-AP26*CX26))</f>
        <v>0</v>
      </c>
      <c r="S26">
        <f>DB26*AP26*(CW26-CV26*(1000-AP26*CY26)/(1000-AP26*CX26))/(100*CQ26)</f>
        <v>0</v>
      </c>
      <c r="T26">
        <f>CV26 - IF(AP26&gt;1, S26*CQ26*100.0/(AR26*DJ26), 0)</f>
        <v>0</v>
      </c>
      <c r="U26">
        <f>((AA26-Q26/2)*T26-S26)/(AA26+Q26/2)</f>
        <v>0</v>
      </c>
      <c r="V26">
        <f>U26*(DC26+DD26)/1000.0</f>
        <v>0</v>
      </c>
      <c r="W26">
        <f>(CV26 - IF(AP26&gt;1, S26*CQ26*100.0/(AR26*DJ26), 0))*(DC26+DD26)/1000.0</f>
        <v>0</v>
      </c>
      <c r="X26">
        <f>2.0/((1/Z26-1/Y26)+SIGN(Z26)*SQRT((1/Z26-1/Y26)*(1/Z26-1/Y26) + 4*CR26/((CR26+1)*(CR26+1))*(2*1/Z26*1/Y26-1/Y26*1/Y26)))</f>
        <v>0</v>
      </c>
      <c r="Y26">
        <f>IF(LEFT(CS26,1)&lt;&gt;"0",IF(LEFT(CS26,1)="1",3.0,CT26),$D$5+$E$5*(DJ26*DC26/($K$5*1000))+$F$5*(DJ26*DC26/($K$5*1000))*MAX(MIN(CQ26,$J$5),$I$5)*MAX(MIN(CQ26,$J$5),$I$5)+$G$5*MAX(MIN(CQ26,$J$5),$I$5)*(DJ26*DC26/($K$5*1000))+$H$5*(DJ26*DC26/($K$5*1000))*(DJ26*DC26/($K$5*1000)))</f>
        <v>0</v>
      </c>
      <c r="Z26">
        <f>Q26*(1000-(1000*0.61365*exp(17.502*AD26/(240.97+AD26))/(DC26+DD26)+CX26)/2)/(1000*0.61365*exp(17.502*AD26/(240.97+AD26))/(DC26+DD26)-CX26)</f>
        <v>0</v>
      </c>
      <c r="AA26">
        <f>1/((CR26+1)/(X26/1.6)+1/(Y26/1.37)) + CR26/((CR26+1)/(X26/1.6) + CR26/(Y26/1.37))</f>
        <v>0</v>
      </c>
      <c r="AB26">
        <f>(CM26*CP26)</f>
        <v>0</v>
      </c>
      <c r="AC26">
        <f>(DE26+(AB26+2*0.95*5.67E-8*(((DE26+$B$7)+273)^4-(DE26+273)^4)-44100*Q26)/(1.84*29.3*Y26+8*0.95*5.67E-8*(DE26+273)^3))</f>
        <v>0</v>
      </c>
      <c r="AD26">
        <f>($C$7*DF26+$D$7*DG26+$E$7*AC26)</f>
        <v>0</v>
      </c>
      <c r="AE26">
        <f>0.61365*exp(17.502*AD26/(240.97+AD26))</f>
        <v>0</v>
      </c>
      <c r="AF26">
        <f>(AG26/AH26*100)</f>
        <v>0</v>
      </c>
      <c r="AG26">
        <f>CX26*(DC26+DD26)/1000</f>
        <v>0</v>
      </c>
      <c r="AH26">
        <f>0.61365*exp(17.502*DE26/(240.97+DE26))</f>
        <v>0</v>
      </c>
      <c r="AI26">
        <f>(AE26-CX26*(DC26+DD26)/1000)</f>
        <v>0</v>
      </c>
      <c r="AJ26">
        <f>(-Q26*44100)</f>
        <v>0</v>
      </c>
      <c r="AK26">
        <f>2*29.3*Y26*0.92*(DE26-AD26)</f>
        <v>0</v>
      </c>
      <c r="AL26">
        <f>2*0.95*5.67E-8*(((DE26+$B$7)+273)^4-(AD26+273)^4)</f>
        <v>0</v>
      </c>
      <c r="AM26">
        <f>AB26+AL26+AJ26+AK26</f>
        <v>0</v>
      </c>
      <c r="AN26">
        <v>0</v>
      </c>
      <c r="AO26">
        <v>0</v>
      </c>
      <c r="AP26">
        <f>IF(AN26*$H$13&gt;=AR26,1.0,(AR26/(AR26-AN26*$H$13)))</f>
        <v>0</v>
      </c>
      <c r="AQ26">
        <f>(AP26-1)*100</f>
        <v>0</v>
      </c>
      <c r="AR26">
        <f>MAX(0,($B$13+$C$13*DJ26)/(1+$D$13*DJ26)*DC26/(DE26+273)*$E$13)</f>
        <v>0</v>
      </c>
      <c r="AS26" t="s">
        <v>448</v>
      </c>
      <c r="AT26">
        <v>12467.3</v>
      </c>
      <c r="AU26">
        <v>640.2653846153845</v>
      </c>
      <c r="AV26">
        <v>3166.39</v>
      </c>
      <c r="AW26">
        <f>1-AU26/AV26</f>
        <v>0</v>
      </c>
      <c r="AX26">
        <v>-1.368509501011927</v>
      </c>
      <c r="AY26" t="s">
        <v>462</v>
      </c>
      <c r="AZ26">
        <v>12483.9</v>
      </c>
      <c r="BA26">
        <v>716.3388</v>
      </c>
      <c r="BB26">
        <v>850.276</v>
      </c>
      <c r="BC26">
        <f>1-BA26/BB26</f>
        <v>0</v>
      </c>
      <c r="BD26">
        <v>0.5</v>
      </c>
      <c r="BE26">
        <f>CN26</f>
        <v>0</v>
      </c>
      <c r="BF26">
        <f>S26</f>
        <v>0</v>
      </c>
      <c r="BG26">
        <f>BC26*BD26*BE26</f>
        <v>0</v>
      </c>
      <c r="BH26">
        <f>(BF26-AX26)/BE26</f>
        <v>0</v>
      </c>
      <c r="BI26">
        <f>(AV26-BB26)/BB26</f>
        <v>0</v>
      </c>
      <c r="BJ26">
        <f>AU26/(AW26+AU26/BB26)</f>
        <v>0</v>
      </c>
      <c r="BK26" t="s">
        <v>463</v>
      </c>
      <c r="BL26">
        <v>522.45</v>
      </c>
      <c r="BM26">
        <f>IF(BL26&lt;&gt;0, BL26, BJ26)</f>
        <v>0</v>
      </c>
      <c r="BN26">
        <f>1-BM26/BB26</f>
        <v>0</v>
      </c>
      <c r="BO26">
        <f>(BB26-BA26)/(BB26-BM26)</f>
        <v>0</v>
      </c>
      <c r="BP26">
        <f>(AV26-BB26)/(AV26-BM26)</f>
        <v>0</v>
      </c>
      <c r="BQ26">
        <f>(BB26-BA26)/(BB26-AU26)</f>
        <v>0</v>
      </c>
      <c r="BR26">
        <f>(AV26-BB26)/(AV26-AU26)</f>
        <v>0</v>
      </c>
      <c r="BS26">
        <f>(BO26*BM26/BA26)</f>
        <v>0</v>
      </c>
      <c r="BT26">
        <f>(1-BS26)</f>
        <v>0</v>
      </c>
      <c r="BU26">
        <v>2799</v>
      </c>
      <c r="BV26">
        <v>300</v>
      </c>
      <c r="BW26">
        <v>300</v>
      </c>
      <c r="BX26">
        <v>300</v>
      </c>
      <c r="BY26">
        <v>12483.9</v>
      </c>
      <c r="BZ26">
        <v>828.8200000000001</v>
      </c>
      <c r="CA26">
        <v>-0.00904426</v>
      </c>
      <c r="CB26">
        <v>-0.26</v>
      </c>
      <c r="CC26" t="s">
        <v>415</v>
      </c>
      <c r="CD26" t="s">
        <v>415</v>
      </c>
      <c r="CE26" t="s">
        <v>415</v>
      </c>
      <c r="CF26" t="s">
        <v>415</v>
      </c>
      <c r="CG26" t="s">
        <v>415</v>
      </c>
      <c r="CH26" t="s">
        <v>415</v>
      </c>
      <c r="CI26" t="s">
        <v>415</v>
      </c>
      <c r="CJ26" t="s">
        <v>415</v>
      </c>
      <c r="CK26" t="s">
        <v>415</v>
      </c>
      <c r="CL26" t="s">
        <v>415</v>
      </c>
      <c r="CM26">
        <f>$B$11*DK26+$C$11*DL26+$F$11*DW26*(1-DZ26)</f>
        <v>0</v>
      </c>
      <c r="CN26">
        <f>CM26*CO26</f>
        <v>0</v>
      </c>
      <c r="CO26">
        <f>($B$11*$D$9+$C$11*$D$9+$F$11*((EJ26+EB26)/MAX(EJ26+EB26+EK26, 0.1)*$I$9+EK26/MAX(EJ26+EB26+EK26, 0.1)*$J$9))/($B$11+$C$11+$F$11)</f>
        <v>0</v>
      </c>
      <c r="CP26">
        <f>($B$11*$K$9+$C$11*$K$9+$F$11*((EJ26+EB26)/MAX(EJ26+EB26+EK26, 0.1)*$P$9+EK26/MAX(EJ26+EB26+EK26, 0.1)*$Q$9))/($B$11+$C$11+$F$11)</f>
        <v>0</v>
      </c>
      <c r="CQ26">
        <v>6</v>
      </c>
      <c r="CR26">
        <v>0.5</v>
      </c>
      <c r="CS26" t="s">
        <v>416</v>
      </c>
      <c r="CT26">
        <v>2</v>
      </c>
      <c r="CU26">
        <v>1689862632.5</v>
      </c>
      <c r="CV26">
        <v>201.670935483871</v>
      </c>
      <c r="CW26">
        <v>207.635064516129</v>
      </c>
      <c r="CX26">
        <v>18.71914838709677</v>
      </c>
      <c r="CY26">
        <v>17.48249032258064</v>
      </c>
      <c r="CZ26">
        <v>200.673935483871</v>
      </c>
      <c r="DA26">
        <v>18.49393225806452</v>
      </c>
      <c r="DB26">
        <v>600.217870967742</v>
      </c>
      <c r="DC26">
        <v>101.614129032258</v>
      </c>
      <c r="DD26">
        <v>0.09997061612903226</v>
      </c>
      <c r="DE26">
        <v>25.04240967741935</v>
      </c>
      <c r="DF26">
        <v>25.02005806451613</v>
      </c>
      <c r="DG26">
        <v>999.9000000000003</v>
      </c>
      <c r="DH26">
        <v>0</v>
      </c>
      <c r="DI26">
        <v>0</v>
      </c>
      <c r="DJ26">
        <v>10006.48838709678</v>
      </c>
      <c r="DK26">
        <v>0</v>
      </c>
      <c r="DL26">
        <v>333.846064516129</v>
      </c>
      <c r="DM26">
        <v>-5.932195161290321</v>
      </c>
      <c r="DN26">
        <v>205.5505806451613</v>
      </c>
      <c r="DO26">
        <v>211.3298387096774</v>
      </c>
      <c r="DP26">
        <v>1.236651290322581</v>
      </c>
      <c r="DQ26">
        <v>207.635064516129</v>
      </c>
      <c r="DR26">
        <v>17.48249032258064</v>
      </c>
      <c r="DS26">
        <v>1.902130967741935</v>
      </c>
      <c r="DT26">
        <v>1.77646935483871</v>
      </c>
      <c r="DU26">
        <v>16.65119032258065</v>
      </c>
      <c r="DV26">
        <v>15.57523870967742</v>
      </c>
      <c r="DW26">
        <v>1499.99870967742</v>
      </c>
      <c r="DX26">
        <v>0.9729984193548384</v>
      </c>
      <c r="DY26">
        <v>0.02700143225806451</v>
      </c>
      <c r="DZ26">
        <v>0</v>
      </c>
      <c r="EA26">
        <v>716.3339032258066</v>
      </c>
      <c r="EB26">
        <v>4.999310000000001</v>
      </c>
      <c r="EC26">
        <v>11521.87741935484</v>
      </c>
      <c r="ED26">
        <v>13259.21612903226</v>
      </c>
      <c r="EE26">
        <v>38.2054193548387</v>
      </c>
      <c r="EF26">
        <v>38.38283870967741</v>
      </c>
      <c r="EG26">
        <v>38.66503225806451</v>
      </c>
      <c r="EH26">
        <v>37.2134193548387</v>
      </c>
      <c r="EI26">
        <v>39.06016129032258</v>
      </c>
      <c r="EJ26">
        <v>1454.62935483871</v>
      </c>
      <c r="EK26">
        <v>40.36999999999998</v>
      </c>
      <c r="EL26">
        <v>0</v>
      </c>
      <c r="EM26">
        <v>98.79999995231628</v>
      </c>
      <c r="EN26">
        <v>0</v>
      </c>
      <c r="EO26">
        <v>716.3388</v>
      </c>
      <c r="EP26">
        <v>-0.2845384779346437</v>
      </c>
      <c r="EQ26">
        <v>-22.96923075880347</v>
      </c>
      <c r="ER26">
        <v>11521.436</v>
      </c>
      <c r="ES26">
        <v>15</v>
      </c>
      <c r="ET26">
        <v>1689862659.5</v>
      </c>
      <c r="EU26" t="s">
        <v>464</v>
      </c>
      <c r="EV26">
        <v>1689862659.5</v>
      </c>
      <c r="EW26">
        <v>1689861608.6</v>
      </c>
      <c r="EX26">
        <v>7</v>
      </c>
      <c r="EY26">
        <v>-0.032</v>
      </c>
      <c r="EZ26">
        <v>-0.008999999999999999</v>
      </c>
      <c r="FA26">
        <v>0.997</v>
      </c>
      <c r="FB26">
        <v>0.167</v>
      </c>
      <c r="FC26">
        <v>209</v>
      </c>
      <c r="FD26">
        <v>16</v>
      </c>
      <c r="FE26">
        <v>0.52</v>
      </c>
      <c r="FF26">
        <v>0.05</v>
      </c>
      <c r="FG26">
        <v>-5.87972525</v>
      </c>
      <c r="FH26">
        <v>-0.3208143714821599</v>
      </c>
      <c r="FI26">
        <v>0.1554664194928843</v>
      </c>
      <c r="FJ26">
        <v>1</v>
      </c>
      <c r="FK26">
        <v>201.6904666666667</v>
      </c>
      <c r="FL26">
        <v>-3.094051167964177</v>
      </c>
      <c r="FM26">
        <v>0.2243430012775562</v>
      </c>
      <c r="FN26">
        <v>1</v>
      </c>
      <c r="FO26">
        <v>1.059630425</v>
      </c>
      <c r="FP26">
        <v>6.595701782363977</v>
      </c>
      <c r="FQ26">
        <v>0.6953855821115681</v>
      </c>
      <c r="FR26">
        <v>0</v>
      </c>
      <c r="FS26">
        <v>18.73995333333333</v>
      </c>
      <c r="FT26">
        <v>2.287090545050046</v>
      </c>
      <c r="FU26">
        <v>0.216489021635946</v>
      </c>
      <c r="FV26">
        <v>0</v>
      </c>
      <c r="FW26">
        <v>2</v>
      </c>
      <c r="FX26">
        <v>4</v>
      </c>
      <c r="FY26" t="s">
        <v>459</v>
      </c>
      <c r="FZ26">
        <v>3.18347</v>
      </c>
      <c r="GA26">
        <v>2.79715</v>
      </c>
      <c r="GB26">
        <v>0.0579891</v>
      </c>
      <c r="GC26">
        <v>0.0600626</v>
      </c>
      <c r="GD26">
        <v>0.102497</v>
      </c>
      <c r="GE26">
        <v>0.0950864</v>
      </c>
      <c r="GF26">
        <v>29735.3</v>
      </c>
      <c r="GG26">
        <v>23571.7</v>
      </c>
      <c r="GH26">
        <v>29477.9</v>
      </c>
      <c r="GI26">
        <v>24547.7</v>
      </c>
      <c r="GJ26">
        <v>33621.6</v>
      </c>
      <c r="GK26">
        <v>32403.4</v>
      </c>
      <c r="GL26">
        <v>40638.4</v>
      </c>
      <c r="GM26">
        <v>40035.2</v>
      </c>
      <c r="GN26">
        <v>2.22318</v>
      </c>
      <c r="GO26">
        <v>1.9783</v>
      </c>
      <c r="GP26">
        <v>0.166342</v>
      </c>
      <c r="GQ26">
        <v>0</v>
      </c>
      <c r="GR26">
        <v>22.2512</v>
      </c>
      <c r="GS26">
        <v>999.9</v>
      </c>
      <c r="GT26">
        <v>66.7</v>
      </c>
      <c r="GU26">
        <v>25.5</v>
      </c>
      <c r="GV26">
        <v>21.501</v>
      </c>
      <c r="GW26">
        <v>62.3275</v>
      </c>
      <c r="GX26">
        <v>33.6058</v>
      </c>
      <c r="GY26">
        <v>1</v>
      </c>
      <c r="GZ26">
        <v>-0.355976</v>
      </c>
      <c r="HA26">
        <v>-1.69344</v>
      </c>
      <c r="HB26">
        <v>20.2549</v>
      </c>
      <c r="HC26">
        <v>5.22747</v>
      </c>
      <c r="HD26">
        <v>11.9081</v>
      </c>
      <c r="HE26">
        <v>4.9652</v>
      </c>
      <c r="HF26">
        <v>3.29178</v>
      </c>
      <c r="HG26">
        <v>9999</v>
      </c>
      <c r="HH26">
        <v>9999</v>
      </c>
      <c r="HI26">
        <v>9999</v>
      </c>
      <c r="HJ26">
        <v>999.9</v>
      </c>
      <c r="HK26">
        <v>4.97007</v>
      </c>
      <c r="HL26">
        <v>1.87454</v>
      </c>
      <c r="HM26">
        <v>1.87318</v>
      </c>
      <c r="HN26">
        <v>1.87225</v>
      </c>
      <c r="HO26">
        <v>1.87393</v>
      </c>
      <c r="HP26">
        <v>1.8689</v>
      </c>
      <c r="HQ26">
        <v>1.87317</v>
      </c>
      <c r="HR26">
        <v>1.8782</v>
      </c>
      <c r="HS26">
        <v>0</v>
      </c>
      <c r="HT26">
        <v>0</v>
      </c>
      <c r="HU26">
        <v>0</v>
      </c>
      <c r="HV26">
        <v>0</v>
      </c>
      <c r="HW26" t="s">
        <v>419</v>
      </c>
      <c r="HX26" t="s">
        <v>420</v>
      </c>
      <c r="HY26" t="s">
        <v>421</v>
      </c>
      <c r="HZ26" t="s">
        <v>421</v>
      </c>
      <c r="IA26" t="s">
        <v>421</v>
      </c>
      <c r="IB26" t="s">
        <v>421</v>
      </c>
      <c r="IC26">
        <v>0</v>
      </c>
      <c r="ID26">
        <v>100</v>
      </c>
      <c r="IE26">
        <v>100</v>
      </c>
      <c r="IF26">
        <v>0.997</v>
      </c>
      <c r="IG26">
        <v>0.2259</v>
      </c>
      <c r="IH26">
        <v>0.9513167827888643</v>
      </c>
      <c r="II26">
        <v>0.0007502269904989051</v>
      </c>
      <c r="IJ26">
        <v>-1.907541437940456E-06</v>
      </c>
      <c r="IK26">
        <v>4.87577687351772E-10</v>
      </c>
      <c r="IL26">
        <v>0.01467436238513454</v>
      </c>
      <c r="IM26">
        <v>-0.004180631305406676</v>
      </c>
      <c r="IN26">
        <v>0.0009752032425147314</v>
      </c>
      <c r="IO26">
        <v>-7.227821618075307E-06</v>
      </c>
      <c r="IP26">
        <v>1</v>
      </c>
      <c r="IQ26">
        <v>1943</v>
      </c>
      <c r="IR26">
        <v>1</v>
      </c>
      <c r="IS26">
        <v>21</v>
      </c>
      <c r="IT26">
        <v>1.3</v>
      </c>
      <c r="IU26">
        <v>17.2</v>
      </c>
      <c r="IV26">
        <v>0.622559</v>
      </c>
      <c r="IW26">
        <v>2.39746</v>
      </c>
      <c r="IX26">
        <v>1.42578</v>
      </c>
      <c r="IY26">
        <v>2.27905</v>
      </c>
      <c r="IZ26">
        <v>1.54785</v>
      </c>
      <c r="JA26">
        <v>2.41333</v>
      </c>
      <c r="JB26">
        <v>28.1432</v>
      </c>
      <c r="JC26">
        <v>15.8044</v>
      </c>
      <c r="JD26">
        <v>18</v>
      </c>
      <c r="JE26">
        <v>617.832</v>
      </c>
      <c r="JF26">
        <v>447.504</v>
      </c>
      <c r="JG26">
        <v>24.932</v>
      </c>
      <c r="JH26">
        <v>22.6338</v>
      </c>
      <c r="JI26">
        <v>30.0001</v>
      </c>
      <c r="JJ26">
        <v>22.6255</v>
      </c>
      <c r="JK26">
        <v>22.5717</v>
      </c>
      <c r="JL26">
        <v>12.4775</v>
      </c>
      <c r="JM26">
        <v>28.4401</v>
      </c>
      <c r="JN26">
        <v>99.6223</v>
      </c>
      <c r="JO26">
        <v>25.2266</v>
      </c>
      <c r="JP26">
        <v>206.577</v>
      </c>
      <c r="JQ26">
        <v>16.6849</v>
      </c>
      <c r="JR26">
        <v>96.0147</v>
      </c>
      <c r="JS26">
        <v>101.871</v>
      </c>
    </row>
    <row r="27" spans="1:279">
      <c r="A27">
        <v>11</v>
      </c>
      <c r="B27">
        <v>1689862735.5</v>
      </c>
      <c r="C27">
        <v>1707.400000095367</v>
      </c>
      <c r="D27" t="s">
        <v>465</v>
      </c>
      <c r="E27" t="s">
        <v>466</v>
      </c>
      <c r="F27">
        <v>15</v>
      </c>
      <c r="L27" t="s">
        <v>409</v>
      </c>
      <c r="N27" t="s">
        <v>410</v>
      </c>
      <c r="O27" t="s">
        <v>411</v>
      </c>
      <c r="P27">
        <v>1689862727.5</v>
      </c>
      <c r="Q27">
        <f>(R27)/1000</f>
        <v>0</v>
      </c>
      <c r="R27">
        <f>1000*DB27*AP27*(CX27-CY27)/(100*CQ27*(1000-AP27*CX27))</f>
        <v>0</v>
      </c>
      <c r="S27">
        <f>DB27*AP27*(CW27-CV27*(1000-AP27*CY27)/(1000-AP27*CX27))/(100*CQ27)</f>
        <v>0</v>
      </c>
      <c r="T27">
        <f>CV27 - IF(AP27&gt;1, S27*CQ27*100.0/(AR27*DJ27), 0)</f>
        <v>0</v>
      </c>
      <c r="U27">
        <f>((AA27-Q27/2)*T27-S27)/(AA27+Q27/2)</f>
        <v>0</v>
      </c>
      <c r="V27">
        <f>U27*(DC27+DD27)/1000.0</f>
        <v>0</v>
      </c>
      <c r="W27">
        <f>(CV27 - IF(AP27&gt;1, S27*CQ27*100.0/(AR27*DJ27), 0))*(DC27+DD27)/1000.0</f>
        <v>0</v>
      </c>
      <c r="X27">
        <f>2.0/((1/Z27-1/Y27)+SIGN(Z27)*SQRT((1/Z27-1/Y27)*(1/Z27-1/Y27) + 4*CR27/((CR27+1)*(CR27+1))*(2*1/Z27*1/Y27-1/Y27*1/Y27)))</f>
        <v>0</v>
      </c>
      <c r="Y27">
        <f>IF(LEFT(CS27,1)&lt;&gt;"0",IF(LEFT(CS27,1)="1",3.0,CT27),$D$5+$E$5*(DJ27*DC27/($K$5*1000))+$F$5*(DJ27*DC27/($K$5*1000))*MAX(MIN(CQ27,$J$5),$I$5)*MAX(MIN(CQ27,$J$5),$I$5)+$G$5*MAX(MIN(CQ27,$J$5),$I$5)*(DJ27*DC27/($K$5*1000))+$H$5*(DJ27*DC27/($K$5*1000))*(DJ27*DC27/($K$5*1000)))</f>
        <v>0</v>
      </c>
      <c r="Z27">
        <f>Q27*(1000-(1000*0.61365*exp(17.502*AD27/(240.97+AD27))/(DC27+DD27)+CX27)/2)/(1000*0.61365*exp(17.502*AD27/(240.97+AD27))/(DC27+DD27)-CX27)</f>
        <v>0</v>
      </c>
      <c r="AA27">
        <f>1/((CR27+1)/(X27/1.6)+1/(Y27/1.37)) + CR27/((CR27+1)/(X27/1.6) + CR27/(Y27/1.37))</f>
        <v>0</v>
      </c>
      <c r="AB27">
        <f>(CM27*CP27)</f>
        <v>0</v>
      </c>
      <c r="AC27">
        <f>(DE27+(AB27+2*0.95*5.67E-8*(((DE27+$B$7)+273)^4-(DE27+273)^4)-44100*Q27)/(1.84*29.3*Y27+8*0.95*5.67E-8*(DE27+273)^3))</f>
        <v>0</v>
      </c>
      <c r="AD27">
        <f>($C$7*DF27+$D$7*DG27+$E$7*AC27)</f>
        <v>0</v>
      </c>
      <c r="AE27">
        <f>0.61365*exp(17.502*AD27/(240.97+AD27))</f>
        <v>0</v>
      </c>
      <c r="AF27">
        <f>(AG27/AH27*100)</f>
        <v>0</v>
      </c>
      <c r="AG27">
        <f>CX27*(DC27+DD27)/1000</f>
        <v>0</v>
      </c>
      <c r="AH27">
        <f>0.61365*exp(17.502*DE27/(240.97+DE27))</f>
        <v>0</v>
      </c>
      <c r="AI27">
        <f>(AE27-CX27*(DC27+DD27)/1000)</f>
        <v>0</v>
      </c>
      <c r="AJ27">
        <f>(-Q27*44100)</f>
        <v>0</v>
      </c>
      <c r="AK27">
        <f>2*29.3*Y27*0.92*(DE27-AD27)</f>
        <v>0</v>
      </c>
      <c r="AL27">
        <f>2*0.95*5.67E-8*(((DE27+$B$7)+273)^4-(AD27+273)^4)</f>
        <v>0</v>
      </c>
      <c r="AM27">
        <f>AB27+AL27+AJ27+AK27</f>
        <v>0</v>
      </c>
      <c r="AN27">
        <v>0</v>
      </c>
      <c r="AO27">
        <v>0</v>
      </c>
      <c r="AP27">
        <f>IF(AN27*$H$13&gt;=AR27,1.0,(AR27/(AR27-AN27*$H$13)))</f>
        <v>0</v>
      </c>
      <c r="AQ27">
        <f>(AP27-1)*100</f>
        <v>0</v>
      </c>
      <c r="AR27">
        <f>MAX(0,($B$13+$C$13*DJ27)/(1+$D$13*DJ27)*DC27/(DE27+273)*$E$13)</f>
        <v>0</v>
      </c>
      <c r="AS27" t="s">
        <v>448</v>
      </c>
      <c r="AT27">
        <v>12467.3</v>
      </c>
      <c r="AU27">
        <v>640.2653846153845</v>
      </c>
      <c r="AV27">
        <v>3166.39</v>
      </c>
      <c r="AW27">
        <f>1-AU27/AV27</f>
        <v>0</v>
      </c>
      <c r="AX27">
        <v>-1.368509501011927</v>
      </c>
      <c r="AY27" t="s">
        <v>467</v>
      </c>
      <c r="AZ27">
        <v>12482.6</v>
      </c>
      <c r="BA27">
        <v>716.563</v>
      </c>
      <c r="BB27">
        <v>827.6900000000001</v>
      </c>
      <c r="BC27">
        <f>1-BA27/BB27</f>
        <v>0</v>
      </c>
      <c r="BD27">
        <v>0.5</v>
      </c>
      <c r="BE27">
        <f>CN27</f>
        <v>0</v>
      </c>
      <c r="BF27">
        <f>S27</f>
        <v>0</v>
      </c>
      <c r="BG27">
        <f>BC27*BD27*BE27</f>
        <v>0</v>
      </c>
      <c r="BH27">
        <f>(BF27-AX27)/BE27</f>
        <v>0</v>
      </c>
      <c r="BI27">
        <f>(AV27-BB27)/BB27</f>
        <v>0</v>
      </c>
      <c r="BJ27">
        <f>AU27/(AW27+AU27/BB27)</f>
        <v>0</v>
      </c>
      <c r="BK27" t="s">
        <v>468</v>
      </c>
      <c r="BL27">
        <v>522.61</v>
      </c>
      <c r="BM27">
        <f>IF(BL27&lt;&gt;0, BL27, BJ27)</f>
        <v>0</v>
      </c>
      <c r="BN27">
        <f>1-BM27/BB27</f>
        <v>0</v>
      </c>
      <c r="BO27">
        <f>(BB27-BA27)/(BB27-BM27)</f>
        <v>0</v>
      </c>
      <c r="BP27">
        <f>(AV27-BB27)/(AV27-BM27)</f>
        <v>0</v>
      </c>
      <c r="BQ27">
        <f>(BB27-BA27)/(BB27-AU27)</f>
        <v>0</v>
      </c>
      <c r="BR27">
        <f>(AV27-BB27)/(AV27-AU27)</f>
        <v>0</v>
      </c>
      <c r="BS27">
        <f>(BO27*BM27/BA27)</f>
        <v>0</v>
      </c>
      <c r="BT27">
        <f>(1-BS27)</f>
        <v>0</v>
      </c>
      <c r="BU27">
        <v>2801</v>
      </c>
      <c r="BV27">
        <v>300</v>
      </c>
      <c r="BW27">
        <v>300</v>
      </c>
      <c r="BX27">
        <v>300</v>
      </c>
      <c r="BY27">
        <v>12482.6</v>
      </c>
      <c r="BZ27">
        <v>811.67</v>
      </c>
      <c r="CA27">
        <v>-0.00904463</v>
      </c>
      <c r="CB27">
        <v>-0.09</v>
      </c>
      <c r="CC27" t="s">
        <v>415</v>
      </c>
      <c r="CD27" t="s">
        <v>415</v>
      </c>
      <c r="CE27" t="s">
        <v>415</v>
      </c>
      <c r="CF27" t="s">
        <v>415</v>
      </c>
      <c r="CG27" t="s">
        <v>415</v>
      </c>
      <c r="CH27" t="s">
        <v>415</v>
      </c>
      <c r="CI27" t="s">
        <v>415</v>
      </c>
      <c r="CJ27" t="s">
        <v>415</v>
      </c>
      <c r="CK27" t="s">
        <v>415</v>
      </c>
      <c r="CL27" t="s">
        <v>415</v>
      </c>
      <c r="CM27">
        <f>$B$11*DK27+$C$11*DL27+$F$11*DW27*(1-DZ27)</f>
        <v>0</v>
      </c>
      <c r="CN27">
        <f>CM27*CO27</f>
        <v>0</v>
      </c>
      <c r="CO27">
        <f>($B$11*$D$9+$C$11*$D$9+$F$11*((EJ27+EB27)/MAX(EJ27+EB27+EK27, 0.1)*$I$9+EK27/MAX(EJ27+EB27+EK27, 0.1)*$J$9))/($B$11+$C$11+$F$11)</f>
        <v>0</v>
      </c>
      <c r="CP27">
        <f>($B$11*$K$9+$C$11*$K$9+$F$11*((EJ27+EB27)/MAX(EJ27+EB27+EK27, 0.1)*$P$9+EK27/MAX(EJ27+EB27+EK27, 0.1)*$Q$9))/($B$11+$C$11+$F$11)</f>
        <v>0</v>
      </c>
      <c r="CQ27">
        <v>6</v>
      </c>
      <c r="CR27">
        <v>0.5</v>
      </c>
      <c r="CS27" t="s">
        <v>416</v>
      </c>
      <c r="CT27">
        <v>2</v>
      </c>
      <c r="CU27">
        <v>1689862727.5</v>
      </c>
      <c r="CV27">
        <v>101.5967096774194</v>
      </c>
      <c r="CW27">
        <v>103.413064516129</v>
      </c>
      <c r="CX27">
        <v>18.58213548387096</v>
      </c>
      <c r="CY27">
        <v>17.2953129032258</v>
      </c>
      <c r="CZ27">
        <v>100.6867096774194</v>
      </c>
      <c r="DA27">
        <v>18.36016774193549</v>
      </c>
      <c r="DB27">
        <v>600.2336451612904</v>
      </c>
      <c r="DC27">
        <v>101.6138709677419</v>
      </c>
      <c r="DD27">
        <v>0.1001730258064516</v>
      </c>
      <c r="DE27">
        <v>24.94546774193548</v>
      </c>
      <c r="DF27">
        <v>24.92905806451613</v>
      </c>
      <c r="DG27">
        <v>999.9000000000003</v>
      </c>
      <c r="DH27">
        <v>0</v>
      </c>
      <c r="DI27">
        <v>0</v>
      </c>
      <c r="DJ27">
        <v>9996.590645161292</v>
      </c>
      <c r="DK27">
        <v>0</v>
      </c>
      <c r="DL27">
        <v>330.0392580645162</v>
      </c>
      <c r="DM27">
        <v>-1.750144193548387</v>
      </c>
      <c r="DN27">
        <v>103.5877741935484</v>
      </c>
      <c r="DO27">
        <v>105.2334838709677</v>
      </c>
      <c r="DP27">
        <v>1.286821419354839</v>
      </c>
      <c r="DQ27">
        <v>103.413064516129</v>
      </c>
      <c r="DR27">
        <v>17.2953129032258</v>
      </c>
      <c r="DS27">
        <v>1.888204193548387</v>
      </c>
      <c r="DT27">
        <v>1.757444838709677</v>
      </c>
      <c r="DU27">
        <v>16.5347935483871</v>
      </c>
      <c r="DV27">
        <v>15.40572903225806</v>
      </c>
      <c r="DW27">
        <v>1499.969032258065</v>
      </c>
      <c r="DX27">
        <v>0.9729958387096771</v>
      </c>
      <c r="DY27">
        <v>0.02700406774193548</v>
      </c>
      <c r="DZ27">
        <v>0</v>
      </c>
      <c r="EA27">
        <v>716.65</v>
      </c>
      <c r="EB27">
        <v>4.999310000000001</v>
      </c>
      <c r="EC27">
        <v>11503.95806451613</v>
      </c>
      <c r="ED27">
        <v>13258.95483870968</v>
      </c>
      <c r="EE27">
        <v>37.61270967741935</v>
      </c>
      <c r="EF27">
        <v>38.32835483870966</v>
      </c>
      <c r="EG27">
        <v>38.12477419354838</v>
      </c>
      <c r="EH27">
        <v>36.85858064516128</v>
      </c>
      <c r="EI27">
        <v>38.84848387096773</v>
      </c>
      <c r="EJ27">
        <v>1454.599032258064</v>
      </c>
      <c r="EK27">
        <v>40.37032258064514</v>
      </c>
      <c r="EL27">
        <v>0</v>
      </c>
      <c r="EM27">
        <v>94.5</v>
      </c>
      <c r="EN27">
        <v>0</v>
      </c>
      <c r="EO27">
        <v>716.563</v>
      </c>
      <c r="EP27">
        <v>-5.157999993965223</v>
      </c>
      <c r="EQ27">
        <v>-0.9307692927301221</v>
      </c>
      <c r="ER27">
        <v>11504.328</v>
      </c>
      <c r="ES27">
        <v>15</v>
      </c>
      <c r="ET27">
        <v>1689862759</v>
      </c>
      <c r="EU27" t="s">
        <v>469</v>
      </c>
      <c r="EV27">
        <v>1689862759</v>
      </c>
      <c r="EW27">
        <v>1689861608.6</v>
      </c>
      <c r="EX27">
        <v>8</v>
      </c>
      <c r="EY27">
        <v>-0.067</v>
      </c>
      <c r="EZ27">
        <v>-0.008999999999999999</v>
      </c>
      <c r="FA27">
        <v>0.91</v>
      </c>
      <c r="FB27">
        <v>0.167</v>
      </c>
      <c r="FC27">
        <v>104</v>
      </c>
      <c r="FD27">
        <v>16</v>
      </c>
      <c r="FE27">
        <v>0.34</v>
      </c>
      <c r="FF27">
        <v>0.05</v>
      </c>
      <c r="FG27">
        <v>-1.65528975</v>
      </c>
      <c r="FH27">
        <v>-1.288804615384611</v>
      </c>
      <c r="FI27">
        <v>0.1862755483079771</v>
      </c>
      <c r="FJ27">
        <v>1</v>
      </c>
      <c r="FK27">
        <v>101.7109</v>
      </c>
      <c r="FL27">
        <v>-3.558807563959833</v>
      </c>
      <c r="FM27">
        <v>0.2584519749070082</v>
      </c>
      <c r="FN27">
        <v>1</v>
      </c>
      <c r="FO27">
        <v>1.1114167</v>
      </c>
      <c r="FP27">
        <v>4.967589005628518</v>
      </c>
      <c r="FQ27">
        <v>0.7371466384818967</v>
      </c>
      <c r="FR27">
        <v>0</v>
      </c>
      <c r="FS27">
        <v>18.54498333333333</v>
      </c>
      <c r="FT27">
        <v>4.319111012235842</v>
      </c>
      <c r="FU27">
        <v>0.351642044398688</v>
      </c>
      <c r="FV27">
        <v>0</v>
      </c>
      <c r="FW27">
        <v>2</v>
      </c>
      <c r="FX27">
        <v>4</v>
      </c>
      <c r="FY27" t="s">
        <v>459</v>
      </c>
      <c r="FZ27">
        <v>3.18343</v>
      </c>
      <c r="GA27">
        <v>2.79675</v>
      </c>
      <c r="GB27">
        <v>0.0303486</v>
      </c>
      <c r="GC27">
        <v>0.0313264</v>
      </c>
      <c r="GD27">
        <v>0.10219</v>
      </c>
      <c r="GE27">
        <v>0.0936369</v>
      </c>
      <c r="GF27">
        <v>30609.1</v>
      </c>
      <c r="GG27">
        <v>24293.3</v>
      </c>
      <c r="GH27">
        <v>29479</v>
      </c>
      <c r="GI27">
        <v>24548.5</v>
      </c>
      <c r="GJ27">
        <v>33633.9</v>
      </c>
      <c r="GK27">
        <v>32456.3</v>
      </c>
      <c r="GL27">
        <v>40640.2</v>
      </c>
      <c r="GM27">
        <v>40036.2</v>
      </c>
      <c r="GN27">
        <v>2.22362</v>
      </c>
      <c r="GO27">
        <v>1.97747</v>
      </c>
      <c r="GP27">
        <v>0.171795</v>
      </c>
      <c r="GQ27">
        <v>0</v>
      </c>
      <c r="GR27">
        <v>22.1145</v>
      </c>
      <c r="GS27">
        <v>999.9</v>
      </c>
      <c r="GT27">
        <v>67.2</v>
      </c>
      <c r="GU27">
        <v>25.5</v>
      </c>
      <c r="GV27">
        <v>21.6625</v>
      </c>
      <c r="GW27">
        <v>62.5175</v>
      </c>
      <c r="GX27">
        <v>33.3574</v>
      </c>
      <c r="GY27">
        <v>1</v>
      </c>
      <c r="GZ27">
        <v>-0.357228</v>
      </c>
      <c r="HA27">
        <v>-2.09921</v>
      </c>
      <c r="HB27">
        <v>20.2534</v>
      </c>
      <c r="HC27">
        <v>5.22583</v>
      </c>
      <c r="HD27">
        <v>11.9078</v>
      </c>
      <c r="HE27">
        <v>4.96495</v>
      </c>
      <c r="HF27">
        <v>3.292</v>
      </c>
      <c r="HG27">
        <v>9999</v>
      </c>
      <c r="HH27">
        <v>9999</v>
      </c>
      <c r="HI27">
        <v>9999</v>
      </c>
      <c r="HJ27">
        <v>999.9</v>
      </c>
      <c r="HK27">
        <v>4.97012</v>
      </c>
      <c r="HL27">
        <v>1.87454</v>
      </c>
      <c r="HM27">
        <v>1.87318</v>
      </c>
      <c r="HN27">
        <v>1.87225</v>
      </c>
      <c r="HO27">
        <v>1.87393</v>
      </c>
      <c r="HP27">
        <v>1.8689</v>
      </c>
      <c r="HQ27">
        <v>1.87317</v>
      </c>
      <c r="HR27">
        <v>1.87819</v>
      </c>
      <c r="HS27">
        <v>0</v>
      </c>
      <c r="HT27">
        <v>0</v>
      </c>
      <c r="HU27">
        <v>0</v>
      </c>
      <c r="HV27">
        <v>0</v>
      </c>
      <c r="HW27" t="s">
        <v>419</v>
      </c>
      <c r="HX27" t="s">
        <v>420</v>
      </c>
      <c r="HY27" t="s">
        <v>421</v>
      </c>
      <c r="HZ27" t="s">
        <v>421</v>
      </c>
      <c r="IA27" t="s">
        <v>421</v>
      </c>
      <c r="IB27" t="s">
        <v>421</v>
      </c>
      <c r="IC27">
        <v>0</v>
      </c>
      <c r="ID27">
        <v>100</v>
      </c>
      <c r="IE27">
        <v>100</v>
      </c>
      <c r="IF27">
        <v>0.91</v>
      </c>
      <c r="IG27">
        <v>0.224</v>
      </c>
      <c r="IH27">
        <v>0.9194291619624293</v>
      </c>
      <c r="II27">
        <v>0.0007502269904989051</v>
      </c>
      <c r="IJ27">
        <v>-1.907541437940456E-06</v>
      </c>
      <c r="IK27">
        <v>4.87577687351772E-10</v>
      </c>
      <c r="IL27">
        <v>0.01467436238513454</v>
      </c>
      <c r="IM27">
        <v>-0.004180631305406676</v>
      </c>
      <c r="IN27">
        <v>0.0009752032425147314</v>
      </c>
      <c r="IO27">
        <v>-7.227821618075307E-06</v>
      </c>
      <c r="IP27">
        <v>1</v>
      </c>
      <c r="IQ27">
        <v>1943</v>
      </c>
      <c r="IR27">
        <v>1</v>
      </c>
      <c r="IS27">
        <v>21</v>
      </c>
      <c r="IT27">
        <v>1.3</v>
      </c>
      <c r="IU27">
        <v>18.8</v>
      </c>
      <c r="IV27">
        <v>0.38208</v>
      </c>
      <c r="IW27">
        <v>2.42065</v>
      </c>
      <c r="IX27">
        <v>1.42578</v>
      </c>
      <c r="IY27">
        <v>2.28027</v>
      </c>
      <c r="IZ27">
        <v>1.54785</v>
      </c>
      <c r="JA27">
        <v>2.39624</v>
      </c>
      <c r="JB27">
        <v>28.1852</v>
      </c>
      <c r="JC27">
        <v>15.7957</v>
      </c>
      <c r="JD27">
        <v>18</v>
      </c>
      <c r="JE27">
        <v>618.068</v>
      </c>
      <c r="JF27">
        <v>446.963</v>
      </c>
      <c r="JG27">
        <v>25.4331</v>
      </c>
      <c r="JH27">
        <v>22.6183</v>
      </c>
      <c r="JI27">
        <v>30</v>
      </c>
      <c r="JJ27">
        <v>22.6181</v>
      </c>
      <c r="JK27">
        <v>22.5642</v>
      </c>
      <c r="JL27">
        <v>7.67919</v>
      </c>
      <c r="JM27">
        <v>30.1848</v>
      </c>
      <c r="JN27">
        <v>99.23350000000001</v>
      </c>
      <c r="JO27">
        <v>25.473</v>
      </c>
      <c r="JP27">
        <v>102.572</v>
      </c>
      <c r="JQ27">
        <v>16.3313</v>
      </c>
      <c r="JR27">
        <v>96.0187</v>
      </c>
      <c r="JS27">
        <v>101.874</v>
      </c>
    </row>
    <row r="28" spans="1:279">
      <c r="A28">
        <v>12</v>
      </c>
      <c r="B28">
        <v>1689862835</v>
      </c>
      <c r="C28">
        <v>1806.900000095367</v>
      </c>
      <c r="D28" t="s">
        <v>470</v>
      </c>
      <c r="E28" t="s">
        <v>471</v>
      </c>
      <c r="F28">
        <v>15</v>
      </c>
      <c r="L28" t="s">
        <v>409</v>
      </c>
      <c r="N28" t="s">
        <v>410</v>
      </c>
      <c r="O28" t="s">
        <v>411</v>
      </c>
      <c r="P28">
        <v>1689862827</v>
      </c>
      <c r="Q28">
        <f>(R28)/1000</f>
        <v>0</v>
      </c>
      <c r="R28">
        <f>1000*DB28*AP28*(CX28-CY28)/(100*CQ28*(1000-AP28*CX28))</f>
        <v>0</v>
      </c>
      <c r="S28">
        <f>DB28*AP28*(CW28-CV28*(1000-AP28*CY28)/(1000-AP28*CX28))/(100*CQ28)</f>
        <v>0</v>
      </c>
      <c r="T28">
        <f>CV28 - IF(AP28&gt;1, S28*CQ28*100.0/(AR28*DJ28), 0)</f>
        <v>0</v>
      </c>
      <c r="U28">
        <f>((AA28-Q28/2)*T28-S28)/(AA28+Q28/2)</f>
        <v>0</v>
      </c>
      <c r="V28">
        <f>U28*(DC28+DD28)/1000.0</f>
        <v>0</v>
      </c>
      <c r="W28">
        <f>(CV28 - IF(AP28&gt;1, S28*CQ28*100.0/(AR28*DJ28), 0))*(DC28+DD28)/1000.0</f>
        <v>0</v>
      </c>
      <c r="X28">
        <f>2.0/((1/Z28-1/Y28)+SIGN(Z28)*SQRT((1/Z28-1/Y28)*(1/Z28-1/Y28) + 4*CR28/((CR28+1)*(CR28+1))*(2*1/Z28*1/Y28-1/Y28*1/Y28)))</f>
        <v>0</v>
      </c>
      <c r="Y28">
        <f>IF(LEFT(CS28,1)&lt;&gt;"0",IF(LEFT(CS28,1)="1",3.0,CT28),$D$5+$E$5*(DJ28*DC28/($K$5*1000))+$F$5*(DJ28*DC28/($K$5*1000))*MAX(MIN(CQ28,$J$5),$I$5)*MAX(MIN(CQ28,$J$5),$I$5)+$G$5*MAX(MIN(CQ28,$J$5),$I$5)*(DJ28*DC28/($K$5*1000))+$H$5*(DJ28*DC28/($K$5*1000))*(DJ28*DC28/($K$5*1000)))</f>
        <v>0</v>
      </c>
      <c r="Z28">
        <f>Q28*(1000-(1000*0.61365*exp(17.502*AD28/(240.97+AD28))/(DC28+DD28)+CX28)/2)/(1000*0.61365*exp(17.502*AD28/(240.97+AD28))/(DC28+DD28)-CX28)</f>
        <v>0</v>
      </c>
      <c r="AA28">
        <f>1/((CR28+1)/(X28/1.6)+1/(Y28/1.37)) + CR28/((CR28+1)/(X28/1.6) + CR28/(Y28/1.37))</f>
        <v>0</v>
      </c>
      <c r="AB28">
        <f>(CM28*CP28)</f>
        <v>0</v>
      </c>
      <c r="AC28">
        <f>(DE28+(AB28+2*0.95*5.67E-8*(((DE28+$B$7)+273)^4-(DE28+273)^4)-44100*Q28)/(1.84*29.3*Y28+8*0.95*5.67E-8*(DE28+273)^3))</f>
        <v>0</v>
      </c>
      <c r="AD28">
        <f>($C$7*DF28+$D$7*DG28+$E$7*AC28)</f>
        <v>0</v>
      </c>
      <c r="AE28">
        <f>0.61365*exp(17.502*AD28/(240.97+AD28))</f>
        <v>0</v>
      </c>
      <c r="AF28">
        <f>(AG28/AH28*100)</f>
        <v>0</v>
      </c>
      <c r="AG28">
        <f>CX28*(DC28+DD28)/1000</f>
        <v>0</v>
      </c>
      <c r="AH28">
        <f>0.61365*exp(17.502*DE28/(240.97+DE28))</f>
        <v>0</v>
      </c>
      <c r="AI28">
        <f>(AE28-CX28*(DC28+DD28)/1000)</f>
        <v>0</v>
      </c>
      <c r="AJ28">
        <f>(-Q28*44100)</f>
        <v>0</v>
      </c>
      <c r="AK28">
        <f>2*29.3*Y28*0.92*(DE28-AD28)</f>
        <v>0</v>
      </c>
      <c r="AL28">
        <f>2*0.95*5.67E-8*(((DE28+$B$7)+273)^4-(AD28+273)^4)</f>
        <v>0</v>
      </c>
      <c r="AM28">
        <f>AB28+AL28+AJ28+AK28</f>
        <v>0</v>
      </c>
      <c r="AN28">
        <v>0</v>
      </c>
      <c r="AO28">
        <v>0</v>
      </c>
      <c r="AP28">
        <f>IF(AN28*$H$13&gt;=AR28,1.0,(AR28/(AR28-AN28*$H$13)))</f>
        <v>0</v>
      </c>
      <c r="AQ28">
        <f>(AP28-1)*100</f>
        <v>0</v>
      </c>
      <c r="AR28">
        <f>MAX(0,($B$13+$C$13*DJ28)/(1+$D$13*DJ28)*DC28/(DE28+273)*$E$13)</f>
        <v>0</v>
      </c>
      <c r="AS28" t="s">
        <v>448</v>
      </c>
      <c r="AT28">
        <v>12467.3</v>
      </c>
      <c r="AU28">
        <v>640.2653846153845</v>
      </c>
      <c r="AV28">
        <v>3166.39</v>
      </c>
      <c r="AW28">
        <f>1-AU28/AV28</f>
        <v>0</v>
      </c>
      <c r="AX28">
        <v>-1.368509501011927</v>
      </c>
      <c r="AY28" t="s">
        <v>472</v>
      </c>
      <c r="AZ28">
        <v>12477.8</v>
      </c>
      <c r="BA28">
        <v>712.5737692307692</v>
      </c>
      <c r="BB28">
        <v>810.826</v>
      </c>
      <c r="BC28">
        <f>1-BA28/BB28</f>
        <v>0</v>
      </c>
      <c r="BD28">
        <v>0.5</v>
      </c>
      <c r="BE28">
        <f>CN28</f>
        <v>0</v>
      </c>
      <c r="BF28">
        <f>S28</f>
        <v>0</v>
      </c>
      <c r="BG28">
        <f>BC28*BD28*BE28</f>
        <v>0</v>
      </c>
      <c r="BH28">
        <f>(BF28-AX28)/BE28</f>
        <v>0</v>
      </c>
      <c r="BI28">
        <f>(AV28-BB28)/BB28</f>
        <v>0</v>
      </c>
      <c r="BJ28">
        <f>AU28/(AW28+AU28/BB28)</f>
        <v>0</v>
      </c>
      <c r="BK28" t="s">
        <v>473</v>
      </c>
      <c r="BL28">
        <v>517.1799999999999</v>
      </c>
      <c r="BM28">
        <f>IF(BL28&lt;&gt;0, BL28, BJ28)</f>
        <v>0</v>
      </c>
      <c r="BN28">
        <f>1-BM28/BB28</f>
        <v>0</v>
      </c>
      <c r="BO28">
        <f>(BB28-BA28)/(BB28-BM28)</f>
        <v>0</v>
      </c>
      <c r="BP28">
        <f>(AV28-BB28)/(AV28-BM28)</f>
        <v>0</v>
      </c>
      <c r="BQ28">
        <f>(BB28-BA28)/(BB28-AU28)</f>
        <v>0</v>
      </c>
      <c r="BR28">
        <f>(AV28-BB28)/(AV28-AU28)</f>
        <v>0</v>
      </c>
      <c r="BS28">
        <f>(BO28*BM28/BA28)</f>
        <v>0</v>
      </c>
      <c r="BT28">
        <f>(1-BS28)</f>
        <v>0</v>
      </c>
      <c r="BU28">
        <v>2803</v>
      </c>
      <c r="BV28">
        <v>300</v>
      </c>
      <c r="BW28">
        <v>300</v>
      </c>
      <c r="BX28">
        <v>300</v>
      </c>
      <c r="BY28">
        <v>12477.8</v>
      </c>
      <c r="BZ28">
        <v>798.04</v>
      </c>
      <c r="CA28">
        <v>-0.00904041</v>
      </c>
      <c r="CB28">
        <v>0.32</v>
      </c>
      <c r="CC28" t="s">
        <v>415</v>
      </c>
      <c r="CD28" t="s">
        <v>415</v>
      </c>
      <c r="CE28" t="s">
        <v>415</v>
      </c>
      <c r="CF28" t="s">
        <v>415</v>
      </c>
      <c r="CG28" t="s">
        <v>415</v>
      </c>
      <c r="CH28" t="s">
        <v>415</v>
      </c>
      <c r="CI28" t="s">
        <v>415</v>
      </c>
      <c r="CJ28" t="s">
        <v>415</v>
      </c>
      <c r="CK28" t="s">
        <v>415</v>
      </c>
      <c r="CL28" t="s">
        <v>415</v>
      </c>
      <c r="CM28">
        <f>$B$11*DK28+$C$11*DL28+$F$11*DW28*(1-DZ28)</f>
        <v>0</v>
      </c>
      <c r="CN28">
        <f>CM28*CO28</f>
        <v>0</v>
      </c>
      <c r="CO28">
        <f>($B$11*$D$9+$C$11*$D$9+$F$11*((EJ28+EB28)/MAX(EJ28+EB28+EK28, 0.1)*$I$9+EK28/MAX(EJ28+EB28+EK28, 0.1)*$J$9))/($B$11+$C$11+$F$11)</f>
        <v>0</v>
      </c>
      <c r="CP28">
        <f>($B$11*$K$9+$C$11*$K$9+$F$11*((EJ28+EB28)/MAX(EJ28+EB28+EK28, 0.1)*$P$9+EK28/MAX(EJ28+EB28+EK28, 0.1)*$Q$9))/($B$11+$C$11+$F$11)</f>
        <v>0</v>
      </c>
      <c r="CQ28">
        <v>6</v>
      </c>
      <c r="CR28">
        <v>0.5</v>
      </c>
      <c r="CS28" t="s">
        <v>416</v>
      </c>
      <c r="CT28">
        <v>2</v>
      </c>
      <c r="CU28">
        <v>1689862827</v>
      </c>
      <c r="CV28">
        <v>50.8733</v>
      </c>
      <c r="CW28">
        <v>50.71267419354839</v>
      </c>
      <c r="CX28">
        <v>18.07229354838709</v>
      </c>
      <c r="CY28">
        <v>17.42636451612903</v>
      </c>
      <c r="CZ28">
        <v>49.9313</v>
      </c>
      <c r="DA28">
        <v>17.86204193548387</v>
      </c>
      <c r="DB28">
        <v>600.2380000000003</v>
      </c>
      <c r="DC28">
        <v>101.6127741935484</v>
      </c>
      <c r="DD28">
        <v>0.0999375258064516</v>
      </c>
      <c r="DE28">
        <v>25.08008709677419</v>
      </c>
      <c r="DF28">
        <v>24.98919032258064</v>
      </c>
      <c r="DG28">
        <v>999.9000000000003</v>
      </c>
      <c r="DH28">
        <v>0</v>
      </c>
      <c r="DI28">
        <v>0</v>
      </c>
      <c r="DJ28">
        <v>9999.233225806451</v>
      </c>
      <c r="DK28">
        <v>0</v>
      </c>
      <c r="DL28">
        <v>330.3238064516129</v>
      </c>
      <c r="DM28">
        <v>0.1037250577419355</v>
      </c>
      <c r="DN28">
        <v>51.7516193548387</v>
      </c>
      <c r="DO28">
        <v>51.61212580645161</v>
      </c>
      <c r="DP28">
        <v>0.6459227096774194</v>
      </c>
      <c r="DQ28">
        <v>50.71267419354839</v>
      </c>
      <c r="DR28">
        <v>17.42636451612903</v>
      </c>
      <c r="DS28">
        <v>1.836374516129032</v>
      </c>
      <c r="DT28">
        <v>1.770740322580646</v>
      </c>
      <c r="DU28">
        <v>16.08832903225806</v>
      </c>
      <c r="DV28">
        <v>15.51794193548387</v>
      </c>
      <c r="DW28">
        <v>1499.994838709678</v>
      </c>
      <c r="DX28">
        <v>0.9730058387096778</v>
      </c>
      <c r="DY28">
        <v>0.02699396451612902</v>
      </c>
      <c r="DZ28">
        <v>0</v>
      </c>
      <c r="EA28">
        <v>712.6357419354839</v>
      </c>
      <c r="EB28">
        <v>4.999310000000001</v>
      </c>
      <c r="EC28">
        <v>11409.87741935484</v>
      </c>
      <c r="ED28">
        <v>13259.21290322581</v>
      </c>
      <c r="EE28">
        <v>39.05422580645161</v>
      </c>
      <c r="EF28">
        <v>39.63477419354837</v>
      </c>
      <c r="EG28">
        <v>39.36258064516127</v>
      </c>
      <c r="EH28">
        <v>38.43919354838709</v>
      </c>
      <c r="EI28">
        <v>40.18329032258065</v>
      </c>
      <c r="EJ28">
        <v>1454.637741935484</v>
      </c>
      <c r="EK28">
        <v>40.35838709677417</v>
      </c>
      <c r="EL28">
        <v>0</v>
      </c>
      <c r="EM28">
        <v>99.09999990463257</v>
      </c>
      <c r="EN28">
        <v>0</v>
      </c>
      <c r="EO28">
        <v>712.5737692307692</v>
      </c>
      <c r="EP28">
        <v>-6.817641023467822</v>
      </c>
      <c r="EQ28">
        <v>-494.888888074066</v>
      </c>
      <c r="ER28">
        <v>11404.75</v>
      </c>
      <c r="ES28">
        <v>15</v>
      </c>
      <c r="ET28">
        <v>1689862852</v>
      </c>
      <c r="EU28" t="s">
        <v>474</v>
      </c>
      <c r="EV28">
        <v>1689862852</v>
      </c>
      <c r="EW28">
        <v>1689861608.6</v>
      </c>
      <c r="EX28">
        <v>9</v>
      </c>
      <c r="EY28">
        <v>0.057</v>
      </c>
      <c r="EZ28">
        <v>-0.008999999999999999</v>
      </c>
      <c r="FA28">
        <v>0.9419999999999999</v>
      </c>
      <c r="FB28">
        <v>0.167</v>
      </c>
      <c r="FC28">
        <v>51</v>
      </c>
      <c r="FD28">
        <v>16</v>
      </c>
      <c r="FE28">
        <v>0.4</v>
      </c>
      <c r="FF28">
        <v>0.05</v>
      </c>
      <c r="FG28">
        <v>0.1866706046341463</v>
      </c>
      <c r="FH28">
        <v>-1.567062945783972</v>
      </c>
      <c r="FI28">
        <v>0.1777036442363767</v>
      </c>
      <c r="FJ28">
        <v>1</v>
      </c>
      <c r="FK28">
        <v>50.8164</v>
      </c>
      <c r="FL28">
        <v>-1.396630645161406</v>
      </c>
      <c r="FM28">
        <v>0.1124238954051347</v>
      </c>
      <c r="FN28">
        <v>1</v>
      </c>
      <c r="FO28">
        <v>1.675995463414634</v>
      </c>
      <c r="FP28">
        <v>-13.81542388850174</v>
      </c>
      <c r="FQ28">
        <v>2.122666661663338</v>
      </c>
      <c r="FR28">
        <v>0</v>
      </c>
      <c r="FS28">
        <v>18.07229354838709</v>
      </c>
      <c r="FT28">
        <v>9.768004838709652</v>
      </c>
      <c r="FU28">
        <v>0.7373330839807546</v>
      </c>
      <c r="FV28">
        <v>0</v>
      </c>
      <c r="FW28">
        <v>2</v>
      </c>
      <c r="FX28">
        <v>4</v>
      </c>
      <c r="FY28" t="s">
        <v>459</v>
      </c>
      <c r="FZ28">
        <v>3.18335</v>
      </c>
      <c r="GA28">
        <v>2.79707</v>
      </c>
      <c r="GB28">
        <v>0.0152209</v>
      </c>
      <c r="GC28">
        <v>0.0155557</v>
      </c>
      <c r="GD28">
        <v>0.103552</v>
      </c>
      <c r="GE28">
        <v>0.0973958</v>
      </c>
      <c r="GF28">
        <v>31087.1</v>
      </c>
      <c r="GG28">
        <v>24689.8</v>
      </c>
      <c r="GH28">
        <v>29479.1</v>
      </c>
      <c r="GI28">
        <v>24549.1</v>
      </c>
      <c r="GJ28">
        <v>33581.2</v>
      </c>
      <c r="GK28">
        <v>32319.1</v>
      </c>
      <c r="GL28">
        <v>40641</v>
      </c>
      <c r="GM28">
        <v>40037.4</v>
      </c>
      <c r="GN28">
        <v>2.2235</v>
      </c>
      <c r="GO28">
        <v>1.9771</v>
      </c>
      <c r="GP28">
        <v>0.179067</v>
      </c>
      <c r="GQ28">
        <v>0</v>
      </c>
      <c r="GR28">
        <v>22.0763</v>
      </c>
      <c r="GS28">
        <v>999.9</v>
      </c>
      <c r="GT28">
        <v>67</v>
      </c>
      <c r="GU28">
        <v>25.5</v>
      </c>
      <c r="GV28">
        <v>21.5988</v>
      </c>
      <c r="GW28">
        <v>62.1775</v>
      </c>
      <c r="GX28">
        <v>34.0224</v>
      </c>
      <c r="GY28">
        <v>1</v>
      </c>
      <c r="GZ28">
        <v>-0.359835</v>
      </c>
      <c r="HA28">
        <v>-2.28236</v>
      </c>
      <c r="HB28">
        <v>20.2513</v>
      </c>
      <c r="HC28">
        <v>5.22642</v>
      </c>
      <c r="HD28">
        <v>11.9081</v>
      </c>
      <c r="HE28">
        <v>4.96415</v>
      </c>
      <c r="HF28">
        <v>3.292</v>
      </c>
      <c r="HG28">
        <v>9999</v>
      </c>
      <c r="HH28">
        <v>9999</v>
      </c>
      <c r="HI28">
        <v>9999</v>
      </c>
      <c r="HJ28">
        <v>999.9</v>
      </c>
      <c r="HK28">
        <v>4.97012</v>
      </c>
      <c r="HL28">
        <v>1.87454</v>
      </c>
      <c r="HM28">
        <v>1.8732</v>
      </c>
      <c r="HN28">
        <v>1.87225</v>
      </c>
      <c r="HO28">
        <v>1.87393</v>
      </c>
      <c r="HP28">
        <v>1.8689</v>
      </c>
      <c r="HQ28">
        <v>1.87316</v>
      </c>
      <c r="HR28">
        <v>1.8782</v>
      </c>
      <c r="HS28">
        <v>0</v>
      </c>
      <c r="HT28">
        <v>0</v>
      </c>
      <c r="HU28">
        <v>0</v>
      </c>
      <c r="HV28">
        <v>0</v>
      </c>
      <c r="HW28" t="s">
        <v>419</v>
      </c>
      <c r="HX28" t="s">
        <v>420</v>
      </c>
      <c r="HY28" t="s">
        <v>421</v>
      </c>
      <c r="HZ28" t="s">
        <v>421</v>
      </c>
      <c r="IA28" t="s">
        <v>421</v>
      </c>
      <c r="IB28" t="s">
        <v>421</v>
      </c>
      <c r="IC28">
        <v>0</v>
      </c>
      <c r="ID28">
        <v>100</v>
      </c>
      <c r="IE28">
        <v>100</v>
      </c>
      <c r="IF28">
        <v>0.9419999999999999</v>
      </c>
      <c r="IG28">
        <v>0.2325</v>
      </c>
      <c r="IH28">
        <v>0.8523254070966664</v>
      </c>
      <c r="II28">
        <v>0.0007502269904989051</v>
      </c>
      <c r="IJ28">
        <v>-1.907541437940456E-06</v>
      </c>
      <c r="IK28">
        <v>4.87577687351772E-10</v>
      </c>
      <c r="IL28">
        <v>0.01467436238513454</v>
      </c>
      <c r="IM28">
        <v>-0.004180631305406676</v>
      </c>
      <c r="IN28">
        <v>0.0009752032425147314</v>
      </c>
      <c r="IO28">
        <v>-7.227821618075307E-06</v>
      </c>
      <c r="IP28">
        <v>1</v>
      </c>
      <c r="IQ28">
        <v>1943</v>
      </c>
      <c r="IR28">
        <v>1</v>
      </c>
      <c r="IS28">
        <v>21</v>
      </c>
      <c r="IT28">
        <v>1.3</v>
      </c>
      <c r="IU28">
        <v>20.4</v>
      </c>
      <c r="IV28">
        <v>0.262451</v>
      </c>
      <c r="IW28">
        <v>2.43286</v>
      </c>
      <c r="IX28">
        <v>1.42578</v>
      </c>
      <c r="IY28">
        <v>2.28027</v>
      </c>
      <c r="IZ28">
        <v>1.54785</v>
      </c>
      <c r="JA28">
        <v>2.38525</v>
      </c>
      <c r="JB28">
        <v>28.1852</v>
      </c>
      <c r="JC28">
        <v>15.7781</v>
      </c>
      <c r="JD28">
        <v>18</v>
      </c>
      <c r="JE28">
        <v>617.73</v>
      </c>
      <c r="JF28">
        <v>446.568</v>
      </c>
      <c r="JG28">
        <v>26.1012</v>
      </c>
      <c r="JH28">
        <v>22.5724</v>
      </c>
      <c r="JI28">
        <v>29.9998</v>
      </c>
      <c r="JJ28">
        <v>22.5962</v>
      </c>
      <c r="JK28">
        <v>22.5429</v>
      </c>
      <c r="JL28">
        <v>5.28588</v>
      </c>
      <c r="JM28">
        <v>31.8903</v>
      </c>
      <c r="JN28">
        <v>99.2398</v>
      </c>
      <c r="JO28">
        <v>26.083</v>
      </c>
      <c r="JP28">
        <v>50.269</v>
      </c>
      <c r="JQ28">
        <v>16.2146</v>
      </c>
      <c r="JR28">
        <v>96.02</v>
      </c>
      <c r="JS28">
        <v>101.877</v>
      </c>
    </row>
    <row r="29" spans="1:279">
      <c r="A29">
        <v>13</v>
      </c>
      <c r="B29">
        <v>1689862928</v>
      </c>
      <c r="C29">
        <v>1899.900000095367</v>
      </c>
      <c r="D29" t="s">
        <v>475</v>
      </c>
      <c r="E29" t="s">
        <v>476</v>
      </c>
      <c r="F29">
        <v>15</v>
      </c>
      <c r="L29" t="s">
        <v>409</v>
      </c>
      <c r="N29" t="s">
        <v>410</v>
      </c>
      <c r="O29" t="s">
        <v>411</v>
      </c>
      <c r="P29">
        <v>1689862920</v>
      </c>
      <c r="Q29">
        <f>(R29)/1000</f>
        <v>0</v>
      </c>
      <c r="R29">
        <f>1000*DB29*AP29*(CX29-CY29)/(100*CQ29*(1000-AP29*CX29))</f>
        <v>0</v>
      </c>
      <c r="S29">
        <f>DB29*AP29*(CW29-CV29*(1000-AP29*CY29)/(1000-AP29*CX29))/(100*CQ29)</f>
        <v>0</v>
      </c>
      <c r="T29">
        <f>CV29 - IF(AP29&gt;1, S29*CQ29*100.0/(AR29*DJ29), 0)</f>
        <v>0</v>
      </c>
      <c r="U29">
        <f>((AA29-Q29/2)*T29-S29)/(AA29+Q29/2)</f>
        <v>0</v>
      </c>
      <c r="V29">
        <f>U29*(DC29+DD29)/1000.0</f>
        <v>0</v>
      </c>
      <c r="W29">
        <f>(CV29 - IF(AP29&gt;1, S29*CQ29*100.0/(AR29*DJ29), 0))*(DC29+DD29)/1000.0</f>
        <v>0</v>
      </c>
      <c r="X29">
        <f>2.0/((1/Z29-1/Y29)+SIGN(Z29)*SQRT((1/Z29-1/Y29)*(1/Z29-1/Y29) + 4*CR29/((CR29+1)*(CR29+1))*(2*1/Z29*1/Y29-1/Y29*1/Y29)))</f>
        <v>0</v>
      </c>
      <c r="Y29">
        <f>IF(LEFT(CS29,1)&lt;&gt;"0",IF(LEFT(CS29,1)="1",3.0,CT29),$D$5+$E$5*(DJ29*DC29/($K$5*1000))+$F$5*(DJ29*DC29/($K$5*1000))*MAX(MIN(CQ29,$J$5),$I$5)*MAX(MIN(CQ29,$J$5),$I$5)+$G$5*MAX(MIN(CQ29,$J$5),$I$5)*(DJ29*DC29/($K$5*1000))+$H$5*(DJ29*DC29/($K$5*1000))*(DJ29*DC29/($K$5*1000)))</f>
        <v>0</v>
      </c>
      <c r="Z29">
        <f>Q29*(1000-(1000*0.61365*exp(17.502*AD29/(240.97+AD29))/(DC29+DD29)+CX29)/2)/(1000*0.61365*exp(17.502*AD29/(240.97+AD29))/(DC29+DD29)-CX29)</f>
        <v>0</v>
      </c>
      <c r="AA29">
        <f>1/((CR29+1)/(X29/1.6)+1/(Y29/1.37)) + CR29/((CR29+1)/(X29/1.6) + CR29/(Y29/1.37))</f>
        <v>0</v>
      </c>
      <c r="AB29">
        <f>(CM29*CP29)</f>
        <v>0</v>
      </c>
      <c r="AC29">
        <f>(DE29+(AB29+2*0.95*5.67E-8*(((DE29+$B$7)+273)^4-(DE29+273)^4)-44100*Q29)/(1.84*29.3*Y29+8*0.95*5.67E-8*(DE29+273)^3))</f>
        <v>0</v>
      </c>
      <c r="AD29">
        <f>($C$7*DF29+$D$7*DG29+$E$7*AC29)</f>
        <v>0</v>
      </c>
      <c r="AE29">
        <f>0.61365*exp(17.502*AD29/(240.97+AD29))</f>
        <v>0</v>
      </c>
      <c r="AF29">
        <f>(AG29/AH29*100)</f>
        <v>0</v>
      </c>
      <c r="AG29">
        <f>CX29*(DC29+DD29)/1000</f>
        <v>0</v>
      </c>
      <c r="AH29">
        <f>0.61365*exp(17.502*DE29/(240.97+DE29))</f>
        <v>0</v>
      </c>
      <c r="AI29">
        <f>(AE29-CX29*(DC29+DD29)/1000)</f>
        <v>0</v>
      </c>
      <c r="AJ29">
        <f>(-Q29*44100)</f>
        <v>0</v>
      </c>
      <c r="AK29">
        <f>2*29.3*Y29*0.92*(DE29-AD29)</f>
        <v>0</v>
      </c>
      <c r="AL29">
        <f>2*0.95*5.67E-8*(((DE29+$B$7)+273)^4-(AD29+273)^4)</f>
        <v>0</v>
      </c>
      <c r="AM29">
        <f>AB29+AL29+AJ29+AK29</f>
        <v>0</v>
      </c>
      <c r="AN29">
        <v>0</v>
      </c>
      <c r="AO29">
        <v>0</v>
      </c>
      <c r="AP29">
        <f>IF(AN29*$H$13&gt;=AR29,1.0,(AR29/(AR29-AN29*$H$13)))</f>
        <v>0</v>
      </c>
      <c r="AQ29">
        <f>(AP29-1)*100</f>
        <v>0</v>
      </c>
      <c r="AR29">
        <f>MAX(0,($B$13+$C$13*DJ29)/(1+$D$13*DJ29)*DC29/(DE29+273)*$E$13)</f>
        <v>0</v>
      </c>
      <c r="AS29" t="s">
        <v>448</v>
      </c>
      <c r="AT29">
        <v>12467.3</v>
      </c>
      <c r="AU29">
        <v>640.2653846153845</v>
      </c>
      <c r="AV29">
        <v>3166.39</v>
      </c>
      <c r="AW29">
        <f>1-AU29/AV29</f>
        <v>0</v>
      </c>
      <c r="AX29">
        <v>-1.368509501011927</v>
      </c>
      <c r="AY29" t="s">
        <v>477</v>
      </c>
      <c r="AZ29">
        <v>12472</v>
      </c>
      <c r="BA29">
        <v>712.3488399999999</v>
      </c>
      <c r="BB29">
        <v>802.356</v>
      </c>
      <c r="BC29">
        <f>1-BA29/BB29</f>
        <v>0</v>
      </c>
      <c r="BD29">
        <v>0.5</v>
      </c>
      <c r="BE29">
        <f>CN29</f>
        <v>0</v>
      </c>
      <c r="BF29">
        <f>S29</f>
        <v>0</v>
      </c>
      <c r="BG29">
        <f>BC29*BD29*BE29</f>
        <v>0</v>
      </c>
      <c r="BH29">
        <f>(BF29-AX29)/BE29</f>
        <v>0</v>
      </c>
      <c r="BI29">
        <f>(AV29-BB29)/BB29</f>
        <v>0</v>
      </c>
      <c r="BJ29">
        <f>AU29/(AW29+AU29/BB29)</f>
        <v>0</v>
      </c>
      <c r="BK29" t="s">
        <v>478</v>
      </c>
      <c r="BL29">
        <v>522.38</v>
      </c>
      <c r="BM29">
        <f>IF(BL29&lt;&gt;0, BL29, BJ29)</f>
        <v>0</v>
      </c>
      <c r="BN29">
        <f>1-BM29/BB29</f>
        <v>0</v>
      </c>
      <c r="BO29">
        <f>(BB29-BA29)/(BB29-BM29)</f>
        <v>0</v>
      </c>
      <c r="BP29">
        <f>(AV29-BB29)/(AV29-BM29)</f>
        <v>0</v>
      </c>
      <c r="BQ29">
        <f>(BB29-BA29)/(BB29-AU29)</f>
        <v>0</v>
      </c>
      <c r="BR29">
        <f>(AV29-BB29)/(AV29-AU29)</f>
        <v>0</v>
      </c>
      <c r="BS29">
        <f>(BO29*BM29/BA29)</f>
        <v>0</v>
      </c>
      <c r="BT29">
        <f>(1-BS29)</f>
        <v>0</v>
      </c>
      <c r="BU29">
        <v>2805</v>
      </c>
      <c r="BV29">
        <v>300</v>
      </c>
      <c r="BW29">
        <v>300</v>
      </c>
      <c r="BX29">
        <v>300</v>
      </c>
      <c r="BY29">
        <v>12472</v>
      </c>
      <c r="BZ29">
        <v>788.8</v>
      </c>
      <c r="CA29">
        <v>-0.009035400000000001</v>
      </c>
      <c r="CB29">
        <v>0.11</v>
      </c>
      <c r="CC29" t="s">
        <v>415</v>
      </c>
      <c r="CD29" t="s">
        <v>415</v>
      </c>
      <c r="CE29" t="s">
        <v>415</v>
      </c>
      <c r="CF29" t="s">
        <v>415</v>
      </c>
      <c r="CG29" t="s">
        <v>415</v>
      </c>
      <c r="CH29" t="s">
        <v>415</v>
      </c>
      <c r="CI29" t="s">
        <v>415</v>
      </c>
      <c r="CJ29" t="s">
        <v>415</v>
      </c>
      <c r="CK29" t="s">
        <v>415</v>
      </c>
      <c r="CL29" t="s">
        <v>415</v>
      </c>
      <c r="CM29">
        <f>$B$11*DK29+$C$11*DL29+$F$11*DW29*(1-DZ29)</f>
        <v>0</v>
      </c>
      <c r="CN29">
        <f>CM29*CO29</f>
        <v>0</v>
      </c>
      <c r="CO29">
        <f>($B$11*$D$9+$C$11*$D$9+$F$11*((EJ29+EB29)/MAX(EJ29+EB29+EK29, 0.1)*$I$9+EK29/MAX(EJ29+EB29+EK29, 0.1)*$J$9))/($B$11+$C$11+$F$11)</f>
        <v>0</v>
      </c>
      <c r="CP29">
        <f>($B$11*$K$9+$C$11*$K$9+$F$11*((EJ29+EB29)/MAX(EJ29+EB29+EK29, 0.1)*$P$9+EK29/MAX(EJ29+EB29+EK29, 0.1)*$Q$9))/($B$11+$C$11+$F$11)</f>
        <v>0</v>
      </c>
      <c r="CQ29">
        <v>6</v>
      </c>
      <c r="CR29">
        <v>0.5</v>
      </c>
      <c r="CS29" t="s">
        <v>416</v>
      </c>
      <c r="CT29">
        <v>2</v>
      </c>
      <c r="CU29">
        <v>1689862920</v>
      </c>
      <c r="CV29">
        <v>2.99068935483871</v>
      </c>
      <c r="CW29">
        <v>0.5405193225806453</v>
      </c>
      <c r="CX29">
        <v>18.43694516129032</v>
      </c>
      <c r="CY29">
        <v>17.44308387096774</v>
      </c>
      <c r="CZ29">
        <v>1.93068935483871</v>
      </c>
      <c r="DA29">
        <v>18.21828387096775</v>
      </c>
      <c r="DB29">
        <v>600.2209677419355</v>
      </c>
      <c r="DC29">
        <v>101.6113225806452</v>
      </c>
      <c r="DD29">
        <v>0.1000533580645161</v>
      </c>
      <c r="DE29">
        <v>25.18524516129032</v>
      </c>
      <c r="DF29">
        <v>25.04473870967742</v>
      </c>
      <c r="DG29">
        <v>999.9000000000003</v>
      </c>
      <c r="DH29">
        <v>0</v>
      </c>
      <c r="DI29">
        <v>0</v>
      </c>
      <c r="DJ29">
        <v>10001.97322580645</v>
      </c>
      <c r="DK29">
        <v>0</v>
      </c>
      <c r="DL29">
        <v>340.253</v>
      </c>
      <c r="DM29">
        <v>2.301390322580645</v>
      </c>
      <c r="DN29">
        <v>2.895278709677419</v>
      </c>
      <c r="DO29">
        <v>0.5501102580645162</v>
      </c>
      <c r="DP29">
        <v>0.9938697096774192</v>
      </c>
      <c r="DQ29">
        <v>0.5405193225806453</v>
      </c>
      <c r="DR29">
        <v>17.44308387096774</v>
      </c>
      <c r="DS29">
        <v>1.873403548387097</v>
      </c>
      <c r="DT29">
        <v>1.772414838709678</v>
      </c>
      <c r="DU29">
        <v>16.40663225806452</v>
      </c>
      <c r="DV29">
        <v>15.54127096774194</v>
      </c>
      <c r="DW29">
        <v>1499.995161290323</v>
      </c>
      <c r="DX29">
        <v>0.9729943870967739</v>
      </c>
      <c r="DY29">
        <v>0.02700561290322581</v>
      </c>
      <c r="DZ29">
        <v>0</v>
      </c>
      <c r="EA29">
        <v>712.3820322580643</v>
      </c>
      <c r="EB29">
        <v>4.999310000000001</v>
      </c>
      <c r="EC29">
        <v>11499.19032258064</v>
      </c>
      <c r="ED29">
        <v>13259.17741935484</v>
      </c>
      <c r="EE29">
        <v>40.13677419354836</v>
      </c>
      <c r="EF29">
        <v>40.3000322580645</v>
      </c>
      <c r="EG29">
        <v>40.30422580645161</v>
      </c>
      <c r="EH29">
        <v>39.3848387096774</v>
      </c>
      <c r="EI29">
        <v>41.17106451612902</v>
      </c>
      <c r="EJ29">
        <v>1454.624516129032</v>
      </c>
      <c r="EK29">
        <v>40.37096774193546</v>
      </c>
      <c r="EL29">
        <v>0</v>
      </c>
      <c r="EM29">
        <v>92.59999990463257</v>
      </c>
      <c r="EN29">
        <v>0</v>
      </c>
      <c r="EO29">
        <v>712.3488399999999</v>
      </c>
      <c r="EP29">
        <v>-2.548076912975826</v>
      </c>
      <c r="EQ29">
        <v>12.16153859184856</v>
      </c>
      <c r="ER29">
        <v>11498.736</v>
      </c>
      <c r="ES29">
        <v>15</v>
      </c>
      <c r="ET29">
        <v>1689862945</v>
      </c>
      <c r="EU29" t="s">
        <v>479</v>
      </c>
      <c r="EV29">
        <v>1689862945</v>
      </c>
      <c r="EW29">
        <v>1689861608.6</v>
      </c>
      <c r="EX29">
        <v>10</v>
      </c>
      <c r="EY29">
        <v>0.15</v>
      </c>
      <c r="EZ29">
        <v>-0.008999999999999999</v>
      </c>
      <c r="FA29">
        <v>1.06</v>
      </c>
      <c r="FB29">
        <v>0.167</v>
      </c>
      <c r="FC29">
        <v>1</v>
      </c>
      <c r="FD29">
        <v>16</v>
      </c>
      <c r="FE29">
        <v>0.12</v>
      </c>
      <c r="FF29">
        <v>0.05</v>
      </c>
      <c r="FG29">
        <v>2.315570487804878</v>
      </c>
      <c r="FH29">
        <v>-0.446505783972124</v>
      </c>
      <c r="FI29">
        <v>0.04943053785801627</v>
      </c>
      <c r="FJ29">
        <v>1</v>
      </c>
      <c r="FK29">
        <v>2.84191064516129</v>
      </c>
      <c r="FL29">
        <v>-0.2699922580645223</v>
      </c>
      <c r="FM29">
        <v>0.02479676265752133</v>
      </c>
      <c r="FN29">
        <v>1</v>
      </c>
      <c r="FO29">
        <v>1.318468292682927</v>
      </c>
      <c r="FP29">
        <v>-1.39862542160279</v>
      </c>
      <c r="FQ29">
        <v>1.048148187998993</v>
      </c>
      <c r="FR29">
        <v>0</v>
      </c>
      <c r="FS29">
        <v>18.43694516129032</v>
      </c>
      <c r="FT29">
        <v>7.181104838709673</v>
      </c>
      <c r="FU29">
        <v>0.5604827900662585</v>
      </c>
      <c r="FV29">
        <v>0</v>
      </c>
      <c r="FW29">
        <v>2</v>
      </c>
      <c r="FX29">
        <v>4</v>
      </c>
      <c r="FY29" t="s">
        <v>459</v>
      </c>
      <c r="FZ29">
        <v>3.18363</v>
      </c>
      <c r="GA29">
        <v>2.79704</v>
      </c>
      <c r="GB29">
        <v>0.000589154</v>
      </c>
      <c r="GC29">
        <v>0.000176521</v>
      </c>
      <c r="GD29">
        <v>0.103284</v>
      </c>
      <c r="GE29">
        <v>0.0946167</v>
      </c>
      <c r="GF29">
        <v>31550.6</v>
      </c>
      <c r="GG29">
        <v>25077.7</v>
      </c>
      <c r="GH29">
        <v>29480</v>
      </c>
      <c r="GI29">
        <v>24550.7</v>
      </c>
      <c r="GJ29">
        <v>33591.4</v>
      </c>
      <c r="GK29">
        <v>32422.2</v>
      </c>
      <c r="GL29">
        <v>40641.6</v>
      </c>
      <c r="GM29">
        <v>40039.9</v>
      </c>
      <c r="GN29">
        <v>2.22477</v>
      </c>
      <c r="GO29">
        <v>1.97715</v>
      </c>
      <c r="GP29">
        <v>0.187442</v>
      </c>
      <c r="GQ29">
        <v>0</v>
      </c>
      <c r="GR29">
        <v>21.981</v>
      </c>
      <c r="GS29">
        <v>999.9</v>
      </c>
      <c r="GT29">
        <v>67.2</v>
      </c>
      <c r="GU29">
        <v>25.5</v>
      </c>
      <c r="GV29">
        <v>21.6625</v>
      </c>
      <c r="GW29">
        <v>62.9875</v>
      </c>
      <c r="GX29">
        <v>33.5657</v>
      </c>
      <c r="GY29">
        <v>1</v>
      </c>
      <c r="GZ29">
        <v>-0.363915</v>
      </c>
      <c r="HA29">
        <v>-1.93082</v>
      </c>
      <c r="HB29">
        <v>20.2555</v>
      </c>
      <c r="HC29">
        <v>5.22702</v>
      </c>
      <c r="HD29">
        <v>11.9081</v>
      </c>
      <c r="HE29">
        <v>4.9655</v>
      </c>
      <c r="HF29">
        <v>3.292</v>
      </c>
      <c r="HG29">
        <v>9999</v>
      </c>
      <c r="HH29">
        <v>9999</v>
      </c>
      <c r="HI29">
        <v>9999</v>
      </c>
      <c r="HJ29">
        <v>999.9</v>
      </c>
      <c r="HK29">
        <v>4.9702</v>
      </c>
      <c r="HL29">
        <v>1.87454</v>
      </c>
      <c r="HM29">
        <v>1.87328</v>
      </c>
      <c r="HN29">
        <v>1.87225</v>
      </c>
      <c r="HO29">
        <v>1.87394</v>
      </c>
      <c r="HP29">
        <v>1.86893</v>
      </c>
      <c r="HQ29">
        <v>1.87317</v>
      </c>
      <c r="HR29">
        <v>1.8782</v>
      </c>
      <c r="HS29">
        <v>0</v>
      </c>
      <c r="HT29">
        <v>0</v>
      </c>
      <c r="HU29">
        <v>0</v>
      </c>
      <c r="HV29">
        <v>0</v>
      </c>
      <c r="HW29" t="s">
        <v>419</v>
      </c>
      <c r="HX29" t="s">
        <v>420</v>
      </c>
      <c r="HY29" t="s">
        <v>421</v>
      </c>
      <c r="HZ29" t="s">
        <v>421</v>
      </c>
      <c r="IA29" t="s">
        <v>421</v>
      </c>
      <c r="IB29" t="s">
        <v>421</v>
      </c>
      <c r="IC29">
        <v>0</v>
      </c>
      <c r="ID29">
        <v>100</v>
      </c>
      <c r="IE29">
        <v>100</v>
      </c>
      <c r="IF29">
        <v>1.06</v>
      </c>
      <c r="IG29">
        <v>0.2307</v>
      </c>
      <c r="IH29">
        <v>0.9097800235444905</v>
      </c>
      <c r="II29">
        <v>0.0007502269904989051</v>
      </c>
      <c r="IJ29">
        <v>-1.907541437940456E-06</v>
      </c>
      <c r="IK29">
        <v>4.87577687351772E-10</v>
      </c>
      <c r="IL29">
        <v>0.01467436238513454</v>
      </c>
      <c r="IM29">
        <v>-0.004180631305406676</v>
      </c>
      <c r="IN29">
        <v>0.0009752032425147314</v>
      </c>
      <c r="IO29">
        <v>-7.227821618075307E-06</v>
      </c>
      <c r="IP29">
        <v>1</v>
      </c>
      <c r="IQ29">
        <v>1943</v>
      </c>
      <c r="IR29">
        <v>1</v>
      </c>
      <c r="IS29">
        <v>21</v>
      </c>
      <c r="IT29">
        <v>1.3</v>
      </c>
      <c r="IU29">
        <v>22</v>
      </c>
      <c r="IV29">
        <v>0.0317383</v>
      </c>
      <c r="IW29">
        <v>4.99756</v>
      </c>
      <c r="IX29">
        <v>1.42578</v>
      </c>
      <c r="IY29">
        <v>2.27905</v>
      </c>
      <c r="IZ29">
        <v>1.54785</v>
      </c>
      <c r="JA29">
        <v>2.40601</v>
      </c>
      <c r="JB29">
        <v>28.2062</v>
      </c>
      <c r="JC29">
        <v>15.7431</v>
      </c>
      <c r="JD29">
        <v>18</v>
      </c>
      <c r="JE29">
        <v>618.1559999999999</v>
      </c>
      <c r="JF29">
        <v>446.225</v>
      </c>
      <c r="JG29">
        <v>26.0151</v>
      </c>
      <c r="JH29">
        <v>22.5192</v>
      </c>
      <c r="JI29">
        <v>29.9999</v>
      </c>
      <c r="JJ29">
        <v>22.5539</v>
      </c>
      <c r="JK29">
        <v>22.4996</v>
      </c>
      <c r="JL29">
        <v>0</v>
      </c>
      <c r="JM29">
        <v>30.3651</v>
      </c>
      <c r="JN29">
        <v>99.247</v>
      </c>
      <c r="JO29">
        <v>26.0028</v>
      </c>
      <c r="JP29">
        <v>49.4378</v>
      </c>
      <c r="JQ29">
        <v>16.2757</v>
      </c>
      <c r="JR29">
        <v>96.02200000000001</v>
      </c>
      <c r="JS29">
        <v>101.884</v>
      </c>
    </row>
    <row r="30" spans="1:279">
      <c r="A30">
        <v>14</v>
      </c>
      <c r="B30">
        <v>1689863021</v>
      </c>
      <c r="C30">
        <v>1992.900000095367</v>
      </c>
      <c r="D30" t="s">
        <v>486</v>
      </c>
      <c r="E30" t="s">
        <v>487</v>
      </c>
      <c r="F30">
        <v>15</v>
      </c>
      <c r="L30" t="s">
        <v>409</v>
      </c>
      <c r="N30" t="s">
        <v>410</v>
      </c>
      <c r="O30" t="s">
        <v>411</v>
      </c>
      <c r="P30">
        <v>1689863013</v>
      </c>
      <c r="Q30">
        <f>(R30)/1000</f>
        <v>0</v>
      </c>
      <c r="R30">
        <f>1000*DB30*AP30*(CX30-CY30)/(100*CQ30*(1000-AP30*CX30))</f>
        <v>0</v>
      </c>
      <c r="S30">
        <f>DB30*AP30*(CW30-CV30*(1000-AP30*CY30)/(1000-AP30*CX30))/(100*CQ30)</f>
        <v>0</v>
      </c>
      <c r="T30">
        <f>CV30 - IF(AP30&gt;1, S30*CQ30*100.0/(AR30*DJ30), 0)</f>
        <v>0</v>
      </c>
      <c r="U30">
        <f>((AA30-Q30/2)*T30-S30)/(AA30+Q30/2)</f>
        <v>0</v>
      </c>
      <c r="V30">
        <f>U30*(DC30+DD30)/1000.0</f>
        <v>0</v>
      </c>
      <c r="W30">
        <f>(CV30 - IF(AP30&gt;1, S30*CQ30*100.0/(AR30*DJ30), 0))*(DC30+DD30)/1000.0</f>
        <v>0</v>
      </c>
      <c r="X30">
        <f>2.0/((1/Z30-1/Y30)+SIGN(Z30)*SQRT((1/Z30-1/Y30)*(1/Z30-1/Y30) + 4*CR30/((CR30+1)*(CR30+1))*(2*1/Z30*1/Y30-1/Y30*1/Y30)))</f>
        <v>0</v>
      </c>
      <c r="Y30">
        <f>IF(LEFT(CS30,1)&lt;&gt;"0",IF(LEFT(CS30,1)="1",3.0,CT30),$D$5+$E$5*(DJ30*DC30/($K$5*1000))+$F$5*(DJ30*DC30/($K$5*1000))*MAX(MIN(CQ30,$J$5),$I$5)*MAX(MIN(CQ30,$J$5),$I$5)+$G$5*MAX(MIN(CQ30,$J$5),$I$5)*(DJ30*DC30/($K$5*1000))+$H$5*(DJ30*DC30/($K$5*1000))*(DJ30*DC30/($K$5*1000)))</f>
        <v>0</v>
      </c>
      <c r="Z30">
        <f>Q30*(1000-(1000*0.61365*exp(17.502*AD30/(240.97+AD30))/(DC30+DD30)+CX30)/2)/(1000*0.61365*exp(17.502*AD30/(240.97+AD30))/(DC30+DD30)-CX30)</f>
        <v>0</v>
      </c>
      <c r="AA30">
        <f>1/((CR30+1)/(X30/1.6)+1/(Y30/1.37)) + CR30/((CR30+1)/(X30/1.6) + CR30/(Y30/1.37))</f>
        <v>0</v>
      </c>
      <c r="AB30">
        <f>(CM30*CP30)</f>
        <v>0</v>
      </c>
      <c r="AC30">
        <f>(DE30+(AB30+2*0.95*5.67E-8*(((DE30+$B$7)+273)^4-(DE30+273)^4)-44100*Q30)/(1.84*29.3*Y30+8*0.95*5.67E-8*(DE30+273)^3))</f>
        <v>0</v>
      </c>
      <c r="AD30">
        <f>($C$7*DF30+$D$7*DG30+$E$7*AC30)</f>
        <v>0</v>
      </c>
      <c r="AE30">
        <f>0.61365*exp(17.502*AD30/(240.97+AD30))</f>
        <v>0</v>
      </c>
      <c r="AF30">
        <f>(AG30/AH30*100)</f>
        <v>0</v>
      </c>
      <c r="AG30">
        <f>CX30*(DC30+DD30)/1000</f>
        <v>0</v>
      </c>
      <c r="AH30">
        <f>0.61365*exp(17.502*DE30/(240.97+DE30))</f>
        <v>0</v>
      </c>
      <c r="AI30">
        <f>(AE30-CX30*(DC30+DD30)/1000)</f>
        <v>0</v>
      </c>
      <c r="AJ30">
        <f>(-Q30*44100)</f>
        <v>0</v>
      </c>
      <c r="AK30">
        <f>2*29.3*Y30*0.92*(DE30-AD30)</f>
        <v>0</v>
      </c>
      <c r="AL30">
        <f>2*0.95*5.67E-8*(((DE30+$B$7)+273)^4-(AD30+273)^4)</f>
        <v>0</v>
      </c>
      <c r="AM30">
        <f>AB30+AL30+AJ30+AK30</f>
        <v>0</v>
      </c>
      <c r="AN30">
        <v>0</v>
      </c>
      <c r="AO30">
        <v>0</v>
      </c>
      <c r="AP30">
        <f>IF(AN30*$H$13&gt;=AR30,1.0,(AR30/(AR30-AN30*$H$13)))</f>
        <v>0</v>
      </c>
      <c r="AQ30">
        <f>(AP30-1)*100</f>
        <v>0</v>
      </c>
      <c r="AR30">
        <f>MAX(0,($B$13+$C$13*DJ30)/(1+$D$13*DJ30)*DC30/(DE30+273)*$E$13)</f>
        <v>0</v>
      </c>
      <c r="AS30" t="s">
        <v>448</v>
      </c>
      <c r="AT30">
        <v>12467.3</v>
      </c>
      <c r="AU30">
        <v>640.2653846153845</v>
      </c>
      <c r="AV30">
        <v>3166.39</v>
      </c>
      <c r="AW30">
        <f>1-AU30/AV30</f>
        <v>0</v>
      </c>
      <c r="AX30">
        <v>-1.368509501011927</v>
      </c>
      <c r="AY30" t="s">
        <v>488</v>
      </c>
      <c r="AZ30">
        <v>12469.5</v>
      </c>
      <c r="BA30">
        <v>686.5776000000001</v>
      </c>
      <c r="BB30">
        <v>850.778</v>
      </c>
      <c r="BC30">
        <f>1-BA30/BB30</f>
        <v>0</v>
      </c>
      <c r="BD30">
        <v>0.5</v>
      </c>
      <c r="BE30">
        <f>CN30</f>
        <v>0</v>
      </c>
      <c r="BF30">
        <f>S30</f>
        <v>0</v>
      </c>
      <c r="BG30">
        <f>BC30*BD30*BE30</f>
        <v>0</v>
      </c>
      <c r="BH30">
        <f>(BF30-AX30)/BE30</f>
        <v>0</v>
      </c>
      <c r="BI30">
        <f>(AV30-BB30)/BB30</f>
        <v>0</v>
      </c>
      <c r="BJ30">
        <f>AU30/(AW30+AU30/BB30)</f>
        <v>0</v>
      </c>
      <c r="BK30" t="s">
        <v>489</v>
      </c>
      <c r="BL30">
        <v>496.73</v>
      </c>
      <c r="BM30">
        <f>IF(BL30&lt;&gt;0, BL30, BJ30)</f>
        <v>0</v>
      </c>
      <c r="BN30">
        <f>1-BM30/BB30</f>
        <v>0</v>
      </c>
      <c r="BO30">
        <f>(BB30-BA30)/(BB30-BM30)</f>
        <v>0</v>
      </c>
      <c r="BP30">
        <f>(AV30-BB30)/(AV30-BM30)</f>
        <v>0</v>
      </c>
      <c r="BQ30">
        <f>(BB30-BA30)/(BB30-AU30)</f>
        <v>0</v>
      </c>
      <c r="BR30">
        <f>(AV30-BB30)/(AV30-AU30)</f>
        <v>0</v>
      </c>
      <c r="BS30">
        <f>(BO30*BM30/BA30)</f>
        <v>0</v>
      </c>
      <c r="BT30">
        <f>(1-BS30)</f>
        <v>0</v>
      </c>
      <c r="BU30">
        <v>2807</v>
      </c>
      <c r="BV30">
        <v>300</v>
      </c>
      <c r="BW30">
        <v>300</v>
      </c>
      <c r="BX30">
        <v>300</v>
      </c>
      <c r="BY30">
        <v>12469.5</v>
      </c>
      <c r="BZ30">
        <v>822.65</v>
      </c>
      <c r="CA30">
        <v>-0.009032979999999999</v>
      </c>
      <c r="CB30">
        <v>-1.14</v>
      </c>
      <c r="CC30" t="s">
        <v>415</v>
      </c>
      <c r="CD30" t="s">
        <v>415</v>
      </c>
      <c r="CE30" t="s">
        <v>415</v>
      </c>
      <c r="CF30" t="s">
        <v>415</v>
      </c>
      <c r="CG30" t="s">
        <v>415</v>
      </c>
      <c r="CH30" t="s">
        <v>415</v>
      </c>
      <c r="CI30" t="s">
        <v>415</v>
      </c>
      <c r="CJ30" t="s">
        <v>415</v>
      </c>
      <c r="CK30" t="s">
        <v>415</v>
      </c>
      <c r="CL30" t="s">
        <v>415</v>
      </c>
      <c r="CM30">
        <f>$B$11*DK30+$C$11*DL30+$F$11*DW30*(1-DZ30)</f>
        <v>0</v>
      </c>
      <c r="CN30">
        <f>CM30*CO30</f>
        <v>0</v>
      </c>
      <c r="CO30">
        <f>($B$11*$D$9+$C$11*$D$9+$F$11*((EJ30+EB30)/MAX(EJ30+EB30+EK30, 0.1)*$I$9+EK30/MAX(EJ30+EB30+EK30, 0.1)*$J$9))/($B$11+$C$11+$F$11)</f>
        <v>0</v>
      </c>
      <c r="CP30">
        <f>($B$11*$K$9+$C$11*$K$9+$F$11*((EJ30+EB30)/MAX(EJ30+EB30+EK30, 0.1)*$P$9+EK30/MAX(EJ30+EB30+EK30, 0.1)*$Q$9))/($B$11+$C$11+$F$11)</f>
        <v>0</v>
      </c>
      <c r="CQ30">
        <v>6</v>
      </c>
      <c r="CR30">
        <v>0.5</v>
      </c>
      <c r="CS30" t="s">
        <v>416</v>
      </c>
      <c r="CT30">
        <v>2</v>
      </c>
      <c r="CU30">
        <v>1689863013</v>
      </c>
      <c r="CV30">
        <v>390.9311935483871</v>
      </c>
      <c r="CW30">
        <v>409.5472903225807</v>
      </c>
      <c r="CX30">
        <v>18.56844516129033</v>
      </c>
      <c r="CY30">
        <v>17.31008709677419</v>
      </c>
      <c r="CZ30">
        <v>389.8398709677419</v>
      </c>
      <c r="DA30">
        <v>18.34673870967742</v>
      </c>
      <c r="DB30">
        <v>600.2270967741937</v>
      </c>
      <c r="DC30">
        <v>101.6119032258065</v>
      </c>
      <c r="DD30">
        <v>0.0999682870967742</v>
      </c>
      <c r="DE30">
        <v>25.24099032258064</v>
      </c>
      <c r="DF30">
        <v>25.0466935483871</v>
      </c>
      <c r="DG30">
        <v>999.9000000000003</v>
      </c>
      <c r="DH30">
        <v>0</v>
      </c>
      <c r="DI30">
        <v>0</v>
      </c>
      <c r="DJ30">
        <v>10003.74451612903</v>
      </c>
      <c r="DK30">
        <v>0</v>
      </c>
      <c r="DL30">
        <v>344.3465161290322</v>
      </c>
      <c r="DM30">
        <v>-18.61605161290322</v>
      </c>
      <c r="DN30">
        <v>398.3288064516129</v>
      </c>
      <c r="DO30">
        <v>416.7611290322582</v>
      </c>
      <c r="DP30">
        <v>1.258364451612903</v>
      </c>
      <c r="DQ30">
        <v>409.5472903225807</v>
      </c>
      <c r="DR30">
        <v>17.31008709677419</v>
      </c>
      <c r="DS30">
        <v>1.886776129032258</v>
      </c>
      <c r="DT30">
        <v>1.758911612903226</v>
      </c>
      <c r="DU30">
        <v>16.52066451612903</v>
      </c>
      <c r="DV30">
        <v>15.42208387096774</v>
      </c>
      <c r="DW30">
        <v>1500.011290322581</v>
      </c>
      <c r="DX30">
        <v>0.9730024516129033</v>
      </c>
      <c r="DY30">
        <v>0.02699741935483871</v>
      </c>
      <c r="DZ30">
        <v>0</v>
      </c>
      <c r="EA30">
        <v>686.8636129032258</v>
      </c>
      <c r="EB30">
        <v>4.999310000000001</v>
      </c>
      <c r="EC30">
        <v>11175.88709677419</v>
      </c>
      <c r="ED30">
        <v>13259.35161290323</v>
      </c>
      <c r="EE30">
        <v>41.11667741935482</v>
      </c>
      <c r="EF30">
        <v>40.77996774193547</v>
      </c>
      <c r="EG30">
        <v>41.16699999999997</v>
      </c>
      <c r="EH30">
        <v>40.0804193548387</v>
      </c>
      <c r="EI30">
        <v>41.9876451612903</v>
      </c>
      <c r="EJ30">
        <v>1454.650322580645</v>
      </c>
      <c r="EK30">
        <v>40.36096774193547</v>
      </c>
      <c r="EL30">
        <v>0</v>
      </c>
      <c r="EM30">
        <v>92.60000014305115</v>
      </c>
      <c r="EN30">
        <v>0</v>
      </c>
      <c r="EO30">
        <v>686.5776000000001</v>
      </c>
      <c r="EP30">
        <v>-22.39684608469422</v>
      </c>
      <c r="EQ30">
        <v>119.6692301320193</v>
      </c>
      <c r="ER30">
        <v>11173.52</v>
      </c>
      <c r="ES30">
        <v>15</v>
      </c>
      <c r="ET30">
        <v>1689862945</v>
      </c>
      <c r="EU30" t="s">
        <v>479</v>
      </c>
      <c r="EV30">
        <v>1689862945</v>
      </c>
      <c r="EW30">
        <v>1689861608.6</v>
      </c>
      <c r="EX30">
        <v>10</v>
      </c>
      <c r="EY30">
        <v>0.15</v>
      </c>
      <c r="EZ30">
        <v>-0.008999999999999999</v>
      </c>
      <c r="FA30">
        <v>1.06</v>
      </c>
      <c r="FB30">
        <v>0.167</v>
      </c>
      <c r="FC30">
        <v>1</v>
      </c>
      <c r="FD30">
        <v>16</v>
      </c>
      <c r="FE30">
        <v>0.12</v>
      </c>
      <c r="FF30">
        <v>0.05</v>
      </c>
      <c r="FG30">
        <v>-17.1882375</v>
      </c>
      <c r="FH30">
        <v>-22.14854746716695</v>
      </c>
      <c r="FI30">
        <v>2.812921096714899</v>
      </c>
      <c r="FJ30">
        <v>0</v>
      </c>
      <c r="FK30">
        <v>390.7908333333334</v>
      </c>
      <c r="FL30">
        <v>36.44686985539444</v>
      </c>
      <c r="FM30">
        <v>2.64282491642729</v>
      </c>
      <c r="FN30">
        <v>0</v>
      </c>
      <c r="FO30">
        <v>1.356139425</v>
      </c>
      <c r="FP30">
        <v>1.307222510318951</v>
      </c>
      <c r="FQ30">
        <v>0.7767855314062848</v>
      </c>
      <c r="FR30">
        <v>0</v>
      </c>
      <c r="FS30">
        <v>18.55637</v>
      </c>
      <c r="FT30">
        <v>5.97240400444936</v>
      </c>
      <c r="FU30">
        <v>0.4581912782161323</v>
      </c>
      <c r="FV30">
        <v>0</v>
      </c>
      <c r="FW30">
        <v>0</v>
      </c>
      <c r="FX30">
        <v>4</v>
      </c>
      <c r="FY30" t="s">
        <v>490</v>
      </c>
      <c r="FZ30">
        <v>3.18382</v>
      </c>
      <c r="GA30">
        <v>2.79684</v>
      </c>
      <c r="GB30">
        <v>0.101738</v>
      </c>
      <c r="GC30">
        <v>0.105811</v>
      </c>
      <c r="GD30">
        <v>0.103146</v>
      </c>
      <c r="GE30">
        <v>0.0940831</v>
      </c>
      <c r="GF30">
        <v>28359.7</v>
      </c>
      <c r="GG30">
        <v>22429.5</v>
      </c>
      <c r="GH30">
        <v>29481.8</v>
      </c>
      <c r="GI30">
        <v>24551.9</v>
      </c>
      <c r="GJ30">
        <v>33602.3</v>
      </c>
      <c r="GK30">
        <v>32447.9</v>
      </c>
      <c r="GL30">
        <v>40643.6</v>
      </c>
      <c r="GM30">
        <v>40042.8</v>
      </c>
      <c r="GN30">
        <v>2.22592</v>
      </c>
      <c r="GO30">
        <v>1.97932</v>
      </c>
      <c r="GP30">
        <v>0.182509</v>
      </c>
      <c r="GQ30">
        <v>0</v>
      </c>
      <c r="GR30">
        <v>22.0409</v>
      </c>
      <c r="GS30">
        <v>999.9</v>
      </c>
      <c r="GT30">
        <v>67.2</v>
      </c>
      <c r="GU30">
        <v>25.6</v>
      </c>
      <c r="GV30">
        <v>21.7909</v>
      </c>
      <c r="GW30">
        <v>62.2675</v>
      </c>
      <c r="GX30">
        <v>34.2188</v>
      </c>
      <c r="GY30">
        <v>1</v>
      </c>
      <c r="GZ30">
        <v>-0.366435</v>
      </c>
      <c r="HA30">
        <v>-1.74745</v>
      </c>
      <c r="HB30">
        <v>20.2546</v>
      </c>
      <c r="HC30">
        <v>5.22807</v>
      </c>
      <c r="HD30">
        <v>11.9077</v>
      </c>
      <c r="HE30">
        <v>4.96445</v>
      </c>
      <c r="HF30">
        <v>3.292</v>
      </c>
      <c r="HG30">
        <v>9999</v>
      </c>
      <c r="HH30">
        <v>9999</v>
      </c>
      <c r="HI30">
        <v>9999</v>
      </c>
      <c r="HJ30">
        <v>999.9</v>
      </c>
      <c r="HK30">
        <v>4.97009</v>
      </c>
      <c r="HL30">
        <v>1.87454</v>
      </c>
      <c r="HM30">
        <v>1.87317</v>
      </c>
      <c r="HN30">
        <v>1.87225</v>
      </c>
      <c r="HO30">
        <v>1.87393</v>
      </c>
      <c r="HP30">
        <v>1.8689</v>
      </c>
      <c r="HQ30">
        <v>1.87315</v>
      </c>
      <c r="HR30">
        <v>1.8782</v>
      </c>
      <c r="HS30">
        <v>0</v>
      </c>
      <c r="HT30">
        <v>0</v>
      </c>
      <c r="HU30">
        <v>0</v>
      </c>
      <c r="HV30">
        <v>0</v>
      </c>
      <c r="HW30" t="s">
        <v>419</v>
      </c>
      <c r="HX30" t="s">
        <v>420</v>
      </c>
      <c r="HY30" t="s">
        <v>421</v>
      </c>
      <c r="HZ30" t="s">
        <v>421</v>
      </c>
      <c r="IA30" t="s">
        <v>421</v>
      </c>
      <c r="IB30" t="s">
        <v>421</v>
      </c>
      <c r="IC30">
        <v>0</v>
      </c>
      <c r="ID30">
        <v>100</v>
      </c>
      <c r="IE30">
        <v>100</v>
      </c>
      <c r="IF30">
        <v>1.089</v>
      </c>
      <c r="IG30">
        <v>0.2297</v>
      </c>
      <c r="IH30">
        <v>1.059822513738105</v>
      </c>
      <c r="II30">
        <v>0.0007502269904989051</v>
      </c>
      <c r="IJ30">
        <v>-1.907541437940456E-06</v>
      </c>
      <c r="IK30">
        <v>4.87577687351772E-10</v>
      </c>
      <c r="IL30">
        <v>0.01467436238513454</v>
      </c>
      <c r="IM30">
        <v>-0.004180631305406676</v>
      </c>
      <c r="IN30">
        <v>0.0009752032425147314</v>
      </c>
      <c r="IO30">
        <v>-7.227821618075307E-06</v>
      </c>
      <c r="IP30">
        <v>1</v>
      </c>
      <c r="IQ30">
        <v>1943</v>
      </c>
      <c r="IR30">
        <v>1</v>
      </c>
      <c r="IS30">
        <v>21</v>
      </c>
      <c r="IT30">
        <v>1.3</v>
      </c>
      <c r="IU30">
        <v>23.5</v>
      </c>
      <c r="IV30">
        <v>1.07422</v>
      </c>
      <c r="IW30">
        <v>2.40601</v>
      </c>
      <c r="IX30">
        <v>1.42578</v>
      </c>
      <c r="IY30">
        <v>2.28027</v>
      </c>
      <c r="IZ30">
        <v>1.54785</v>
      </c>
      <c r="JA30">
        <v>2.43408</v>
      </c>
      <c r="JB30">
        <v>28.2482</v>
      </c>
      <c r="JC30">
        <v>15.7431</v>
      </c>
      <c r="JD30">
        <v>18</v>
      </c>
      <c r="JE30">
        <v>618.5700000000001</v>
      </c>
      <c r="JF30">
        <v>447.192</v>
      </c>
      <c r="JG30">
        <v>25.7495</v>
      </c>
      <c r="JH30">
        <v>22.4857</v>
      </c>
      <c r="JI30">
        <v>29.9999</v>
      </c>
      <c r="JJ30">
        <v>22.5185</v>
      </c>
      <c r="JK30">
        <v>22.4662</v>
      </c>
      <c r="JL30">
        <v>21.5373</v>
      </c>
      <c r="JM30">
        <v>29.2756</v>
      </c>
      <c r="JN30">
        <v>99.2161</v>
      </c>
      <c r="JO30">
        <v>25.7307</v>
      </c>
      <c r="JP30">
        <v>412.298</v>
      </c>
      <c r="JQ30">
        <v>16.3666</v>
      </c>
      <c r="JR30">
        <v>96.0273</v>
      </c>
      <c r="JS30">
        <v>101.89</v>
      </c>
    </row>
    <row r="31" spans="1:279">
      <c r="A31">
        <v>15</v>
      </c>
      <c r="B31">
        <v>1689863105.5</v>
      </c>
      <c r="C31">
        <v>2077.400000095367</v>
      </c>
      <c r="D31" t="s">
        <v>491</v>
      </c>
      <c r="E31" t="s">
        <v>492</v>
      </c>
      <c r="F31">
        <v>15</v>
      </c>
      <c r="L31" t="s">
        <v>409</v>
      </c>
      <c r="N31" t="s">
        <v>410</v>
      </c>
      <c r="O31" t="s">
        <v>411</v>
      </c>
      <c r="P31">
        <v>1689863097.75</v>
      </c>
      <c r="Q31">
        <f>(R31)/1000</f>
        <v>0</v>
      </c>
      <c r="R31">
        <f>1000*DB31*AP31*(CX31-CY31)/(100*CQ31*(1000-AP31*CX31))</f>
        <v>0</v>
      </c>
      <c r="S31">
        <f>DB31*AP31*(CW31-CV31*(1000-AP31*CY31)/(1000-AP31*CX31))/(100*CQ31)</f>
        <v>0</v>
      </c>
      <c r="T31">
        <f>CV31 - IF(AP31&gt;1, S31*CQ31*100.0/(AR31*DJ31), 0)</f>
        <v>0</v>
      </c>
      <c r="U31">
        <f>((AA31-Q31/2)*T31-S31)/(AA31+Q31/2)</f>
        <v>0</v>
      </c>
      <c r="V31">
        <f>U31*(DC31+DD31)/1000.0</f>
        <v>0</v>
      </c>
      <c r="W31">
        <f>(CV31 - IF(AP31&gt;1, S31*CQ31*100.0/(AR31*DJ31), 0))*(DC31+DD31)/1000.0</f>
        <v>0</v>
      </c>
      <c r="X31">
        <f>2.0/((1/Z31-1/Y31)+SIGN(Z31)*SQRT((1/Z31-1/Y31)*(1/Z31-1/Y31) + 4*CR31/((CR31+1)*(CR31+1))*(2*1/Z31*1/Y31-1/Y31*1/Y31)))</f>
        <v>0</v>
      </c>
      <c r="Y31">
        <f>IF(LEFT(CS31,1)&lt;&gt;"0",IF(LEFT(CS31,1)="1",3.0,CT31),$D$5+$E$5*(DJ31*DC31/($K$5*1000))+$F$5*(DJ31*DC31/($K$5*1000))*MAX(MIN(CQ31,$J$5),$I$5)*MAX(MIN(CQ31,$J$5),$I$5)+$G$5*MAX(MIN(CQ31,$J$5),$I$5)*(DJ31*DC31/($K$5*1000))+$H$5*(DJ31*DC31/($K$5*1000))*(DJ31*DC31/($K$5*1000)))</f>
        <v>0</v>
      </c>
      <c r="Z31">
        <f>Q31*(1000-(1000*0.61365*exp(17.502*AD31/(240.97+AD31))/(DC31+DD31)+CX31)/2)/(1000*0.61365*exp(17.502*AD31/(240.97+AD31))/(DC31+DD31)-CX31)</f>
        <v>0</v>
      </c>
      <c r="AA31">
        <f>1/((CR31+1)/(X31/1.6)+1/(Y31/1.37)) + CR31/((CR31+1)/(X31/1.6) + CR31/(Y31/1.37))</f>
        <v>0</v>
      </c>
      <c r="AB31">
        <f>(CM31*CP31)</f>
        <v>0</v>
      </c>
      <c r="AC31">
        <f>(DE31+(AB31+2*0.95*5.67E-8*(((DE31+$B$7)+273)^4-(DE31+273)^4)-44100*Q31)/(1.84*29.3*Y31+8*0.95*5.67E-8*(DE31+273)^3))</f>
        <v>0</v>
      </c>
      <c r="AD31">
        <f>($C$7*DF31+$D$7*DG31+$E$7*AC31)</f>
        <v>0</v>
      </c>
      <c r="AE31">
        <f>0.61365*exp(17.502*AD31/(240.97+AD31))</f>
        <v>0</v>
      </c>
      <c r="AF31">
        <f>(AG31/AH31*100)</f>
        <v>0</v>
      </c>
      <c r="AG31">
        <f>CX31*(DC31+DD31)/1000</f>
        <v>0</v>
      </c>
      <c r="AH31">
        <f>0.61365*exp(17.502*DE31/(240.97+DE31))</f>
        <v>0</v>
      </c>
      <c r="AI31">
        <f>(AE31-CX31*(DC31+DD31)/1000)</f>
        <v>0</v>
      </c>
      <c r="AJ31">
        <f>(-Q31*44100)</f>
        <v>0</v>
      </c>
      <c r="AK31">
        <f>2*29.3*Y31*0.92*(DE31-AD31)</f>
        <v>0</v>
      </c>
      <c r="AL31">
        <f>2*0.95*5.67E-8*(((DE31+$B$7)+273)^4-(AD31+273)^4)</f>
        <v>0</v>
      </c>
      <c r="AM31">
        <f>AB31+AL31+AJ31+AK31</f>
        <v>0</v>
      </c>
      <c r="AN31">
        <v>0</v>
      </c>
      <c r="AO31">
        <v>0</v>
      </c>
      <c r="AP31">
        <f>IF(AN31*$H$13&gt;=AR31,1.0,(AR31/(AR31-AN31*$H$13)))</f>
        <v>0</v>
      </c>
      <c r="AQ31">
        <f>(AP31-1)*100</f>
        <v>0</v>
      </c>
      <c r="AR31">
        <f>MAX(0,($B$13+$C$13*DJ31)/(1+$D$13*DJ31)*DC31/(DE31+273)*$E$13)</f>
        <v>0</v>
      </c>
      <c r="AS31" t="s">
        <v>448</v>
      </c>
      <c r="AT31">
        <v>12467.3</v>
      </c>
      <c r="AU31">
        <v>640.2653846153845</v>
      </c>
      <c r="AV31">
        <v>3166.39</v>
      </c>
      <c r="AW31">
        <f>1-AU31/AV31</f>
        <v>0</v>
      </c>
      <c r="AX31">
        <v>-1.368509501011927</v>
      </c>
      <c r="AY31" t="s">
        <v>493</v>
      </c>
      <c r="AZ31">
        <v>12482.1</v>
      </c>
      <c r="BA31">
        <v>694.8908399999999</v>
      </c>
      <c r="BB31">
        <v>872.789</v>
      </c>
      <c r="BC31">
        <f>1-BA31/BB31</f>
        <v>0</v>
      </c>
      <c r="BD31">
        <v>0.5</v>
      </c>
      <c r="BE31">
        <f>CN31</f>
        <v>0</v>
      </c>
      <c r="BF31">
        <f>S31</f>
        <v>0</v>
      </c>
      <c r="BG31">
        <f>BC31*BD31*BE31</f>
        <v>0</v>
      </c>
      <c r="BH31">
        <f>(BF31-AX31)/BE31</f>
        <v>0</v>
      </c>
      <c r="BI31">
        <f>(AV31-BB31)/BB31</f>
        <v>0</v>
      </c>
      <c r="BJ31">
        <f>AU31/(AW31+AU31/BB31)</f>
        <v>0</v>
      </c>
      <c r="BK31" t="s">
        <v>494</v>
      </c>
      <c r="BL31">
        <v>501.89</v>
      </c>
      <c r="BM31">
        <f>IF(BL31&lt;&gt;0, BL31, BJ31)</f>
        <v>0</v>
      </c>
      <c r="BN31">
        <f>1-BM31/BB31</f>
        <v>0</v>
      </c>
      <c r="BO31">
        <f>(BB31-BA31)/(BB31-BM31)</f>
        <v>0</v>
      </c>
      <c r="BP31">
        <f>(AV31-BB31)/(AV31-BM31)</f>
        <v>0</v>
      </c>
      <c r="BQ31">
        <f>(BB31-BA31)/(BB31-AU31)</f>
        <v>0</v>
      </c>
      <c r="BR31">
        <f>(AV31-BB31)/(AV31-AU31)</f>
        <v>0</v>
      </c>
      <c r="BS31">
        <f>(BO31*BM31/BA31)</f>
        <v>0</v>
      </c>
      <c r="BT31">
        <f>(1-BS31)</f>
        <v>0</v>
      </c>
      <c r="BU31">
        <v>2809</v>
      </c>
      <c r="BV31">
        <v>300</v>
      </c>
      <c r="BW31">
        <v>300</v>
      </c>
      <c r="BX31">
        <v>300</v>
      </c>
      <c r="BY31">
        <v>12482.1</v>
      </c>
      <c r="BZ31">
        <v>843.35</v>
      </c>
      <c r="CA31">
        <v>-0.00904229</v>
      </c>
      <c r="CB31">
        <v>-2.13</v>
      </c>
      <c r="CC31" t="s">
        <v>415</v>
      </c>
      <c r="CD31" t="s">
        <v>415</v>
      </c>
      <c r="CE31" t="s">
        <v>415</v>
      </c>
      <c r="CF31" t="s">
        <v>415</v>
      </c>
      <c r="CG31" t="s">
        <v>415</v>
      </c>
      <c r="CH31" t="s">
        <v>415</v>
      </c>
      <c r="CI31" t="s">
        <v>415</v>
      </c>
      <c r="CJ31" t="s">
        <v>415</v>
      </c>
      <c r="CK31" t="s">
        <v>415</v>
      </c>
      <c r="CL31" t="s">
        <v>415</v>
      </c>
      <c r="CM31">
        <f>$B$11*DK31+$C$11*DL31+$F$11*DW31*(1-DZ31)</f>
        <v>0</v>
      </c>
      <c r="CN31">
        <f>CM31*CO31</f>
        <v>0</v>
      </c>
      <c r="CO31">
        <f>($B$11*$D$9+$C$11*$D$9+$F$11*((EJ31+EB31)/MAX(EJ31+EB31+EK31, 0.1)*$I$9+EK31/MAX(EJ31+EB31+EK31, 0.1)*$J$9))/($B$11+$C$11+$F$11)</f>
        <v>0</v>
      </c>
      <c r="CP31">
        <f>($B$11*$K$9+$C$11*$K$9+$F$11*((EJ31+EB31)/MAX(EJ31+EB31+EK31, 0.1)*$P$9+EK31/MAX(EJ31+EB31+EK31, 0.1)*$Q$9))/($B$11+$C$11+$F$11)</f>
        <v>0</v>
      </c>
      <c r="CQ31">
        <v>6</v>
      </c>
      <c r="CR31">
        <v>0.5</v>
      </c>
      <c r="CS31" t="s">
        <v>416</v>
      </c>
      <c r="CT31">
        <v>2</v>
      </c>
      <c r="CU31">
        <v>1689863097.75</v>
      </c>
      <c r="CV31">
        <v>399.7889333333334</v>
      </c>
      <c r="CW31">
        <v>415.4019333333334</v>
      </c>
      <c r="CX31">
        <v>18.54467333333333</v>
      </c>
      <c r="CY31">
        <v>16.30804666666667</v>
      </c>
      <c r="CZ31">
        <v>398.7024333333333</v>
      </c>
      <c r="DA31">
        <v>18.32365</v>
      </c>
      <c r="DB31">
        <v>600.2375</v>
      </c>
      <c r="DC31">
        <v>101.6150333333333</v>
      </c>
      <c r="DD31">
        <v>0.09985537666666665</v>
      </c>
      <c r="DE31">
        <v>25.14545333333333</v>
      </c>
      <c r="DF31">
        <v>24.96763333333333</v>
      </c>
      <c r="DG31">
        <v>999.9000000000002</v>
      </c>
      <c r="DH31">
        <v>0</v>
      </c>
      <c r="DI31">
        <v>0</v>
      </c>
      <c r="DJ31">
        <v>10004.754</v>
      </c>
      <c r="DK31">
        <v>0</v>
      </c>
      <c r="DL31">
        <v>346.0748</v>
      </c>
      <c r="DM31">
        <v>-15.61293666666667</v>
      </c>
      <c r="DN31">
        <v>407.3429999999999</v>
      </c>
      <c r="DO31">
        <v>422.2886333333333</v>
      </c>
      <c r="DP31">
        <v>2.236629999999999</v>
      </c>
      <c r="DQ31">
        <v>415.4019333333334</v>
      </c>
      <c r="DR31">
        <v>16.30804666666667</v>
      </c>
      <c r="DS31">
        <v>1.884417333333334</v>
      </c>
      <c r="DT31">
        <v>1.657143</v>
      </c>
      <c r="DU31">
        <v>16.50520333333333</v>
      </c>
      <c r="DV31">
        <v>14.50068</v>
      </c>
      <c r="DW31">
        <v>1499.998666666666</v>
      </c>
      <c r="DX31">
        <v>0.972999333333333</v>
      </c>
      <c r="DY31">
        <v>0.02700049999999999</v>
      </c>
      <c r="DZ31">
        <v>0</v>
      </c>
      <c r="EA31">
        <v>694.7713333333335</v>
      </c>
      <c r="EB31">
        <v>4.99931</v>
      </c>
      <c r="EC31">
        <v>11239.87666666667</v>
      </c>
      <c r="ED31">
        <v>13259.21333333333</v>
      </c>
      <c r="EE31">
        <v>38.70183333333333</v>
      </c>
      <c r="EF31">
        <v>38.46849999999998</v>
      </c>
      <c r="EG31">
        <v>39.10389999999999</v>
      </c>
      <c r="EH31">
        <v>37.14976666666666</v>
      </c>
      <c r="EI31">
        <v>39.45183333333333</v>
      </c>
      <c r="EJ31">
        <v>1454.634</v>
      </c>
      <c r="EK31">
        <v>40.36466666666665</v>
      </c>
      <c r="EL31">
        <v>0</v>
      </c>
      <c r="EM31">
        <v>84.19999980926514</v>
      </c>
      <c r="EN31">
        <v>0</v>
      </c>
      <c r="EO31">
        <v>694.8908399999999</v>
      </c>
      <c r="EP31">
        <v>6.260230773361459</v>
      </c>
      <c r="EQ31">
        <v>-243.9153859576077</v>
      </c>
      <c r="ER31">
        <v>11239.652</v>
      </c>
      <c r="ES31">
        <v>15</v>
      </c>
      <c r="ET31">
        <v>1689862945</v>
      </c>
      <c r="EU31" t="s">
        <v>479</v>
      </c>
      <c r="EV31">
        <v>1689862945</v>
      </c>
      <c r="EW31">
        <v>1689861608.6</v>
      </c>
      <c r="EX31">
        <v>10</v>
      </c>
      <c r="EY31">
        <v>0.15</v>
      </c>
      <c r="EZ31">
        <v>-0.008999999999999999</v>
      </c>
      <c r="FA31">
        <v>1.06</v>
      </c>
      <c r="FB31">
        <v>0.167</v>
      </c>
      <c r="FC31">
        <v>1</v>
      </c>
      <c r="FD31">
        <v>16</v>
      </c>
      <c r="FE31">
        <v>0.12</v>
      </c>
      <c r="FF31">
        <v>0.05</v>
      </c>
      <c r="FG31">
        <v>-15.60978536585366</v>
      </c>
      <c r="FH31">
        <v>-0.3115735191637621</v>
      </c>
      <c r="FI31">
        <v>0.05331710273803648</v>
      </c>
      <c r="FJ31">
        <v>1</v>
      </c>
      <c r="FK31">
        <v>399.7813225806452</v>
      </c>
      <c r="FL31">
        <v>0.2804516129028526</v>
      </c>
      <c r="FM31">
        <v>0.03329476089444067</v>
      </c>
      <c r="FN31">
        <v>1</v>
      </c>
      <c r="FO31">
        <v>2.236759024390244</v>
      </c>
      <c r="FP31">
        <v>0.04668857142856744</v>
      </c>
      <c r="FQ31">
        <v>0.01617267717024808</v>
      </c>
      <c r="FR31">
        <v>1</v>
      </c>
      <c r="FS31">
        <v>18.54555483870968</v>
      </c>
      <c r="FT31">
        <v>-0.02831129032264037</v>
      </c>
      <c r="FU31">
        <v>0.004864011268402479</v>
      </c>
      <c r="FV31">
        <v>1</v>
      </c>
      <c r="FW31">
        <v>4</v>
      </c>
      <c r="FX31">
        <v>4</v>
      </c>
      <c r="FY31" t="s">
        <v>418</v>
      </c>
      <c r="FZ31">
        <v>3.18376</v>
      </c>
      <c r="GA31">
        <v>2.79676</v>
      </c>
      <c r="GB31">
        <v>0.102643</v>
      </c>
      <c r="GC31">
        <v>0.106412</v>
      </c>
      <c r="GD31">
        <v>0.101733</v>
      </c>
      <c r="GE31">
        <v>0.0936516</v>
      </c>
      <c r="GF31">
        <v>28331.1</v>
      </c>
      <c r="GG31">
        <v>22414</v>
      </c>
      <c r="GH31">
        <v>29481.8</v>
      </c>
      <c r="GI31">
        <v>24551.4</v>
      </c>
      <c r="GJ31">
        <v>33656.9</v>
      </c>
      <c r="GK31">
        <v>32463.1</v>
      </c>
      <c r="GL31">
        <v>40643.6</v>
      </c>
      <c r="GM31">
        <v>40042</v>
      </c>
      <c r="GN31">
        <v>2.22595</v>
      </c>
      <c r="GO31">
        <v>1.97873</v>
      </c>
      <c r="GP31">
        <v>0.173137</v>
      </c>
      <c r="GQ31">
        <v>0</v>
      </c>
      <c r="GR31">
        <v>22.1092</v>
      </c>
      <c r="GS31">
        <v>999.9</v>
      </c>
      <c r="GT31">
        <v>67.40000000000001</v>
      </c>
      <c r="GU31">
        <v>25.6</v>
      </c>
      <c r="GV31">
        <v>21.8566</v>
      </c>
      <c r="GW31">
        <v>62.6875</v>
      </c>
      <c r="GX31">
        <v>33.6498</v>
      </c>
      <c r="GY31">
        <v>1</v>
      </c>
      <c r="GZ31">
        <v>-0.366959</v>
      </c>
      <c r="HA31">
        <v>-2.17794</v>
      </c>
      <c r="HB31">
        <v>20.25</v>
      </c>
      <c r="HC31">
        <v>5.22747</v>
      </c>
      <c r="HD31">
        <v>11.9081</v>
      </c>
      <c r="HE31">
        <v>4.96505</v>
      </c>
      <c r="HF31">
        <v>3.292</v>
      </c>
      <c r="HG31">
        <v>9999</v>
      </c>
      <c r="HH31">
        <v>9999</v>
      </c>
      <c r="HI31">
        <v>9999</v>
      </c>
      <c r="HJ31">
        <v>999.9</v>
      </c>
      <c r="HK31">
        <v>4.97007</v>
      </c>
      <c r="HL31">
        <v>1.87454</v>
      </c>
      <c r="HM31">
        <v>1.8732</v>
      </c>
      <c r="HN31">
        <v>1.87225</v>
      </c>
      <c r="HO31">
        <v>1.87393</v>
      </c>
      <c r="HP31">
        <v>1.8689</v>
      </c>
      <c r="HQ31">
        <v>1.87315</v>
      </c>
      <c r="HR31">
        <v>1.8782</v>
      </c>
      <c r="HS31">
        <v>0</v>
      </c>
      <c r="HT31">
        <v>0</v>
      </c>
      <c r="HU31">
        <v>0</v>
      </c>
      <c r="HV31">
        <v>0</v>
      </c>
      <c r="HW31" t="s">
        <v>419</v>
      </c>
      <c r="HX31" t="s">
        <v>420</v>
      </c>
      <c r="HY31" t="s">
        <v>421</v>
      </c>
      <c r="HZ31" t="s">
        <v>421</v>
      </c>
      <c r="IA31" t="s">
        <v>421</v>
      </c>
      <c r="IB31" t="s">
        <v>421</v>
      </c>
      <c r="IC31">
        <v>0</v>
      </c>
      <c r="ID31">
        <v>100</v>
      </c>
      <c r="IE31">
        <v>100</v>
      </c>
      <c r="IF31">
        <v>1.086</v>
      </c>
      <c r="IG31">
        <v>0.2209</v>
      </c>
      <c r="IH31">
        <v>1.059822513738105</v>
      </c>
      <c r="II31">
        <v>0.0007502269904989051</v>
      </c>
      <c r="IJ31">
        <v>-1.907541437940456E-06</v>
      </c>
      <c r="IK31">
        <v>4.87577687351772E-10</v>
      </c>
      <c r="IL31">
        <v>0.01467436238513454</v>
      </c>
      <c r="IM31">
        <v>-0.004180631305406676</v>
      </c>
      <c r="IN31">
        <v>0.0009752032425147314</v>
      </c>
      <c r="IO31">
        <v>-7.227821618075307E-06</v>
      </c>
      <c r="IP31">
        <v>1</v>
      </c>
      <c r="IQ31">
        <v>1943</v>
      </c>
      <c r="IR31">
        <v>1</v>
      </c>
      <c r="IS31">
        <v>21</v>
      </c>
      <c r="IT31">
        <v>2.7</v>
      </c>
      <c r="IU31">
        <v>24.9</v>
      </c>
      <c r="IV31">
        <v>1.07788</v>
      </c>
      <c r="IW31">
        <v>2.40479</v>
      </c>
      <c r="IX31">
        <v>1.42578</v>
      </c>
      <c r="IY31">
        <v>2.27905</v>
      </c>
      <c r="IZ31">
        <v>1.54785</v>
      </c>
      <c r="JA31">
        <v>2.41333</v>
      </c>
      <c r="JB31">
        <v>28.2272</v>
      </c>
      <c r="JC31">
        <v>15.7169</v>
      </c>
      <c r="JD31">
        <v>18</v>
      </c>
      <c r="JE31">
        <v>618.375</v>
      </c>
      <c r="JF31">
        <v>446.748</v>
      </c>
      <c r="JG31">
        <v>25.6382</v>
      </c>
      <c r="JH31">
        <v>22.4819</v>
      </c>
      <c r="JI31">
        <v>30</v>
      </c>
      <c r="JJ31">
        <v>22.4999</v>
      </c>
      <c r="JK31">
        <v>22.4549</v>
      </c>
      <c r="JL31">
        <v>21.6037</v>
      </c>
      <c r="JM31">
        <v>27.6558</v>
      </c>
      <c r="JN31">
        <v>97.7106</v>
      </c>
      <c r="JO31">
        <v>25.6573</v>
      </c>
      <c r="JP31">
        <v>415.388</v>
      </c>
      <c r="JQ31">
        <v>16.2328</v>
      </c>
      <c r="JR31">
        <v>96.0271</v>
      </c>
      <c r="JS31">
        <v>101.888</v>
      </c>
    </row>
    <row r="32" spans="1:279">
      <c r="A32">
        <v>16</v>
      </c>
      <c r="B32">
        <v>1689863190</v>
      </c>
      <c r="C32">
        <v>2161.900000095367</v>
      </c>
      <c r="D32" t="s">
        <v>495</v>
      </c>
      <c r="E32" t="s">
        <v>496</v>
      </c>
      <c r="F32">
        <v>15</v>
      </c>
      <c r="L32" t="s">
        <v>409</v>
      </c>
      <c r="N32" t="s">
        <v>410</v>
      </c>
      <c r="O32" t="s">
        <v>411</v>
      </c>
      <c r="P32">
        <v>1689863182.25</v>
      </c>
      <c r="Q32">
        <f>(R32)/1000</f>
        <v>0</v>
      </c>
      <c r="R32">
        <f>1000*DB32*AP32*(CX32-CY32)/(100*CQ32*(1000-AP32*CX32))</f>
        <v>0</v>
      </c>
      <c r="S32">
        <f>DB32*AP32*(CW32-CV32*(1000-AP32*CY32)/(1000-AP32*CX32))/(100*CQ32)</f>
        <v>0</v>
      </c>
      <c r="T32">
        <f>CV32 - IF(AP32&gt;1, S32*CQ32*100.0/(AR32*DJ32), 0)</f>
        <v>0</v>
      </c>
      <c r="U32">
        <f>((AA32-Q32/2)*T32-S32)/(AA32+Q32/2)</f>
        <v>0</v>
      </c>
      <c r="V32">
        <f>U32*(DC32+DD32)/1000.0</f>
        <v>0</v>
      </c>
      <c r="W32">
        <f>(CV32 - IF(AP32&gt;1, S32*CQ32*100.0/(AR32*DJ32), 0))*(DC32+DD32)/1000.0</f>
        <v>0</v>
      </c>
      <c r="X32">
        <f>2.0/((1/Z32-1/Y32)+SIGN(Z32)*SQRT((1/Z32-1/Y32)*(1/Z32-1/Y32) + 4*CR32/((CR32+1)*(CR32+1))*(2*1/Z32*1/Y32-1/Y32*1/Y32)))</f>
        <v>0</v>
      </c>
      <c r="Y32">
        <f>IF(LEFT(CS32,1)&lt;&gt;"0",IF(LEFT(CS32,1)="1",3.0,CT32),$D$5+$E$5*(DJ32*DC32/($K$5*1000))+$F$5*(DJ32*DC32/($K$5*1000))*MAX(MIN(CQ32,$J$5),$I$5)*MAX(MIN(CQ32,$J$5),$I$5)+$G$5*MAX(MIN(CQ32,$J$5),$I$5)*(DJ32*DC32/($K$5*1000))+$H$5*(DJ32*DC32/($K$5*1000))*(DJ32*DC32/($K$5*1000)))</f>
        <v>0</v>
      </c>
      <c r="Z32">
        <f>Q32*(1000-(1000*0.61365*exp(17.502*AD32/(240.97+AD32))/(DC32+DD32)+CX32)/2)/(1000*0.61365*exp(17.502*AD32/(240.97+AD32))/(DC32+DD32)-CX32)</f>
        <v>0</v>
      </c>
      <c r="AA32">
        <f>1/((CR32+1)/(X32/1.6)+1/(Y32/1.37)) + CR32/((CR32+1)/(X32/1.6) + CR32/(Y32/1.37))</f>
        <v>0</v>
      </c>
      <c r="AB32">
        <f>(CM32*CP32)</f>
        <v>0</v>
      </c>
      <c r="AC32">
        <f>(DE32+(AB32+2*0.95*5.67E-8*(((DE32+$B$7)+273)^4-(DE32+273)^4)-44100*Q32)/(1.84*29.3*Y32+8*0.95*5.67E-8*(DE32+273)^3))</f>
        <v>0</v>
      </c>
      <c r="AD32">
        <f>($C$7*DF32+$D$7*DG32+$E$7*AC32)</f>
        <v>0</v>
      </c>
      <c r="AE32">
        <f>0.61365*exp(17.502*AD32/(240.97+AD32))</f>
        <v>0</v>
      </c>
      <c r="AF32">
        <f>(AG32/AH32*100)</f>
        <v>0</v>
      </c>
      <c r="AG32">
        <f>CX32*(DC32+DD32)/1000</f>
        <v>0</v>
      </c>
      <c r="AH32">
        <f>0.61365*exp(17.502*DE32/(240.97+DE32))</f>
        <v>0</v>
      </c>
      <c r="AI32">
        <f>(AE32-CX32*(DC32+DD32)/1000)</f>
        <v>0</v>
      </c>
      <c r="AJ32">
        <f>(-Q32*44100)</f>
        <v>0</v>
      </c>
      <c r="AK32">
        <f>2*29.3*Y32*0.92*(DE32-AD32)</f>
        <v>0</v>
      </c>
      <c r="AL32">
        <f>2*0.95*5.67E-8*(((DE32+$B$7)+273)^4-(AD32+273)^4)</f>
        <v>0</v>
      </c>
      <c r="AM32">
        <f>AB32+AL32+AJ32+AK32</f>
        <v>0</v>
      </c>
      <c r="AN32">
        <v>0</v>
      </c>
      <c r="AO32">
        <v>0</v>
      </c>
      <c r="AP32">
        <f>IF(AN32*$H$13&gt;=AR32,1.0,(AR32/(AR32-AN32*$H$13)))</f>
        <v>0</v>
      </c>
      <c r="AQ32">
        <f>(AP32-1)*100</f>
        <v>0</v>
      </c>
      <c r="AR32">
        <f>MAX(0,($B$13+$C$13*DJ32)/(1+$D$13*DJ32)*DC32/(DE32+273)*$E$13)</f>
        <v>0</v>
      </c>
      <c r="AS32" t="s">
        <v>448</v>
      </c>
      <c r="AT32">
        <v>12467.3</v>
      </c>
      <c r="AU32">
        <v>640.2653846153845</v>
      </c>
      <c r="AV32">
        <v>3166.39</v>
      </c>
      <c r="AW32">
        <f>1-AU32/AV32</f>
        <v>0</v>
      </c>
      <c r="AX32">
        <v>-1.368509501011927</v>
      </c>
      <c r="AY32" t="s">
        <v>497</v>
      </c>
      <c r="AZ32">
        <v>12485.9</v>
      </c>
      <c r="BA32">
        <v>720.5625600000001</v>
      </c>
      <c r="BB32">
        <v>918.918</v>
      </c>
      <c r="BC32">
        <f>1-BA32/BB32</f>
        <v>0</v>
      </c>
      <c r="BD32">
        <v>0.5</v>
      </c>
      <c r="BE32">
        <f>CN32</f>
        <v>0</v>
      </c>
      <c r="BF32">
        <f>S32</f>
        <v>0</v>
      </c>
      <c r="BG32">
        <f>BC32*BD32*BE32</f>
        <v>0</v>
      </c>
      <c r="BH32">
        <f>(BF32-AX32)/BE32</f>
        <v>0</v>
      </c>
      <c r="BI32">
        <f>(AV32-BB32)/BB32</f>
        <v>0</v>
      </c>
      <c r="BJ32">
        <f>AU32/(AW32+AU32/BB32)</f>
        <v>0</v>
      </c>
      <c r="BK32" t="s">
        <v>498</v>
      </c>
      <c r="BL32">
        <v>504.29</v>
      </c>
      <c r="BM32">
        <f>IF(BL32&lt;&gt;0, BL32, BJ32)</f>
        <v>0</v>
      </c>
      <c r="BN32">
        <f>1-BM32/BB32</f>
        <v>0</v>
      </c>
      <c r="BO32">
        <f>(BB32-BA32)/(BB32-BM32)</f>
        <v>0</v>
      </c>
      <c r="BP32">
        <f>(AV32-BB32)/(AV32-BM32)</f>
        <v>0</v>
      </c>
      <c r="BQ32">
        <f>(BB32-BA32)/(BB32-AU32)</f>
        <v>0</v>
      </c>
      <c r="BR32">
        <f>(AV32-BB32)/(AV32-AU32)</f>
        <v>0</v>
      </c>
      <c r="BS32">
        <f>(BO32*BM32/BA32)</f>
        <v>0</v>
      </c>
      <c r="BT32">
        <f>(1-BS32)</f>
        <v>0</v>
      </c>
      <c r="BU32">
        <v>2811</v>
      </c>
      <c r="BV32">
        <v>300</v>
      </c>
      <c r="BW32">
        <v>300</v>
      </c>
      <c r="BX32">
        <v>300</v>
      </c>
      <c r="BY32">
        <v>12485.9</v>
      </c>
      <c r="BZ32">
        <v>887.29</v>
      </c>
      <c r="CA32">
        <v>-0.00904775</v>
      </c>
      <c r="CB32">
        <v>-1.84</v>
      </c>
      <c r="CC32" t="s">
        <v>415</v>
      </c>
      <c r="CD32" t="s">
        <v>415</v>
      </c>
      <c r="CE32" t="s">
        <v>415</v>
      </c>
      <c r="CF32" t="s">
        <v>415</v>
      </c>
      <c r="CG32" t="s">
        <v>415</v>
      </c>
      <c r="CH32" t="s">
        <v>415</v>
      </c>
      <c r="CI32" t="s">
        <v>415</v>
      </c>
      <c r="CJ32" t="s">
        <v>415</v>
      </c>
      <c r="CK32" t="s">
        <v>415</v>
      </c>
      <c r="CL32" t="s">
        <v>415</v>
      </c>
      <c r="CM32">
        <f>$B$11*DK32+$C$11*DL32+$F$11*DW32*(1-DZ32)</f>
        <v>0</v>
      </c>
      <c r="CN32">
        <f>CM32*CO32</f>
        <v>0</v>
      </c>
      <c r="CO32">
        <f>($B$11*$D$9+$C$11*$D$9+$F$11*((EJ32+EB32)/MAX(EJ32+EB32+EK32, 0.1)*$I$9+EK32/MAX(EJ32+EB32+EK32, 0.1)*$J$9))/($B$11+$C$11+$F$11)</f>
        <v>0</v>
      </c>
      <c r="CP32">
        <f>($B$11*$K$9+$C$11*$K$9+$F$11*((EJ32+EB32)/MAX(EJ32+EB32+EK32, 0.1)*$P$9+EK32/MAX(EJ32+EB32+EK32, 0.1)*$Q$9))/($B$11+$C$11+$F$11)</f>
        <v>0</v>
      </c>
      <c r="CQ32">
        <v>6</v>
      </c>
      <c r="CR32">
        <v>0.5</v>
      </c>
      <c r="CS32" t="s">
        <v>416</v>
      </c>
      <c r="CT32">
        <v>2</v>
      </c>
      <c r="CU32">
        <v>1689863182.25</v>
      </c>
      <c r="CV32">
        <v>596.9501</v>
      </c>
      <c r="CW32">
        <v>619.0615333333333</v>
      </c>
      <c r="CX32">
        <v>18.60310333333333</v>
      </c>
      <c r="CY32">
        <v>16.30920333333334</v>
      </c>
      <c r="CZ32">
        <v>596.0175999999999</v>
      </c>
      <c r="DA32">
        <v>18.38068666666667</v>
      </c>
      <c r="DB32">
        <v>600.2395666666667</v>
      </c>
      <c r="DC32">
        <v>101.6177333333333</v>
      </c>
      <c r="DD32">
        <v>0.09997703666666666</v>
      </c>
      <c r="DE32">
        <v>25.18874333333333</v>
      </c>
      <c r="DF32">
        <v>25.07302333333334</v>
      </c>
      <c r="DG32">
        <v>999.9000000000002</v>
      </c>
      <c r="DH32">
        <v>0</v>
      </c>
      <c r="DI32">
        <v>0</v>
      </c>
      <c r="DJ32">
        <v>9986.041666666666</v>
      </c>
      <c r="DK32">
        <v>0</v>
      </c>
      <c r="DL32">
        <v>347.7772000000001</v>
      </c>
      <c r="DM32">
        <v>-22.11134333333333</v>
      </c>
      <c r="DN32">
        <v>608.2657</v>
      </c>
      <c r="DO32">
        <v>629.3252</v>
      </c>
      <c r="DP32">
        <v>2.293901333333333</v>
      </c>
      <c r="DQ32">
        <v>619.0615333333333</v>
      </c>
      <c r="DR32">
        <v>16.30920333333334</v>
      </c>
      <c r="DS32">
        <v>1.890406666666667</v>
      </c>
      <c r="DT32">
        <v>1.657305333333333</v>
      </c>
      <c r="DU32">
        <v>16.55509333333334</v>
      </c>
      <c r="DV32">
        <v>14.50220333333333</v>
      </c>
      <c r="DW32">
        <v>1499.846666666667</v>
      </c>
      <c r="DX32">
        <v>0.9730011666666669</v>
      </c>
      <c r="DY32">
        <v>0.02699867999999999</v>
      </c>
      <c r="DZ32">
        <v>0</v>
      </c>
      <c r="EA32">
        <v>720.4802333333333</v>
      </c>
      <c r="EB32">
        <v>4.99931</v>
      </c>
      <c r="EC32">
        <v>11570.61666666667</v>
      </c>
      <c r="ED32">
        <v>13257.89333333334</v>
      </c>
      <c r="EE32">
        <v>37.11233333333333</v>
      </c>
      <c r="EF32">
        <v>37.49139999999999</v>
      </c>
      <c r="EG32">
        <v>37.63726666666666</v>
      </c>
      <c r="EH32">
        <v>35.98306666666667</v>
      </c>
      <c r="EI32">
        <v>38.25806666666666</v>
      </c>
      <c r="EJ32">
        <v>1454.488333333333</v>
      </c>
      <c r="EK32">
        <v>40.35833333333332</v>
      </c>
      <c r="EL32">
        <v>0</v>
      </c>
      <c r="EM32">
        <v>83.79999995231628</v>
      </c>
      <c r="EN32">
        <v>0</v>
      </c>
      <c r="EO32">
        <v>720.5625600000001</v>
      </c>
      <c r="EP32">
        <v>14.41130769252841</v>
      </c>
      <c r="EQ32">
        <v>364.5307693176119</v>
      </c>
      <c r="ER32">
        <v>11572.456</v>
      </c>
      <c r="ES32">
        <v>15</v>
      </c>
      <c r="ET32">
        <v>1689862945</v>
      </c>
      <c r="EU32" t="s">
        <v>479</v>
      </c>
      <c r="EV32">
        <v>1689862945</v>
      </c>
      <c r="EW32">
        <v>1689861608.6</v>
      </c>
      <c r="EX32">
        <v>10</v>
      </c>
      <c r="EY32">
        <v>0.15</v>
      </c>
      <c r="EZ32">
        <v>-0.008999999999999999</v>
      </c>
      <c r="FA32">
        <v>1.06</v>
      </c>
      <c r="FB32">
        <v>0.167</v>
      </c>
      <c r="FC32">
        <v>1</v>
      </c>
      <c r="FD32">
        <v>16</v>
      </c>
      <c r="FE32">
        <v>0.12</v>
      </c>
      <c r="FF32">
        <v>0.05</v>
      </c>
      <c r="FG32">
        <v>-22.37811</v>
      </c>
      <c r="FH32">
        <v>5.422455534709189</v>
      </c>
      <c r="FI32">
        <v>0.5269945155312338</v>
      </c>
      <c r="FJ32">
        <v>0</v>
      </c>
      <c r="FK32">
        <v>596.8604333333333</v>
      </c>
      <c r="FL32">
        <v>10.77733481646397</v>
      </c>
      <c r="FM32">
        <v>0.7849889036724564</v>
      </c>
      <c r="FN32">
        <v>0</v>
      </c>
      <c r="FO32">
        <v>2.28934025</v>
      </c>
      <c r="FP32">
        <v>0.08597144465290285</v>
      </c>
      <c r="FQ32">
        <v>0.008488115364290217</v>
      </c>
      <c r="FR32">
        <v>1</v>
      </c>
      <c r="FS32">
        <v>18.6026</v>
      </c>
      <c r="FT32">
        <v>0.07595639599557905</v>
      </c>
      <c r="FU32">
        <v>0.005530641915727157</v>
      </c>
      <c r="FV32">
        <v>1</v>
      </c>
      <c r="FW32">
        <v>2</v>
      </c>
      <c r="FX32">
        <v>4</v>
      </c>
      <c r="FY32" t="s">
        <v>459</v>
      </c>
      <c r="FZ32">
        <v>3.18377</v>
      </c>
      <c r="GA32">
        <v>2.79702</v>
      </c>
      <c r="GB32">
        <v>0.137931</v>
      </c>
      <c r="GC32">
        <v>0.142176</v>
      </c>
      <c r="GD32">
        <v>0.101989</v>
      </c>
      <c r="GE32">
        <v>0.09385400000000001</v>
      </c>
      <c r="GF32">
        <v>27217.3</v>
      </c>
      <c r="GG32">
        <v>21517.6</v>
      </c>
      <c r="GH32">
        <v>29480.6</v>
      </c>
      <c r="GI32">
        <v>24551</v>
      </c>
      <c r="GJ32">
        <v>33646.5</v>
      </c>
      <c r="GK32">
        <v>32456.1</v>
      </c>
      <c r="GL32">
        <v>40641.4</v>
      </c>
      <c r="GM32">
        <v>40041</v>
      </c>
      <c r="GN32">
        <v>2.22582</v>
      </c>
      <c r="GO32">
        <v>1.9793</v>
      </c>
      <c r="GP32">
        <v>0.168629</v>
      </c>
      <c r="GQ32">
        <v>0</v>
      </c>
      <c r="GR32">
        <v>22.2672</v>
      </c>
      <c r="GS32">
        <v>999.9</v>
      </c>
      <c r="GT32">
        <v>67.40000000000001</v>
      </c>
      <c r="GU32">
        <v>25.6</v>
      </c>
      <c r="GV32">
        <v>21.8557</v>
      </c>
      <c r="GW32">
        <v>62.6775</v>
      </c>
      <c r="GX32">
        <v>34.1386</v>
      </c>
      <c r="GY32">
        <v>1</v>
      </c>
      <c r="GZ32">
        <v>-0.366387</v>
      </c>
      <c r="HA32">
        <v>-1.21522</v>
      </c>
      <c r="HB32">
        <v>20.2614</v>
      </c>
      <c r="HC32">
        <v>5.22777</v>
      </c>
      <c r="HD32">
        <v>11.9078</v>
      </c>
      <c r="HE32">
        <v>4.9653</v>
      </c>
      <c r="HF32">
        <v>3.292</v>
      </c>
      <c r="HG32">
        <v>9999</v>
      </c>
      <c r="HH32">
        <v>9999</v>
      </c>
      <c r="HI32">
        <v>9999</v>
      </c>
      <c r="HJ32">
        <v>999.9</v>
      </c>
      <c r="HK32">
        <v>4.97013</v>
      </c>
      <c r="HL32">
        <v>1.87454</v>
      </c>
      <c r="HM32">
        <v>1.87319</v>
      </c>
      <c r="HN32">
        <v>1.87225</v>
      </c>
      <c r="HO32">
        <v>1.87393</v>
      </c>
      <c r="HP32">
        <v>1.8689</v>
      </c>
      <c r="HQ32">
        <v>1.87316</v>
      </c>
      <c r="HR32">
        <v>1.87819</v>
      </c>
      <c r="HS32">
        <v>0</v>
      </c>
      <c r="HT32">
        <v>0</v>
      </c>
      <c r="HU32">
        <v>0</v>
      </c>
      <c r="HV32">
        <v>0</v>
      </c>
      <c r="HW32" t="s">
        <v>419</v>
      </c>
      <c r="HX32" t="s">
        <v>420</v>
      </c>
      <c r="HY32" t="s">
        <v>421</v>
      </c>
      <c r="HZ32" t="s">
        <v>421</v>
      </c>
      <c r="IA32" t="s">
        <v>421</v>
      </c>
      <c r="IB32" t="s">
        <v>421</v>
      </c>
      <c r="IC32">
        <v>0</v>
      </c>
      <c r="ID32">
        <v>100</v>
      </c>
      <c r="IE32">
        <v>100</v>
      </c>
      <c r="IF32">
        <v>0.931</v>
      </c>
      <c r="IG32">
        <v>0.2225</v>
      </c>
      <c r="IH32">
        <v>1.059822513738105</v>
      </c>
      <c r="II32">
        <v>0.0007502269904989051</v>
      </c>
      <c r="IJ32">
        <v>-1.907541437940456E-06</v>
      </c>
      <c r="IK32">
        <v>4.87577687351772E-10</v>
      </c>
      <c r="IL32">
        <v>0.01467436238513454</v>
      </c>
      <c r="IM32">
        <v>-0.004180631305406676</v>
      </c>
      <c r="IN32">
        <v>0.0009752032425147314</v>
      </c>
      <c r="IO32">
        <v>-7.227821618075307E-06</v>
      </c>
      <c r="IP32">
        <v>1</v>
      </c>
      <c r="IQ32">
        <v>1943</v>
      </c>
      <c r="IR32">
        <v>1</v>
      </c>
      <c r="IS32">
        <v>21</v>
      </c>
      <c r="IT32">
        <v>4.1</v>
      </c>
      <c r="IU32">
        <v>26.4</v>
      </c>
      <c r="IV32">
        <v>1.48682</v>
      </c>
      <c r="IW32">
        <v>2.37549</v>
      </c>
      <c r="IX32">
        <v>1.42578</v>
      </c>
      <c r="IY32">
        <v>2.27783</v>
      </c>
      <c r="IZ32">
        <v>1.54785</v>
      </c>
      <c r="JA32">
        <v>2.4353</v>
      </c>
      <c r="JB32">
        <v>28.2062</v>
      </c>
      <c r="JC32">
        <v>15.7169</v>
      </c>
      <c r="JD32">
        <v>18</v>
      </c>
      <c r="JE32">
        <v>618.312</v>
      </c>
      <c r="JF32">
        <v>447.095</v>
      </c>
      <c r="JG32">
        <v>24.9127</v>
      </c>
      <c r="JH32">
        <v>22.4971</v>
      </c>
      <c r="JI32">
        <v>30.0002</v>
      </c>
      <c r="JJ32">
        <v>22.5023</v>
      </c>
      <c r="JK32">
        <v>22.4568</v>
      </c>
      <c r="JL32">
        <v>29.7889</v>
      </c>
      <c r="JM32">
        <v>27.1306</v>
      </c>
      <c r="JN32">
        <v>96.2017</v>
      </c>
      <c r="JO32">
        <v>24.8753</v>
      </c>
      <c r="JP32">
        <v>619.899</v>
      </c>
      <c r="JQ32">
        <v>16.3375</v>
      </c>
      <c r="JR32">
        <v>96.02249999999999</v>
      </c>
      <c r="JS32">
        <v>101.886</v>
      </c>
    </row>
    <row r="33" spans="1:279">
      <c r="A33">
        <v>17</v>
      </c>
      <c r="B33">
        <v>1689863274.5</v>
      </c>
      <c r="C33">
        <v>2246.400000095367</v>
      </c>
      <c r="D33" t="s">
        <v>499</v>
      </c>
      <c r="E33" t="s">
        <v>500</v>
      </c>
      <c r="F33">
        <v>15</v>
      </c>
      <c r="L33" t="s">
        <v>409</v>
      </c>
      <c r="N33" t="s">
        <v>410</v>
      </c>
      <c r="O33" t="s">
        <v>411</v>
      </c>
      <c r="P33">
        <v>1689863266.75</v>
      </c>
      <c r="Q33">
        <f>(R33)/1000</f>
        <v>0</v>
      </c>
      <c r="R33">
        <f>1000*DB33*AP33*(CX33-CY33)/(100*CQ33*(1000-AP33*CX33))</f>
        <v>0</v>
      </c>
      <c r="S33">
        <f>DB33*AP33*(CW33-CV33*(1000-AP33*CY33)/(1000-AP33*CX33))/(100*CQ33)</f>
        <v>0</v>
      </c>
      <c r="T33">
        <f>CV33 - IF(AP33&gt;1, S33*CQ33*100.0/(AR33*DJ33), 0)</f>
        <v>0</v>
      </c>
      <c r="U33">
        <f>((AA33-Q33/2)*T33-S33)/(AA33+Q33/2)</f>
        <v>0</v>
      </c>
      <c r="V33">
        <f>U33*(DC33+DD33)/1000.0</f>
        <v>0</v>
      </c>
      <c r="W33">
        <f>(CV33 - IF(AP33&gt;1, S33*CQ33*100.0/(AR33*DJ33), 0))*(DC33+DD33)/1000.0</f>
        <v>0</v>
      </c>
      <c r="X33">
        <f>2.0/((1/Z33-1/Y33)+SIGN(Z33)*SQRT((1/Z33-1/Y33)*(1/Z33-1/Y33) + 4*CR33/((CR33+1)*(CR33+1))*(2*1/Z33*1/Y33-1/Y33*1/Y33)))</f>
        <v>0</v>
      </c>
      <c r="Y33">
        <f>IF(LEFT(CS33,1)&lt;&gt;"0",IF(LEFT(CS33,1)="1",3.0,CT33),$D$5+$E$5*(DJ33*DC33/($K$5*1000))+$F$5*(DJ33*DC33/($K$5*1000))*MAX(MIN(CQ33,$J$5),$I$5)*MAX(MIN(CQ33,$J$5),$I$5)+$G$5*MAX(MIN(CQ33,$J$5),$I$5)*(DJ33*DC33/($K$5*1000))+$H$5*(DJ33*DC33/($K$5*1000))*(DJ33*DC33/($K$5*1000)))</f>
        <v>0</v>
      </c>
      <c r="Z33">
        <f>Q33*(1000-(1000*0.61365*exp(17.502*AD33/(240.97+AD33))/(DC33+DD33)+CX33)/2)/(1000*0.61365*exp(17.502*AD33/(240.97+AD33))/(DC33+DD33)-CX33)</f>
        <v>0</v>
      </c>
      <c r="AA33">
        <f>1/((CR33+1)/(X33/1.6)+1/(Y33/1.37)) + CR33/((CR33+1)/(X33/1.6) + CR33/(Y33/1.37))</f>
        <v>0</v>
      </c>
      <c r="AB33">
        <f>(CM33*CP33)</f>
        <v>0</v>
      </c>
      <c r="AC33">
        <f>(DE33+(AB33+2*0.95*5.67E-8*(((DE33+$B$7)+273)^4-(DE33+273)^4)-44100*Q33)/(1.84*29.3*Y33+8*0.95*5.67E-8*(DE33+273)^3))</f>
        <v>0</v>
      </c>
      <c r="AD33">
        <f>($C$7*DF33+$D$7*DG33+$E$7*AC33)</f>
        <v>0</v>
      </c>
      <c r="AE33">
        <f>0.61365*exp(17.502*AD33/(240.97+AD33))</f>
        <v>0</v>
      </c>
      <c r="AF33">
        <f>(AG33/AH33*100)</f>
        <v>0</v>
      </c>
      <c r="AG33">
        <f>CX33*(DC33+DD33)/1000</f>
        <v>0</v>
      </c>
      <c r="AH33">
        <f>0.61365*exp(17.502*DE33/(240.97+DE33))</f>
        <v>0</v>
      </c>
      <c r="AI33">
        <f>(AE33-CX33*(DC33+DD33)/1000)</f>
        <v>0</v>
      </c>
      <c r="AJ33">
        <f>(-Q33*44100)</f>
        <v>0</v>
      </c>
      <c r="AK33">
        <f>2*29.3*Y33*0.92*(DE33-AD33)</f>
        <v>0</v>
      </c>
      <c r="AL33">
        <f>2*0.95*5.67E-8*(((DE33+$B$7)+273)^4-(AD33+273)^4)</f>
        <v>0</v>
      </c>
      <c r="AM33">
        <f>AB33+AL33+AJ33+AK33</f>
        <v>0</v>
      </c>
      <c r="AN33">
        <v>0</v>
      </c>
      <c r="AO33">
        <v>0</v>
      </c>
      <c r="AP33">
        <f>IF(AN33*$H$13&gt;=AR33,1.0,(AR33/(AR33-AN33*$H$13)))</f>
        <v>0</v>
      </c>
      <c r="AQ33">
        <f>(AP33-1)*100</f>
        <v>0</v>
      </c>
      <c r="AR33">
        <f>MAX(0,($B$13+$C$13*DJ33)/(1+$D$13*DJ33)*DC33/(DE33+273)*$E$13)</f>
        <v>0</v>
      </c>
      <c r="AS33" t="s">
        <v>448</v>
      </c>
      <c r="AT33">
        <v>12467.3</v>
      </c>
      <c r="AU33">
        <v>640.2653846153845</v>
      </c>
      <c r="AV33">
        <v>3166.39</v>
      </c>
      <c r="AW33">
        <f>1-AU33/AV33</f>
        <v>0</v>
      </c>
      <c r="AX33">
        <v>-1.368509501011927</v>
      </c>
      <c r="AY33" t="s">
        <v>501</v>
      </c>
      <c r="AZ33">
        <v>12480.6</v>
      </c>
      <c r="BA33">
        <v>739.9973999999999</v>
      </c>
      <c r="BB33">
        <v>911.723</v>
      </c>
      <c r="BC33">
        <f>1-BA33/BB33</f>
        <v>0</v>
      </c>
      <c r="BD33">
        <v>0.5</v>
      </c>
      <c r="BE33">
        <f>CN33</f>
        <v>0</v>
      </c>
      <c r="BF33">
        <f>S33</f>
        <v>0</v>
      </c>
      <c r="BG33">
        <f>BC33*BD33*BE33</f>
        <v>0</v>
      </c>
      <c r="BH33">
        <f>(BF33-AX33)/BE33</f>
        <v>0</v>
      </c>
      <c r="BI33">
        <f>(AV33-BB33)/BB33</f>
        <v>0</v>
      </c>
      <c r="BJ33">
        <f>AU33/(AW33+AU33/BB33)</f>
        <v>0</v>
      </c>
      <c r="BK33" t="s">
        <v>502</v>
      </c>
      <c r="BL33">
        <v>506.57</v>
      </c>
      <c r="BM33">
        <f>IF(BL33&lt;&gt;0, BL33, BJ33)</f>
        <v>0</v>
      </c>
      <c r="BN33">
        <f>1-BM33/BB33</f>
        <v>0</v>
      </c>
      <c r="BO33">
        <f>(BB33-BA33)/(BB33-BM33)</f>
        <v>0</v>
      </c>
      <c r="BP33">
        <f>(AV33-BB33)/(AV33-BM33)</f>
        <v>0</v>
      </c>
      <c r="BQ33">
        <f>(BB33-BA33)/(BB33-AU33)</f>
        <v>0</v>
      </c>
      <c r="BR33">
        <f>(AV33-BB33)/(AV33-AU33)</f>
        <v>0</v>
      </c>
      <c r="BS33">
        <f>(BO33*BM33/BA33)</f>
        <v>0</v>
      </c>
      <c r="BT33">
        <f>(1-BS33)</f>
        <v>0</v>
      </c>
      <c r="BU33">
        <v>2813</v>
      </c>
      <c r="BV33">
        <v>300</v>
      </c>
      <c r="BW33">
        <v>300</v>
      </c>
      <c r="BX33">
        <v>300</v>
      </c>
      <c r="BY33">
        <v>12480.6</v>
      </c>
      <c r="BZ33">
        <v>885.24</v>
      </c>
      <c r="CA33">
        <v>-0.00904287</v>
      </c>
      <c r="CB33">
        <v>-1.02</v>
      </c>
      <c r="CC33" t="s">
        <v>415</v>
      </c>
      <c r="CD33" t="s">
        <v>415</v>
      </c>
      <c r="CE33" t="s">
        <v>415</v>
      </c>
      <c r="CF33" t="s">
        <v>415</v>
      </c>
      <c r="CG33" t="s">
        <v>415</v>
      </c>
      <c r="CH33" t="s">
        <v>415</v>
      </c>
      <c r="CI33" t="s">
        <v>415</v>
      </c>
      <c r="CJ33" t="s">
        <v>415</v>
      </c>
      <c r="CK33" t="s">
        <v>415</v>
      </c>
      <c r="CL33" t="s">
        <v>415</v>
      </c>
      <c r="CM33">
        <f>$B$11*DK33+$C$11*DL33+$F$11*DW33*(1-DZ33)</f>
        <v>0</v>
      </c>
      <c r="CN33">
        <f>CM33*CO33</f>
        <v>0</v>
      </c>
      <c r="CO33">
        <f>($B$11*$D$9+$C$11*$D$9+$F$11*((EJ33+EB33)/MAX(EJ33+EB33+EK33, 0.1)*$I$9+EK33/MAX(EJ33+EB33+EK33, 0.1)*$J$9))/($B$11+$C$11+$F$11)</f>
        <v>0</v>
      </c>
      <c r="CP33">
        <f>($B$11*$K$9+$C$11*$K$9+$F$11*((EJ33+EB33)/MAX(EJ33+EB33+EK33, 0.1)*$P$9+EK33/MAX(EJ33+EB33+EK33, 0.1)*$Q$9))/($B$11+$C$11+$F$11)</f>
        <v>0</v>
      </c>
      <c r="CQ33">
        <v>6</v>
      </c>
      <c r="CR33">
        <v>0.5</v>
      </c>
      <c r="CS33" t="s">
        <v>416</v>
      </c>
      <c r="CT33">
        <v>2</v>
      </c>
      <c r="CU33">
        <v>1689863266.75</v>
      </c>
      <c r="CV33">
        <v>796.5771333333333</v>
      </c>
      <c r="CW33">
        <v>818.4864333333335</v>
      </c>
      <c r="CX33">
        <v>18.29827333333334</v>
      </c>
      <c r="CY33">
        <v>15.90454666666667</v>
      </c>
      <c r="CZ33">
        <v>795.8826666666668</v>
      </c>
      <c r="DA33">
        <v>18.08305</v>
      </c>
      <c r="DB33">
        <v>600.2621</v>
      </c>
      <c r="DC33">
        <v>101.6175666666666</v>
      </c>
      <c r="DD33">
        <v>0.10012816</v>
      </c>
      <c r="DE33">
        <v>25.05546666666667</v>
      </c>
      <c r="DF33">
        <v>24.97015333333334</v>
      </c>
      <c r="DG33">
        <v>999.9000000000002</v>
      </c>
      <c r="DH33">
        <v>0</v>
      </c>
      <c r="DI33">
        <v>0</v>
      </c>
      <c r="DJ33">
        <v>10002.97866666667</v>
      </c>
      <c r="DK33">
        <v>0</v>
      </c>
      <c r="DL33">
        <v>352.2853666666667</v>
      </c>
      <c r="DM33">
        <v>-21.90943</v>
      </c>
      <c r="DN33">
        <v>811.4246999999999</v>
      </c>
      <c r="DO33">
        <v>831.7146000000001</v>
      </c>
      <c r="DP33">
        <v>2.393740333333334</v>
      </c>
      <c r="DQ33">
        <v>818.4864333333335</v>
      </c>
      <c r="DR33">
        <v>15.90454666666667</v>
      </c>
      <c r="DS33">
        <v>1.859426333333333</v>
      </c>
      <c r="DT33">
        <v>1.616181</v>
      </c>
      <c r="DU33">
        <v>16.29552666666667</v>
      </c>
      <c r="DV33">
        <v>14.11390333333333</v>
      </c>
      <c r="DW33">
        <v>1499.985666666667</v>
      </c>
      <c r="DX33">
        <v>0.973</v>
      </c>
      <c r="DY33">
        <v>0.02699990000000001</v>
      </c>
      <c r="DZ33">
        <v>0</v>
      </c>
      <c r="EA33">
        <v>739.9661666666667</v>
      </c>
      <c r="EB33">
        <v>4.99931</v>
      </c>
      <c r="EC33">
        <v>11877.17</v>
      </c>
      <c r="ED33">
        <v>13259.11333333333</v>
      </c>
      <c r="EE33">
        <v>38.50386666666665</v>
      </c>
      <c r="EF33">
        <v>39.06233333333333</v>
      </c>
      <c r="EG33">
        <v>38.83313333333332</v>
      </c>
      <c r="EH33">
        <v>37.42466666666667</v>
      </c>
      <c r="EI33">
        <v>39.6956</v>
      </c>
      <c r="EJ33">
        <v>1454.625333333333</v>
      </c>
      <c r="EK33">
        <v>40.36133333333332</v>
      </c>
      <c r="EL33">
        <v>0</v>
      </c>
      <c r="EM33">
        <v>83.79999995231628</v>
      </c>
      <c r="EN33">
        <v>0</v>
      </c>
      <c r="EO33">
        <v>739.9973999999999</v>
      </c>
      <c r="EP33">
        <v>3.681000016467768</v>
      </c>
      <c r="EQ33">
        <v>127.7307694478223</v>
      </c>
      <c r="ER33">
        <v>11878</v>
      </c>
      <c r="ES33">
        <v>15</v>
      </c>
      <c r="ET33">
        <v>1689862945</v>
      </c>
      <c r="EU33" t="s">
        <v>479</v>
      </c>
      <c r="EV33">
        <v>1689862945</v>
      </c>
      <c r="EW33">
        <v>1689861608.6</v>
      </c>
      <c r="EX33">
        <v>10</v>
      </c>
      <c r="EY33">
        <v>0.15</v>
      </c>
      <c r="EZ33">
        <v>-0.008999999999999999</v>
      </c>
      <c r="FA33">
        <v>1.06</v>
      </c>
      <c r="FB33">
        <v>0.167</v>
      </c>
      <c r="FC33">
        <v>1</v>
      </c>
      <c r="FD33">
        <v>16</v>
      </c>
      <c r="FE33">
        <v>0.12</v>
      </c>
      <c r="FF33">
        <v>0.05</v>
      </c>
      <c r="FG33">
        <v>-21.8589525</v>
      </c>
      <c r="FH33">
        <v>-0.7937324577860851</v>
      </c>
      <c r="FI33">
        <v>0.09078179054055951</v>
      </c>
      <c r="FJ33">
        <v>1</v>
      </c>
      <c r="FK33">
        <v>796.4232666666667</v>
      </c>
      <c r="FL33">
        <v>9.400578420465454</v>
      </c>
      <c r="FM33">
        <v>0.6805963039048036</v>
      </c>
      <c r="FN33">
        <v>0</v>
      </c>
      <c r="FO33">
        <v>2.4221805</v>
      </c>
      <c r="FP33">
        <v>-0.5146045778611673</v>
      </c>
      <c r="FQ33">
        <v>0.05033627379683561</v>
      </c>
      <c r="FR33">
        <v>0</v>
      </c>
      <c r="FS33">
        <v>18.29739666666667</v>
      </c>
      <c r="FT33">
        <v>0.05926852057837542</v>
      </c>
      <c r="FU33">
        <v>0.005319930032956764</v>
      </c>
      <c r="FV33">
        <v>1</v>
      </c>
      <c r="FW33">
        <v>2</v>
      </c>
      <c r="FX33">
        <v>4</v>
      </c>
      <c r="FY33" t="s">
        <v>459</v>
      </c>
      <c r="FZ33">
        <v>3.18349</v>
      </c>
      <c r="GA33">
        <v>2.79654</v>
      </c>
      <c r="GB33">
        <v>0.167935</v>
      </c>
      <c r="GC33">
        <v>0.171826</v>
      </c>
      <c r="GD33">
        <v>0.100837</v>
      </c>
      <c r="GE33">
        <v>0.09237099999999999</v>
      </c>
      <c r="GF33">
        <v>26270.4</v>
      </c>
      <c r="GG33">
        <v>20774.7</v>
      </c>
      <c r="GH33">
        <v>29479.2</v>
      </c>
      <c r="GI33">
        <v>24550.4</v>
      </c>
      <c r="GJ33">
        <v>33690.3</v>
      </c>
      <c r="GK33">
        <v>32510.7</v>
      </c>
      <c r="GL33">
        <v>40639</v>
      </c>
      <c r="GM33">
        <v>40040.1</v>
      </c>
      <c r="GN33">
        <v>2.22515</v>
      </c>
      <c r="GO33">
        <v>1.97905</v>
      </c>
      <c r="GP33">
        <v>0.162743</v>
      </c>
      <c r="GQ33">
        <v>0</v>
      </c>
      <c r="GR33">
        <v>22.2388</v>
      </c>
      <c r="GS33">
        <v>999.9</v>
      </c>
      <c r="GT33">
        <v>67.3</v>
      </c>
      <c r="GU33">
        <v>25.6</v>
      </c>
      <c r="GV33">
        <v>21.8243</v>
      </c>
      <c r="GW33">
        <v>62.4075</v>
      </c>
      <c r="GX33">
        <v>34.0224</v>
      </c>
      <c r="GY33">
        <v>1</v>
      </c>
      <c r="GZ33">
        <v>-0.363791</v>
      </c>
      <c r="HA33">
        <v>-1.6695</v>
      </c>
      <c r="HB33">
        <v>20.257</v>
      </c>
      <c r="HC33">
        <v>5.22193</v>
      </c>
      <c r="HD33">
        <v>11.9066</v>
      </c>
      <c r="HE33">
        <v>4.96475</v>
      </c>
      <c r="HF33">
        <v>3.29122</v>
      </c>
      <c r="HG33">
        <v>9999</v>
      </c>
      <c r="HH33">
        <v>9999</v>
      </c>
      <c r="HI33">
        <v>9999</v>
      </c>
      <c r="HJ33">
        <v>999.9</v>
      </c>
      <c r="HK33">
        <v>4.97008</v>
      </c>
      <c r="HL33">
        <v>1.87454</v>
      </c>
      <c r="HM33">
        <v>1.87318</v>
      </c>
      <c r="HN33">
        <v>1.87225</v>
      </c>
      <c r="HO33">
        <v>1.87393</v>
      </c>
      <c r="HP33">
        <v>1.86891</v>
      </c>
      <c r="HQ33">
        <v>1.87317</v>
      </c>
      <c r="HR33">
        <v>1.8782</v>
      </c>
      <c r="HS33">
        <v>0</v>
      </c>
      <c r="HT33">
        <v>0</v>
      </c>
      <c r="HU33">
        <v>0</v>
      </c>
      <c r="HV33">
        <v>0</v>
      </c>
      <c r="HW33" t="s">
        <v>419</v>
      </c>
      <c r="HX33" t="s">
        <v>420</v>
      </c>
      <c r="HY33" t="s">
        <v>421</v>
      </c>
      <c r="HZ33" t="s">
        <v>421</v>
      </c>
      <c r="IA33" t="s">
        <v>421</v>
      </c>
      <c r="IB33" t="s">
        <v>421</v>
      </c>
      <c r="IC33">
        <v>0</v>
      </c>
      <c r="ID33">
        <v>100</v>
      </c>
      <c r="IE33">
        <v>100</v>
      </c>
      <c r="IF33">
        <v>0.6929999999999999</v>
      </c>
      <c r="IG33">
        <v>0.2156</v>
      </c>
      <c r="IH33">
        <v>1.059822513738105</v>
      </c>
      <c r="II33">
        <v>0.0007502269904989051</v>
      </c>
      <c r="IJ33">
        <v>-1.907541437940456E-06</v>
      </c>
      <c r="IK33">
        <v>4.87577687351772E-10</v>
      </c>
      <c r="IL33">
        <v>0.01467436238513454</v>
      </c>
      <c r="IM33">
        <v>-0.004180631305406676</v>
      </c>
      <c r="IN33">
        <v>0.0009752032425147314</v>
      </c>
      <c r="IO33">
        <v>-7.227821618075307E-06</v>
      </c>
      <c r="IP33">
        <v>1</v>
      </c>
      <c r="IQ33">
        <v>1943</v>
      </c>
      <c r="IR33">
        <v>1</v>
      </c>
      <c r="IS33">
        <v>21</v>
      </c>
      <c r="IT33">
        <v>5.5</v>
      </c>
      <c r="IU33">
        <v>27.8</v>
      </c>
      <c r="IV33">
        <v>1.86646</v>
      </c>
      <c r="IW33">
        <v>2.36938</v>
      </c>
      <c r="IX33">
        <v>1.42578</v>
      </c>
      <c r="IY33">
        <v>2.27905</v>
      </c>
      <c r="IZ33">
        <v>1.54785</v>
      </c>
      <c r="JA33">
        <v>2.39258</v>
      </c>
      <c r="JB33">
        <v>28.2062</v>
      </c>
      <c r="JC33">
        <v>15.6993</v>
      </c>
      <c r="JD33">
        <v>18</v>
      </c>
      <c r="JE33">
        <v>617.971</v>
      </c>
      <c r="JF33">
        <v>447.048</v>
      </c>
      <c r="JG33">
        <v>25.2157</v>
      </c>
      <c r="JH33">
        <v>22.5211</v>
      </c>
      <c r="JI33">
        <v>30.0005</v>
      </c>
      <c r="JJ33">
        <v>22.5145</v>
      </c>
      <c r="JK33">
        <v>22.4681</v>
      </c>
      <c r="JL33">
        <v>37.3941</v>
      </c>
      <c r="JM33">
        <v>28.6068</v>
      </c>
      <c r="JN33">
        <v>94.3231</v>
      </c>
      <c r="JO33">
        <v>25.246</v>
      </c>
      <c r="JP33">
        <v>820.157</v>
      </c>
      <c r="JQ33">
        <v>15.9902</v>
      </c>
      <c r="JR33">
        <v>96.01730000000001</v>
      </c>
      <c r="JS33">
        <v>101.884</v>
      </c>
    </row>
    <row r="34" spans="1:279">
      <c r="A34">
        <v>18</v>
      </c>
      <c r="B34">
        <v>1689863359</v>
      </c>
      <c r="C34">
        <v>2330.900000095367</v>
      </c>
      <c r="D34" t="s">
        <v>503</v>
      </c>
      <c r="E34" t="s">
        <v>504</v>
      </c>
      <c r="F34">
        <v>15</v>
      </c>
      <c r="L34" t="s">
        <v>409</v>
      </c>
      <c r="N34" t="s">
        <v>410</v>
      </c>
      <c r="O34" t="s">
        <v>411</v>
      </c>
      <c r="P34">
        <v>1689863351.25</v>
      </c>
      <c r="Q34">
        <f>(R34)/1000</f>
        <v>0</v>
      </c>
      <c r="R34">
        <f>1000*DB34*AP34*(CX34-CY34)/(100*CQ34*(1000-AP34*CX34))</f>
        <v>0</v>
      </c>
      <c r="S34">
        <f>DB34*AP34*(CW34-CV34*(1000-AP34*CY34)/(1000-AP34*CX34))/(100*CQ34)</f>
        <v>0</v>
      </c>
      <c r="T34">
        <f>CV34 - IF(AP34&gt;1, S34*CQ34*100.0/(AR34*DJ34), 0)</f>
        <v>0</v>
      </c>
      <c r="U34">
        <f>((AA34-Q34/2)*T34-S34)/(AA34+Q34/2)</f>
        <v>0</v>
      </c>
      <c r="V34">
        <f>U34*(DC34+DD34)/1000.0</f>
        <v>0</v>
      </c>
      <c r="W34">
        <f>(CV34 - IF(AP34&gt;1, S34*CQ34*100.0/(AR34*DJ34), 0))*(DC34+DD34)/1000.0</f>
        <v>0</v>
      </c>
      <c r="X34">
        <f>2.0/((1/Z34-1/Y34)+SIGN(Z34)*SQRT((1/Z34-1/Y34)*(1/Z34-1/Y34) + 4*CR34/((CR34+1)*(CR34+1))*(2*1/Z34*1/Y34-1/Y34*1/Y34)))</f>
        <v>0</v>
      </c>
      <c r="Y34">
        <f>IF(LEFT(CS34,1)&lt;&gt;"0",IF(LEFT(CS34,1)="1",3.0,CT34),$D$5+$E$5*(DJ34*DC34/($K$5*1000))+$F$5*(DJ34*DC34/($K$5*1000))*MAX(MIN(CQ34,$J$5),$I$5)*MAX(MIN(CQ34,$J$5),$I$5)+$G$5*MAX(MIN(CQ34,$J$5),$I$5)*(DJ34*DC34/($K$5*1000))+$H$5*(DJ34*DC34/($K$5*1000))*(DJ34*DC34/($K$5*1000)))</f>
        <v>0</v>
      </c>
      <c r="Z34">
        <f>Q34*(1000-(1000*0.61365*exp(17.502*AD34/(240.97+AD34))/(DC34+DD34)+CX34)/2)/(1000*0.61365*exp(17.502*AD34/(240.97+AD34))/(DC34+DD34)-CX34)</f>
        <v>0</v>
      </c>
      <c r="AA34">
        <f>1/((CR34+1)/(X34/1.6)+1/(Y34/1.37)) + CR34/((CR34+1)/(X34/1.6) + CR34/(Y34/1.37))</f>
        <v>0</v>
      </c>
      <c r="AB34">
        <f>(CM34*CP34)</f>
        <v>0</v>
      </c>
      <c r="AC34">
        <f>(DE34+(AB34+2*0.95*5.67E-8*(((DE34+$B$7)+273)^4-(DE34+273)^4)-44100*Q34)/(1.84*29.3*Y34+8*0.95*5.67E-8*(DE34+273)^3))</f>
        <v>0</v>
      </c>
      <c r="AD34">
        <f>($C$7*DF34+$D$7*DG34+$E$7*AC34)</f>
        <v>0</v>
      </c>
      <c r="AE34">
        <f>0.61365*exp(17.502*AD34/(240.97+AD34))</f>
        <v>0</v>
      </c>
      <c r="AF34">
        <f>(AG34/AH34*100)</f>
        <v>0</v>
      </c>
      <c r="AG34">
        <f>CX34*(DC34+DD34)/1000</f>
        <v>0</v>
      </c>
      <c r="AH34">
        <f>0.61365*exp(17.502*DE34/(240.97+DE34))</f>
        <v>0</v>
      </c>
      <c r="AI34">
        <f>(AE34-CX34*(DC34+DD34)/1000)</f>
        <v>0</v>
      </c>
      <c r="AJ34">
        <f>(-Q34*44100)</f>
        <v>0</v>
      </c>
      <c r="AK34">
        <f>2*29.3*Y34*0.92*(DE34-AD34)</f>
        <v>0</v>
      </c>
      <c r="AL34">
        <f>2*0.95*5.67E-8*(((DE34+$B$7)+273)^4-(AD34+273)^4)</f>
        <v>0</v>
      </c>
      <c r="AM34">
        <f>AB34+AL34+AJ34+AK34</f>
        <v>0</v>
      </c>
      <c r="AN34">
        <v>0</v>
      </c>
      <c r="AO34">
        <v>0</v>
      </c>
      <c r="AP34">
        <f>IF(AN34*$H$13&gt;=AR34,1.0,(AR34/(AR34-AN34*$H$13)))</f>
        <v>0</v>
      </c>
      <c r="AQ34">
        <f>(AP34-1)*100</f>
        <v>0</v>
      </c>
      <c r="AR34">
        <f>MAX(0,($B$13+$C$13*DJ34)/(1+$D$13*DJ34)*DC34/(DE34+273)*$E$13)</f>
        <v>0</v>
      </c>
      <c r="AS34" t="s">
        <v>448</v>
      </c>
      <c r="AT34">
        <v>12467.3</v>
      </c>
      <c r="AU34">
        <v>640.2653846153845</v>
      </c>
      <c r="AV34">
        <v>3166.39</v>
      </c>
      <c r="AW34">
        <f>1-AU34/AV34</f>
        <v>0</v>
      </c>
      <c r="AX34">
        <v>-1.368509501011927</v>
      </c>
      <c r="AY34" t="s">
        <v>505</v>
      </c>
      <c r="AZ34">
        <v>12475.2</v>
      </c>
      <c r="BA34">
        <v>730.3152</v>
      </c>
      <c r="BB34">
        <v>905.612</v>
      </c>
      <c r="BC34">
        <f>1-BA34/BB34</f>
        <v>0</v>
      </c>
      <c r="BD34">
        <v>0.5</v>
      </c>
      <c r="BE34">
        <f>CN34</f>
        <v>0</v>
      </c>
      <c r="BF34">
        <f>S34</f>
        <v>0</v>
      </c>
      <c r="BG34">
        <f>BC34*BD34*BE34</f>
        <v>0</v>
      </c>
      <c r="BH34">
        <f>(BF34-AX34)/BE34</f>
        <v>0</v>
      </c>
      <c r="BI34">
        <f>(AV34-BB34)/BB34</f>
        <v>0</v>
      </c>
      <c r="BJ34">
        <f>AU34/(AW34+AU34/BB34)</f>
        <v>0</v>
      </c>
      <c r="BK34" t="s">
        <v>506</v>
      </c>
      <c r="BL34">
        <v>513.15</v>
      </c>
      <c r="BM34">
        <f>IF(BL34&lt;&gt;0, BL34, BJ34)</f>
        <v>0</v>
      </c>
      <c r="BN34">
        <f>1-BM34/BB34</f>
        <v>0</v>
      </c>
      <c r="BO34">
        <f>(BB34-BA34)/(BB34-BM34)</f>
        <v>0</v>
      </c>
      <c r="BP34">
        <f>(AV34-BB34)/(AV34-BM34)</f>
        <v>0</v>
      </c>
      <c r="BQ34">
        <f>(BB34-BA34)/(BB34-AU34)</f>
        <v>0</v>
      </c>
      <c r="BR34">
        <f>(AV34-BB34)/(AV34-AU34)</f>
        <v>0</v>
      </c>
      <c r="BS34">
        <f>(BO34*BM34/BA34)</f>
        <v>0</v>
      </c>
      <c r="BT34">
        <f>(1-BS34)</f>
        <v>0</v>
      </c>
      <c r="BU34">
        <v>2815</v>
      </c>
      <c r="BV34">
        <v>300</v>
      </c>
      <c r="BW34">
        <v>300</v>
      </c>
      <c r="BX34">
        <v>300</v>
      </c>
      <c r="BY34">
        <v>12475.2</v>
      </c>
      <c r="BZ34">
        <v>879.21</v>
      </c>
      <c r="CA34">
        <v>-0.009038239999999999</v>
      </c>
      <c r="CB34">
        <v>-0.84</v>
      </c>
      <c r="CC34" t="s">
        <v>415</v>
      </c>
      <c r="CD34" t="s">
        <v>415</v>
      </c>
      <c r="CE34" t="s">
        <v>415</v>
      </c>
      <c r="CF34" t="s">
        <v>415</v>
      </c>
      <c r="CG34" t="s">
        <v>415</v>
      </c>
      <c r="CH34" t="s">
        <v>415</v>
      </c>
      <c r="CI34" t="s">
        <v>415</v>
      </c>
      <c r="CJ34" t="s">
        <v>415</v>
      </c>
      <c r="CK34" t="s">
        <v>415</v>
      </c>
      <c r="CL34" t="s">
        <v>415</v>
      </c>
      <c r="CM34">
        <f>$B$11*DK34+$C$11*DL34+$F$11*DW34*(1-DZ34)</f>
        <v>0</v>
      </c>
      <c r="CN34">
        <f>CM34*CO34</f>
        <v>0</v>
      </c>
      <c r="CO34">
        <f>($B$11*$D$9+$C$11*$D$9+$F$11*((EJ34+EB34)/MAX(EJ34+EB34+EK34, 0.1)*$I$9+EK34/MAX(EJ34+EB34+EK34, 0.1)*$J$9))/($B$11+$C$11+$F$11)</f>
        <v>0</v>
      </c>
      <c r="CP34">
        <f>($B$11*$K$9+$C$11*$K$9+$F$11*((EJ34+EB34)/MAX(EJ34+EB34+EK34, 0.1)*$P$9+EK34/MAX(EJ34+EB34+EK34, 0.1)*$Q$9))/($B$11+$C$11+$F$11)</f>
        <v>0</v>
      </c>
      <c r="CQ34">
        <v>6</v>
      </c>
      <c r="CR34">
        <v>0.5</v>
      </c>
      <c r="CS34" t="s">
        <v>416</v>
      </c>
      <c r="CT34">
        <v>2</v>
      </c>
      <c r="CU34">
        <v>1689863351.25</v>
      </c>
      <c r="CV34">
        <v>994.5463666666666</v>
      </c>
      <c r="CW34">
        <v>1018.558</v>
      </c>
      <c r="CX34">
        <v>18.14788666666667</v>
      </c>
      <c r="CY34">
        <v>15.65302666666667</v>
      </c>
      <c r="CZ34">
        <v>994.1470000000002</v>
      </c>
      <c r="DA34">
        <v>17.93617333333334</v>
      </c>
      <c r="DB34">
        <v>600.2207999999999</v>
      </c>
      <c r="DC34">
        <v>101.6167</v>
      </c>
      <c r="DD34">
        <v>0.09994039333333331</v>
      </c>
      <c r="DE34">
        <v>25.06421666666666</v>
      </c>
      <c r="DF34">
        <v>24.88442333333333</v>
      </c>
      <c r="DG34">
        <v>999.9000000000002</v>
      </c>
      <c r="DH34">
        <v>0</v>
      </c>
      <c r="DI34">
        <v>0</v>
      </c>
      <c r="DJ34">
        <v>9989.375333333333</v>
      </c>
      <c r="DK34">
        <v>0</v>
      </c>
      <c r="DL34">
        <v>355.8216666666667</v>
      </c>
      <c r="DM34">
        <v>-24.01146333333333</v>
      </c>
      <c r="DN34">
        <v>1012.929666666667</v>
      </c>
      <c r="DO34">
        <v>1034.755</v>
      </c>
      <c r="DP34">
        <v>2.494857000000001</v>
      </c>
      <c r="DQ34">
        <v>1018.558</v>
      </c>
      <c r="DR34">
        <v>15.65302666666667</v>
      </c>
      <c r="DS34">
        <v>1.844127</v>
      </c>
      <c r="DT34">
        <v>1.590608</v>
      </c>
      <c r="DU34">
        <v>16.16592666666667</v>
      </c>
      <c r="DV34">
        <v>13.86812</v>
      </c>
      <c r="DW34">
        <v>1500.006666666667</v>
      </c>
      <c r="DX34">
        <v>0.9730055000000001</v>
      </c>
      <c r="DY34">
        <v>0.02699428666666666</v>
      </c>
      <c r="DZ34">
        <v>0</v>
      </c>
      <c r="EA34">
        <v>729.9985</v>
      </c>
      <c r="EB34">
        <v>4.99931</v>
      </c>
      <c r="EC34">
        <v>11867.58666666667</v>
      </c>
      <c r="ED34">
        <v>13259.34666666667</v>
      </c>
      <c r="EE34">
        <v>39.49553333333332</v>
      </c>
      <c r="EF34">
        <v>39.77893333333331</v>
      </c>
      <c r="EG34">
        <v>39.78306666666666</v>
      </c>
      <c r="EH34">
        <v>37.91226666666667</v>
      </c>
      <c r="EI34">
        <v>40.47466666666665</v>
      </c>
      <c r="EJ34">
        <v>1454.651666666666</v>
      </c>
      <c r="EK34">
        <v>40.355</v>
      </c>
      <c r="EL34">
        <v>0</v>
      </c>
      <c r="EM34">
        <v>83.79999995231628</v>
      </c>
      <c r="EN34">
        <v>0</v>
      </c>
      <c r="EO34">
        <v>730.3152</v>
      </c>
      <c r="EP34">
        <v>55.48100000522145</v>
      </c>
      <c r="EQ34">
        <v>1086.823076841196</v>
      </c>
      <c r="ER34">
        <v>11873.916</v>
      </c>
      <c r="ES34">
        <v>15</v>
      </c>
      <c r="ET34">
        <v>1689862945</v>
      </c>
      <c r="EU34" t="s">
        <v>479</v>
      </c>
      <c r="EV34">
        <v>1689862945</v>
      </c>
      <c r="EW34">
        <v>1689861608.6</v>
      </c>
      <c r="EX34">
        <v>10</v>
      </c>
      <c r="EY34">
        <v>0.15</v>
      </c>
      <c r="EZ34">
        <v>-0.008999999999999999</v>
      </c>
      <c r="FA34">
        <v>1.06</v>
      </c>
      <c r="FB34">
        <v>0.167</v>
      </c>
      <c r="FC34">
        <v>1</v>
      </c>
      <c r="FD34">
        <v>16</v>
      </c>
      <c r="FE34">
        <v>0.12</v>
      </c>
      <c r="FF34">
        <v>0.05</v>
      </c>
      <c r="FG34">
        <v>-23.08204878048781</v>
      </c>
      <c r="FH34">
        <v>-18.29429059233447</v>
      </c>
      <c r="FI34">
        <v>1.837228413527867</v>
      </c>
      <c r="FJ34">
        <v>0</v>
      </c>
      <c r="FK34">
        <v>994.5201612903226</v>
      </c>
      <c r="FL34">
        <v>8.657951612902755</v>
      </c>
      <c r="FM34">
        <v>0.6630257668702008</v>
      </c>
      <c r="FN34">
        <v>0</v>
      </c>
      <c r="FO34">
        <v>2.477711707317073</v>
      </c>
      <c r="FP34">
        <v>0.3498311498257866</v>
      </c>
      <c r="FQ34">
        <v>0.03469585867621942</v>
      </c>
      <c r="FR34">
        <v>1</v>
      </c>
      <c r="FS34">
        <v>18.14666451612903</v>
      </c>
      <c r="FT34">
        <v>0.2492129032257547</v>
      </c>
      <c r="FU34">
        <v>0.0186735892223025</v>
      </c>
      <c r="FV34">
        <v>1</v>
      </c>
      <c r="FW34">
        <v>2</v>
      </c>
      <c r="FX34">
        <v>4</v>
      </c>
      <c r="FY34" t="s">
        <v>459</v>
      </c>
      <c r="FZ34">
        <v>3.18357</v>
      </c>
      <c r="GA34">
        <v>2.79707</v>
      </c>
      <c r="GB34">
        <v>0.194236</v>
      </c>
      <c r="GC34">
        <v>0.198239</v>
      </c>
      <c r="GD34">
        <v>0.100326</v>
      </c>
      <c r="GE34">
        <v>0.0911111</v>
      </c>
      <c r="GF34">
        <v>25441.4</v>
      </c>
      <c r="GG34">
        <v>20114</v>
      </c>
      <c r="GH34">
        <v>29478.3</v>
      </c>
      <c r="GI34">
        <v>24550.6</v>
      </c>
      <c r="GJ34">
        <v>33711</v>
      </c>
      <c r="GK34">
        <v>32558</v>
      </c>
      <c r="GL34">
        <v>40638.9</v>
      </c>
      <c r="GM34">
        <v>40040.4</v>
      </c>
      <c r="GN34">
        <v>2.2263</v>
      </c>
      <c r="GO34">
        <v>1.9789</v>
      </c>
      <c r="GP34">
        <v>0.177152</v>
      </c>
      <c r="GQ34">
        <v>0</v>
      </c>
      <c r="GR34">
        <v>22.0144</v>
      </c>
      <c r="GS34">
        <v>999.9</v>
      </c>
      <c r="GT34">
        <v>67.2</v>
      </c>
      <c r="GU34">
        <v>25.6</v>
      </c>
      <c r="GV34">
        <v>21.7927</v>
      </c>
      <c r="GW34">
        <v>62.5175</v>
      </c>
      <c r="GX34">
        <v>33.8942</v>
      </c>
      <c r="GY34">
        <v>1</v>
      </c>
      <c r="GZ34">
        <v>-0.362645</v>
      </c>
      <c r="HA34">
        <v>-3.18039</v>
      </c>
      <c r="HB34">
        <v>20.2367</v>
      </c>
      <c r="HC34">
        <v>5.22837</v>
      </c>
      <c r="HD34">
        <v>11.9081</v>
      </c>
      <c r="HE34">
        <v>4.96425</v>
      </c>
      <c r="HF34">
        <v>3.292</v>
      </c>
      <c r="HG34">
        <v>9999</v>
      </c>
      <c r="HH34">
        <v>9999</v>
      </c>
      <c r="HI34">
        <v>9999</v>
      </c>
      <c r="HJ34">
        <v>999.9</v>
      </c>
      <c r="HK34">
        <v>4.97007</v>
      </c>
      <c r="HL34">
        <v>1.87454</v>
      </c>
      <c r="HM34">
        <v>1.87319</v>
      </c>
      <c r="HN34">
        <v>1.87225</v>
      </c>
      <c r="HO34">
        <v>1.87393</v>
      </c>
      <c r="HP34">
        <v>1.8689</v>
      </c>
      <c r="HQ34">
        <v>1.87316</v>
      </c>
      <c r="HR34">
        <v>1.87819</v>
      </c>
      <c r="HS34">
        <v>0</v>
      </c>
      <c r="HT34">
        <v>0</v>
      </c>
      <c r="HU34">
        <v>0</v>
      </c>
      <c r="HV34">
        <v>0</v>
      </c>
      <c r="HW34" t="s">
        <v>419</v>
      </c>
      <c r="HX34" t="s">
        <v>420</v>
      </c>
      <c r="HY34" t="s">
        <v>421</v>
      </c>
      <c r="HZ34" t="s">
        <v>421</v>
      </c>
      <c r="IA34" t="s">
        <v>421</v>
      </c>
      <c r="IB34" t="s">
        <v>421</v>
      </c>
      <c r="IC34">
        <v>0</v>
      </c>
      <c r="ID34">
        <v>100</v>
      </c>
      <c r="IE34">
        <v>100</v>
      </c>
      <c r="IF34">
        <v>0.397</v>
      </c>
      <c r="IG34">
        <v>0.2125</v>
      </c>
      <c r="IH34">
        <v>1.059822513738105</v>
      </c>
      <c r="II34">
        <v>0.0007502269904989051</v>
      </c>
      <c r="IJ34">
        <v>-1.907541437940456E-06</v>
      </c>
      <c r="IK34">
        <v>4.87577687351772E-10</v>
      </c>
      <c r="IL34">
        <v>0.01467436238513454</v>
      </c>
      <c r="IM34">
        <v>-0.004180631305406676</v>
      </c>
      <c r="IN34">
        <v>0.0009752032425147314</v>
      </c>
      <c r="IO34">
        <v>-7.227821618075307E-06</v>
      </c>
      <c r="IP34">
        <v>1</v>
      </c>
      <c r="IQ34">
        <v>1943</v>
      </c>
      <c r="IR34">
        <v>1</v>
      </c>
      <c r="IS34">
        <v>21</v>
      </c>
      <c r="IT34">
        <v>6.9</v>
      </c>
      <c r="IU34">
        <v>29.2</v>
      </c>
      <c r="IV34">
        <v>2.23633</v>
      </c>
      <c r="IW34">
        <v>2.36084</v>
      </c>
      <c r="IX34">
        <v>1.42578</v>
      </c>
      <c r="IY34">
        <v>2.27905</v>
      </c>
      <c r="IZ34">
        <v>1.54785</v>
      </c>
      <c r="JA34">
        <v>2.36694</v>
      </c>
      <c r="JB34">
        <v>28.2062</v>
      </c>
      <c r="JC34">
        <v>15.6643</v>
      </c>
      <c r="JD34">
        <v>18</v>
      </c>
      <c r="JE34">
        <v>618.735</v>
      </c>
      <c r="JF34">
        <v>446.901</v>
      </c>
      <c r="JG34">
        <v>27.4063</v>
      </c>
      <c r="JH34">
        <v>22.5064</v>
      </c>
      <c r="JI34">
        <v>30</v>
      </c>
      <c r="JJ34">
        <v>22.5096</v>
      </c>
      <c r="JK34">
        <v>22.461</v>
      </c>
      <c r="JL34">
        <v>44.7781</v>
      </c>
      <c r="JM34">
        <v>29.5718</v>
      </c>
      <c r="JN34">
        <v>92.4396</v>
      </c>
      <c r="JO34">
        <v>27.4567</v>
      </c>
      <c r="JP34">
        <v>1021.59</v>
      </c>
      <c r="JQ34">
        <v>15.6225</v>
      </c>
      <c r="JR34">
        <v>96.01600000000001</v>
      </c>
      <c r="JS34">
        <v>101.884</v>
      </c>
    </row>
    <row r="35" spans="1:279">
      <c r="A35">
        <v>19</v>
      </c>
      <c r="B35">
        <v>1689863443.5</v>
      </c>
      <c r="C35">
        <v>2415.400000095367</v>
      </c>
      <c r="D35" t="s">
        <v>507</v>
      </c>
      <c r="E35" t="s">
        <v>508</v>
      </c>
      <c r="F35">
        <v>15</v>
      </c>
      <c r="L35" t="s">
        <v>409</v>
      </c>
      <c r="N35" t="s">
        <v>410</v>
      </c>
      <c r="O35" t="s">
        <v>411</v>
      </c>
      <c r="P35">
        <v>1689863435.75</v>
      </c>
      <c r="Q35">
        <f>(R35)/1000</f>
        <v>0</v>
      </c>
      <c r="R35">
        <f>1000*DB35*AP35*(CX35-CY35)/(100*CQ35*(1000-AP35*CX35))</f>
        <v>0</v>
      </c>
      <c r="S35">
        <f>DB35*AP35*(CW35-CV35*(1000-AP35*CY35)/(1000-AP35*CX35))/(100*CQ35)</f>
        <v>0</v>
      </c>
      <c r="T35">
        <f>CV35 - IF(AP35&gt;1, S35*CQ35*100.0/(AR35*DJ35), 0)</f>
        <v>0</v>
      </c>
      <c r="U35">
        <f>((AA35-Q35/2)*T35-S35)/(AA35+Q35/2)</f>
        <v>0</v>
      </c>
      <c r="V35">
        <f>U35*(DC35+DD35)/1000.0</f>
        <v>0</v>
      </c>
      <c r="W35">
        <f>(CV35 - IF(AP35&gt;1, S35*CQ35*100.0/(AR35*DJ35), 0))*(DC35+DD35)/1000.0</f>
        <v>0</v>
      </c>
      <c r="X35">
        <f>2.0/((1/Z35-1/Y35)+SIGN(Z35)*SQRT((1/Z35-1/Y35)*(1/Z35-1/Y35) + 4*CR35/((CR35+1)*(CR35+1))*(2*1/Z35*1/Y35-1/Y35*1/Y35)))</f>
        <v>0</v>
      </c>
      <c r="Y35">
        <f>IF(LEFT(CS35,1)&lt;&gt;"0",IF(LEFT(CS35,1)="1",3.0,CT35),$D$5+$E$5*(DJ35*DC35/($K$5*1000))+$F$5*(DJ35*DC35/($K$5*1000))*MAX(MIN(CQ35,$J$5),$I$5)*MAX(MIN(CQ35,$J$5),$I$5)+$G$5*MAX(MIN(CQ35,$J$5),$I$5)*(DJ35*DC35/($K$5*1000))+$H$5*(DJ35*DC35/($K$5*1000))*(DJ35*DC35/($K$5*1000)))</f>
        <v>0</v>
      </c>
      <c r="Z35">
        <f>Q35*(1000-(1000*0.61365*exp(17.502*AD35/(240.97+AD35))/(DC35+DD35)+CX35)/2)/(1000*0.61365*exp(17.502*AD35/(240.97+AD35))/(DC35+DD35)-CX35)</f>
        <v>0</v>
      </c>
      <c r="AA35">
        <f>1/((CR35+1)/(X35/1.6)+1/(Y35/1.37)) + CR35/((CR35+1)/(X35/1.6) + CR35/(Y35/1.37))</f>
        <v>0</v>
      </c>
      <c r="AB35">
        <f>(CM35*CP35)</f>
        <v>0</v>
      </c>
      <c r="AC35">
        <f>(DE35+(AB35+2*0.95*5.67E-8*(((DE35+$B$7)+273)^4-(DE35+273)^4)-44100*Q35)/(1.84*29.3*Y35+8*0.95*5.67E-8*(DE35+273)^3))</f>
        <v>0</v>
      </c>
      <c r="AD35">
        <f>($C$7*DF35+$D$7*DG35+$E$7*AC35)</f>
        <v>0</v>
      </c>
      <c r="AE35">
        <f>0.61365*exp(17.502*AD35/(240.97+AD35))</f>
        <v>0</v>
      </c>
      <c r="AF35">
        <f>(AG35/AH35*100)</f>
        <v>0</v>
      </c>
      <c r="AG35">
        <f>CX35*(DC35+DD35)/1000</f>
        <v>0</v>
      </c>
      <c r="AH35">
        <f>0.61365*exp(17.502*DE35/(240.97+DE35))</f>
        <v>0</v>
      </c>
      <c r="AI35">
        <f>(AE35-CX35*(DC35+DD35)/1000)</f>
        <v>0</v>
      </c>
      <c r="AJ35">
        <f>(-Q35*44100)</f>
        <v>0</v>
      </c>
      <c r="AK35">
        <f>2*29.3*Y35*0.92*(DE35-AD35)</f>
        <v>0</v>
      </c>
      <c r="AL35">
        <f>2*0.95*5.67E-8*(((DE35+$B$7)+273)^4-(AD35+273)^4)</f>
        <v>0</v>
      </c>
      <c r="AM35">
        <f>AB35+AL35+AJ35+AK35</f>
        <v>0</v>
      </c>
      <c r="AN35">
        <v>0</v>
      </c>
      <c r="AO35">
        <v>0</v>
      </c>
      <c r="AP35">
        <f>IF(AN35*$H$13&gt;=AR35,1.0,(AR35/(AR35-AN35*$H$13)))</f>
        <v>0</v>
      </c>
      <c r="AQ35">
        <f>(AP35-1)*100</f>
        <v>0</v>
      </c>
      <c r="AR35">
        <f>MAX(0,($B$13+$C$13*DJ35)/(1+$D$13*DJ35)*DC35/(DE35+273)*$E$13)</f>
        <v>0</v>
      </c>
      <c r="AS35" t="s">
        <v>448</v>
      </c>
      <c r="AT35">
        <v>12467.3</v>
      </c>
      <c r="AU35">
        <v>640.2653846153845</v>
      </c>
      <c r="AV35">
        <v>3166.39</v>
      </c>
      <c r="AW35">
        <f>1-AU35/AV35</f>
        <v>0</v>
      </c>
      <c r="AX35">
        <v>-1.368509501011927</v>
      </c>
      <c r="AY35" t="s">
        <v>509</v>
      </c>
      <c r="AZ35">
        <v>12470</v>
      </c>
      <c r="BA35">
        <v>724.2289999999998</v>
      </c>
      <c r="BB35">
        <v>900.131</v>
      </c>
      <c r="BC35">
        <f>1-BA35/BB35</f>
        <v>0</v>
      </c>
      <c r="BD35">
        <v>0.5</v>
      </c>
      <c r="BE35">
        <f>CN35</f>
        <v>0</v>
      </c>
      <c r="BF35">
        <f>S35</f>
        <v>0</v>
      </c>
      <c r="BG35">
        <f>BC35*BD35*BE35</f>
        <v>0</v>
      </c>
      <c r="BH35">
        <f>(BF35-AX35)/BE35</f>
        <v>0</v>
      </c>
      <c r="BI35">
        <f>(AV35-BB35)/BB35</f>
        <v>0</v>
      </c>
      <c r="BJ35">
        <f>AU35/(AW35+AU35/BB35)</f>
        <v>0</v>
      </c>
      <c r="BK35" t="s">
        <v>510</v>
      </c>
      <c r="BL35">
        <v>513.9299999999999</v>
      </c>
      <c r="BM35">
        <f>IF(BL35&lt;&gt;0, BL35, BJ35)</f>
        <v>0</v>
      </c>
      <c r="BN35">
        <f>1-BM35/BB35</f>
        <v>0</v>
      </c>
      <c r="BO35">
        <f>(BB35-BA35)/(BB35-BM35)</f>
        <v>0</v>
      </c>
      <c r="BP35">
        <f>(AV35-BB35)/(AV35-BM35)</f>
        <v>0</v>
      </c>
      <c r="BQ35">
        <f>(BB35-BA35)/(BB35-AU35)</f>
        <v>0</v>
      </c>
      <c r="BR35">
        <f>(AV35-BB35)/(AV35-AU35)</f>
        <v>0</v>
      </c>
      <c r="BS35">
        <f>(BO35*BM35/BA35)</f>
        <v>0</v>
      </c>
      <c r="BT35">
        <f>(1-BS35)</f>
        <v>0</v>
      </c>
      <c r="BU35">
        <v>2817</v>
      </c>
      <c r="BV35">
        <v>300</v>
      </c>
      <c r="BW35">
        <v>300</v>
      </c>
      <c r="BX35">
        <v>300</v>
      </c>
      <c r="BY35">
        <v>12470</v>
      </c>
      <c r="BZ35">
        <v>875.83</v>
      </c>
      <c r="CA35">
        <v>-0.0090341</v>
      </c>
      <c r="CB35">
        <v>-1.74</v>
      </c>
      <c r="CC35" t="s">
        <v>415</v>
      </c>
      <c r="CD35" t="s">
        <v>415</v>
      </c>
      <c r="CE35" t="s">
        <v>415</v>
      </c>
      <c r="CF35" t="s">
        <v>415</v>
      </c>
      <c r="CG35" t="s">
        <v>415</v>
      </c>
      <c r="CH35" t="s">
        <v>415</v>
      </c>
      <c r="CI35" t="s">
        <v>415</v>
      </c>
      <c r="CJ35" t="s">
        <v>415</v>
      </c>
      <c r="CK35" t="s">
        <v>415</v>
      </c>
      <c r="CL35" t="s">
        <v>415</v>
      </c>
      <c r="CM35">
        <f>$B$11*DK35+$C$11*DL35+$F$11*DW35*(1-DZ35)</f>
        <v>0</v>
      </c>
      <c r="CN35">
        <f>CM35*CO35</f>
        <v>0</v>
      </c>
      <c r="CO35">
        <f>($B$11*$D$9+$C$11*$D$9+$F$11*((EJ35+EB35)/MAX(EJ35+EB35+EK35, 0.1)*$I$9+EK35/MAX(EJ35+EB35+EK35, 0.1)*$J$9))/($B$11+$C$11+$F$11)</f>
        <v>0</v>
      </c>
      <c r="CP35">
        <f>($B$11*$K$9+$C$11*$K$9+$F$11*((EJ35+EB35)/MAX(EJ35+EB35+EK35, 0.1)*$P$9+EK35/MAX(EJ35+EB35+EK35, 0.1)*$Q$9))/($B$11+$C$11+$F$11)</f>
        <v>0</v>
      </c>
      <c r="CQ35">
        <v>6</v>
      </c>
      <c r="CR35">
        <v>0.5</v>
      </c>
      <c r="CS35" t="s">
        <v>416</v>
      </c>
      <c r="CT35">
        <v>2</v>
      </c>
      <c r="CU35">
        <v>1689863435.75</v>
      </c>
      <c r="CV35">
        <v>1193.908666666666</v>
      </c>
      <c r="CW35">
        <v>1221.143</v>
      </c>
      <c r="CX35">
        <v>19.12263333333334</v>
      </c>
      <c r="CY35">
        <v>16.84777</v>
      </c>
      <c r="CZ35">
        <v>1193.840666666666</v>
      </c>
      <c r="DA35">
        <v>18.88772333333333</v>
      </c>
      <c r="DB35">
        <v>600.2503333333334</v>
      </c>
      <c r="DC35">
        <v>101.6135333333334</v>
      </c>
      <c r="DD35">
        <v>0.09999143666666667</v>
      </c>
      <c r="DE35">
        <v>25.46834333333334</v>
      </c>
      <c r="DF35">
        <v>25.26590999999999</v>
      </c>
      <c r="DG35">
        <v>999.9000000000002</v>
      </c>
      <c r="DH35">
        <v>0</v>
      </c>
      <c r="DI35">
        <v>0</v>
      </c>
      <c r="DJ35">
        <v>10003.18866666667</v>
      </c>
      <c r="DK35">
        <v>0</v>
      </c>
      <c r="DL35">
        <v>358.8003333333334</v>
      </c>
      <c r="DM35">
        <v>-27.23546</v>
      </c>
      <c r="DN35">
        <v>1217.183</v>
      </c>
      <c r="DO35">
        <v>1242.069666666667</v>
      </c>
      <c r="DP35">
        <v>2.274859333333333</v>
      </c>
      <c r="DQ35">
        <v>1221.143</v>
      </c>
      <c r="DR35">
        <v>16.84777</v>
      </c>
      <c r="DS35">
        <v>1.943118</v>
      </c>
      <c r="DT35">
        <v>1.711962333333333</v>
      </c>
      <c r="DU35">
        <v>16.98829</v>
      </c>
      <c r="DV35">
        <v>15.00532</v>
      </c>
      <c r="DW35">
        <v>1499.992</v>
      </c>
      <c r="DX35">
        <v>0.9729984999999998</v>
      </c>
      <c r="DY35">
        <v>0.02700145000000001</v>
      </c>
      <c r="DZ35">
        <v>0</v>
      </c>
      <c r="EA35">
        <v>723.7343666666668</v>
      </c>
      <c r="EB35">
        <v>4.99931</v>
      </c>
      <c r="EC35">
        <v>11827.68666666666</v>
      </c>
      <c r="ED35">
        <v>13259.15666666667</v>
      </c>
      <c r="EE35">
        <v>40.56856666666666</v>
      </c>
      <c r="EF35">
        <v>40.4331</v>
      </c>
      <c r="EG35">
        <v>40.62889999999998</v>
      </c>
      <c r="EH35">
        <v>40.03509999999999</v>
      </c>
      <c r="EI35">
        <v>41.51839999999999</v>
      </c>
      <c r="EJ35">
        <v>1454.622333333333</v>
      </c>
      <c r="EK35">
        <v>40.36999999999998</v>
      </c>
      <c r="EL35">
        <v>0</v>
      </c>
      <c r="EM35">
        <v>83.90000009536743</v>
      </c>
      <c r="EN35">
        <v>0</v>
      </c>
      <c r="EO35">
        <v>724.2289999999998</v>
      </c>
      <c r="EP35">
        <v>99.94207691693677</v>
      </c>
      <c r="EQ35">
        <v>1162.461538580752</v>
      </c>
      <c r="ER35">
        <v>11833.436</v>
      </c>
      <c r="ES35">
        <v>15</v>
      </c>
      <c r="ET35">
        <v>1689862945</v>
      </c>
      <c r="EU35" t="s">
        <v>479</v>
      </c>
      <c r="EV35">
        <v>1689862945</v>
      </c>
      <c r="EW35">
        <v>1689861608.6</v>
      </c>
      <c r="EX35">
        <v>10</v>
      </c>
      <c r="EY35">
        <v>0.15</v>
      </c>
      <c r="EZ35">
        <v>-0.008999999999999999</v>
      </c>
      <c r="FA35">
        <v>1.06</v>
      </c>
      <c r="FB35">
        <v>0.167</v>
      </c>
      <c r="FC35">
        <v>1</v>
      </c>
      <c r="FD35">
        <v>16</v>
      </c>
      <c r="FE35">
        <v>0.12</v>
      </c>
      <c r="FF35">
        <v>0.05</v>
      </c>
      <c r="FG35">
        <v>-26.17168292682927</v>
      </c>
      <c r="FH35">
        <v>-17.52085296167248</v>
      </c>
      <c r="FI35">
        <v>1.880914099243476</v>
      </c>
      <c r="FJ35">
        <v>0</v>
      </c>
      <c r="FK35">
        <v>1193.74</v>
      </c>
      <c r="FL35">
        <v>14.77741935483552</v>
      </c>
      <c r="FM35">
        <v>1.135974783909125</v>
      </c>
      <c r="FN35">
        <v>0</v>
      </c>
      <c r="FO35">
        <v>2.269873658536586</v>
      </c>
      <c r="FP35">
        <v>0.08330801393728471</v>
      </c>
      <c r="FQ35">
        <v>0.01039110495687856</v>
      </c>
      <c r="FR35">
        <v>1</v>
      </c>
      <c r="FS35">
        <v>19.12005161290323</v>
      </c>
      <c r="FT35">
        <v>0.1806338709677582</v>
      </c>
      <c r="FU35">
        <v>0.01527344038746686</v>
      </c>
      <c r="FV35">
        <v>1</v>
      </c>
      <c r="FW35">
        <v>2</v>
      </c>
      <c r="FX35">
        <v>4</v>
      </c>
      <c r="FY35" t="s">
        <v>459</v>
      </c>
      <c r="FZ35">
        <v>3.18363</v>
      </c>
      <c r="GA35">
        <v>2.7967</v>
      </c>
      <c r="GB35">
        <v>0.218254</v>
      </c>
      <c r="GC35">
        <v>0.222229</v>
      </c>
      <c r="GD35">
        <v>0.103979</v>
      </c>
      <c r="GE35">
        <v>0.09605950000000001</v>
      </c>
      <c r="GF35">
        <v>24684.9</v>
      </c>
      <c r="GG35">
        <v>19513.9</v>
      </c>
      <c r="GH35">
        <v>29477.9</v>
      </c>
      <c r="GI35">
        <v>24550.5</v>
      </c>
      <c r="GJ35">
        <v>33569.9</v>
      </c>
      <c r="GK35">
        <v>32377.8</v>
      </c>
      <c r="GL35">
        <v>40638.1</v>
      </c>
      <c r="GM35">
        <v>40040.4</v>
      </c>
      <c r="GN35">
        <v>2.2256</v>
      </c>
      <c r="GO35">
        <v>1.9825</v>
      </c>
      <c r="GP35">
        <v>0.172369</v>
      </c>
      <c r="GQ35">
        <v>0</v>
      </c>
      <c r="GR35">
        <v>22.3734</v>
      </c>
      <c r="GS35">
        <v>999.9</v>
      </c>
      <c r="GT35">
        <v>67.09999999999999</v>
      </c>
      <c r="GU35">
        <v>25.6</v>
      </c>
      <c r="GV35">
        <v>21.7597</v>
      </c>
      <c r="GW35">
        <v>61.8875</v>
      </c>
      <c r="GX35">
        <v>33.4655</v>
      </c>
      <c r="GY35">
        <v>1</v>
      </c>
      <c r="GZ35">
        <v>-0.366197</v>
      </c>
      <c r="HA35">
        <v>0.360956</v>
      </c>
      <c r="HB35">
        <v>20.2633</v>
      </c>
      <c r="HC35">
        <v>5.22568</v>
      </c>
      <c r="HD35">
        <v>11.9078</v>
      </c>
      <c r="HE35">
        <v>4.9648</v>
      </c>
      <c r="HF35">
        <v>3.29133</v>
      </c>
      <c r="HG35">
        <v>9999</v>
      </c>
      <c r="HH35">
        <v>9999</v>
      </c>
      <c r="HI35">
        <v>9999</v>
      </c>
      <c r="HJ35">
        <v>999.9</v>
      </c>
      <c r="HK35">
        <v>4.97012</v>
      </c>
      <c r="HL35">
        <v>1.87454</v>
      </c>
      <c r="HM35">
        <v>1.87321</v>
      </c>
      <c r="HN35">
        <v>1.87225</v>
      </c>
      <c r="HO35">
        <v>1.87393</v>
      </c>
      <c r="HP35">
        <v>1.8689</v>
      </c>
      <c r="HQ35">
        <v>1.87317</v>
      </c>
      <c r="HR35">
        <v>1.8782</v>
      </c>
      <c r="HS35">
        <v>0</v>
      </c>
      <c r="HT35">
        <v>0</v>
      </c>
      <c r="HU35">
        <v>0</v>
      </c>
      <c r="HV35">
        <v>0</v>
      </c>
      <c r="HW35" t="s">
        <v>419</v>
      </c>
      <c r="HX35" t="s">
        <v>420</v>
      </c>
      <c r="HY35" t="s">
        <v>421</v>
      </c>
      <c r="HZ35" t="s">
        <v>421</v>
      </c>
      <c r="IA35" t="s">
        <v>421</v>
      </c>
      <c r="IB35" t="s">
        <v>421</v>
      </c>
      <c r="IC35">
        <v>0</v>
      </c>
      <c r="ID35">
        <v>100</v>
      </c>
      <c r="IE35">
        <v>100</v>
      </c>
      <c r="IF35">
        <v>0.06</v>
      </c>
      <c r="IG35">
        <v>0.235</v>
      </c>
      <c r="IH35">
        <v>1.059822513738105</v>
      </c>
      <c r="II35">
        <v>0.0007502269904989051</v>
      </c>
      <c r="IJ35">
        <v>-1.907541437940456E-06</v>
      </c>
      <c r="IK35">
        <v>4.87577687351772E-10</v>
      </c>
      <c r="IL35">
        <v>0.01467436238513454</v>
      </c>
      <c r="IM35">
        <v>-0.004180631305406676</v>
      </c>
      <c r="IN35">
        <v>0.0009752032425147314</v>
      </c>
      <c r="IO35">
        <v>-7.227821618075307E-06</v>
      </c>
      <c r="IP35">
        <v>1</v>
      </c>
      <c r="IQ35">
        <v>1943</v>
      </c>
      <c r="IR35">
        <v>1</v>
      </c>
      <c r="IS35">
        <v>21</v>
      </c>
      <c r="IT35">
        <v>8.300000000000001</v>
      </c>
      <c r="IU35">
        <v>30.6</v>
      </c>
      <c r="IV35">
        <v>2.59766</v>
      </c>
      <c r="IW35">
        <v>2.35718</v>
      </c>
      <c r="IX35">
        <v>1.42578</v>
      </c>
      <c r="IY35">
        <v>2.27783</v>
      </c>
      <c r="IZ35">
        <v>1.54785</v>
      </c>
      <c r="JA35">
        <v>2.34497</v>
      </c>
      <c r="JB35">
        <v>28.2272</v>
      </c>
      <c r="JC35">
        <v>15.6643</v>
      </c>
      <c r="JD35">
        <v>18</v>
      </c>
      <c r="JE35">
        <v>618.145</v>
      </c>
      <c r="JF35">
        <v>448.927</v>
      </c>
      <c r="JG35">
        <v>23.839</v>
      </c>
      <c r="JH35">
        <v>22.5054</v>
      </c>
      <c r="JI35">
        <v>30.0001</v>
      </c>
      <c r="JJ35">
        <v>22.5017</v>
      </c>
      <c r="JK35">
        <v>22.4549</v>
      </c>
      <c r="JL35">
        <v>52.0013</v>
      </c>
      <c r="JM35">
        <v>25.4423</v>
      </c>
      <c r="JN35">
        <v>91.3056</v>
      </c>
      <c r="JO35">
        <v>23.6644</v>
      </c>
      <c r="JP35">
        <v>1223.04</v>
      </c>
      <c r="JQ35">
        <v>16.6508</v>
      </c>
      <c r="JR35">
        <v>96.01430000000001</v>
      </c>
      <c r="JS35">
        <v>101.884</v>
      </c>
    </row>
    <row r="36" spans="1:279">
      <c r="A36">
        <v>20</v>
      </c>
      <c r="B36">
        <v>1689863528</v>
      </c>
      <c r="C36">
        <v>2499.900000095367</v>
      </c>
      <c r="D36" t="s">
        <v>511</v>
      </c>
      <c r="E36" t="s">
        <v>512</v>
      </c>
      <c r="F36">
        <v>15</v>
      </c>
      <c r="L36" t="s">
        <v>409</v>
      </c>
      <c r="N36" t="s">
        <v>410</v>
      </c>
      <c r="O36" t="s">
        <v>411</v>
      </c>
      <c r="P36">
        <v>1689863520.25</v>
      </c>
      <c r="Q36">
        <f>(R36)/1000</f>
        <v>0</v>
      </c>
      <c r="R36">
        <f>1000*DB36*AP36*(CX36-CY36)/(100*CQ36*(1000-AP36*CX36))</f>
        <v>0</v>
      </c>
      <c r="S36">
        <f>DB36*AP36*(CW36-CV36*(1000-AP36*CY36)/(1000-AP36*CX36))/(100*CQ36)</f>
        <v>0</v>
      </c>
      <c r="T36">
        <f>CV36 - IF(AP36&gt;1, S36*CQ36*100.0/(AR36*DJ36), 0)</f>
        <v>0</v>
      </c>
      <c r="U36">
        <f>((AA36-Q36/2)*T36-S36)/(AA36+Q36/2)</f>
        <v>0</v>
      </c>
      <c r="V36">
        <f>U36*(DC36+DD36)/1000.0</f>
        <v>0</v>
      </c>
      <c r="W36">
        <f>(CV36 - IF(AP36&gt;1, S36*CQ36*100.0/(AR36*DJ36), 0))*(DC36+DD36)/1000.0</f>
        <v>0</v>
      </c>
      <c r="X36">
        <f>2.0/((1/Z36-1/Y36)+SIGN(Z36)*SQRT((1/Z36-1/Y36)*(1/Z36-1/Y36) + 4*CR36/((CR36+1)*(CR36+1))*(2*1/Z36*1/Y36-1/Y36*1/Y36)))</f>
        <v>0</v>
      </c>
      <c r="Y36">
        <f>IF(LEFT(CS36,1)&lt;&gt;"0",IF(LEFT(CS36,1)="1",3.0,CT36),$D$5+$E$5*(DJ36*DC36/($K$5*1000))+$F$5*(DJ36*DC36/($K$5*1000))*MAX(MIN(CQ36,$J$5),$I$5)*MAX(MIN(CQ36,$J$5),$I$5)+$G$5*MAX(MIN(CQ36,$J$5),$I$5)*(DJ36*DC36/($K$5*1000))+$H$5*(DJ36*DC36/($K$5*1000))*(DJ36*DC36/($K$5*1000)))</f>
        <v>0</v>
      </c>
      <c r="Z36">
        <f>Q36*(1000-(1000*0.61365*exp(17.502*AD36/(240.97+AD36))/(DC36+DD36)+CX36)/2)/(1000*0.61365*exp(17.502*AD36/(240.97+AD36))/(DC36+DD36)-CX36)</f>
        <v>0</v>
      </c>
      <c r="AA36">
        <f>1/((CR36+1)/(X36/1.6)+1/(Y36/1.37)) + CR36/((CR36+1)/(X36/1.6) + CR36/(Y36/1.37))</f>
        <v>0</v>
      </c>
      <c r="AB36">
        <f>(CM36*CP36)</f>
        <v>0</v>
      </c>
      <c r="AC36">
        <f>(DE36+(AB36+2*0.95*5.67E-8*(((DE36+$B$7)+273)^4-(DE36+273)^4)-44100*Q36)/(1.84*29.3*Y36+8*0.95*5.67E-8*(DE36+273)^3))</f>
        <v>0</v>
      </c>
      <c r="AD36">
        <f>($C$7*DF36+$D$7*DG36+$E$7*AC36)</f>
        <v>0</v>
      </c>
      <c r="AE36">
        <f>0.61365*exp(17.502*AD36/(240.97+AD36))</f>
        <v>0</v>
      </c>
      <c r="AF36">
        <f>(AG36/AH36*100)</f>
        <v>0</v>
      </c>
      <c r="AG36">
        <f>CX36*(DC36+DD36)/1000</f>
        <v>0</v>
      </c>
      <c r="AH36">
        <f>0.61365*exp(17.502*DE36/(240.97+DE36))</f>
        <v>0</v>
      </c>
      <c r="AI36">
        <f>(AE36-CX36*(DC36+DD36)/1000)</f>
        <v>0</v>
      </c>
      <c r="AJ36">
        <f>(-Q36*44100)</f>
        <v>0</v>
      </c>
      <c r="AK36">
        <f>2*29.3*Y36*0.92*(DE36-AD36)</f>
        <v>0</v>
      </c>
      <c r="AL36">
        <f>2*0.95*5.67E-8*(((DE36+$B$7)+273)^4-(AD36+273)^4)</f>
        <v>0</v>
      </c>
      <c r="AM36">
        <f>AB36+AL36+AJ36+AK36</f>
        <v>0</v>
      </c>
      <c r="AN36">
        <v>0</v>
      </c>
      <c r="AO36">
        <v>0</v>
      </c>
      <c r="AP36">
        <f>IF(AN36*$H$13&gt;=AR36,1.0,(AR36/(AR36-AN36*$H$13)))</f>
        <v>0</v>
      </c>
      <c r="AQ36">
        <f>(AP36-1)*100</f>
        <v>0</v>
      </c>
      <c r="AR36">
        <f>MAX(0,($B$13+$C$13*DJ36)/(1+$D$13*DJ36)*DC36/(DE36+273)*$E$13)</f>
        <v>0</v>
      </c>
      <c r="AS36" t="s">
        <v>448</v>
      </c>
      <c r="AT36">
        <v>12467.3</v>
      </c>
      <c r="AU36">
        <v>640.2653846153845</v>
      </c>
      <c r="AV36">
        <v>3166.39</v>
      </c>
      <c r="AW36">
        <f>1-AU36/AV36</f>
        <v>0</v>
      </c>
      <c r="AX36">
        <v>-1.368509501011927</v>
      </c>
      <c r="AY36" t="s">
        <v>513</v>
      </c>
      <c r="AZ36">
        <v>12477.7</v>
      </c>
      <c r="BA36">
        <v>723.1393200000001</v>
      </c>
      <c r="BB36">
        <v>898.4299999999999</v>
      </c>
      <c r="BC36">
        <f>1-BA36/BB36</f>
        <v>0</v>
      </c>
      <c r="BD36">
        <v>0.5</v>
      </c>
      <c r="BE36">
        <f>CN36</f>
        <v>0</v>
      </c>
      <c r="BF36">
        <f>S36</f>
        <v>0</v>
      </c>
      <c r="BG36">
        <f>BC36*BD36*BE36</f>
        <v>0</v>
      </c>
      <c r="BH36">
        <f>(BF36-AX36)/BE36</f>
        <v>0</v>
      </c>
      <c r="BI36">
        <f>(AV36-BB36)/BB36</f>
        <v>0</v>
      </c>
      <c r="BJ36">
        <f>AU36/(AW36+AU36/BB36)</f>
        <v>0</v>
      </c>
      <c r="BK36" t="s">
        <v>514</v>
      </c>
      <c r="BL36">
        <v>514</v>
      </c>
      <c r="BM36">
        <f>IF(BL36&lt;&gt;0, BL36, BJ36)</f>
        <v>0</v>
      </c>
      <c r="BN36">
        <f>1-BM36/BB36</f>
        <v>0</v>
      </c>
      <c r="BO36">
        <f>(BB36-BA36)/(BB36-BM36)</f>
        <v>0</v>
      </c>
      <c r="BP36">
        <f>(AV36-BB36)/(AV36-BM36)</f>
        <v>0</v>
      </c>
      <c r="BQ36">
        <f>(BB36-BA36)/(BB36-AU36)</f>
        <v>0</v>
      </c>
      <c r="BR36">
        <f>(AV36-BB36)/(AV36-AU36)</f>
        <v>0</v>
      </c>
      <c r="BS36">
        <f>(BO36*BM36/BA36)</f>
        <v>0</v>
      </c>
      <c r="BT36">
        <f>(1-BS36)</f>
        <v>0</v>
      </c>
      <c r="BU36">
        <v>2819</v>
      </c>
      <c r="BV36">
        <v>300</v>
      </c>
      <c r="BW36">
        <v>300</v>
      </c>
      <c r="BX36">
        <v>300</v>
      </c>
      <c r="BY36">
        <v>12477.7</v>
      </c>
      <c r="BZ36">
        <v>870.5700000000001</v>
      </c>
      <c r="CA36">
        <v>-0.009038549999999999</v>
      </c>
      <c r="CB36">
        <v>-1.6</v>
      </c>
      <c r="CC36" t="s">
        <v>415</v>
      </c>
      <c r="CD36" t="s">
        <v>415</v>
      </c>
      <c r="CE36" t="s">
        <v>415</v>
      </c>
      <c r="CF36" t="s">
        <v>415</v>
      </c>
      <c r="CG36" t="s">
        <v>415</v>
      </c>
      <c r="CH36" t="s">
        <v>415</v>
      </c>
      <c r="CI36" t="s">
        <v>415</v>
      </c>
      <c r="CJ36" t="s">
        <v>415</v>
      </c>
      <c r="CK36" t="s">
        <v>415</v>
      </c>
      <c r="CL36" t="s">
        <v>415</v>
      </c>
      <c r="CM36">
        <f>$B$11*DK36+$C$11*DL36+$F$11*DW36*(1-DZ36)</f>
        <v>0</v>
      </c>
      <c r="CN36">
        <f>CM36*CO36</f>
        <v>0</v>
      </c>
      <c r="CO36">
        <f>($B$11*$D$9+$C$11*$D$9+$F$11*((EJ36+EB36)/MAX(EJ36+EB36+EK36, 0.1)*$I$9+EK36/MAX(EJ36+EB36+EK36, 0.1)*$J$9))/($B$11+$C$11+$F$11)</f>
        <v>0</v>
      </c>
      <c r="CP36">
        <f>($B$11*$K$9+$C$11*$K$9+$F$11*((EJ36+EB36)/MAX(EJ36+EB36+EK36, 0.1)*$P$9+EK36/MAX(EJ36+EB36+EK36, 0.1)*$Q$9))/($B$11+$C$11+$F$11)</f>
        <v>0</v>
      </c>
      <c r="CQ36">
        <v>6</v>
      </c>
      <c r="CR36">
        <v>0.5</v>
      </c>
      <c r="CS36" t="s">
        <v>416</v>
      </c>
      <c r="CT36">
        <v>2</v>
      </c>
      <c r="CU36">
        <v>1689863520.25</v>
      </c>
      <c r="CV36">
        <v>1492.341</v>
      </c>
      <c r="CW36">
        <v>1521.188</v>
      </c>
      <c r="CX36">
        <v>18.31779333333333</v>
      </c>
      <c r="CY36">
        <v>15.84172333333333</v>
      </c>
      <c r="CZ36">
        <v>1492.791666666667</v>
      </c>
      <c r="DA36">
        <v>18.10212</v>
      </c>
      <c r="DB36">
        <v>600.2409666666666</v>
      </c>
      <c r="DC36">
        <v>101.6102333333334</v>
      </c>
      <c r="DD36">
        <v>0.1000611733333333</v>
      </c>
      <c r="DE36">
        <v>25.02582333333334</v>
      </c>
      <c r="DF36">
        <v>24.82958</v>
      </c>
      <c r="DG36">
        <v>999.9000000000002</v>
      </c>
      <c r="DH36">
        <v>0</v>
      </c>
      <c r="DI36">
        <v>0</v>
      </c>
      <c r="DJ36">
        <v>9991.228333333334</v>
      </c>
      <c r="DK36">
        <v>0</v>
      </c>
      <c r="DL36">
        <v>362.6932666666665</v>
      </c>
      <c r="DM36">
        <v>-28.84658333333334</v>
      </c>
      <c r="DN36">
        <v>1520.187666666666</v>
      </c>
      <c r="DO36">
        <v>1545.674</v>
      </c>
      <c r="DP36">
        <v>2.476081666666667</v>
      </c>
      <c r="DQ36">
        <v>1521.188</v>
      </c>
      <c r="DR36">
        <v>15.84172333333333</v>
      </c>
      <c r="DS36">
        <v>1.861276333333333</v>
      </c>
      <c r="DT36">
        <v>1.609682</v>
      </c>
      <c r="DU36">
        <v>16.31111333333333</v>
      </c>
      <c r="DV36">
        <v>14.05172</v>
      </c>
      <c r="DW36">
        <v>1500.022666666667</v>
      </c>
      <c r="DX36">
        <v>0.973004166666667</v>
      </c>
      <c r="DY36">
        <v>0.02699561999999999</v>
      </c>
      <c r="DZ36">
        <v>0</v>
      </c>
      <c r="EA36">
        <v>722.6572333333335</v>
      </c>
      <c r="EB36">
        <v>4.99931</v>
      </c>
      <c r="EC36">
        <v>11705.46666666667</v>
      </c>
      <c r="ED36">
        <v>13259.45333333333</v>
      </c>
      <c r="EE36">
        <v>39.92893333333333</v>
      </c>
      <c r="EF36">
        <v>39.54346666666666</v>
      </c>
      <c r="EG36">
        <v>40.1873</v>
      </c>
      <c r="EH36">
        <v>38.63933333333333</v>
      </c>
      <c r="EI36">
        <v>40.5497</v>
      </c>
      <c r="EJ36">
        <v>1454.663666666667</v>
      </c>
      <c r="EK36">
        <v>40.35899999999999</v>
      </c>
      <c r="EL36">
        <v>0</v>
      </c>
      <c r="EM36">
        <v>83.69999980926514</v>
      </c>
      <c r="EN36">
        <v>0</v>
      </c>
      <c r="EO36">
        <v>723.1393200000001</v>
      </c>
      <c r="EP36">
        <v>101.7080001492372</v>
      </c>
      <c r="EQ36">
        <v>1412.969232672225</v>
      </c>
      <c r="ER36">
        <v>11711.1</v>
      </c>
      <c r="ES36">
        <v>15</v>
      </c>
      <c r="ET36">
        <v>1689862945</v>
      </c>
      <c r="EU36" t="s">
        <v>479</v>
      </c>
      <c r="EV36">
        <v>1689862945</v>
      </c>
      <c r="EW36">
        <v>1689861608.6</v>
      </c>
      <c r="EX36">
        <v>10</v>
      </c>
      <c r="EY36">
        <v>0.15</v>
      </c>
      <c r="EZ36">
        <v>-0.008999999999999999</v>
      </c>
      <c r="FA36">
        <v>1.06</v>
      </c>
      <c r="FB36">
        <v>0.167</v>
      </c>
      <c r="FC36">
        <v>1</v>
      </c>
      <c r="FD36">
        <v>16</v>
      </c>
      <c r="FE36">
        <v>0.12</v>
      </c>
      <c r="FF36">
        <v>0.05</v>
      </c>
      <c r="FG36">
        <v>-28.05696097560975</v>
      </c>
      <c r="FH36">
        <v>-12.88627735191645</v>
      </c>
      <c r="FI36">
        <v>1.448479775468236</v>
      </c>
      <c r="FJ36">
        <v>0</v>
      </c>
      <c r="FK36">
        <v>1492.266774193549</v>
      </c>
      <c r="FL36">
        <v>19.99935483871296</v>
      </c>
      <c r="FM36">
        <v>1.496407282614939</v>
      </c>
      <c r="FN36">
        <v>0</v>
      </c>
      <c r="FO36">
        <v>2.46740243902439</v>
      </c>
      <c r="FP36">
        <v>0.2217361672473908</v>
      </c>
      <c r="FQ36">
        <v>0.02437625171575187</v>
      </c>
      <c r="FR36">
        <v>1</v>
      </c>
      <c r="FS36">
        <v>18.31906774193548</v>
      </c>
      <c r="FT36">
        <v>-0.393227419354839</v>
      </c>
      <c r="FU36">
        <v>0.02961411375697111</v>
      </c>
      <c r="FV36">
        <v>1</v>
      </c>
      <c r="FW36">
        <v>2</v>
      </c>
      <c r="FX36">
        <v>4</v>
      </c>
      <c r="FY36" t="s">
        <v>459</v>
      </c>
      <c r="FZ36">
        <v>3.18359</v>
      </c>
      <c r="GA36">
        <v>2.7969</v>
      </c>
      <c r="GB36">
        <v>0.250338</v>
      </c>
      <c r="GC36">
        <v>0.254131</v>
      </c>
      <c r="GD36">
        <v>0.100649</v>
      </c>
      <c r="GE36">
        <v>0.09166009999999999</v>
      </c>
      <c r="GF36">
        <v>23675.1</v>
      </c>
      <c r="GG36">
        <v>18716.3</v>
      </c>
      <c r="GH36">
        <v>29477.7</v>
      </c>
      <c r="GI36">
        <v>24550.8</v>
      </c>
      <c r="GJ36">
        <v>33700.5</v>
      </c>
      <c r="GK36">
        <v>32540.1</v>
      </c>
      <c r="GL36">
        <v>40638.6</v>
      </c>
      <c r="GM36">
        <v>40040.6</v>
      </c>
      <c r="GN36">
        <v>2.22568</v>
      </c>
      <c r="GO36">
        <v>1.98072</v>
      </c>
      <c r="GP36">
        <v>0.15948</v>
      </c>
      <c r="GQ36">
        <v>0</v>
      </c>
      <c r="GR36">
        <v>22.1881</v>
      </c>
      <c r="GS36">
        <v>999.9</v>
      </c>
      <c r="GT36">
        <v>66.90000000000001</v>
      </c>
      <c r="GU36">
        <v>25.6</v>
      </c>
      <c r="GV36">
        <v>21.6962</v>
      </c>
      <c r="GW36">
        <v>62.4175</v>
      </c>
      <c r="GX36">
        <v>33.4175</v>
      </c>
      <c r="GY36">
        <v>1</v>
      </c>
      <c r="GZ36">
        <v>-0.364578</v>
      </c>
      <c r="HA36">
        <v>-1.97636</v>
      </c>
      <c r="HB36">
        <v>20.2519</v>
      </c>
      <c r="HC36">
        <v>5.22403</v>
      </c>
      <c r="HD36">
        <v>11.9075</v>
      </c>
      <c r="HE36">
        <v>4.96545</v>
      </c>
      <c r="HF36">
        <v>3.292</v>
      </c>
      <c r="HG36">
        <v>9999</v>
      </c>
      <c r="HH36">
        <v>9999</v>
      </c>
      <c r="HI36">
        <v>9999</v>
      </c>
      <c r="HJ36">
        <v>999.9</v>
      </c>
      <c r="HK36">
        <v>4.9701</v>
      </c>
      <c r="HL36">
        <v>1.87454</v>
      </c>
      <c r="HM36">
        <v>1.87321</v>
      </c>
      <c r="HN36">
        <v>1.87225</v>
      </c>
      <c r="HO36">
        <v>1.87393</v>
      </c>
      <c r="HP36">
        <v>1.8689</v>
      </c>
      <c r="HQ36">
        <v>1.87317</v>
      </c>
      <c r="HR36">
        <v>1.8782</v>
      </c>
      <c r="HS36">
        <v>0</v>
      </c>
      <c r="HT36">
        <v>0</v>
      </c>
      <c r="HU36">
        <v>0</v>
      </c>
      <c r="HV36">
        <v>0</v>
      </c>
      <c r="HW36" t="s">
        <v>419</v>
      </c>
      <c r="HX36" t="s">
        <v>420</v>
      </c>
      <c r="HY36" t="s">
        <v>421</v>
      </c>
      <c r="HZ36" t="s">
        <v>421</v>
      </c>
      <c r="IA36" t="s">
        <v>421</v>
      </c>
      <c r="IB36" t="s">
        <v>421</v>
      </c>
      <c r="IC36">
        <v>0</v>
      </c>
      <c r="ID36">
        <v>100</v>
      </c>
      <c r="IE36">
        <v>100</v>
      </c>
      <c r="IF36">
        <v>-0.45</v>
      </c>
      <c r="IG36">
        <v>0.2145</v>
      </c>
      <c r="IH36">
        <v>1.059822513738105</v>
      </c>
      <c r="II36">
        <v>0.0007502269904989051</v>
      </c>
      <c r="IJ36">
        <v>-1.907541437940456E-06</v>
      </c>
      <c r="IK36">
        <v>4.87577687351772E-10</v>
      </c>
      <c r="IL36">
        <v>0.01467436238513454</v>
      </c>
      <c r="IM36">
        <v>-0.004180631305406676</v>
      </c>
      <c r="IN36">
        <v>0.0009752032425147314</v>
      </c>
      <c r="IO36">
        <v>-7.227821618075307E-06</v>
      </c>
      <c r="IP36">
        <v>1</v>
      </c>
      <c r="IQ36">
        <v>1943</v>
      </c>
      <c r="IR36">
        <v>1</v>
      </c>
      <c r="IS36">
        <v>21</v>
      </c>
      <c r="IT36">
        <v>9.699999999999999</v>
      </c>
      <c r="IU36">
        <v>32</v>
      </c>
      <c r="IV36">
        <v>3.10913</v>
      </c>
      <c r="IW36">
        <v>2.34619</v>
      </c>
      <c r="IX36">
        <v>1.42578</v>
      </c>
      <c r="IY36">
        <v>2.27783</v>
      </c>
      <c r="IZ36">
        <v>1.54785</v>
      </c>
      <c r="JA36">
        <v>2.30469</v>
      </c>
      <c r="JB36">
        <v>28.2272</v>
      </c>
      <c r="JC36">
        <v>15.6381</v>
      </c>
      <c r="JD36">
        <v>18</v>
      </c>
      <c r="JE36">
        <v>618.28</v>
      </c>
      <c r="JF36">
        <v>447.964</v>
      </c>
      <c r="JG36">
        <v>24.8469</v>
      </c>
      <c r="JH36">
        <v>22.5312</v>
      </c>
      <c r="JI36">
        <v>30</v>
      </c>
      <c r="JJ36">
        <v>22.5088</v>
      </c>
      <c r="JK36">
        <v>22.4623</v>
      </c>
      <c r="JL36">
        <v>62.2533</v>
      </c>
      <c r="JM36">
        <v>28.8004</v>
      </c>
      <c r="JN36">
        <v>89.3036</v>
      </c>
      <c r="JO36">
        <v>24.9852</v>
      </c>
      <c r="JP36">
        <v>1523.7</v>
      </c>
      <c r="JQ36">
        <v>15.7515</v>
      </c>
      <c r="JR36">
        <v>96.0147</v>
      </c>
      <c r="JS36">
        <v>101.885</v>
      </c>
    </row>
    <row r="37" spans="1:279">
      <c r="A37">
        <v>21</v>
      </c>
      <c r="B37">
        <v>1689863612.5</v>
      </c>
      <c r="C37">
        <v>2584.400000095367</v>
      </c>
      <c r="D37" t="s">
        <v>515</v>
      </c>
      <c r="E37" t="s">
        <v>516</v>
      </c>
      <c r="F37">
        <v>15</v>
      </c>
      <c r="L37" t="s">
        <v>409</v>
      </c>
      <c r="N37" t="s">
        <v>410</v>
      </c>
      <c r="O37" t="s">
        <v>411</v>
      </c>
      <c r="P37">
        <v>1689863604.75</v>
      </c>
      <c r="Q37">
        <f>(R37)/1000</f>
        <v>0</v>
      </c>
      <c r="R37">
        <f>1000*DB37*AP37*(CX37-CY37)/(100*CQ37*(1000-AP37*CX37))</f>
        <v>0</v>
      </c>
      <c r="S37">
        <f>DB37*AP37*(CW37-CV37*(1000-AP37*CY37)/(1000-AP37*CX37))/(100*CQ37)</f>
        <v>0</v>
      </c>
      <c r="T37">
        <f>CV37 - IF(AP37&gt;1, S37*CQ37*100.0/(AR37*DJ37), 0)</f>
        <v>0</v>
      </c>
      <c r="U37">
        <f>((AA37-Q37/2)*T37-S37)/(AA37+Q37/2)</f>
        <v>0</v>
      </c>
      <c r="V37">
        <f>U37*(DC37+DD37)/1000.0</f>
        <v>0</v>
      </c>
      <c r="W37">
        <f>(CV37 - IF(AP37&gt;1, S37*CQ37*100.0/(AR37*DJ37), 0))*(DC37+DD37)/1000.0</f>
        <v>0</v>
      </c>
      <c r="X37">
        <f>2.0/((1/Z37-1/Y37)+SIGN(Z37)*SQRT((1/Z37-1/Y37)*(1/Z37-1/Y37) + 4*CR37/((CR37+1)*(CR37+1))*(2*1/Z37*1/Y37-1/Y37*1/Y37)))</f>
        <v>0</v>
      </c>
      <c r="Y37">
        <f>IF(LEFT(CS37,1)&lt;&gt;"0",IF(LEFT(CS37,1)="1",3.0,CT37),$D$5+$E$5*(DJ37*DC37/($K$5*1000))+$F$5*(DJ37*DC37/($K$5*1000))*MAX(MIN(CQ37,$J$5),$I$5)*MAX(MIN(CQ37,$J$5),$I$5)+$G$5*MAX(MIN(CQ37,$J$5),$I$5)*(DJ37*DC37/($K$5*1000))+$H$5*(DJ37*DC37/($K$5*1000))*(DJ37*DC37/($K$5*1000)))</f>
        <v>0</v>
      </c>
      <c r="Z37">
        <f>Q37*(1000-(1000*0.61365*exp(17.502*AD37/(240.97+AD37))/(DC37+DD37)+CX37)/2)/(1000*0.61365*exp(17.502*AD37/(240.97+AD37))/(DC37+DD37)-CX37)</f>
        <v>0</v>
      </c>
      <c r="AA37">
        <f>1/((CR37+1)/(X37/1.6)+1/(Y37/1.37)) + CR37/((CR37+1)/(X37/1.6) + CR37/(Y37/1.37))</f>
        <v>0</v>
      </c>
      <c r="AB37">
        <f>(CM37*CP37)</f>
        <v>0</v>
      </c>
      <c r="AC37">
        <f>(DE37+(AB37+2*0.95*5.67E-8*(((DE37+$B$7)+273)^4-(DE37+273)^4)-44100*Q37)/(1.84*29.3*Y37+8*0.95*5.67E-8*(DE37+273)^3))</f>
        <v>0</v>
      </c>
      <c r="AD37">
        <f>($C$7*DF37+$D$7*DG37+$E$7*AC37)</f>
        <v>0</v>
      </c>
      <c r="AE37">
        <f>0.61365*exp(17.502*AD37/(240.97+AD37))</f>
        <v>0</v>
      </c>
      <c r="AF37">
        <f>(AG37/AH37*100)</f>
        <v>0</v>
      </c>
      <c r="AG37">
        <f>CX37*(DC37+DD37)/1000</f>
        <v>0</v>
      </c>
      <c r="AH37">
        <f>0.61365*exp(17.502*DE37/(240.97+DE37))</f>
        <v>0</v>
      </c>
      <c r="AI37">
        <f>(AE37-CX37*(DC37+DD37)/1000)</f>
        <v>0</v>
      </c>
      <c r="AJ37">
        <f>(-Q37*44100)</f>
        <v>0</v>
      </c>
      <c r="AK37">
        <f>2*29.3*Y37*0.92*(DE37-AD37)</f>
        <v>0</v>
      </c>
      <c r="AL37">
        <f>2*0.95*5.67E-8*(((DE37+$B$7)+273)^4-(AD37+273)^4)</f>
        <v>0</v>
      </c>
      <c r="AM37">
        <f>AB37+AL37+AJ37+AK37</f>
        <v>0</v>
      </c>
      <c r="AN37">
        <v>0</v>
      </c>
      <c r="AO37">
        <v>0</v>
      </c>
      <c r="AP37">
        <f>IF(AN37*$H$13&gt;=AR37,1.0,(AR37/(AR37-AN37*$H$13)))</f>
        <v>0</v>
      </c>
      <c r="AQ37">
        <f>(AP37-1)*100</f>
        <v>0</v>
      </c>
      <c r="AR37">
        <f>MAX(0,($B$13+$C$13*DJ37)/(1+$D$13*DJ37)*DC37/(DE37+273)*$E$13)</f>
        <v>0</v>
      </c>
      <c r="AS37" t="s">
        <v>448</v>
      </c>
      <c r="AT37">
        <v>12467.3</v>
      </c>
      <c r="AU37">
        <v>640.2653846153845</v>
      </c>
      <c r="AV37">
        <v>3166.39</v>
      </c>
      <c r="AW37">
        <f>1-AU37/AV37</f>
        <v>0</v>
      </c>
      <c r="AX37">
        <v>-1.368509501011927</v>
      </c>
      <c r="AY37" t="s">
        <v>517</v>
      </c>
      <c r="AZ37">
        <v>12486.8</v>
      </c>
      <c r="BA37">
        <v>723.94532</v>
      </c>
      <c r="BB37">
        <v>896.3630000000001</v>
      </c>
      <c r="BC37">
        <f>1-BA37/BB37</f>
        <v>0</v>
      </c>
      <c r="BD37">
        <v>0.5</v>
      </c>
      <c r="BE37">
        <f>CN37</f>
        <v>0</v>
      </c>
      <c r="BF37">
        <f>S37</f>
        <v>0</v>
      </c>
      <c r="BG37">
        <f>BC37*BD37*BE37</f>
        <v>0</v>
      </c>
      <c r="BH37">
        <f>(BF37-AX37)/BE37</f>
        <v>0</v>
      </c>
      <c r="BI37">
        <f>(AV37-BB37)/BB37</f>
        <v>0</v>
      </c>
      <c r="BJ37">
        <f>AU37/(AW37+AU37/BB37)</f>
        <v>0</v>
      </c>
      <c r="BK37" t="s">
        <v>518</v>
      </c>
      <c r="BL37">
        <v>512.89</v>
      </c>
      <c r="BM37">
        <f>IF(BL37&lt;&gt;0, BL37, BJ37)</f>
        <v>0</v>
      </c>
      <c r="BN37">
        <f>1-BM37/BB37</f>
        <v>0</v>
      </c>
      <c r="BO37">
        <f>(BB37-BA37)/(BB37-BM37)</f>
        <v>0</v>
      </c>
      <c r="BP37">
        <f>(AV37-BB37)/(AV37-BM37)</f>
        <v>0</v>
      </c>
      <c r="BQ37">
        <f>(BB37-BA37)/(BB37-AU37)</f>
        <v>0</v>
      </c>
      <c r="BR37">
        <f>(AV37-BB37)/(AV37-AU37)</f>
        <v>0</v>
      </c>
      <c r="BS37">
        <f>(BO37*BM37/BA37)</f>
        <v>0</v>
      </c>
      <c r="BT37">
        <f>(1-BS37)</f>
        <v>0</v>
      </c>
      <c r="BU37">
        <v>2821</v>
      </c>
      <c r="BV37">
        <v>300</v>
      </c>
      <c r="BW37">
        <v>300</v>
      </c>
      <c r="BX37">
        <v>300</v>
      </c>
      <c r="BY37">
        <v>12486.8</v>
      </c>
      <c r="BZ37">
        <v>872.22</v>
      </c>
      <c r="CA37">
        <v>-0.009046429999999999</v>
      </c>
      <c r="CB37">
        <v>-0.54</v>
      </c>
      <c r="CC37" t="s">
        <v>415</v>
      </c>
      <c r="CD37" t="s">
        <v>415</v>
      </c>
      <c r="CE37" t="s">
        <v>415</v>
      </c>
      <c r="CF37" t="s">
        <v>415</v>
      </c>
      <c r="CG37" t="s">
        <v>415</v>
      </c>
      <c r="CH37" t="s">
        <v>415</v>
      </c>
      <c r="CI37" t="s">
        <v>415</v>
      </c>
      <c r="CJ37" t="s">
        <v>415</v>
      </c>
      <c r="CK37" t="s">
        <v>415</v>
      </c>
      <c r="CL37" t="s">
        <v>415</v>
      </c>
      <c r="CM37">
        <f>$B$11*DK37+$C$11*DL37+$F$11*DW37*(1-DZ37)</f>
        <v>0</v>
      </c>
      <c r="CN37">
        <f>CM37*CO37</f>
        <v>0</v>
      </c>
      <c r="CO37">
        <f>($B$11*$D$9+$C$11*$D$9+$F$11*((EJ37+EB37)/MAX(EJ37+EB37+EK37, 0.1)*$I$9+EK37/MAX(EJ37+EB37+EK37, 0.1)*$J$9))/($B$11+$C$11+$F$11)</f>
        <v>0</v>
      </c>
      <c r="CP37">
        <f>($B$11*$K$9+$C$11*$K$9+$F$11*((EJ37+EB37)/MAX(EJ37+EB37+EK37, 0.1)*$P$9+EK37/MAX(EJ37+EB37+EK37, 0.1)*$Q$9))/($B$11+$C$11+$F$11)</f>
        <v>0</v>
      </c>
      <c r="CQ37">
        <v>6</v>
      </c>
      <c r="CR37">
        <v>0.5</v>
      </c>
      <c r="CS37" t="s">
        <v>416</v>
      </c>
      <c r="CT37">
        <v>2</v>
      </c>
      <c r="CU37">
        <v>1689863604.75</v>
      </c>
      <c r="CV37">
        <v>1988.798</v>
      </c>
      <c r="CW37">
        <v>2019.665</v>
      </c>
      <c r="CX37">
        <v>18.32659666666666</v>
      </c>
      <c r="CY37">
        <v>15.96615</v>
      </c>
      <c r="CZ37">
        <v>1989.957</v>
      </c>
      <c r="DA37">
        <v>18.11071</v>
      </c>
      <c r="DB37">
        <v>600.2567666666669</v>
      </c>
      <c r="DC37">
        <v>101.6100333333333</v>
      </c>
      <c r="DD37">
        <v>0.1001410566666667</v>
      </c>
      <c r="DE37">
        <v>25.19552333333333</v>
      </c>
      <c r="DF37">
        <v>25.04761</v>
      </c>
      <c r="DG37">
        <v>999.9000000000002</v>
      </c>
      <c r="DH37">
        <v>0</v>
      </c>
      <c r="DI37">
        <v>0</v>
      </c>
      <c r="DJ37">
        <v>9998.033666666664</v>
      </c>
      <c r="DK37">
        <v>0</v>
      </c>
      <c r="DL37">
        <v>367.2694333333333</v>
      </c>
      <c r="DM37">
        <v>-30.86702666666666</v>
      </c>
      <c r="DN37">
        <v>2025.927</v>
      </c>
      <c r="DO37">
        <v>2052.434333333333</v>
      </c>
      <c r="DP37">
        <v>2.360452666666666</v>
      </c>
      <c r="DQ37">
        <v>2019.665</v>
      </c>
      <c r="DR37">
        <v>15.96615</v>
      </c>
      <c r="DS37">
        <v>1.862165333333333</v>
      </c>
      <c r="DT37">
        <v>1.62232</v>
      </c>
      <c r="DU37">
        <v>16.31861333333334</v>
      </c>
      <c r="DV37">
        <v>14.17243666666666</v>
      </c>
      <c r="DW37">
        <v>1500.028666666666</v>
      </c>
      <c r="DX37">
        <v>0.9729948333333331</v>
      </c>
      <c r="DY37">
        <v>0.02700509</v>
      </c>
      <c r="DZ37">
        <v>0</v>
      </c>
      <c r="EA37">
        <v>723.5957999999999</v>
      </c>
      <c r="EB37">
        <v>4.99931</v>
      </c>
      <c r="EC37">
        <v>11777.7</v>
      </c>
      <c r="ED37">
        <v>13259.48333333333</v>
      </c>
      <c r="EE37">
        <v>37.81219999999999</v>
      </c>
      <c r="EF37">
        <v>37.8914</v>
      </c>
      <c r="EG37">
        <v>38.26226666666666</v>
      </c>
      <c r="EH37">
        <v>36.51226666666666</v>
      </c>
      <c r="EI37">
        <v>38.6206</v>
      </c>
      <c r="EJ37">
        <v>1454.657666666667</v>
      </c>
      <c r="EK37">
        <v>40.37099999999999</v>
      </c>
      <c r="EL37">
        <v>0</v>
      </c>
      <c r="EM37">
        <v>83.90000009536743</v>
      </c>
      <c r="EN37">
        <v>0</v>
      </c>
      <c r="EO37">
        <v>723.94532</v>
      </c>
      <c r="EP37">
        <v>79.946307684885</v>
      </c>
      <c r="EQ37">
        <v>1094.58461538339</v>
      </c>
      <c r="ER37">
        <v>11782.364</v>
      </c>
      <c r="ES37">
        <v>15</v>
      </c>
      <c r="ET37">
        <v>1689862945</v>
      </c>
      <c r="EU37" t="s">
        <v>479</v>
      </c>
      <c r="EV37">
        <v>1689862945</v>
      </c>
      <c r="EW37">
        <v>1689861608.6</v>
      </c>
      <c r="EX37">
        <v>10</v>
      </c>
      <c r="EY37">
        <v>0.15</v>
      </c>
      <c r="EZ37">
        <v>-0.008999999999999999</v>
      </c>
      <c r="FA37">
        <v>1.06</v>
      </c>
      <c r="FB37">
        <v>0.167</v>
      </c>
      <c r="FC37">
        <v>1</v>
      </c>
      <c r="FD37">
        <v>16</v>
      </c>
      <c r="FE37">
        <v>0.12</v>
      </c>
      <c r="FF37">
        <v>0.05</v>
      </c>
      <c r="FG37">
        <v>-30.27665</v>
      </c>
      <c r="FH37">
        <v>-10.79961726078783</v>
      </c>
      <c r="FI37">
        <v>1.183404792325939</v>
      </c>
      <c r="FJ37">
        <v>0</v>
      </c>
      <c r="FK37">
        <v>1988.798</v>
      </c>
      <c r="FL37">
        <v>28.5874972191292</v>
      </c>
      <c r="FM37">
        <v>2.063137416654529</v>
      </c>
      <c r="FN37">
        <v>0</v>
      </c>
      <c r="FO37">
        <v>2.36891175</v>
      </c>
      <c r="FP37">
        <v>-0.08248964352721261</v>
      </c>
      <c r="FQ37">
        <v>0.01694339958324482</v>
      </c>
      <c r="FR37">
        <v>1</v>
      </c>
      <c r="FS37">
        <v>18.32659666666666</v>
      </c>
      <c r="FT37">
        <v>0.3148484983314982</v>
      </c>
      <c r="FU37">
        <v>0.02374982783563339</v>
      </c>
      <c r="FV37">
        <v>1</v>
      </c>
      <c r="FW37">
        <v>2</v>
      </c>
      <c r="FX37">
        <v>4</v>
      </c>
      <c r="FY37" t="s">
        <v>459</v>
      </c>
      <c r="FZ37">
        <v>3.1836</v>
      </c>
      <c r="GA37">
        <v>2.79675</v>
      </c>
      <c r="GB37">
        <v>0.296254</v>
      </c>
      <c r="GC37">
        <v>0.29977</v>
      </c>
      <c r="GD37">
        <v>0.100992</v>
      </c>
      <c r="GE37">
        <v>0.09250949999999999</v>
      </c>
      <c r="GF37">
        <v>22230.9</v>
      </c>
      <c r="GG37">
        <v>17575.6</v>
      </c>
      <c r="GH37">
        <v>29477.3</v>
      </c>
      <c r="GI37">
        <v>24550.1</v>
      </c>
      <c r="GJ37">
        <v>33688.3</v>
      </c>
      <c r="GK37">
        <v>32511.1</v>
      </c>
      <c r="GL37">
        <v>40637.8</v>
      </c>
      <c r="GM37">
        <v>40041.1</v>
      </c>
      <c r="GN37">
        <v>2.2255</v>
      </c>
      <c r="GO37">
        <v>1.983</v>
      </c>
      <c r="GP37">
        <v>0.177547</v>
      </c>
      <c r="GQ37">
        <v>0</v>
      </c>
      <c r="GR37">
        <v>22.1324</v>
      </c>
      <c r="GS37">
        <v>999.9</v>
      </c>
      <c r="GT37">
        <v>66.7</v>
      </c>
      <c r="GU37">
        <v>25.6</v>
      </c>
      <c r="GV37">
        <v>21.6304</v>
      </c>
      <c r="GW37">
        <v>62.6875</v>
      </c>
      <c r="GX37">
        <v>33.1811</v>
      </c>
      <c r="GY37">
        <v>1</v>
      </c>
      <c r="GZ37">
        <v>-0.364418</v>
      </c>
      <c r="HA37">
        <v>-1.48947</v>
      </c>
      <c r="HB37">
        <v>20.2578</v>
      </c>
      <c r="HC37">
        <v>5.22882</v>
      </c>
      <c r="HD37">
        <v>11.9077</v>
      </c>
      <c r="HE37">
        <v>4.9642</v>
      </c>
      <c r="HF37">
        <v>3.292</v>
      </c>
      <c r="HG37">
        <v>9999</v>
      </c>
      <c r="HH37">
        <v>9999</v>
      </c>
      <c r="HI37">
        <v>9999</v>
      </c>
      <c r="HJ37">
        <v>999.9</v>
      </c>
      <c r="HK37">
        <v>4.97008</v>
      </c>
      <c r="HL37">
        <v>1.87454</v>
      </c>
      <c r="HM37">
        <v>1.87319</v>
      </c>
      <c r="HN37">
        <v>1.87226</v>
      </c>
      <c r="HO37">
        <v>1.87393</v>
      </c>
      <c r="HP37">
        <v>1.8689</v>
      </c>
      <c r="HQ37">
        <v>1.87317</v>
      </c>
      <c r="HR37">
        <v>1.8782</v>
      </c>
      <c r="HS37">
        <v>0</v>
      </c>
      <c r="HT37">
        <v>0</v>
      </c>
      <c r="HU37">
        <v>0</v>
      </c>
      <c r="HV37">
        <v>0</v>
      </c>
      <c r="HW37" t="s">
        <v>419</v>
      </c>
      <c r="HX37" t="s">
        <v>420</v>
      </c>
      <c r="HY37" t="s">
        <v>421</v>
      </c>
      <c r="HZ37" t="s">
        <v>421</v>
      </c>
      <c r="IA37" t="s">
        <v>421</v>
      </c>
      <c r="IB37" t="s">
        <v>421</v>
      </c>
      <c r="IC37">
        <v>0</v>
      </c>
      <c r="ID37">
        <v>100</v>
      </c>
      <c r="IE37">
        <v>100</v>
      </c>
      <c r="IF37">
        <v>-1.16</v>
      </c>
      <c r="IG37">
        <v>0.2165</v>
      </c>
      <c r="IH37">
        <v>1.059822513738105</v>
      </c>
      <c r="II37">
        <v>0.0007502269904989051</v>
      </c>
      <c r="IJ37">
        <v>-1.907541437940456E-06</v>
      </c>
      <c r="IK37">
        <v>4.87577687351772E-10</v>
      </c>
      <c r="IL37">
        <v>0.01467436238513454</v>
      </c>
      <c r="IM37">
        <v>-0.004180631305406676</v>
      </c>
      <c r="IN37">
        <v>0.0009752032425147314</v>
      </c>
      <c r="IO37">
        <v>-7.227821618075307E-06</v>
      </c>
      <c r="IP37">
        <v>1</v>
      </c>
      <c r="IQ37">
        <v>1943</v>
      </c>
      <c r="IR37">
        <v>1</v>
      </c>
      <c r="IS37">
        <v>21</v>
      </c>
      <c r="IT37">
        <v>11.1</v>
      </c>
      <c r="IU37">
        <v>33.4</v>
      </c>
      <c r="IV37">
        <v>3.90747</v>
      </c>
      <c r="IW37">
        <v>2.33154</v>
      </c>
      <c r="IX37">
        <v>1.42578</v>
      </c>
      <c r="IY37">
        <v>2.27783</v>
      </c>
      <c r="IZ37">
        <v>1.54785</v>
      </c>
      <c r="JA37">
        <v>2.34741</v>
      </c>
      <c r="JB37">
        <v>28.2482</v>
      </c>
      <c r="JC37">
        <v>15.6205</v>
      </c>
      <c r="JD37">
        <v>18</v>
      </c>
      <c r="JE37">
        <v>618.263</v>
      </c>
      <c r="JF37">
        <v>449.346</v>
      </c>
      <c r="JG37">
        <v>25.4166</v>
      </c>
      <c r="JH37">
        <v>22.5312</v>
      </c>
      <c r="JI37">
        <v>30</v>
      </c>
      <c r="JJ37">
        <v>22.5182</v>
      </c>
      <c r="JK37">
        <v>22.4701</v>
      </c>
      <c r="JL37">
        <v>78.2355</v>
      </c>
      <c r="JM37">
        <v>27.0715</v>
      </c>
      <c r="JN37">
        <v>87.77370000000001</v>
      </c>
      <c r="JO37">
        <v>25.4381</v>
      </c>
      <c r="JP37">
        <v>2023.99</v>
      </c>
      <c r="JQ37">
        <v>16.0744</v>
      </c>
      <c r="JR37">
        <v>96.01309999999999</v>
      </c>
      <c r="JS37">
        <v>101.885</v>
      </c>
    </row>
    <row r="38" spans="1:279">
      <c r="A38">
        <v>22</v>
      </c>
      <c r="B38">
        <v>1689864216</v>
      </c>
      <c r="C38">
        <v>3187.900000095367</v>
      </c>
      <c r="D38" t="s">
        <v>519</v>
      </c>
      <c r="E38" t="s">
        <v>520</v>
      </c>
      <c r="F38">
        <v>15</v>
      </c>
      <c r="L38" t="s">
        <v>521</v>
      </c>
      <c r="N38" t="s">
        <v>410</v>
      </c>
      <c r="O38" t="s">
        <v>522</v>
      </c>
      <c r="P38">
        <v>1689864208.25</v>
      </c>
      <c r="Q38">
        <f>(R38)/1000</f>
        <v>0</v>
      </c>
      <c r="R38">
        <f>1000*DB38*AP38*(CX38-CY38)/(100*CQ38*(1000-AP38*CX38))</f>
        <v>0</v>
      </c>
      <c r="S38">
        <f>DB38*AP38*(CW38-CV38*(1000-AP38*CY38)/(1000-AP38*CX38))/(100*CQ38)</f>
        <v>0</v>
      </c>
      <c r="T38">
        <f>CV38 - IF(AP38&gt;1, S38*CQ38*100.0/(AR38*DJ38), 0)</f>
        <v>0</v>
      </c>
      <c r="U38">
        <f>((AA38-Q38/2)*T38-S38)/(AA38+Q38/2)</f>
        <v>0</v>
      </c>
      <c r="V38">
        <f>U38*(DC38+DD38)/1000.0</f>
        <v>0</v>
      </c>
      <c r="W38">
        <f>(CV38 - IF(AP38&gt;1, S38*CQ38*100.0/(AR38*DJ38), 0))*(DC38+DD38)/1000.0</f>
        <v>0</v>
      </c>
      <c r="X38">
        <f>2.0/((1/Z38-1/Y38)+SIGN(Z38)*SQRT((1/Z38-1/Y38)*(1/Z38-1/Y38) + 4*CR38/((CR38+1)*(CR38+1))*(2*1/Z38*1/Y38-1/Y38*1/Y38)))</f>
        <v>0</v>
      </c>
      <c r="Y38">
        <f>IF(LEFT(CS38,1)&lt;&gt;"0",IF(LEFT(CS38,1)="1",3.0,CT38),$D$5+$E$5*(DJ38*DC38/($K$5*1000))+$F$5*(DJ38*DC38/($K$5*1000))*MAX(MIN(CQ38,$J$5),$I$5)*MAX(MIN(CQ38,$J$5),$I$5)+$G$5*MAX(MIN(CQ38,$J$5),$I$5)*(DJ38*DC38/($K$5*1000))+$H$5*(DJ38*DC38/($K$5*1000))*(DJ38*DC38/($K$5*1000)))</f>
        <v>0</v>
      </c>
      <c r="Z38">
        <f>Q38*(1000-(1000*0.61365*exp(17.502*AD38/(240.97+AD38))/(DC38+DD38)+CX38)/2)/(1000*0.61365*exp(17.502*AD38/(240.97+AD38))/(DC38+DD38)-CX38)</f>
        <v>0</v>
      </c>
      <c r="AA38">
        <f>1/((CR38+1)/(X38/1.6)+1/(Y38/1.37)) + CR38/((CR38+1)/(X38/1.6) + CR38/(Y38/1.37))</f>
        <v>0</v>
      </c>
      <c r="AB38">
        <f>(CM38*CP38)</f>
        <v>0</v>
      </c>
      <c r="AC38">
        <f>(DE38+(AB38+2*0.95*5.67E-8*(((DE38+$B$7)+273)^4-(DE38+273)^4)-44100*Q38)/(1.84*29.3*Y38+8*0.95*5.67E-8*(DE38+273)^3))</f>
        <v>0</v>
      </c>
      <c r="AD38">
        <f>($C$7*DF38+$D$7*DG38+$E$7*AC38)</f>
        <v>0</v>
      </c>
      <c r="AE38">
        <f>0.61365*exp(17.502*AD38/(240.97+AD38))</f>
        <v>0</v>
      </c>
      <c r="AF38">
        <f>(AG38/AH38*100)</f>
        <v>0</v>
      </c>
      <c r="AG38">
        <f>CX38*(DC38+DD38)/1000</f>
        <v>0</v>
      </c>
      <c r="AH38">
        <f>0.61365*exp(17.502*DE38/(240.97+DE38))</f>
        <v>0</v>
      </c>
      <c r="AI38">
        <f>(AE38-CX38*(DC38+DD38)/1000)</f>
        <v>0</v>
      </c>
      <c r="AJ38">
        <f>(-Q38*44100)</f>
        <v>0</v>
      </c>
      <c r="AK38">
        <f>2*29.3*Y38*0.92*(DE38-AD38)</f>
        <v>0</v>
      </c>
      <c r="AL38">
        <f>2*0.95*5.67E-8*(((DE38+$B$7)+273)^4-(AD38+273)^4)</f>
        <v>0</v>
      </c>
      <c r="AM38">
        <f>AB38+AL38+AJ38+AK38</f>
        <v>0</v>
      </c>
      <c r="AN38">
        <v>0</v>
      </c>
      <c r="AO38">
        <v>0</v>
      </c>
      <c r="AP38">
        <f>IF(AN38*$H$13&gt;=AR38,1.0,(AR38/(AR38-AN38*$H$13)))</f>
        <v>0</v>
      </c>
      <c r="AQ38">
        <f>(AP38-1)*100</f>
        <v>0</v>
      </c>
      <c r="AR38">
        <f>MAX(0,($B$13+$C$13*DJ38)/(1+$D$13*DJ38)*DC38/(DE38+273)*$E$13)</f>
        <v>0</v>
      </c>
      <c r="AS38" t="s">
        <v>448</v>
      </c>
      <c r="AT38">
        <v>12467.3</v>
      </c>
      <c r="AU38">
        <v>640.2653846153845</v>
      </c>
      <c r="AV38">
        <v>3166.39</v>
      </c>
      <c r="AW38">
        <f>1-AU38/AV38</f>
        <v>0</v>
      </c>
      <c r="AX38">
        <v>-1.368509501011927</v>
      </c>
      <c r="AY38" t="s">
        <v>523</v>
      </c>
      <c r="AZ38">
        <v>12576.4</v>
      </c>
      <c r="BA38">
        <v>811.1924999999999</v>
      </c>
      <c r="BB38">
        <v>1022.05</v>
      </c>
      <c r="BC38">
        <f>1-BA38/BB38</f>
        <v>0</v>
      </c>
      <c r="BD38">
        <v>0.5</v>
      </c>
      <c r="BE38">
        <f>CN38</f>
        <v>0</v>
      </c>
      <c r="BF38">
        <f>S38</f>
        <v>0</v>
      </c>
      <c r="BG38">
        <f>BC38*BD38*BE38</f>
        <v>0</v>
      </c>
      <c r="BH38">
        <f>(BF38-AX38)/BE38</f>
        <v>0</v>
      </c>
      <c r="BI38">
        <f>(AV38-BB38)/BB38</f>
        <v>0</v>
      </c>
      <c r="BJ38">
        <f>AU38/(AW38+AU38/BB38)</f>
        <v>0</v>
      </c>
      <c r="BK38" t="s">
        <v>524</v>
      </c>
      <c r="BL38">
        <v>517.49</v>
      </c>
      <c r="BM38">
        <f>IF(BL38&lt;&gt;0, BL38, BJ38)</f>
        <v>0</v>
      </c>
      <c r="BN38">
        <f>1-BM38/BB38</f>
        <v>0</v>
      </c>
      <c r="BO38">
        <f>(BB38-BA38)/(BB38-BM38)</f>
        <v>0</v>
      </c>
      <c r="BP38">
        <f>(AV38-BB38)/(AV38-BM38)</f>
        <v>0</v>
      </c>
      <c r="BQ38">
        <f>(BB38-BA38)/(BB38-AU38)</f>
        <v>0</v>
      </c>
      <c r="BR38">
        <f>(AV38-BB38)/(AV38-AU38)</f>
        <v>0</v>
      </c>
      <c r="BS38">
        <f>(BO38*BM38/BA38)</f>
        <v>0</v>
      </c>
      <c r="BT38">
        <f>(1-BS38)</f>
        <v>0</v>
      </c>
      <c r="BU38">
        <v>2823</v>
      </c>
      <c r="BV38">
        <v>300</v>
      </c>
      <c r="BW38">
        <v>300</v>
      </c>
      <c r="BX38">
        <v>300</v>
      </c>
      <c r="BY38">
        <v>12576.4</v>
      </c>
      <c r="BZ38">
        <v>993.6799999999999</v>
      </c>
      <c r="CA38">
        <v>-0.00911297</v>
      </c>
      <c r="CB38">
        <v>1.27</v>
      </c>
      <c r="CC38" t="s">
        <v>415</v>
      </c>
      <c r="CD38" t="s">
        <v>415</v>
      </c>
      <c r="CE38" t="s">
        <v>415</v>
      </c>
      <c r="CF38" t="s">
        <v>415</v>
      </c>
      <c r="CG38" t="s">
        <v>415</v>
      </c>
      <c r="CH38" t="s">
        <v>415</v>
      </c>
      <c r="CI38" t="s">
        <v>415</v>
      </c>
      <c r="CJ38" t="s">
        <v>415</v>
      </c>
      <c r="CK38" t="s">
        <v>415</v>
      </c>
      <c r="CL38" t="s">
        <v>415</v>
      </c>
      <c r="CM38">
        <f>$B$11*DK38+$C$11*DL38+$F$11*DW38*(1-DZ38)</f>
        <v>0</v>
      </c>
      <c r="CN38">
        <f>CM38*CO38</f>
        <v>0</v>
      </c>
      <c r="CO38">
        <f>($B$11*$D$9+$C$11*$D$9+$F$11*((EJ38+EB38)/MAX(EJ38+EB38+EK38, 0.1)*$I$9+EK38/MAX(EJ38+EB38+EK38, 0.1)*$J$9))/($B$11+$C$11+$F$11)</f>
        <v>0</v>
      </c>
      <c r="CP38">
        <f>($B$11*$K$9+$C$11*$K$9+$F$11*((EJ38+EB38)/MAX(EJ38+EB38+EK38, 0.1)*$P$9+EK38/MAX(EJ38+EB38+EK38, 0.1)*$Q$9))/($B$11+$C$11+$F$11)</f>
        <v>0</v>
      </c>
      <c r="CQ38">
        <v>6</v>
      </c>
      <c r="CR38">
        <v>0.5</v>
      </c>
      <c r="CS38" t="s">
        <v>416</v>
      </c>
      <c r="CT38">
        <v>2</v>
      </c>
      <c r="CU38">
        <v>1689864208.25</v>
      </c>
      <c r="CV38">
        <v>410.0513333333333</v>
      </c>
      <c r="CW38">
        <v>424.3484333333333</v>
      </c>
      <c r="CX38">
        <v>18.49978</v>
      </c>
      <c r="CY38">
        <v>16.95536666666667</v>
      </c>
      <c r="CZ38">
        <v>408.9703666666667</v>
      </c>
      <c r="DA38">
        <v>18.27981333333333</v>
      </c>
      <c r="DB38">
        <v>600.2190666666665</v>
      </c>
      <c r="DC38">
        <v>101.6011666666666</v>
      </c>
      <c r="DD38">
        <v>0.09983979999999998</v>
      </c>
      <c r="DE38">
        <v>25.56211</v>
      </c>
      <c r="DF38">
        <v>25.07980333333333</v>
      </c>
      <c r="DG38">
        <v>999.9000000000002</v>
      </c>
      <c r="DH38">
        <v>0</v>
      </c>
      <c r="DI38">
        <v>0</v>
      </c>
      <c r="DJ38">
        <v>10010.85633333333</v>
      </c>
      <c r="DK38">
        <v>0</v>
      </c>
      <c r="DL38">
        <v>363.484</v>
      </c>
      <c r="DM38">
        <v>-14.29715</v>
      </c>
      <c r="DN38">
        <v>417.7801</v>
      </c>
      <c r="DO38">
        <v>431.6676333333333</v>
      </c>
      <c r="DP38">
        <v>1.544405</v>
      </c>
      <c r="DQ38">
        <v>424.3484333333333</v>
      </c>
      <c r="DR38">
        <v>16.95536666666667</v>
      </c>
      <c r="DS38">
        <v>1.879599666666667</v>
      </c>
      <c r="DT38">
        <v>1.722686333333333</v>
      </c>
      <c r="DU38">
        <v>16.46496333333333</v>
      </c>
      <c r="DV38">
        <v>15.10234333333333</v>
      </c>
      <c r="DW38">
        <v>1499.977</v>
      </c>
      <c r="DX38">
        <v>0.9730059999999997</v>
      </c>
      <c r="DY38">
        <v>0.02699425000000001</v>
      </c>
      <c r="DZ38">
        <v>0</v>
      </c>
      <c r="EA38">
        <v>811.2035666666665</v>
      </c>
      <c r="EB38">
        <v>4.99931</v>
      </c>
      <c r="EC38">
        <v>13338.76</v>
      </c>
      <c r="ED38">
        <v>13259.05</v>
      </c>
      <c r="EE38">
        <v>37.95393333333332</v>
      </c>
      <c r="EF38">
        <v>38.54559999999999</v>
      </c>
      <c r="EG38">
        <v>38.33313333333332</v>
      </c>
      <c r="EH38">
        <v>37.76226666666665</v>
      </c>
      <c r="EI38">
        <v>39.25393333333333</v>
      </c>
      <c r="EJ38">
        <v>1454.624333333333</v>
      </c>
      <c r="EK38">
        <v>40.35466666666665</v>
      </c>
      <c r="EL38">
        <v>0</v>
      </c>
      <c r="EM38">
        <v>602.7999999523163</v>
      </c>
      <c r="EN38">
        <v>0</v>
      </c>
      <c r="EO38">
        <v>811.1924999999999</v>
      </c>
      <c r="EP38">
        <v>-70.00023932598279</v>
      </c>
      <c r="EQ38">
        <v>-996.4205128134578</v>
      </c>
      <c r="ER38">
        <v>13338.85</v>
      </c>
      <c r="ES38">
        <v>15</v>
      </c>
      <c r="ET38">
        <v>1689862945</v>
      </c>
      <c r="EU38" t="s">
        <v>479</v>
      </c>
      <c r="EV38">
        <v>1689862945</v>
      </c>
      <c r="EW38">
        <v>1689861608.6</v>
      </c>
      <c r="EX38">
        <v>10</v>
      </c>
      <c r="EY38">
        <v>0.15</v>
      </c>
      <c r="EZ38">
        <v>-0.008999999999999999</v>
      </c>
      <c r="FA38">
        <v>1.06</v>
      </c>
      <c r="FB38">
        <v>0.167</v>
      </c>
      <c r="FC38">
        <v>1</v>
      </c>
      <c r="FD38">
        <v>16</v>
      </c>
      <c r="FE38">
        <v>0.12</v>
      </c>
      <c r="FF38">
        <v>0.05</v>
      </c>
      <c r="FG38">
        <v>-14.327055</v>
      </c>
      <c r="FH38">
        <v>0.6607407129455962</v>
      </c>
      <c r="FI38">
        <v>0.06779352089248661</v>
      </c>
      <c r="FJ38">
        <v>1</v>
      </c>
      <c r="FK38">
        <v>410.0495666666666</v>
      </c>
      <c r="FL38">
        <v>0.4259933259181074</v>
      </c>
      <c r="FM38">
        <v>0.03682180815163322</v>
      </c>
      <c r="FN38">
        <v>1</v>
      </c>
      <c r="FO38">
        <v>1.573519</v>
      </c>
      <c r="FP38">
        <v>-0.4717990243902456</v>
      </c>
      <c r="FQ38">
        <v>0.05240953781517254</v>
      </c>
      <c r="FR38">
        <v>1</v>
      </c>
      <c r="FS38">
        <v>18.49724</v>
      </c>
      <c r="FT38">
        <v>0.3465984427141049</v>
      </c>
      <c r="FU38">
        <v>0.02506713120136962</v>
      </c>
      <c r="FV38">
        <v>1</v>
      </c>
      <c r="FW38">
        <v>4</v>
      </c>
      <c r="FX38">
        <v>4</v>
      </c>
      <c r="FY38" t="s">
        <v>418</v>
      </c>
      <c r="FZ38">
        <v>3.18348</v>
      </c>
      <c r="GA38">
        <v>2.79653</v>
      </c>
      <c r="GB38">
        <v>0.104585</v>
      </c>
      <c r="GC38">
        <v>0.108069</v>
      </c>
      <c r="GD38">
        <v>0.101659</v>
      </c>
      <c r="GE38">
        <v>0.0965994</v>
      </c>
      <c r="GF38">
        <v>28253</v>
      </c>
      <c r="GG38">
        <v>22364.5</v>
      </c>
      <c r="GH38">
        <v>29465.4</v>
      </c>
      <c r="GI38">
        <v>24543.7</v>
      </c>
      <c r="GJ38">
        <v>33641.7</v>
      </c>
      <c r="GK38">
        <v>32346.4</v>
      </c>
      <c r="GL38">
        <v>40621.2</v>
      </c>
      <c r="GM38">
        <v>40030.8</v>
      </c>
      <c r="GN38">
        <v>2.22337</v>
      </c>
      <c r="GO38">
        <v>1.97558</v>
      </c>
      <c r="GP38">
        <v>0.157394</v>
      </c>
      <c r="GQ38">
        <v>0</v>
      </c>
      <c r="GR38">
        <v>22.4816</v>
      </c>
      <c r="GS38">
        <v>999.9</v>
      </c>
      <c r="GT38">
        <v>66.8</v>
      </c>
      <c r="GU38">
        <v>25.5</v>
      </c>
      <c r="GV38">
        <v>21.5389</v>
      </c>
      <c r="GW38">
        <v>62.8875</v>
      </c>
      <c r="GX38">
        <v>33.0128</v>
      </c>
      <c r="GY38">
        <v>1</v>
      </c>
      <c r="GZ38">
        <v>-0.351565</v>
      </c>
      <c r="HA38">
        <v>-1.24858</v>
      </c>
      <c r="HB38">
        <v>20.2612</v>
      </c>
      <c r="HC38">
        <v>5.22118</v>
      </c>
      <c r="HD38">
        <v>11.9075</v>
      </c>
      <c r="HE38">
        <v>4.9643</v>
      </c>
      <c r="HF38">
        <v>3.29103</v>
      </c>
      <c r="HG38">
        <v>9999</v>
      </c>
      <c r="HH38">
        <v>9999</v>
      </c>
      <c r="HI38">
        <v>9999</v>
      </c>
      <c r="HJ38">
        <v>999.9</v>
      </c>
      <c r="HK38">
        <v>4.97013</v>
      </c>
      <c r="HL38">
        <v>1.87455</v>
      </c>
      <c r="HM38">
        <v>1.87332</v>
      </c>
      <c r="HN38">
        <v>1.8723</v>
      </c>
      <c r="HO38">
        <v>1.87394</v>
      </c>
      <c r="HP38">
        <v>1.86892</v>
      </c>
      <c r="HQ38">
        <v>1.87317</v>
      </c>
      <c r="HR38">
        <v>1.8782</v>
      </c>
      <c r="HS38">
        <v>0</v>
      </c>
      <c r="HT38">
        <v>0</v>
      </c>
      <c r="HU38">
        <v>0</v>
      </c>
      <c r="HV38">
        <v>0</v>
      </c>
      <c r="HW38" t="s">
        <v>419</v>
      </c>
      <c r="HX38" t="s">
        <v>420</v>
      </c>
      <c r="HY38" t="s">
        <v>421</v>
      </c>
      <c r="HZ38" t="s">
        <v>421</v>
      </c>
      <c r="IA38" t="s">
        <v>421</v>
      </c>
      <c r="IB38" t="s">
        <v>421</v>
      </c>
      <c r="IC38">
        <v>0</v>
      </c>
      <c r="ID38">
        <v>100</v>
      </c>
      <c r="IE38">
        <v>100</v>
      </c>
      <c r="IF38">
        <v>1.081</v>
      </c>
      <c r="IG38">
        <v>0.2208</v>
      </c>
      <c r="IH38">
        <v>1.059822513738105</v>
      </c>
      <c r="II38">
        <v>0.0007502269904989051</v>
      </c>
      <c r="IJ38">
        <v>-1.907541437940456E-06</v>
      </c>
      <c r="IK38">
        <v>4.87577687351772E-10</v>
      </c>
      <c r="IL38">
        <v>0.01467436238513454</v>
      </c>
      <c r="IM38">
        <v>-0.004180631305406676</v>
      </c>
      <c r="IN38">
        <v>0.0009752032425147314</v>
      </c>
      <c r="IO38">
        <v>-7.227821618075307E-06</v>
      </c>
      <c r="IP38">
        <v>1</v>
      </c>
      <c r="IQ38">
        <v>1943</v>
      </c>
      <c r="IR38">
        <v>1</v>
      </c>
      <c r="IS38">
        <v>21</v>
      </c>
      <c r="IT38">
        <v>21.2</v>
      </c>
      <c r="IU38">
        <v>43.5</v>
      </c>
      <c r="IV38">
        <v>1.09375</v>
      </c>
      <c r="IW38">
        <v>2.3999</v>
      </c>
      <c r="IX38">
        <v>1.42578</v>
      </c>
      <c r="IY38">
        <v>2.27783</v>
      </c>
      <c r="IZ38">
        <v>1.54785</v>
      </c>
      <c r="JA38">
        <v>2.29126</v>
      </c>
      <c r="JB38">
        <v>28.3532</v>
      </c>
      <c r="JC38">
        <v>15.5067</v>
      </c>
      <c r="JD38">
        <v>18</v>
      </c>
      <c r="JE38">
        <v>618.443</v>
      </c>
      <c r="JF38">
        <v>446.332</v>
      </c>
      <c r="JG38">
        <v>25.5568</v>
      </c>
      <c r="JH38">
        <v>22.7183</v>
      </c>
      <c r="JI38">
        <v>30.0002</v>
      </c>
      <c r="JJ38">
        <v>22.6666</v>
      </c>
      <c r="JK38">
        <v>22.6184</v>
      </c>
      <c r="JL38">
        <v>21.9214</v>
      </c>
      <c r="JM38">
        <v>22.733</v>
      </c>
      <c r="JN38">
        <v>86.5026</v>
      </c>
      <c r="JO38">
        <v>25.5362</v>
      </c>
      <c r="JP38">
        <v>424.225</v>
      </c>
      <c r="JQ38">
        <v>17.0323</v>
      </c>
      <c r="JR38">
        <v>95.97410000000001</v>
      </c>
      <c r="JS38">
        <v>101.858</v>
      </c>
    </row>
    <row r="39" spans="1:279">
      <c r="A39">
        <v>23</v>
      </c>
      <c r="B39">
        <v>1689864285.6</v>
      </c>
      <c r="C39">
        <v>3257.5</v>
      </c>
      <c r="D39" t="s">
        <v>525</v>
      </c>
      <c r="E39" t="s">
        <v>526</v>
      </c>
      <c r="F39">
        <v>15</v>
      </c>
      <c r="L39" t="s">
        <v>521</v>
      </c>
      <c r="N39" t="s">
        <v>410</v>
      </c>
      <c r="O39" t="s">
        <v>522</v>
      </c>
      <c r="P39">
        <v>1689864277.849999</v>
      </c>
      <c r="Q39">
        <f>(R39)/1000</f>
        <v>0</v>
      </c>
      <c r="R39">
        <f>1000*DB39*AP39*(CX39-CY39)/(100*CQ39*(1000-AP39*CX39))</f>
        <v>0</v>
      </c>
      <c r="S39">
        <f>DB39*AP39*(CW39-CV39*(1000-AP39*CY39)/(1000-AP39*CX39))/(100*CQ39)</f>
        <v>0</v>
      </c>
      <c r="T39">
        <f>CV39 - IF(AP39&gt;1, S39*CQ39*100.0/(AR39*DJ39), 0)</f>
        <v>0</v>
      </c>
      <c r="U39">
        <f>((AA39-Q39/2)*T39-S39)/(AA39+Q39/2)</f>
        <v>0</v>
      </c>
      <c r="V39">
        <f>U39*(DC39+DD39)/1000.0</f>
        <v>0</v>
      </c>
      <c r="W39">
        <f>(CV39 - IF(AP39&gt;1, S39*CQ39*100.0/(AR39*DJ39), 0))*(DC39+DD39)/1000.0</f>
        <v>0</v>
      </c>
      <c r="X39">
        <f>2.0/((1/Z39-1/Y39)+SIGN(Z39)*SQRT((1/Z39-1/Y39)*(1/Z39-1/Y39) + 4*CR39/((CR39+1)*(CR39+1))*(2*1/Z39*1/Y39-1/Y39*1/Y39)))</f>
        <v>0</v>
      </c>
      <c r="Y39">
        <f>IF(LEFT(CS39,1)&lt;&gt;"0",IF(LEFT(CS39,1)="1",3.0,CT39),$D$5+$E$5*(DJ39*DC39/($K$5*1000))+$F$5*(DJ39*DC39/($K$5*1000))*MAX(MIN(CQ39,$J$5),$I$5)*MAX(MIN(CQ39,$J$5),$I$5)+$G$5*MAX(MIN(CQ39,$J$5),$I$5)*(DJ39*DC39/($K$5*1000))+$H$5*(DJ39*DC39/($K$5*1000))*(DJ39*DC39/($K$5*1000)))</f>
        <v>0</v>
      </c>
      <c r="Z39">
        <f>Q39*(1000-(1000*0.61365*exp(17.502*AD39/(240.97+AD39))/(DC39+DD39)+CX39)/2)/(1000*0.61365*exp(17.502*AD39/(240.97+AD39))/(DC39+DD39)-CX39)</f>
        <v>0</v>
      </c>
      <c r="AA39">
        <f>1/((CR39+1)/(X39/1.6)+1/(Y39/1.37)) + CR39/((CR39+1)/(X39/1.6) + CR39/(Y39/1.37))</f>
        <v>0</v>
      </c>
      <c r="AB39">
        <f>(CM39*CP39)</f>
        <v>0</v>
      </c>
      <c r="AC39">
        <f>(DE39+(AB39+2*0.95*5.67E-8*(((DE39+$B$7)+273)^4-(DE39+273)^4)-44100*Q39)/(1.84*29.3*Y39+8*0.95*5.67E-8*(DE39+273)^3))</f>
        <v>0</v>
      </c>
      <c r="AD39">
        <f>($C$7*DF39+$D$7*DG39+$E$7*AC39)</f>
        <v>0</v>
      </c>
      <c r="AE39">
        <f>0.61365*exp(17.502*AD39/(240.97+AD39))</f>
        <v>0</v>
      </c>
      <c r="AF39">
        <f>(AG39/AH39*100)</f>
        <v>0</v>
      </c>
      <c r="AG39">
        <f>CX39*(DC39+DD39)/1000</f>
        <v>0</v>
      </c>
      <c r="AH39">
        <f>0.61365*exp(17.502*DE39/(240.97+DE39))</f>
        <v>0</v>
      </c>
      <c r="AI39">
        <f>(AE39-CX39*(DC39+DD39)/1000)</f>
        <v>0</v>
      </c>
      <c r="AJ39">
        <f>(-Q39*44100)</f>
        <v>0</v>
      </c>
      <c r="AK39">
        <f>2*29.3*Y39*0.92*(DE39-AD39)</f>
        <v>0</v>
      </c>
      <c r="AL39">
        <f>2*0.95*5.67E-8*(((DE39+$B$7)+273)^4-(AD39+273)^4)</f>
        <v>0</v>
      </c>
      <c r="AM39">
        <f>AB39+AL39+AJ39+AK39</f>
        <v>0</v>
      </c>
      <c r="AN39">
        <v>0</v>
      </c>
      <c r="AO39">
        <v>0</v>
      </c>
      <c r="AP39">
        <f>IF(AN39*$H$13&gt;=AR39,1.0,(AR39/(AR39-AN39*$H$13)))</f>
        <v>0</v>
      </c>
      <c r="AQ39">
        <f>(AP39-1)*100</f>
        <v>0</v>
      </c>
      <c r="AR39">
        <f>MAX(0,($B$13+$C$13*DJ39)/(1+$D$13*DJ39)*DC39/(DE39+273)*$E$13)</f>
        <v>0</v>
      </c>
      <c r="AS39" t="s">
        <v>448</v>
      </c>
      <c r="AT39">
        <v>12467.3</v>
      </c>
      <c r="AU39">
        <v>640.2653846153845</v>
      </c>
      <c r="AV39">
        <v>3166.39</v>
      </c>
      <c r="AW39">
        <f>1-AU39/AV39</f>
        <v>0</v>
      </c>
      <c r="AX39">
        <v>-1.368509501011927</v>
      </c>
      <c r="AY39" t="s">
        <v>527</v>
      </c>
      <c r="AZ39">
        <v>12579</v>
      </c>
      <c r="BA39">
        <v>697.2802307692308</v>
      </c>
      <c r="BB39">
        <v>1019.99</v>
      </c>
      <c r="BC39">
        <f>1-BA39/BB39</f>
        <v>0</v>
      </c>
      <c r="BD39">
        <v>0.5</v>
      </c>
      <c r="BE39">
        <f>CN39</f>
        <v>0</v>
      </c>
      <c r="BF39">
        <f>S39</f>
        <v>0</v>
      </c>
      <c r="BG39">
        <f>BC39*BD39*BE39</f>
        <v>0</v>
      </c>
      <c r="BH39">
        <f>(BF39-AX39)/BE39</f>
        <v>0</v>
      </c>
      <c r="BI39">
        <f>(AV39-BB39)/BB39</f>
        <v>0</v>
      </c>
      <c r="BJ39">
        <f>AU39/(AW39+AU39/BB39)</f>
        <v>0</v>
      </c>
      <c r="BK39" t="s">
        <v>528</v>
      </c>
      <c r="BL39">
        <v>490.87</v>
      </c>
      <c r="BM39">
        <f>IF(BL39&lt;&gt;0, BL39, BJ39)</f>
        <v>0</v>
      </c>
      <c r="BN39">
        <f>1-BM39/BB39</f>
        <v>0</v>
      </c>
      <c r="BO39">
        <f>(BB39-BA39)/(BB39-BM39)</f>
        <v>0</v>
      </c>
      <c r="BP39">
        <f>(AV39-BB39)/(AV39-BM39)</f>
        <v>0</v>
      </c>
      <c r="BQ39">
        <f>(BB39-BA39)/(BB39-AU39)</f>
        <v>0</v>
      </c>
      <c r="BR39">
        <f>(AV39-BB39)/(AV39-AU39)</f>
        <v>0</v>
      </c>
      <c r="BS39">
        <f>(BO39*BM39/BA39)</f>
        <v>0</v>
      </c>
      <c r="BT39">
        <f>(1-BS39)</f>
        <v>0</v>
      </c>
      <c r="BU39">
        <v>2825</v>
      </c>
      <c r="BV39">
        <v>300</v>
      </c>
      <c r="BW39">
        <v>300</v>
      </c>
      <c r="BX39">
        <v>300</v>
      </c>
      <c r="BY39">
        <v>12579</v>
      </c>
      <c r="BZ39">
        <v>983.39</v>
      </c>
      <c r="CA39">
        <v>-0.009545690000000001</v>
      </c>
      <c r="CB39">
        <v>-1.13</v>
      </c>
      <c r="CC39" t="s">
        <v>415</v>
      </c>
      <c r="CD39" t="s">
        <v>415</v>
      </c>
      <c r="CE39" t="s">
        <v>415</v>
      </c>
      <c r="CF39" t="s">
        <v>415</v>
      </c>
      <c r="CG39" t="s">
        <v>415</v>
      </c>
      <c r="CH39" t="s">
        <v>415</v>
      </c>
      <c r="CI39" t="s">
        <v>415</v>
      </c>
      <c r="CJ39" t="s">
        <v>415</v>
      </c>
      <c r="CK39" t="s">
        <v>415</v>
      </c>
      <c r="CL39" t="s">
        <v>415</v>
      </c>
      <c r="CM39">
        <f>$B$11*DK39+$C$11*DL39+$F$11*DW39*(1-DZ39)</f>
        <v>0</v>
      </c>
      <c r="CN39">
        <f>CM39*CO39</f>
        <v>0</v>
      </c>
      <c r="CO39">
        <f>($B$11*$D$9+$C$11*$D$9+$F$11*((EJ39+EB39)/MAX(EJ39+EB39+EK39, 0.1)*$I$9+EK39/MAX(EJ39+EB39+EK39, 0.1)*$J$9))/($B$11+$C$11+$F$11)</f>
        <v>0</v>
      </c>
      <c r="CP39">
        <f>($B$11*$K$9+$C$11*$K$9+$F$11*((EJ39+EB39)/MAX(EJ39+EB39+EK39, 0.1)*$P$9+EK39/MAX(EJ39+EB39+EK39, 0.1)*$Q$9))/($B$11+$C$11+$F$11)</f>
        <v>0</v>
      </c>
      <c r="CQ39">
        <v>6</v>
      </c>
      <c r="CR39">
        <v>0.5</v>
      </c>
      <c r="CS39" t="s">
        <v>416</v>
      </c>
      <c r="CT39">
        <v>2</v>
      </c>
      <c r="CU39">
        <v>1689864277.849999</v>
      </c>
      <c r="CV39">
        <v>409.9646333333334</v>
      </c>
      <c r="CW39">
        <v>423.6277666666666</v>
      </c>
      <c r="CX39">
        <v>17.95089666666667</v>
      </c>
      <c r="CY39">
        <v>16.41818333333334</v>
      </c>
      <c r="CZ39">
        <v>408.8836333333334</v>
      </c>
      <c r="DA39">
        <v>17.74374</v>
      </c>
      <c r="DB39">
        <v>600.2381333333334</v>
      </c>
      <c r="DC39">
        <v>101.5997666666667</v>
      </c>
      <c r="DD39">
        <v>0.1000284966666667</v>
      </c>
      <c r="DE39">
        <v>25.47964</v>
      </c>
      <c r="DF39">
        <v>24.78721</v>
      </c>
      <c r="DG39">
        <v>999.9000000000002</v>
      </c>
      <c r="DH39">
        <v>0</v>
      </c>
      <c r="DI39">
        <v>0</v>
      </c>
      <c r="DJ39">
        <v>9999.392666666668</v>
      </c>
      <c r="DK39">
        <v>0</v>
      </c>
      <c r="DL39">
        <v>370.9760666666667</v>
      </c>
      <c r="DM39">
        <v>-13.66314666666667</v>
      </c>
      <c r="DN39">
        <v>417.4583666666667</v>
      </c>
      <c r="DO39">
        <v>430.6992</v>
      </c>
      <c r="DP39">
        <v>1.532714666666667</v>
      </c>
      <c r="DQ39">
        <v>423.6277666666666</v>
      </c>
      <c r="DR39">
        <v>16.41818333333334</v>
      </c>
      <c r="DS39">
        <v>1.823805333333333</v>
      </c>
      <c r="DT39">
        <v>1.668081</v>
      </c>
      <c r="DU39">
        <v>15.99232666666667</v>
      </c>
      <c r="DV39">
        <v>14.60255333333333</v>
      </c>
      <c r="DW39">
        <v>1000.000766666667</v>
      </c>
      <c r="DX39">
        <v>0.9599958000000001</v>
      </c>
      <c r="DY39">
        <v>0.04000414</v>
      </c>
      <c r="DZ39">
        <v>0</v>
      </c>
      <c r="EA39">
        <v>697.2324</v>
      </c>
      <c r="EB39">
        <v>4.99931</v>
      </c>
      <c r="EC39">
        <v>8272.233333333334</v>
      </c>
      <c r="ED39">
        <v>8784.857</v>
      </c>
      <c r="EE39">
        <v>38.64556666666665</v>
      </c>
      <c r="EF39">
        <v>39.5623</v>
      </c>
      <c r="EG39">
        <v>39.14143333333332</v>
      </c>
      <c r="EH39">
        <v>39.30613333333334</v>
      </c>
      <c r="EI39">
        <v>40.17889999999999</v>
      </c>
      <c r="EJ39">
        <v>955.1973333333333</v>
      </c>
      <c r="EK39">
        <v>39.80133333333333</v>
      </c>
      <c r="EL39">
        <v>0</v>
      </c>
      <c r="EM39">
        <v>68.79999995231628</v>
      </c>
      <c r="EN39">
        <v>0</v>
      </c>
      <c r="EO39">
        <v>697.2802307692308</v>
      </c>
      <c r="EP39">
        <v>-34.99958978435147</v>
      </c>
      <c r="EQ39">
        <v>-296.8447865173336</v>
      </c>
      <c r="ER39">
        <v>8272.682692307691</v>
      </c>
      <c r="ES39">
        <v>15</v>
      </c>
      <c r="ET39">
        <v>1689862945</v>
      </c>
      <c r="EU39" t="s">
        <v>479</v>
      </c>
      <c r="EV39">
        <v>1689862945</v>
      </c>
      <c r="EW39">
        <v>1689861608.6</v>
      </c>
      <c r="EX39">
        <v>10</v>
      </c>
      <c r="EY39">
        <v>0.15</v>
      </c>
      <c r="EZ39">
        <v>-0.008999999999999999</v>
      </c>
      <c r="FA39">
        <v>1.06</v>
      </c>
      <c r="FB39">
        <v>0.167</v>
      </c>
      <c r="FC39">
        <v>1</v>
      </c>
      <c r="FD39">
        <v>16</v>
      </c>
      <c r="FE39">
        <v>0.12</v>
      </c>
      <c r="FF39">
        <v>0.05</v>
      </c>
      <c r="FG39">
        <v>-13.6592825</v>
      </c>
      <c r="FH39">
        <v>0.1353219512195175</v>
      </c>
      <c r="FI39">
        <v>0.04551145947725698</v>
      </c>
      <c r="FJ39">
        <v>1</v>
      </c>
      <c r="FK39">
        <v>409.9646333333334</v>
      </c>
      <c r="FL39">
        <v>0.6137219132363841</v>
      </c>
      <c r="FM39">
        <v>0.04926559538754044</v>
      </c>
      <c r="FN39">
        <v>1</v>
      </c>
      <c r="FO39">
        <v>1.537649</v>
      </c>
      <c r="FP39">
        <v>-0.09977988742965108</v>
      </c>
      <c r="FQ39">
        <v>0.01162296321942043</v>
      </c>
      <c r="FR39">
        <v>1</v>
      </c>
      <c r="FS39">
        <v>17.95089666666667</v>
      </c>
      <c r="FT39">
        <v>0.1115132369299428</v>
      </c>
      <c r="FU39">
        <v>0.008244856308969505</v>
      </c>
      <c r="FV39">
        <v>1</v>
      </c>
      <c r="FW39">
        <v>4</v>
      </c>
      <c r="FX39">
        <v>4</v>
      </c>
      <c r="FY39" t="s">
        <v>418</v>
      </c>
      <c r="FZ39">
        <v>3.18354</v>
      </c>
      <c r="GA39">
        <v>2.79706</v>
      </c>
      <c r="GB39">
        <v>0.104555</v>
      </c>
      <c r="GC39">
        <v>0.107909</v>
      </c>
      <c r="GD39">
        <v>0.09941510000000001</v>
      </c>
      <c r="GE39">
        <v>0.09430230000000001</v>
      </c>
      <c r="GF39">
        <v>28253.3</v>
      </c>
      <c r="GG39">
        <v>22367.9</v>
      </c>
      <c r="GH39">
        <v>29464.9</v>
      </c>
      <c r="GI39">
        <v>24543.2</v>
      </c>
      <c r="GJ39">
        <v>33728.3</v>
      </c>
      <c r="GK39">
        <v>32429.4</v>
      </c>
      <c r="GL39">
        <v>40621.1</v>
      </c>
      <c r="GM39">
        <v>40029.6</v>
      </c>
      <c r="GN39">
        <v>2.22288</v>
      </c>
      <c r="GO39">
        <v>1.97388</v>
      </c>
      <c r="GP39">
        <v>0.151239</v>
      </c>
      <c r="GQ39">
        <v>0</v>
      </c>
      <c r="GR39">
        <v>22.3449</v>
      </c>
      <c r="GS39">
        <v>999.9</v>
      </c>
      <c r="GT39">
        <v>66.8</v>
      </c>
      <c r="GU39">
        <v>25.5</v>
      </c>
      <c r="GV39">
        <v>21.5372</v>
      </c>
      <c r="GW39">
        <v>61.9275</v>
      </c>
      <c r="GX39">
        <v>33.6659</v>
      </c>
      <c r="GY39">
        <v>1</v>
      </c>
      <c r="GZ39">
        <v>-0.346105</v>
      </c>
      <c r="HA39">
        <v>-3.2207</v>
      </c>
      <c r="HB39">
        <v>20.2393</v>
      </c>
      <c r="HC39">
        <v>5.22568</v>
      </c>
      <c r="HD39">
        <v>11.9081</v>
      </c>
      <c r="HE39">
        <v>4.96345</v>
      </c>
      <c r="HF39">
        <v>3.29133</v>
      </c>
      <c r="HG39">
        <v>9999</v>
      </c>
      <c r="HH39">
        <v>9999</v>
      </c>
      <c r="HI39">
        <v>9999</v>
      </c>
      <c r="HJ39">
        <v>999.9</v>
      </c>
      <c r="HK39">
        <v>4.97012</v>
      </c>
      <c r="HL39">
        <v>1.87455</v>
      </c>
      <c r="HM39">
        <v>1.87328</v>
      </c>
      <c r="HN39">
        <v>1.87225</v>
      </c>
      <c r="HO39">
        <v>1.87393</v>
      </c>
      <c r="HP39">
        <v>1.86891</v>
      </c>
      <c r="HQ39">
        <v>1.87317</v>
      </c>
      <c r="HR39">
        <v>1.87819</v>
      </c>
      <c r="HS39">
        <v>0</v>
      </c>
      <c r="HT39">
        <v>0</v>
      </c>
      <c r="HU39">
        <v>0</v>
      </c>
      <c r="HV39">
        <v>0</v>
      </c>
      <c r="HW39" t="s">
        <v>419</v>
      </c>
      <c r="HX39" t="s">
        <v>420</v>
      </c>
      <c r="HY39" t="s">
        <v>421</v>
      </c>
      <c r="HZ39" t="s">
        <v>421</v>
      </c>
      <c r="IA39" t="s">
        <v>421</v>
      </c>
      <c r="IB39" t="s">
        <v>421</v>
      </c>
      <c r="IC39">
        <v>0</v>
      </c>
      <c r="ID39">
        <v>100</v>
      </c>
      <c r="IE39">
        <v>100</v>
      </c>
      <c r="IF39">
        <v>1.081</v>
      </c>
      <c r="IG39">
        <v>0.2075</v>
      </c>
      <c r="IH39">
        <v>1.059822513738105</v>
      </c>
      <c r="II39">
        <v>0.0007502269904989051</v>
      </c>
      <c r="IJ39">
        <v>-1.907541437940456E-06</v>
      </c>
      <c r="IK39">
        <v>4.87577687351772E-10</v>
      </c>
      <c r="IL39">
        <v>0.01467436238513454</v>
      </c>
      <c r="IM39">
        <v>-0.004180631305406676</v>
      </c>
      <c r="IN39">
        <v>0.0009752032425147314</v>
      </c>
      <c r="IO39">
        <v>-7.227821618075307E-06</v>
      </c>
      <c r="IP39">
        <v>1</v>
      </c>
      <c r="IQ39">
        <v>1943</v>
      </c>
      <c r="IR39">
        <v>1</v>
      </c>
      <c r="IS39">
        <v>21</v>
      </c>
      <c r="IT39">
        <v>22.3</v>
      </c>
      <c r="IU39">
        <v>44.6</v>
      </c>
      <c r="IV39">
        <v>1.09131</v>
      </c>
      <c r="IW39">
        <v>2.39258</v>
      </c>
      <c r="IX39">
        <v>1.42578</v>
      </c>
      <c r="IY39">
        <v>2.27783</v>
      </c>
      <c r="IZ39">
        <v>1.54785</v>
      </c>
      <c r="JA39">
        <v>2.34985</v>
      </c>
      <c r="JB39">
        <v>28.3953</v>
      </c>
      <c r="JC39">
        <v>15.4892</v>
      </c>
      <c r="JD39">
        <v>18</v>
      </c>
      <c r="JE39">
        <v>618.5359999999999</v>
      </c>
      <c r="JF39">
        <v>445.683</v>
      </c>
      <c r="JG39">
        <v>27.5136</v>
      </c>
      <c r="JH39">
        <v>22.7579</v>
      </c>
      <c r="JI39">
        <v>30.0002</v>
      </c>
      <c r="JJ39">
        <v>22.706</v>
      </c>
      <c r="JK39">
        <v>22.6571</v>
      </c>
      <c r="JL39">
        <v>21.8785</v>
      </c>
      <c r="JM39">
        <v>24.7216</v>
      </c>
      <c r="JN39">
        <v>85.75360000000001</v>
      </c>
      <c r="JO39">
        <v>27.5914</v>
      </c>
      <c r="JP39">
        <v>423.564</v>
      </c>
      <c r="JQ39">
        <v>16.5851</v>
      </c>
      <c r="JR39">
        <v>95.97329999999999</v>
      </c>
      <c r="JS39">
        <v>101.856</v>
      </c>
    </row>
    <row r="40" spans="1:279">
      <c r="A40">
        <v>24</v>
      </c>
      <c r="B40">
        <v>1689864355.1</v>
      </c>
      <c r="C40">
        <v>3327</v>
      </c>
      <c r="D40" t="s">
        <v>529</v>
      </c>
      <c r="E40" t="s">
        <v>530</v>
      </c>
      <c r="F40">
        <v>15</v>
      </c>
      <c r="L40" t="s">
        <v>521</v>
      </c>
      <c r="N40" t="s">
        <v>410</v>
      </c>
      <c r="O40" t="s">
        <v>522</v>
      </c>
      <c r="P40">
        <v>1689864347.349999</v>
      </c>
      <c r="Q40">
        <f>(R40)/1000</f>
        <v>0</v>
      </c>
      <c r="R40">
        <f>1000*DB40*AP40*(CX40-CY40)/(100*CQ40*(1000-AP40*CX40))</f>
        <v>0</v>
      </c>
      <c r="S40">
        <f>DB40*AP40*(CW40-CV40*(1000-AP40*CY40)/(1000-AP40*CX40))/(100*CQ40)</f>
        <v>0</v>
      </c>
      <c r="T40">
        <f>CV40 - IF(AP40&gt;1, S40*CQ40*100.0/(AR40*DJ40), 0)</f>
        <v>0</v>
      </c>
      <c r="U40">
        <f>((AA40-Q40/2)*T40-S40)/(AA40+Q40/2)</f>
        <v>0</v>
      </c>
      <c r="V40">
        <f>U40*(DC40+DD40)/1000.0</f>
        <v>0</v>
      </c>
      <c r="W40">
        <f>(CV40 - IF(AP40&gt;1, S40*CQ40*100.0/(AR40*DJ40), 0))*(DC40+DD40)/1000.0</f>
        <v>0</v>
      </c>
      <c r="X40">
        <f>2.0/((1/Z40-1/Y40)+SIGN(Z40)*SQRT((1/Z40-1/Y40)*(1/Z40-1/Y40) + 4*CR40/((CR40+1)*(CR40+1))*(2*1/Z40*1/Y40-1/Y40*1/Y40)))</f>
        <v>0</v>
      </c>
      <c r="Y40">
        <f>IF(LEFT(CS40,1)&lt;&gt;"0",IF(LEFT(CS40,1)="1",3.0,CT40),$D$5+$E$5*(DJ40*DC40/($K$5*1000))+$F$5*(DJ40*DC40/($K$5*1000))*MAX(MIN(CQ40,$J$5),$I$5)*MAX(MIN(CQ40,$J$5),$I$5)+$G$5*MAX(MIN(CQ40,$J$5),$I$5)*(DJ40*DC40/($K$5*1000))+$H$5*(DJ40*DC40/($K$5*1000))*(DJ40*DC40/($K$5*1000)))</f>
        <v>0</v>
      </c>
      <c r="Z40">
        <f>Q40*(1000-(1000*0.61365*exp(17.502*AD40/(240.97+AD40))/(DC40+DD40)+CX40)/2)/(1000*0.61365*exp(17.502*AD40/(240.97+AD40))/(DC40+DD40)-CX40)</f>
        <v>0</v>
      </c>
      <c r="AA40">
        <f>1/((CR40+1)/(X40/1.6)+1/(Y40/1.37)) + CR40/((CR40+1)/(X40/1.6) + CR40/(Y40/1.37))</f>
        <v>0</v>
      </c>
      <c r="AB40">
        <f>(CM40*CP40)</f>
        <v>0</v>
      </c>
      <c r="AC40">
        <f>(DE40+(AB40+2*0.95*5.67E-8*(((DE40+$B$7)+273)^4-(DE40+273)^4)-44100*Q40)/(1.84*29.3*Y40+8*0.95*5.67E-8*(DE40+273)^3))</f>
        <v>0</v>
      </c>
      <c r="AD40">
        <f>($C$7*DF40+$D$7*DG40+$E$7*AC40)</f>
        <v>0</v>
      </c>
      <c r="AE40">
        <f>0.61365*exp(17.502*AD40/(240.97+AD40))</f>
        <v>0</v>
      </c>
      <c r="AF40">
        <f>(AG40/AH40*100)</f>
        <v>0</v>
      </c>
      <c r="AG40">
        <f>CX40*(DC40+DD40)/1000</f>
        <v>0</v>
      </c>
      <c r="AH40">
        <f>0.61365*exp(17.502*DE40/(240.97+DE40))</f>
        <v>0</v>
      </c>
      <c r="AI40">
        <f>(AE40-CX40*(DC40+DD40)/1000)</f>
        <v>0</v>
      </c>
      <c r="AJ40">
        <f>(-Q40*44100)</f>
        <v>0</v>
      </c>
      <c r="AK40">
        <f>2*29.3*Y40*0.92*(DE40-AD40)</f>
        <v>0</v>
      </c>
      <c r="AL40">
        <f>2*0.95*5.67E-8*(((DE40+$B$7)+273)^4-(AD40+273)^4)</f>
        <v>0</v>
      </c>
      <c r="AM40">
        <f>AB40+AL40+AJ40+AK40</f>
        <v>0</v>
      </c>
      <c r="AN40">
        <v>0</v>
      </c>
      <c r="AO40">
        <v>0</v>
      </c>
      <c r="AP40">
        <f>IF(AN40*$H$13&gt;=AR40,1.0,(AR40/(AR40-AN40*$H$13)))</f>
        <v>0</v>
      </c>
      <c r="AQ40">
        <f>(AP40-1)*100</f>
        <v>0</v>
      </c>
      <c r="AR40">
        <f>MAX(0,($B$13+$C$13*DJ40)/(1+$D$13*DJ40)*DC40/(DE40+273)*$E$13)</f>
        <v>0</v>
      </c>
      <c r="AS40" t="s">
        <v>448</v>
      </c>
      <c r="AT40">
        <v>12467.3</v>
      </c>
      <c r="AU40">
        <v>640.2653846153845</v>
      </c>
      <c r="AV40">
        <v>3166.39</v>
      </c>
      <c r="AW40">
        <f>1-AU40/AV40</f>
        <v>0</v>
      </c>
      <c r="AX40">
        <v>-1.368509501011927</v>
      </c>
      <c r="AY40" t="s">
        <v>531</v>
      </c>
      <c r="AZ40">
        <v>12590.6</v>
      </c>
      <c r="BA40">
        <v>688.1457307692309</v>
      </c>
      <c r="BB40">
        <v>1483.88</v>
      </c>
      <c r="BC40">
        <f>1-BA40/BB40</f>
        <v>0</v>
      </c>
      <c r="BD40">
        <v>0.5</v>
      </c>
      <c r="BE40">
        <f>CN40</f>
        <v>0</v>
      </c>
      <c r="BF40">
        <f>S40</f>
        <v>0</v>
      </c>
      <c r="BG40">
        <f>BC40*BD40*BE40</f>
        <v>0</v>
      </c>
      <c r="BH40">
        <f>(BF40-AX40)/BE40</f>
        <v>0</v>
      </c>
      <c r="BI40">
        <f>(AV40-BB40)/BB40</f>
        <v>0</v>
      </c>
      <c r="BJ40">
        <f>AU40/(AW40+AU40/BB40)</f>
        <v>0</v>
      </c>
      <c r="BK40" t="s">
        <v>532</v>
      </c>
      <c r="BL40">
        <v>511.8</v>
      </c>
      <c r="BM40">
        <f>IF(BL40&lt;&gt;0, BL40, BJ40)</f>
        <v>0</v>
      </c>
      <c r="BN40">
        <f>1-BM40/BB40</f>
        <v>0</v>
      </c>
      <c r="BO40">
        <f>(BB40-BA40)/(BB40-BM40)</f>
        <v>0</v>
      </c>
      <c r="BP40">
        <f>(AV40-BB40)/(AV40-BM40)</f>
        <v>0</v>
      </c>
      <c r="BQ40">
        <f>(BB40-BA40)/(BB40-AU40)</f>
        <v>0</v>
      </c>
      <c r="BR40">
        <f>(AV40-BB40)/(AV40-AU40)</f>
        <v>0</v>
      </c>
      <c r="BS40">
        <f>(BO40*BM40/BA40)</f>
        <v>0</v>
      </c>
      <c r="BT40">
        <f>(1-BS40)</f>
        <v>0</v>
      </c>
      <c r="BU40">
        <v>2827</v>
      </c>
      <c r="BV40">
        <v>300</v>
      </c>
      <c r="BW40">
        <v>300</v>
      </c>
      <c r="BX40">
        <v>300</v>
      </c>
      <c r="BY40">
        <v>12590.6</v>
      </c>
      <c r="BZ40">
        <v>1401.05</v>
      </c>
      <c r="CA40">
        <v>-0.009986409999999999</v>
      </c>
      <c r="CB40">
        <v>-15.6</v>
      </c>
      <c r="CC40" t="s">
        <v>415</v>
      </c>
      <c r="CD40" t="s">
        <v>415</v>
      </c>
      <c r="CE40" t="s">
        <v>415</v>
      </c>
      <c r="CF40" t="s">
        <v>415</v>
      </c>
      <c r="CG40" t="s">
        <v>415</v>
      </c>
      <c r="CH40" t="s">
        <v>415</v>
      </c>
      <c r="CI40" t="s">
        <v>415</v>
      </c>
      <c r="CJ40" t="s">
        <v>415</v>
      </c>
      <c r="CK40" t="s">
        <v>415</v>
      </c>
      <c r="CL40" t="s">
        <v>415</v>
      </c>
      <c r="CM40">
        <f>$B$11*DK40+$C$11*DL40+$F$11*DW40*(1-DZ40)</f>
        <v>0</v>
      </c>
      <c r="CN40">
        <f>CM40*CO40</f>
        <v>0</v>
      </c>
      <c r="CO40">
        <f>($B$11*$D$9+$C$11*$D$9+$F$11*((EJ40+EB40)/MAX(EJ40+EB40+EK40, 0.1)*$I$9+EK40/MAX(EJ40+EB40+EK40, 0.1)*$J$9))/($B$11+$C$11+$F$11)</f>
        <v>0</v>
      </c>
      <c r="CP40">
        <f>($B$11*$K$9+$C$11*$K$9+$F$11*((EJ40+EB40)/MAX(EJ40+EB40+EK40, 0.1)*$P$9+EK40/MAX(EJ40+EB40+EK40, 0.1)*$Q$9))/($B$11+$C$11+$F$11)</f>
        <v>0</v>
      </c>
      <c r="CQ40">
        <v>6</v>
      </c>
      <c r="CR40">
        <v>0.5</v>
      </c>
      <c r="CS40" t="s">
        <v>416</v>
      </c>
      <c r="CT40">
        <v>2</v>
      </c>
      <c r="CU40">
        <v>1689864347.349999</v>
      </c>
      <c r="CV40">
        <v>410.0068000000001</v>
      </c>
      <c r="CW40">
        <v>422.1328333333333</v>
      </c>
      <c r="CX40">
        <v>17.86848333333333</v>
      </c>
      <c r="CY40">
        <v>16.45351666666667</v>
      </c>
      <c r="CZ40">
        <v>408.9258666666667</v>
      </c>
      <c r="DA40">
        <v>17.66322333333333</v>
      </c>
      <c r="DB40">
        <v>600.2414</v>
      </c>
      <c r="DC40">
        <v>101.5960333333334</v>
      </c>
      <c r="DD40">
        <v>0.1001089433333333</v>
      </c>
      <c r="DE40">
        <v>25.72774</v>
      </c>
      <c r="DF40">
        <v>24.79646666666667</v>
      </c>
      <c r="DG40">
        <v>999.9000000000002</v>
      </c>
      <c r="DH40">
        <v>0</v>
      </c>
      <c r="DI40">
        <v>0</v>
      </c>
      <c r="DJ40">
        <v>9994.393666666667</v>
      </c>
      <c r="DK40">
        <v>0</v>
      </c>
      <c r="DL40">
        <v>382.7213333333333</v>
      </c>
      <c r="DM40">
        <v>-12.12606333333334</v>
      </c>
      <c r="DN40">
        <v>417.4662666666666</v>
      </c>
      <c r="DO40">
        <v>429.1946333333333</v>
      </c>
      <c r="DP40">
        <v>1.414962666666667</v>
      </c>
      <c r="DQ40">
        <v>422.1328333333333</v>
      </c>
      <c r="DR40">
        <v>16.45351666666667</v>
      </c>
      <c r="DS40">
        <v>1.815367</v>
      </c>
      <c r="DT40">
        <v>1.671612333333333</v>
      </c>
      <c r="DU40">
        <v>15.91974333333333</v>
      </c>
      <c r="DV40">
        <v>14.63527666666667</v>
      </c>
      <c r="DW40">
        <v>500.0022333333333</v>
      </c>
      <c r="DX40">
        <v>0.9199960666666667</v>
      </c>
      <c r="DY40">
        <v>0.08000374666666668</v>
      </c>
      <c r="DZ40">
        <v>0</v>
      </c>
      <c r="EA40">
        <v>688.1592333333334</v>
      </c>
      <c r="EB40">
        <v>4.99931</v>
      </c>
      <c r="EC40">
        <v>4800.078333333333</v>
      </c>
      <c r="ED40">
        <v>4309.377666666666</v>
      </c>
      <c r="EE40">
        <v>38.81199999999999</v>
      </c>
      <c r="EF40">
        <v>40.14773333333332</v>
      </c>
      <c r="EG40">
        <v>39.7311</v>
      </c>
      <c r="EH40">
        <v>38.93089999999999</v>
      </c>
      <c r="EI40">
        <v>40.56199999999998</v>
      </c>
      <c r="EJ40">
        <v>455.3999999999999</v>
      </c>
      <c r="EK40">
        <v>39.60133333333332</v>
      </c>
      <c r="EL40">
        <v>0</v>
      </c>
      <c r="EM40">
        <v>68.89999985694885</v>
      </c>
      <c r="EN40">
        <v>0</v>
      </c>
      <c r="EO40">
        <v>688.1457307692309</v>
      </c>
      <c r="EP40">
        <v>9.818700868253764</v>
      </c>
      <c r="EQ40">
        <v>47.50769223726862</v>
      </c>
      <c r="ER40">
        <v>4800.345384615384</v>
      </c>
      <c r="ES40">
        <v>15</v>
      </c>
      <c r="ET40">
        <v>1689862945</v>
      </c>
      <c r="EU40" t="s">
        <v>479</v>
      </c>
      <c r="EV40">
        <v>1689862945</v>
      </c>
      <c r="EW40">
        <v>1689861608.6</v>
      </c>
      <c r="EX40">
        <v>10</v>
      </c>
      <c r="EY40">
        <v>0.15</v>
      </c>
      <c r="EZ40">
        <v>-0.008999999999999999</v>
      </c>
      <c r="FA40">
        <v>1.06</v>
      </c>
      <c r="FB40">
        <v>0.167</v>
      </c>
      <c r="FC40">
        <v>1</v>
      </c>
      <c r="FD40">
        <v>16</v>
      </c>
      <c r="FE40">
        <v>0.12</v>
      </c>
      <c r="FF40">
        <v>0.05</v>
      </c>
      <c r="FG40">
        <v>-12.1366525</v>
      </c>
      <c r="FH40">
        <v>0.4034577861163487</v>
      </c>
      <c r="FI40">
        <v>0.05295162881111394</v>
      </c>
      <c r="FJ40">
        <v>1</v>
      </c>
      <c r="FK40">
        <v>410.0063</v>
      </c>
      <c r="FL40">
        <v>0.2579666295884963</v>
      </c>
      <c r="FM40">
        <v>0.02876125866508945</v>
      </c>
      <c r="FN40">
        <v>1</v>
      </c>
      <c r="FO40">
        <v>1.423611</v>
      </c>
      <c r="FP40">
        <v>-0.1948415009380871</v>
      </c>
      <c r="FQ40">
        <v>0.01969077751131224</v>
      </c>
      <c r="FR40">
        <v>1</v>
      </c>
      <c r="FS40">
        <v>17.86794333333334</v>
      </c>
      <c r="FT40">
        <v>0.03953459399332865</v>
      </c>
      <c r="FU40">
        <v>0.005135866258210451</v>
      </c>
      <c r="FV40">
        <v>1</v>
      </c>
      <c r="FW40">
        <v>4</v>
      </c>
      <c r="FX40">
        <v>4</v>
      </c>
      <c r="FY40" t="s">
        <v>418</v>
      </c>
      <c r="FZ40">
        <v>3.18344</v>
      </c>
      <c r="GA40">
        <v>2.79719</v>
      </c>
      <c r="GB40">
        <v>0.104528</v>
      </c>
      <c r="GC40">
        <v>0.107606</v>
      </c>
      <c r="GD40">
        <v>0.0991011</v>
      </c>
      <c r="GE40">
        <v>0.0946579</v>
      </c>
      <c r="GF40">
        <v>28250.8</v>
      </c>
      <c r="GG40">
        <v>22373.8</v>
      </c>
      <c r="GH40">
        <v>29461.6</v>
      </c>
      <c r="GI40">
        <v>24541.4</v>
      </c>
      <c r="GJ40">
        <v>33736.9</v>
      </c>
      <c r="GK40">
        <v>32414.2</v>
      </c>
      <c r="GL40">
        <v>40616.8</v>
      </c>
      <c r="GM40">
        <v>40026.9</v>
      </c>
      <c r="GN40">
        <v>2.2224</v>
      </c>
      <c r="GO40">
        <v>1.97313</v>
      </c>
      <c r="GP40">
        <v>0.148736</v>
      </c>
      <c r="GQ40">
        <v>0</v>
      </c>
      <c r="GR40">
        <v>22.3925</v>
      </c>
      <c r="GS40">
        <v>999.9</v>
      </c>
      <c r="GT40">
        <v>66.7</v>
      </c>
      <c r="GU40">
        <v>25.5</v>
      </c>
      <c r="GV40">
        <v>21.5058</v>
      </c>
      <c r="GW40">
        <v>62.0375</v>
      </c>
      <c r="GX40">
        <v>33.0128</v>
      </c>
      <c r="GY40">
        <v>1</v>
      </c>
      <c r="GZ40">
        <v>-0.340762</v>
      </c>
      <c r="HA40">
        <v>-4.31063</v>
      </c>
      <c r="HB40">
        <v>20.222</v>
      </c>
      <c r="HC40">
        <v>5.22822</v>
      </c>
      <c r="HD40">
        <v>11.9081</v>
      </c>
      <c r="HE40">
        <v>4.9654</v>
      </c>
      <c r="HF40">
        <v>3.29192</v>
      </c>
      <c r="HG40">
        <v>9999</v>
      </c>
      <c r="HH40">
        <v>9999</v>
      </c>
      <c r="HI40">
        <v>9999</v>
      </c>
      <c r="HJ40">
        <v>999.9</v>
      </c>
      <c r="HK40">
        <v>4.97008</v>
      </c>
      <c r="HL40">
        <v>1.87455</v>
      </c>
      <c r="HM40">
        <v>1.87328</v>
      </c>
      <c r="HN40">
        <v>1.87226</v>
      </c>
      <c r="HO40">
        <v>1.87393</v>
      </c>
      <c r="HP40">
        <v>1.8689</v>
      </c>
      <c r="HQ40">
        <v>1.87317</v>
      </c>
      <c r="HR40">
        <v>1.8782</v>
      </c>
      <c r="HS40">
        <v>0</v>
      </c>
      <c r="HT40">
        <v>0</v>
      </c>
      <c r="HU40">
        <v>0</v>
      </c>
      <c r="HV40">
        <v>0</v>
      </c>
      <c r="HW40" t="s">
        <v>419</v>
      </c>
      <c r="HX40" t="s">
        <v>420</v>
      </c>
      <c r="HY40" t="s">
        <v>421</v>
      </c>
      <c r="HZ40" t="s">
        <v>421</v>
      </c>
      <c r="IA40" t="s">
        <v>421</v>
      </c>
      <c r="IB40" t="s">
        <v>421</v>
      </c>
      <c r="IC40">
        <v>0</v>
      </c>
      <c r="ID40">
        <v>100</v>
      </c>
      <c r="IE40">
        <v>100</v>
      </c>
      <c r="IF40">
        <v>1.081</v>
      </c>
      <c r="IG40">
        <v>0.2057</v>
      </c>
      <c r="IH40">
        <v>1.059822513738105</v>
      </c>
      <c r="II40">
        <v>0.0007502269904989051</v>
      </c>
      <c r="IJ40">
        <v>-1.907541437940456E-06</v>
      </c>
      <c r="IK40">
        <v>4.87577687351772E-10</v>
      </c>
      <c r="IL40">
        <v>0.01467436238513454</v>
      </c>
      <c r="IM40">
        <v>-0.004180631305406676</v>
      </c>
      <c r="IN40">
        <v>0.0009752032425147314</v>
      </c>
      <c r="IO40">
        <v>-7.227821618075307E-06</v>
      </c>
      <c r="IP40">
        <v>1</v>
      </c>
      <c r="IQ40">
        <v>1943</v>
      </c>
      <c r="IR40">
        <v>1</v>
      </c>
      <c r="IS40">
        <v>21</v>
      </c>
      <c r="IT40">
        <v>23.5</v>
      </c>
      <c r="IU40">
        <v>45.8</v>
      </c>
      <c r="IV40">
        <v>1.08887</v>
      </c>
      <c r="IW40">
        <v>2.38892</v>
      </c>
      <c r="IX40">
        <v>1.42578</v>
      </c>
      <c r="IY40">
        <v>2.27783</v>
      </c>
      <c r="IZ40">
        <v>1.54785</v>
      </c>
      <c r="JA40">
        <v>2.42432</v>
      </c>
      <c r="JB40">
        <v>28.4373</v>
      </c>
      <c r="JC40">
        <v>15.4804</v>
      </c>
      <c r="JD40">
        <v>18</v>
      </c>
      <c r="JE40">
        <v>618.59</v>
      </c>
      <c r="JF40">
        <v>445.54</v>
      </c>
      <c r="JG40">
        <v>29.8402</v>
      </c>
      <c r="JH40">
        <v>22.7809</v>
      </c>
      <c r="JI40">
        <v>30</v>
      </c>
      <c r="JJ40">
        <v>22.7405</v>
      </c>
      <c r="JK40">
        <v>22.691</v>
      </c>
      <c r="JL40">
        <v>21.8229</v>
      </c>
      <c r="JM40">
        <v>23.3506</v>
      </c>
      <c r="JN40">
        <v>84.61920000000001</v>
      </c>
      <c r="JO40">
        <v>29.8563</v>
      </c>
      <c r="JP40">
        <v>422.174</v>
      </c>
      <c r="JQ40">
        <v>16.7522</v>
      </c>
      <c r="JR40">
        <v>95.9628</v>
      </c>
      <c r="JS40">
        <v>101.849</v>
      </c>
    </row>
    <row r="41" spans="1:279">
      <c r="A41">
        <v>25</v>
      </c>
      <c r="B41">
        <v>1689864437.6</v>
      </c>
      <c r="C41">
        <v>3409.5</v>
      </c>
      <c r="D41" t="s">
        <v>533</v>
      </c>
      <c r="E41" t="s">
        <v>534</v>
      </c>
      <c r="F41">
        <v>15</v>
      </c>
      <c r="L41" t="s">
        <v>521</v>
      </c>
      <c r="N41" t="s">
        <v>410</v>
      </c>
      <c r="O41" t="s">
        <v>522</v>
      </c>
      <c r="P41">
        <v>1689864429.849999</v>
      </c>
      <c r="Q41">
        <f>(R41)/1000</f>
        <v>0</v>
      </c>
      <c r="R41">
        <f>1000*DB41*AP41*(CX41-CY41)/(100*CQ41*(1000-AP41*CX41))</f>
        <v>0</v>
      </c>
      <c r="S41">
        <f>DB41*AP41*(CW41-CV41*(1000-AP41*CY41)/(1000-AP41*CX41))/(100*CQ41)</f>
        <v>0</v>
      </c>
      <c r="T41">
        <f>CV41 - IF(AP41&gt;1, S41*CQ41*100.0/(AR41*DJ41), 0)</f>
        <v>0</v>
      </c>
      <c r="U41">
        <f>((AA41-Q41/2)*T41-S41)/(AA41+Q41/2)</f>
        <v>0</v>
      </c>
      <c r="V41">
        <f>U41*(DC41+DD41)/1000.0</f>
        <v>0</v>
      </c>
      <c r="W41">
        <f>(CV41 - IF(AP41&gt;1, S41*CQ41*100.0/(AR41*DJ41), 0))*(DC41+DD41)/1000.0</f>
        <v>0</v>
      </c>
      <c r="X41">
        <f>2.0/((1/Z41-1/Y41)+SIGN(Z41)*SQRT((1/Z41-1/Y41)*(1/Z41-1/Y41) + 4*CR41/((CR41+1)*(CR41+1))*(2*1/Z41*1/Y41-1/Y41*1/Y41)))</f>
        <v>0</v>
      </c>
      <c r="Y41">
        <f>IF(LEFT(CS41,1)&lt;&gt;"0",IF(LEFT(CS41,1)="1",3.0,CT41),$D$5+$E$5*(DJ41*DC41/($K$5*1000))+$F$5*(DJ41*DC41/($K$5*1000))*MAX(MIN(CQ41,$J$5),$I$5)*MAX(MIN(CQ41,$J$5),$I$5)+$G$5*MAX(MIN(CQ41,$J$5),$I$5)*(DJ41*DC41/($K$5*1000))+$H$5*(DJ41*DC41/($K$5*1000))*(DJ41*DC41/($K$5*1000)))</f>
        <v>0</v>
      </c>
      <c r="Z41">
        <f>Q41*(1000-(1000*0.61365*exp(17.502*AD41/(240.97+AD41))/(DC41+DD41)+CX41)/2)/(1000*0.61365*exp(17.502*AD41/(240.97+AD41))/(DC41+DD41)-CX41)</f>
        <v>0</v>
      </c>
      <c r="AA41">
        <f>1/((CR41+1)/(X41/1.6)+1/(Y41/1.37)) + CR41/((CR41+1)/(X41/1.6) + CR41/(Y41/1.37))</f>
        <v>0</v>
      </c>
      <c r="AB41">
        <f>(CM41*CP41)</f>
        <v>0</v>
      </c>
      <c r="AC41">
        <f>(DE41+(AB41+2*0.95*5.67E-8*(((DE41+$B$7)+273)^4-(DE41+273)^4)-44100*Q41)/(1.84*29.3*Y41+8*0.95*5.67E-8*(DE41+273)^3))</f>
        <v>0</v>
      </c>
      <c r="AD41">
        <f>($C$7*DF41+$D$7*DG41+$E$7*AC41)</f>
        <v>0</v>
      </c>
      <c r="AE41">
        <f>0.61365*exp(17.502*AD41/(240.97+AD41))</f>
        <v>0</v>
      </c>
      <c r="AF41">
        <f>(AG41/AH41*100)</f>
        <v>0</v>
      </c>
      <c r="AG41">
        <f>CX41*(DC41+DD41)/1000</f>
        <v>0</v>
      </c>
      <c r="AH41">
        <f>0.61365*exp(17.502*DE41/(240.97+DE41))</f>
        <v>0</v>
      </c>
      <c r="AI41">
        <f>(AE41-CX41*(DC41+DD41)/1000)</f>
        <v>0</v>
      </c>
      <c r="AJ41">
        <f>(-Q41*44100)</f>
        <v>0</v>
      </c>
      <c r="AK41">
        <f>2*29.3*Y41*0.92*(DE41-AD41)</f>
        <v>0</v>
      </c>
      <c r="AL41">
        <f>2*0.95*5.67E-8*(((DE41+$B$7)+273)^4-(AD41+273)^4)</f>
        <v>0</v>
      </c>
      <c r="AM41">
        <f>AB41+AL41+AJ41+AK41</f>
        <v>0</v>
      </c>
      <c r="AN41">
        <v>0</v>
      </c>
      <c r="AO41">
        <v>0</v>
      </c>
      <c r="AP41">
        <f>IF(AN41*$H$13&gt;=AR41,1.0,(AR41/(AR41-AN41*$H$13)))</f>
        <v>0</v>
      </c>
      <c r="AQ41">
        <f>(AP41-1)*100</f>
        <v>0</v>
      </c>
      <c r="AR41">
        <f>MAX(0,($B$13+$C$13*DJ41)/(1+$D$13*DJ41)*DC41/(DE41+273)*$E$13)</f>
        <v>0</v>
      </c>
      <c r="AS41" t="s">
        <v>448</v>
      </c>
      <c r="AT41">
        <v>12467.3</v>
      </c>
      <c r="AU41">
        <v>640.2653846153845</v>
      </c>
      <c r="AV41">
        <v>3166.39</v>
      </c>
      <c r="AW41">
        <f>1-AU41/AV41</f>
        <v>0</v>
      </c>
      <c r="AX41">
        <v>-1.368509501011927</v>
      </c>
      <c r="AY41" t="s">
        <v>535</v>
      </c>
      <c r="AZ41">
        <v>12581</v>
      </c>
      <c r="BA41">
        <v>723.136076923077</v>
      </c>
      <c r="BB41">
        <v>2114.5</v>
      </c>
      <c r="BC41">
        <f>1-BA41/BB41</f>
        <v>0</v>
      </c>
      <c r="BD41">
        <v>0.5</v>
      </c>
      <c r="BE41">
        <f>CN41</f>
        <v>0</v>
      </c>
      <c r="BF41">
        <f>S41</f>
        <v>0</v>
      </c>
      <c r="BG41">
        <f>BC41*BD41*BE41</f>
        <v>0</v>
      </c>
      <c r="BH41">
        <f>(BF41-AX41)/BE41</f>
        <v>0</v>
      </c>
      <c r="BI41">
        <f>(AV41-BB41)/BB41</f>
        <v>0</v>
      </c>
      <c r="BJ41">
        <f>AU41/(AW41+AU41/BB41)</f>
        <v>0</v>
      </c>
      <c r="BK41" t="s">
        <v>536</v>
      </c>
      <c r="BL41">
        <v>570.3</v>
      </c>
      <c r="BM41">
        <f>IF(BL41&lt;&gt;0, BL41, BJ41)</f>
        <v>0</v>
      </c>
      <c r="BN41">
        <f>1-BM41/BB41</f>
        <v>0</v>
      </c>
      <c r="BO41">
        <f>(BB41-BA41)/(BB41-BM41)</f>
        <v>0</v>
      </c>
      <c r="BP41">
        <f>(AV41-BB41)/(AV41-BM41)</f>
        <v>0</v>
      </c>
      <c r="BQ41">
        <f>(BB41-BA41)/(BB41-AU41)</f>
        <v>0</v>
      </c>
      <c r="BR41">
        <f>(AV41-BB41)/(AV41-AU41)</f>
        <v>0</v>
      </c>
      <c r="BS41">
        <f>(BO41*BM41/BA41)</f>
        <v>0</v>
      </c>
      <c r="BT41">
        <f>(1-BS41)</f>
        <v>0</v>
      </c>
      <c r="BU41">
        <v>2829</v>
      </c>
      <c r="BV41">
        <v>300</v>
      </c>
      <c r="BW41">
        <v>300</v>
      </c>
      <c r="BX41">
        <v>300</v>
      </c>
      <c r="BY41">
        <v>12581</v>
      </c>
      <c r="BZ41">
        <v>2042.14</v>
      </c>
      <c r="CA41">
        <v>-0.0101958</v>
      </c>
      <c r="CB41">
        <v>-5.08</v>
      </c>
      <c r="CC41" t="s">
        <v>415</v>
      </c>
      <c r="CD41" t="s">
        <v>415</v>
      </c>
      <c r="CE41" t="s">
        <v>415</v>
      </c>
      <c r="CF41" t="s">
        <v>415</v>
      </c>
      <c r="CG41" t="s">
        <v>415</v>
      </c>
      <c r="CH41" t="s">
        <v>415</v>
      </c>
      <c r="CI41" t="s">
        <v>415</v>
      </c>
      <c r="CJ41" t="s">
        <v>415</v>
      </c>
      <c r="CK41" t="s">
        <v>415</v>
      </c>
      <c r="CL41" t="s">
        <v>415</v>
      </c>
      <c r="CM41">
        <f>$B$11*DK41+$C$11*DL41+$F$11*DW41*(1-DZ41)</f>
        <v>0</v>
      </c>
      <c r="CN41">
        <f>CM41*CO41</f>
        <v>0</v>
      </c>
      <c r="CO41">
        <f>($B$11*$D$9+$C$11*$D$9+$F$11*((EJ41+EB41)/MAX(EJ41+EB41+EK41, 0.1)*$I$9+EK41/MAX(EJ41+EB41+EK41, 0.1)*$J$9))/($B$11+$C$11+$F$11)</f>
        <v>0</v>
      </c>
      <c r="CP41">
        <f>($B$11*$K$9+$C$11*$K$9+$F$11*((EJ41+EB41)/MAX(EJ41+EB41+EK41, 0.1)*$P$9+EK41/MAX(EJ41+EB41+EK41, 0.1)*$Q$9))/($B$11+$C$11+$F$11)</f>
        <v>0</v>
      </c>
      <c r="CQ41">
        <v>6</v>
      </c>
      <c r="CR41">
        <v>0.5</v>
      </c>
      <c r="CS41" t="s">
        <v>416</v>
      </c>
      <c r="CT41">
        <v>2</v>
      </c>
      <c r="CU41">
        <v>1689864429.849999</v>
      </c>
      <c r="CV41">
        <v>409.9041333333333</v>
      </c>
      <c r="CW41">
        <v>418.8774333333333</v>
      </c>
      <c r="CX41">
        <v>18.59381333333333</v>
      </c>
      <c r="CY41">
        <v>17.38047666666666</v>
      </c>
      <c r="CZ41">
        <v>408.9441333333334</v>
      </c>
      <c r="DA41">
        <v>18.37161</v>
      </c>
      <c r="DB41">
        <v>600.2249333333333</v>
      </c>
      <c r="DC41">
        <v>101.5941666666667</v>
      </c>
      <c r="DD41">
        <v>0.09976827333333334</v>
      </c>
      <c r="DE41">
        <v>26.28654333333333</v>
      </c>
      <c r="DF41">
        <v>25.18405333333334</v>
      </c>
      <c r="DG41">
        <v>999.9000000000002</v>
      </c>
      <c r="DH41">
        <v>0</v>
      </c>
      <c r="DI41">
        <v>0</v>
      </c>
      <c r="DJ41">
        <v>9996.499333333333</v>
      </c>
      <c r="DK41">
        <v>0</v>
      </c>
      <c r="DL41">
        <v>390.0480000000001</v>
      </c>
      <c r="DM41">
        <v>-8.852370333333335</v>
      </c>
      <c r="DN41">
        <v>417.7935</v>
      </c>
      <c r="DO41">
        <v>426.2865333333334</v>
      </c>
      <c r="DP41">
        <v>1.213342333333333</v>
      </c>
      <c r="DQ41">
        <v>418.8774333333333</v>
      </c>
      <c r="DR41">
        <v>17.38047666666666</v>
      </c>
      <c r="DS41">
        <v>1.889023333333334</v>
      </c>
      <c r="DT41">
        <v>1.765755666666667</v>
      </c>
      <c r="DU41">
        <v>16.54353333333334</v>
      </c>
      <c r="DV41">
        <v>15.48685333333333</v>
      </c>
      <c r="DW41">
        <v>250.0273666666667</v>
      </c>
      <c r="DX41">
        <v>0.8999807333333333</v>
      </c>
      <c r="DY41">
        <v>0.1000190833333333</v>
      </c>
      <c r="DZ41">
        <v>0</v>
      </c>
      <c r="EA41">
        <v>723.1061000000002</v>
      </c>
      <c r="EB41">
        <v>4.99931</v>
      </c>
      <c r="EC41">
        <v>3225.739666666666</v>
      </c>
      <c r="ED41">
        <v>2118.047</v>
      </c>
      <c r="EE41">
        <v>38.81199999999999</v>
      </c>
      <c r="EF41">
        <v>40.50206666666666</v>
      </c>
      <c r="EG41">
        <v>40.125</v>
      </c>
      <c r="EH41">
        <v>39.98726666666666</v>
      </c>
      <c r="EI41">
        <v>40.68286666666665</v>
      </c>
      <c r="EJ41">
        <v>220.5203333333334</v>
      </c>
      <c r="EK41">
        <v>24.507</v>
      </c>
      <c r="EL41">
        <v>0</v>
      </c>
      <c r="EM41">
        <v>82.09999990463257</v>
      </c>
      <c r="EN41">
        <v>0</v>
      </c>
      <c r="EO41">
        <v>723.136076923077</v>
      </c>
      <c r="EP41">
        <v>13.78659827635552</v>
      </c>
      <c r="EQ41">
        <v>25.40991448810576</v>
      </c>
      <c r="ER41">
        <v>3225.813846153846</v>
      </c>
      <c r="ES41">
        <v>15</v>
      </c>
      <c r="ET41">
        <v>1689864466.6</v>
      </c>
      <c r="EU41" t="s">
        <v>537</v>
      </c>
      <c r="EV41">
        <v>1689864466.6</v>
      </c>
      <c r="EW41">
        <v>1689861608.6</v>
      </c>
      <c r="EX41">
        <v>11</v>
      </c>
      <c r="EY41">
        <v>-0.113</v>
      </c>
      <c r="EZ41">
        <v>-0.008999999999999999</v>
      </c>
      <c r="FA41">
        <v>0.96</v>
      </c>
      <c r="FB41">
        <v>0.167</v>
      </c>
      <c r="FC41">
        <v>425</v>
      </c>
      <c r="FD41">
        <v>16</v>
      </c>
      <c r="FE41">
        <v>0.42</v>
      </c>
      <c r="FF41">
        <v>0.05</v>
      </c>
      <c r="FG41">
        <v>-8.822255609756096</v>
      </c>
      <c r="FH41">
        <v>-0.5734279442508701</v>
      </c>
      <c r="FI41">
        <v>0.06611509794175384</v>
      </c>
      <c r="FJ41">
        <v>1</v>
      </c>
      <c r="FK41">
        <v>410.0306774193548</v>
      </c>
      <c r="FL41">
        <v>-0.2107258064534039</v>
      </c>
      <c r="FM41">
        <v>0.03558759034956972</v>
      </c>
      <c r="FN41">
        <v>1</v>
      </c>
      <c r="FO41">
        <v>1.21111487804878</v>
      </c>
      <c r="FP41">
        <v>0.0744756794425101</v>
      </c>
      <c r="FQ41">
        <v>0.01282543036352067</v>
      </c>
      <c r="FR41">
        <v>1</v>
      </c>
      <c r="FS41">
        <v>18.58512258064516</v>
      </c>
      <c r="FT41">
        <v>0.6986854838709</v>
      </c>
      <c r="FU41">
        <v>0.05214681328015884</v>
      </c>
      <c r="FV41">
        <v>1</v>
      </c>
      <c r="FW41">
        <v>4</v>
      </c>
      <c r="FX41">
        <v>4</v>
      </c>
      <c r="FY41" t="s">
        <v>418</v>
      </c>
      <c r="FZ41">
        <v>3.18322</v>
      </c>
      <c r="GA41">
        <v>2.79623</v>
      </c>
      <c r="GB41">
        <v>0.104545</v>
      </c>
      <c r="GC41">
        <v>0.106993</v>
      </c>
      <c r="GD41">
        <v>0.102171</v>
      </c>
      <c r="GE41">
        <v>0.0983106</v>
      </c>
      <c r="GF41">
        <v>28249</v>
      </c>
      <c r="GG41">
        <v>22388.8</v>
      </c>
      <c r="GH41">
        <v>29460.4</v>
      </c>
      <c r="GI41">
        <v>24541.1</v>
      </c>
      <c r="GJ41">
        <v>33616.9</v>
      </c>
      <c r="GK41">
        <v>32280</v>
      </c>
      <c r="GL41">
        <v>40615.1</v>
      </c>
      <c r="GM41">
        <v>40026.2</v>
      </c>
      <c r="GN41">
        <v>2.2223</v>
      </c>
      <c r="GO41">
        <v>1.9748</v>
      </c>
      <c r="GP41">
        <v>0.154022</v>
      </c>
      <c r="GQ41">
        <v>0</v>
      </c>
      <c r="GR41">
        <v>22.6763</v>
      </c>
      <c r="GS41">
        <v>999.9</v>
      </c>
      <c r="GT41">
        <v>66.59999999999999</v>
      </c>
      <c r="GU41">
        <v>25.4</v>
      </c>
      <c r="GV41">
        <v>21.3469</v>
      </c>
      <c r="GW41">
        <v>62.1475</v>
      </c>
      <c r="GX41">
        <v>33.109</v>
      </c>
      <c r="GY41">
        <v>1</v>
      </c>
      <c r="GZ41">
        <v>-0.343704</v>
      </c>
      <c r="HA41">
        <v>-2.38825</v>
      </c>
      <c r="HB41">
        <v>20.2607</v>
      </c>
      <c r="HC41">
        <v>5.22373</v>
      </c>
      <c r="HD41">
        <v>11.9081</v>
      </c>
      <c r="HE41">
        <v>4.9635</v>
      </c>
      <c r="HF41">
        <v>3.292</v>
      </c>
      <c r="HG41">
        <v>9999</v>
      </c>
      <c r="HH41">
        <v>9999</v>
      </c>
      <c r="HI41">
        <v>9999</v>
      </c>
      <c r="HJ41">
        <v>999.9</v>
      </c>
      <c r="HK41">
        <v>4.97013</v>
      </c>
      <c r="HL41">
        <v>1.87454</v>
      </c>
      <c r="HM41">
        <v>1.8733</v>
      </c>
      <c r="HN41">
        <v>1.87225</v>
      </c>
      <c r="HO41">
        <v>1.87394</v>
      </c>
      <c r="HP41">
        <v>1.86891</v>
      </c>
      <c r="HQ41">
        <v>1.87317</v>
      </c>
      <c r="HR41">
        <v>1.8782</v>
      </c>
      <c r="HS41">
        <v>0</v>
      </c>
      <c r="HT41">
        <v>0</v>
      </c>
      <c r="HU41">
        <v>0</v>
      </c>
      <c r="HV41">
        <v>0</v>
      </c>
      <c r="HW41" t="s">
        <v>419</v>
      </c>
      <c r="HX41" t="s">
        <v>420</v>
      </c>
      <c r="HY41" t="s">
        <v>421</v>
      </c>
      <c r="HZ41" t="s">
        <v>421</v>
      </c>
      <c r="IA41" t="s">
        <v>421</v>
      </c>
      <c r="IB41" t="s">
        <v>421</v>
      </c>
      <c r="IC41">
        <v>0</v>
      </c>
      <c r="ID41">
        <v>100</v>
      </c>
      <c r="IE41">
        <v>100</v>
      </c>
      <c r="IF41">
        <v>0.96</v>
      </c>
      <c r="IG41">
        <v>0.2242</v>
      </c>
      <c r="IH41">
        <v>1.059822513738105</v>
      </c>
      <c r="II41">
        <v>0.0007502269904989051</v>
      </c>
      <c r="IJ41">
        <v>-1.907541437940456E-06</v>
      </c>
      <c r="IK41">
        <v>4.87577687351772E-10</v>
      </c>
      <c r="IL41">
        <v>0.01467436238513454</v>
      </c>
      <c r="IM41">
        <v>-0.004180631305406676</v>
      </c>
      <c r="IN41">
        <v>0.0009752032425147314</v>
      </c>
      <c r="IO41">
        <v>-7.227821618075307E-06</v>
      </c>
      <c r="IP41">
        <v>1</v>
      </c>
      <c r="IQ41">
        <v>1943</v>
      </c>
      <c r="IR41">
        <v>1</v>
      </c>
      <c r="IS41">
        <v>21</v>
      </c>
      <c r="IT41">
        <v>24.9</v>
      </c>
      <c r="IU41">
        <v>47.1</v>
      </c>
      <c r="IV41">
        <v>1.08276</v>
      </c>
      <c r="IW41">
        <v>2.39258</v>
      </c>
      <c r="IX41">
        <v>1.42578</v>
      </c>
      <c r="IY41">
        <v>2.27661</v>
      </c>
      <c r="IZ41">
        <v>1.54785</v>
      </c>
      <c r="JA41">
        <v>2.42554</v>
      </c>
      <c r="JB41">
        <v>28.4794</v>
      </c>
      <c r="JC41">
        <v>15.4892</v>
      </c>
      <c r="JD41">
        <v>18</v>
      </c>
      <c r="JE41">
        <v>618.801</v>
      </c>
      <c r="JF41">
        <v>446.699</v>
      </c>
      <c r="JG41">
        <v>29.2913</v>
      </c>
      <c r="JH41">
        <v>22.7966</v>
      </c>
      <c r="JI41">
        <v>30.0001</v>
      </c>
      <c r="JJ41">
        <v>22.7652</v>
      </c>
      <c r="JK41">
        <v>22.7138</v>
      </c>
      <c r="JL41">
        <v>21.6994</v>
      </c>
      <c r="JM41">
        <v>20.182</v>
      </c>
      <c r="JN41">
        <v>84.2452</v>
      </c>
      <c r="JO41">
        <v>29.1748</v>
      </c>
      <c r="JP41">
        <v>418.98</v>
      </c>
      <c r="JQ41">
        <v>17.4311</v>
      </c>
      <c r="JR41">
        <v>95.9588</v>
      </c>
      <c r="JS41">
        <v>101.847</v>
      </c>
    </row>
    <row r="42" spans="1:279">
      <c r="A42">
        <v>26</v>
      </c>
      <c r="B42">
        <v>1689864573.1</v>
      </c>
      <c r="C42">
        <v>3545</v>
      </c>
      <c r="D42" t="s">
        <v>538</v>
      </c>
      <c r="E42" t="s">
        <v>539</v>
      </c>
      <c r="F42">
        <v>15</v>
      </c>
      <c r="L42" t="s">
        <v>521</v>
      </c>
      <c r="N42" t="s">
        <v>410</v>
      </c>
      <c r="O42" t="s">
        <v>522</v>
      </c>
      <c r="P42">
        <v>1689864565.349999</v>
      </c>
      <c r="Q42">
        <f>(R42)/1000</f>
        <v>0</v>
      </c>
      <c r="R42">
        <f>1000*DB42*AP42*(CX42-CY42)/(100*CQ42*(1000-AP42*CX42))</f>
        <v>0</v>
      </c>
      <c r="S42">
        <f>DB42*AP42*(CW42-CV42*(1000-AP42*CY42)/(1000-AP42*CX42))/(100*CQ42)</f>
        <v>0</v>
      </c>
      <c r="T42">
        <f>CV42 - IF(AP42&gt;1, S42*CQ42*100.0/(AR42*DJ42), 0)</f>
        <v>0</v>
      </c>
      <c r="U42">
        <f>((AA42-Q42/2)*T42-S42)/(AA42+Q42/2)</f>
        <v>0</v>
      </c>
      <c r="V42">
        <f>U42*(DC42+DD42)/1000.0</f>
        <v>0</v>
      </c>
      <c r="W42">
        <f>(CV42 - IF(AP42&gt;1, S42*CQ42*100.0/(AR42*DJ42), 0))*(DC42+DD42)/1000.0</f>
        <v>0</v>
      </c>
      <c r="X42">
        <f>2.0/((1/Z42-1/Y42)+SIGN(Z42)*SQRT((1/Z42-1/Y42)*(1/Z42-1/Y42) + 4*CR42/((CR42+1)*(CR42+1))*(2*1/Z42*1/Y42-1/Y42*1/Y42)))</f>
        <v>0</v>
      </c>
      <c r="Y42">
        <f>IF(LEFT(CS42,1)&lt;&gt;"0",IF(LEFT(CS42,1)="1",3.0,CT42),$D$5+$E$5*(DJ42*DC42/($K$5*1000))+$F$5*(DJ42*DC42/($K$5*1000))*MAX(MIN(CQ42,$J$5),$I$5)*MAX(MIN(CQ42,$J$5),$I$5)+$G$5*MAX(MIN(CQ42,$J$5),$I$5)*(DJ42*DC42/($K$5*1000))+$H$5*(DJ42*DC42/($K$5*1000))*(DJ42*DC42/($K$5*1000)))</f>
        <v>0</v>
      </c>
      <c r="Z42">
        <f>Q42*(1000-(1000*0.61365*exp(17.502*AD42/(240.97+AD42))/(DC42+DD42)+CX42)/2)/(1000*0.61365*exp(17.502*AD42/(240.97+AD42))/(DC42+DD42)-CX42)</f>
        <v>0</v>
      </c>
      <c r="AA42">
        <f>1/((CR42+1)/(X42/1.6)+1/(Y42/1.37)) + CR42/((CR42+1)/(X42/1.6) + CR42/(Y42/1.37))</f>
        <v>0</v>
      </c>
      <c r="AB42">
        <f>(CM42*CP42)</f>
        <v>0</v>
      </c>
      <c r="AC42">
        <f>(DE42+(AB42+2*0.95*5.67E-8*(((DE42+$B$7)+273)^4-(DE42+273)^4)-44100*Q42)/(1.84*29.3*Y42+8*0.95*5.67E-8*(DE42+273)^3))</f>
        <v>0</v>
      </c>
      <c r="AD42">
        <f>($C$7*DF42+$D$7*DG42+$E$7*AC42)</f>
        <v>0</v>
      </c>
      <c r="AE42">
        <f>0.61365*exp(17.502*AD42/(240.97+AD42))</f>
        <v>0</v>
      </c>
      <c r="AF42">
        <f>(AG42/AH42*100)</f>
        <v>0</v>
      </c>
      <c r="AG42">
        <f>CX42*(DC42+DD42)/1000</f>
        <v>0</v>
      </c>
      <c r="AH42">
        <f>0.61365*exp(17.502*DE42/(240.97+DE42))</f>
        <v>0</v>
      </c>
      <c r="AI42">
        <f>(AE42-CX42*(DC42+DD42)/1000)</f>
        <v>0</v>
      </c>
      <c r="AJ42">
        <f>(-Q42*44100)</f>
        <v>0</v>
      </c>
      <c r="AK42">
        <f>2*29.3*Y42*0.92*(DE42-AD42)</f>
        <v>0</v>
      </c>
      <c r="AL42">
        <f>2*0.95*5.67E-8*(((DE42+$B$7)+273)^4-(AD42+273)^4)</f>
        <v>0</v>
      </c>
      <c r="AM42">
        <f>AB42+AL42+AJ42+AK42</f>
        <v>0</v>
      </c>
      <c r="AN42">
        <v>0</v>
      </c>
      <c r="AO42">
        <v>0</v>
      </c>
      <c r="AP42">
        <f>IF(AN42*$H$13&gt;=AR42,1.0,(AR42/(AR42-AN42*$H$13)))</f>
        <v>0</v>
      </c>
      <c r="AQ42">
        <f>(AP42-1)*100</f>
        <v>0</v>
      </c>
      <c r="AR42">
        <f>MAX(0,($B$13+$C$13*DJ42)/(1+$D$13*DJ42)*DC42/(DE42+273)*$E$13)</f>
        <v>0</v>
      </c>
      <c r="AS42" t="s">
        <v>448</v>
      </c>
      <c r="AT42">
        <v>12467.3</v>
      </c>
      <c r="AU42">
        <v>640.2653846153845</v>
      </c>
      <c r="AV42">
        <v>3166.39</v>
      </c>
      <c r="AW42">
        <f>1-AU42/AV42</f>
        <v>0</v>
      </c>
      <c r="AX42">
        <v>-1.368509501011927</v>
      </c>
      <c r="AY42" t="s">
        <v>540</v>
      </c>
      <c r="AZ42">
        <v>12572</v>
      </c>
      <c r="BA42">
        <v>694.995423076923</v>
      </c>
      <c r="BB42">
        <v>2270.14</v>
      </c>
      <c r="BC42">
        <f>1-BA42/BB42</f>
        <v>0</v>
      </c>
      <c r="BD42">
        <v>0.5</v>
      </c>
      <c r="BE42">
        <f>CN42</f>
        <v>0</v>
      </c>
      <c r="BF42">
        <f>S42</f>
        <v>0</v>
      </c>
      <c r="BG42">
        <f>BC42*BD42*BE42</f>
        <v>0</v>
      </c>
      <c r="BH42">
        <f>(BF42-AX42)/BE42</f>
        <v>0</v>
      </c>
      <c r="BI42">
        <f>(AV42-BB42)/BB42</f>
        <v>0</v>
      </c>
      <c r="BJ42">
        <f>AU42/(AW42+AU42/BB42)</f>
        <v>0</v>
      </c>
      <c r="BK42" t="s">
        <v>541</v>
      </c>
      <c r="BL42">
        <v>590.34</v>
      </c>
      <c r="BM42">
        <f>IF(BL42&lt;&gt;0, BL42, BJ42)</f>
        <v>0</v>
      </c>
      <c r="BN42">
        <f>1-BM42/BB42</f>
        <v>0</v>
      </c>
      <c r="BO42">
        <f>(BB42-BA42)/(BB42-BM42)</f>
        <v>0</v>
      </c>
      <c r="BP42">
        <f>(AV42-BB42)/(AV42-BM42)</f>
        <v>0</v>
      </c>
      <c r="BQ42">
        <f>(BB42-BA42)/(BB42-AU42)</f>
        <v>0</v>
      </c>
      <c r="BR42">
        <f>(AV42-BB42)/(AV42-AU42)</f>
        <v>0</v>
      </c>
      <c r="BS42">
        <f>(BO42*BM42/BA42)</f>
        <v>0</v>
      </c>
      <c r="BT42">
        <f>(1-BS42)</f>
        <v>0</v>
      </c>
      <c r="BU42">
        <v>2831</v>
      </c>
      <c r="BV42">
        <v>300</v>
      </c>
      <c r="BW42">
        <v>300</v>
      </c>
      <c r="BX42">
        <v>300</v>
      </c>
      <c r="BY42">
        <v>12572</v>
      </c>
      <c r="BZ42">
        <v>2226.01</v>
      </c>
      <c r="CA42">
        <v>-0.0102973</v>
      </c>
      <c r="CB42">
        <v>4.26</v>
      </c>
      <c r="CC42" t="s">
        <v>415</v>
      </c>
      <c r="CD42" t="s">
        <v>415</v>
      </c>
      <c r="CE42" t="s">
        <v>415</v>
      </c>
      <c r="CF42" t="s">
        <v>415</v>
      </c>
      <c r="CG42" t="s">
        <v>415</v>
      </c>
      <c r="CH42" t="s">
        <v>415</v>
      </c>
      <c r="CI42" t="s">
        <v>415</v>
      </c>
      <c r="CJ42" t="s">
        <v>415</v>
      </c>
      <c r="CK42" t="s">
        <v>415</v>
      </c>
      <c r="CL42" t="s">
        <v>415</v>
      </c>
      <c r="CM42">
        <f>$B$11*DK42+$C$11*DL42+$F$11*DW42*(1-DZ42)</f>
        <v>0</v>
      </c>
      <c r="CN42">
        <f>CM42*CO42</f>
        <v>0</v>
      </c>
      <c r="CO42">
        <f>($B$11*$D$9+$C$11*$D$9+$F$11*((EJ42+EB42)/MAX(EJ42+EB42+EK42, 0.1)*$I$9+EK42/MAX(EJ42+EB42+EK42, 0.1)*$J$9))/($B$11+$C$11+$F$11)</f>
        <v>0</v>
      </c>
      <c r="CP42">
        <f>($B$11*$K$9+$C$11*$K$9+$F$11*((EJ42+EB42)/MAX(EJ42+EB42+EK42, 0.1)*$P$9+EK42/MAX(EJ42+EB42+EK42, 0.1)*$Q$9))/($B$11+$C$11+$F$11)</f>
        <v>0</v>
      </c>
      <c r="CQ42">
        <v>6</v>
      </c>
      <c r="CR42">
        <v>0.5</v>
      </c>
      <c r="CS42" t="s">
        <v>416</v>
      </c>
      <c r="CT42">
        <v>2</v>
      </c>
      <c r="CU42">
        <v>1689864565.349999</v>
      </c>
      <c r="CV42">
        <v>409.9286666666667</v>
      </c>
      <c r="CW42">
        <v>415.0020666666666</v>
      </c>
      <c r="CX42">
        <v>18.4314</v>
      </c>
      <c r="CY42">
        <v>17.29789</v>
      </c>
      <c r="CZ42">
        <v>409.0106666666667</v>
      </c>
      <c r="DA42">
        <v>18.21304</v>
      </c>
      <c r="DB42">
        <v>600.237</v>
      </c>
      <c r="DC42">
        <v>101.5892333333333</v>
      </c>
      <c r="DD42">
        <v>0.09996283</v>
      </c>
      <c r="DE42">
        <v>26.17766666666666</v>
      </c>
      <c r="DF42">
        <v>25.01046333333333</v>
      </c>
      <c r="DG42">
        <v>999.9000000000002</v>
      </c>
      <c r="DH42">
        <v>0</v>
      </c>
      <c r="DI42">
        <v>0</v>
      </c>
      <c r="DJ42">
        <v>9985.580666666667</v>
      </c>
      <c r="DK42">
        <v>0</v>
      </c>
      <c r="DL42">
        <v>396.8297666666666</v>
      </c>
      <c r="DM42">
        <v>-5.023942</v>
      </c>
      <c r="DN42">
        <v>417.6764666666668</v>
      </c>
      <c r="DO42">
        <v>422.3070666666666</v>
      </c>
      <c r="DP42">
        <v>1.133508333333334</v>
      </c>
      <c r="DQ42">
        <v>415.0020666666666</v>
      </c>
      <c r="DR42">
        <v>17.29789</v>
      </c>
      <c r="DS42">
        <v>1.872430333333333</v>
      </c>
      <c r="DT42">
        <v>1.757277666666667</v>
      </c>
      <c r="DU42">
        <v>16.40491666666667</v>
      </c>
      <c r="DV42">
        <v>15.41185</v>
      </c>
      <c r="DW42">
        <v>124.9974</v>
      </c>
      <c r="DX42">
        <v>0.9001307666666667</v>
      </c>
      <c r="DY42">
        <v>0.09986893999999996</v>
      </c>
      <c r="DZ42">
        <v>0</v>
      </c>
      <c r="EA42">
        <v>694.9415999999999</v>
      </c>
      <c r="EB42">
        <v>4.99931</v>
      </c>
      <c r="EC42">
        <v>2369.467</v>
      </c>
      <c r="ED42">
        <v>1037.330333333333</v>
      </c>
      <c r="EE42">
        <v>38.77066666666666</v>
      </c>
      <c r="EF42">
        <v>41.07039999999999</v>
      </c>
      <c r="EG42">
        <v>40.43699999999998</v>
      </c>
      <c r="EH42">
        <v>41.22059999999999</v>
      </c>
      <c r="EI42">
        <v>40.93699999999998</v>
      </c>
      <c r="EJ42">
        <v>108.0140000000001</v>
      </c>
      <c r="EK42">
        <v>11.98733333333334</v>
      </c>
      <c r="EL42">
        <v>0</v>
      </c>
      <c r="EM42">
        <v>135.1999998092651</v>
      </c>
      <c r="EN42">
        <v>0</v>
      </c>
      <c r="EO42">
        <v>694.995423076923</v>
      </c>
      <c r="EP42">
        <v>11.6048888934868</v>
      </c>
      <c r="EQ42">
        <v>-12.09230781020452</v>
      </c>
      <c r="ER42">
        <v>2369.306923076923</v>
      </c>
      <c r="ES42">
        <v>15</v>
      </c>
      <c r="ET42">
        <v>1689864595.1</v>
      </c>
      <c r="EU42" t="s">
        <v>542</v>
      </c>
      <c r="EV42">
        <v>1689864595.1</v>
      </c>
      <c r="EW42">
        <v>1689861608.6</v>
      </c>
      <c r="EX42">
        <v>12</v>
      </c>
      <c r="EY42">
        <v>-0.046</v>
      </c>
      <c r="EZ42">
        <v>-0.008999999999999999</v>
      </c>
      <c r="FA42">
        <v>0.918</v>
      </c>
      <c r="FB42">
        <v>0.167</v>
      </c>
      <c r="FC42">
        <v>419</v>
      </c>
      <c r="FD42">
        <v>16</v>
      </c>
      <c r="FE42">
        <v>0.35</v>
      </c>
      <c r="FF42">
        <v>0.05</v>
      </c>
      <c r="FG42">
        <v>-5.0082795</v>
      </c>
      <c r="FH42">
        <v>-0.1772323452157612</v>
      </c>
      <c r="FI42">
        <v>0.05077502062776541</v>
      </c>
      <c r="FJ42">
        <v>1</v>
      </c>
      <c r="FK42">
        <v>409.9735000000001</v>
      </c>
      <c r="FL42">
        <v>0.4941223581737403</v>
      </c>
      <c r="FM42">
        <v>0.03760474260869601</v>
      </c>
      <c r="FN42">
        <v>1</v>
      </c>
      <c r="FO42">
        <v>1.15741</v>
      </c>
      <c r="FP42">
        <v>-0.30810574108818</v>
      </c>
      <c r="FQ42">
        <v>0.04666912512571884</v>
      </c>
      <c r="FR42">
        <v>1</v>
      </c>
      <c r="FS42">
        <v>18.42818666666667</v>
      </c>
      <c r="FT42">
        <v>0.4197677419354531</v>
      </c>
      <c r="FU42">
        <v>0.03075571202593447</v>
      </c>
      <c r="FV42">
        <v>1</v>
      </c>
      <c r="FW42">
        <v>4</v>
      </c>
      <c r="FX42">
        <v>4</v>
      </c>
      <c r="FY42" t="s">
        <v>418</v>
      </c>
      <c r="FZ42">
        <v>3.1832</v>
      </c>
      <c r="GA42">
        <v>2.79665</v>
      </c>
      <c r="GB42">
        <v>0.104547</v>
      </c>
      <c r="GC42">
        <v>0.106204</v>
      </c>
      <c r="GD42">
        <v>0.101347</v>
      </c>
      <c r="GE42">
        <v>0.0978552</v>
      </c>
      <c r="GF42">
        <v>28246.7</v>
      </c>
      <c r="GG42">
        <v>22406.2</v>
      </c>
      <c r="GH42">
        <v>29458.4</v>
      </c>
      <c r="GI42">
        <v>24538.9</v>
      </c>
      <c r="GJ42">
        <v>33646.9</v>
      </c>
      <c r="GK42">
        <v>32294.4</v>
      </c>
      <c r="GL42">
        <v>40612.6</v>
      </c>
      <c r="GM42">
        <v>40023.3</v>
      </c>
      <c r="GN42">
        <v>2.22085</v>
      </c>
      <c r="GO42">
        <v>1.97477</v>
      </c>
      <c r="GP42">
        <v>0.143304</v>
      </c>
      <c r="GQ42">
        <v>0</v>
      </c>
      <c r="GR42">
        <v>22.6555</v>
      </c>
      <c r="GS42">
        <v>999.9</v>
      </c>
      <c r="GT42">
        <v>67.59999999999999</v>
      </c>
      <c r="GU42">
        <v>25.5</v>
      </c>
      <c r="GV42">
        <v>21.7981</v>
      </c>
      <c r="GW42">
        <v>62.5575</v>
      </c>
      <c r="GX42">
        <v>33.8622</v>
      </c>
      <c r="GY42">
        <v>1</v>
      </c>
      <c r="GZ42">
        <v>-0.338796</v>
      </c>
      <c r="HA42">
        <v>-2.75023</v>
      </c>
      <c r="HB42">
        <v>20.2573</v>
      </c>
      <c r="HC42">
        <v>5.22867</v>
      </c>
      <c r="HD42">
        <v>11.9081</v>
      </c>
      <c r="HE42">
        <v>4.9656</v>
      </c>
      <c r="HF42">
        <v>3.292</v>
      </c>
      <c r="HG42">
        <v>9999</v>
      </c>
      <c r="HH42">
        <v>9999</v>
      </c>
      <c r="HI42">
        <v>9999</v>
      </c>
      <c r="HJ42">
        <v>999.9</v>
      </c>
      <c r="HK42">
        <v>4.97014</v>
      </c>
      <c r="HL42">
        <v>1.87458</v>
      </c>
      <c r="HM42">
        <v>1.87329</v>
      </c>
      <c r="HN42">
        <v>1.87231</v>
      </c>
      <c r="HO42">
        <v>1.87395</v>
      </c>
      <c r="HP42">
        <v>1.86894</v>
      </c>
      <c r="HQ42">
        <v>1.87317</v>
      </c>
      <c r="HR42">
        <v>1.8782</v>
      </c>
      <c r="HS42">
        <v>0</v>
      </c>
      <c r="HT42">
        <v>0</v>
      </c>
      <c r="HU42">
        <v>0</v>
      </c>
      <c r="HV42">
        <v>0</v>
      </c>
      <c r="HW42" t="s">
        <v>419</v>
      </c>
      <c r="HX42" t="s">
        <v>420</v>
      </c>
      <c r="HY42" t="s">
        <v>421</v>
      </c>
      <c r="HZ42" t="s">
        <v>421</v>
      </c>
      <c r="IA42" t="s">
        <v>421</v>
      </c>
      <c r="IB42" t="s">
        <v>421</v>
      </c>
      <c r="IC42">
        <v>0</v>
      </c>
      <c r="ID42">
        <v>100</v>
      </c>
      <c r="IE42">
        <v>100</v>
      </c>
      <c r="IF42">
        <v>0.918</v>
      </c>
      <c r="IG42">
        <v>0.2192</v>
      </c>
      <c r="IH42">
        <v>0.9464124519825118</v>
      </c>
      <c r="II42">
        <v>0.0007502269904989051</v>
      </c>
      <c r="IJ42">
        <v>-1.907541437940456E-06</v>
      </c>
      <c r="IK42">
        <v>4.87577687351772E-10</v>
      </c>
      <c r="IL42">
        <v>0.01467436238513454</v>
      </c>
      <c r="IM42">
        <v>-0.004180631305406676</v>
      </c>
      <c r="IN42">
        <v>0.0009752032425147314</v>
      </c>
      <c r="IO42">
        <v>-7.227821618075307E-06</v>
      </c>
      <c r="IP42">
        <v>1</v>
      </c>
      <c r="IQ42">
        <v>1943</v>
      </c>
      <c r="IR42">
        <v>1</v>
      </c>
      <c r="IS42">
        <v>21</v>
      </c>
      <c r="IT42">
        <v>1.8</v>
      </c>
      <c r="IU42">
        <v>49.4</v>
      </c>
      <c r="IV42">
        <v>1.07544</v>
      </c>
      <c r="IW42">
        <v>2.38525</v>
      </c>
      <c r="IX42">
        <v>1.42578</v>
      </c>
      <c r="IY42">
        <v>2.28027</v>
      </c>
      <c r="IZ42">
        <v>1.54785</v>
      </c>
      <c r="JA42">
        <v>2.27173</v>
      </c>
      <c r="JB42">
        <v>28.5636</v>
      </c>
      <c r="JC42">
        <v>15.4717</v>
      </c>
      <c r="JD42">
        <v>18</v>
      </c>
      <c r="JE42">
        <v>618.447</v>
      </c>
      <c r="JF42">
        <v>447.187</v>
      </c>
      <c r="JG42">
        <v>28.446</v>
      </c>
      <c r="JH42">
        <v>22.8785</v>
      </c>
      <c r="JI42">
        <v>30.0002</v>
      </c>
      <c r="JJ42">
        <v>22.8251</v>
      </c>
      <c r="JK42">
        <v>22.7727</v>
      </c>
      <c r="JL42">
        <v>21.5429</v>
      </c>
      <c r="JM42">
        <v>23.6156</v>
      </c>
      <c r="JN42">
        <v>99.6088</v>
      </c>
      <c r="JO42">
        <v>28.4447</v>
      </c>
      <c r="JP42">
        <v>414.947</v>
      </c>
      <c r="JQ42">
        <v>17.3458</v>
      </c>
      <c r="JR42">
        <v>95.9528</v>
      </c>
      <c r="JS42">
        <v>101.839</v>
      </c>
    </row>
    <row r="43" spans="1:279">
      <c r="A43">
        <v>27</v>
      </c>
      <c r="B43">
        <v>1689864695.1</v>
      </c>
      <c r="C43">
        <v>3667</v>
      </c>
      <c r="D43" t="s">
        <v>543</v>
      </c>
      <c r="E43" t="s">
        <v>544</v>
      </c>
      <c r="F43">
        <v>15</v>
      </c>
      <c r="L43" t="s">
        <v>521</v>
      </c>
      <c r="N43" t="s">
        <v>410</v>
      </c>
      <c r="O43" t="s">
        <v>522</v>
      </c>
      <c r="P43">
        <v>1689864687.099999</v>
      </c>
      <c r="Q43">
        <f>(R43)/1000</f>
        <v>0</v>
      </c>
      <c r="R43">
        <f>1000*DB43*AP43*(CX43-CY43)/(100*CQ43*(1000-AP43*CX43))</f>
        <v>0</v>
      </c>
      <c r="S43">
        <f>DB43*AP43*(CW43-CV43*(1000-AP43*CY43)/(1000-AP43*CX43))/(100*CQ43)</f>
        <v>0</v>
      </c>
      <c r="T43">
        <f>CV43 - IF(AP43&gt;1, S43*CQ43*100.0/(AR43*DJ43), 0)</f>
        <v>0</v>
      </c>
      <c r="U43">
        <f>((AA43-Q43/2)*T43-S43)/(AA43+Q43/2)</f>
        <v>0</v>
      </c>
      <c r="V43">
        <f>U43*(DC43+DD43)/1000.0</f>
        <v>0</v>
      </c>
      <c r="W43">
        <f>(CV43 - IF(AP43&gt;1, S43*CQ43*100.0/(AR43*DJ43), 0))*(DC43+DD43)/1000.0</f>
        <v>0</v>
      </c>
      <c r="X43">
        <f>2.0/((1/Z43-1/Y43)+SIGN(Z43)*SQRT((1/Z43-1/Y43)*(1/Z43-1/Y43) + 4*CR43/((CR43+1)*(CR43+1))*(2*1/Z43*1/Y43-1/Y43*1/Y43)))</f>
        <v>0</v>
      </c>
      <c r="Y43">
        <f>IF(LEFT(CS43,1)&lt;&gt;"0",IF(LEFT(CS43,1)="1",3.0,CT43),$D$5+$E$5*(DJ43*DC43/($K$5*1000))+$F$5*(DJ43*DC43/($K$5*1000))*MAX(MIN(CQ43,$J$5),$I$5)*MAX(MIN(CQ43,$J$5),$I$5)+$G$5*MAX(MIN(CQ43,$J$5),$I$5)*(DJ43*DC43/($K$5*1000))+$H$5*(DJ43*DC43/($K$5*1000))*(DJ43*DC43/($K$5*1000)))</f>
        <v>0</v>
      </c>
      <c r="Z43">
        <f>Q43*(1000-(1000*0.61365*exp(17.502*AD43/(240.97+AD43))/(DC43+DD43)+CX43)/2)/(1000*0.61365*exp(17.502*AD43/(240.97+AD43))/(DC43+DD43)-CX43)</f>
        <v>0</v>
      </c>
      <c r="AA43">
        <f>1/((CR43+1)/(X43/1.6)+1/(Y43/1.37)) + CR43/((CR43+1)/(X43/1.6) + CR43/(Y43/1.37))</f>
        <v>0</v>
      </c>
      <c r="AB43">
        <f>(CM43*CP43)</f>
        <v>0</v>
      </c>
      <c r="AC43">
        <f>(DE43+(AB43+2*0.95*5.67E-8*(((DE43+$B$7)+273)^4-(DE43+273)^4)-44100*Q43)/(1.84*29.3*Y43+8*0.95*5.67E-8*(DE43+273)^3))</f>
        <v>0</v>
      </c>
      <c r="AD43">
        <f>($C$7*DF43+$D$7*DG43+$E$7*AC43)</f>
        <v>0</v>
      </c>
      <c r="AE43">
        <f>0.61365*exp(17.502*AD43/(240.97+AD43))</f>
        <v>0</v>
      </c>
      <c r="AF43">
        <f>(AG43/AH43*100)</f>
        <v>0</v>
      </c>
      <c r="AG43">
        <f>CX43*(DC43+DD43)/1000</f>
        <v>0</v>
      </c>
      <c r="AH43">
        <f>0.61365*exp(17.502*DE43/(240.97+DE43))</f>
        <v>0</v>
      </c>
      <c r="AI43">
        <f>(AE43-CX43*(DC43+DD43)/1000)</f>
        <v>0</v>
      </c>
      <c r="AJ43">
        <f>(-Q43*44100)</f>
        <v>0</v>
      </c>
      <c r="AK43">
        <f>2*29.3*Y43*0.92*(DE43-AD43)</f>
        <v>0</v>
      </c>
      <c r="AL43">
        <f>2*0.95*5.67E-8*(((DE43+$B$7)+273)^4-(AD43+273)^4)</f>
        <v>0</v>
      </c>
      <c r="AM43">
        <f>AB43+AL43+AJ43+AK43</f>
        <v>0</v>
      </c>
      <c r="AN43">
        <v>0</v>
      </c>
      <c r="AO43">
        <v>0</v>
      </c>
      <c r="AP43">
        <f>IF(AN43*$H$13&gt;=AR43,1.0,(AR43/(AR43-AN43*$H$13)))</f>
        <v>0</v>
      </c>
      <c r="AQ43">
        <f>(AP43-1)*100</f>
        <v>0</v>
      </c>
      <c r="AR43">
        <f>MAX(0,($B$13+$C$13*DJ43)/(1+$D$13*DJ43)*DC43/(DE43+273)*$E$13)</f>
        <v>0</v>
      </c>
      <c r="AS43" t="s">
        <v>448</v>
      </c>
      <c r="AT43">
        <v>12467.3</v>
      </c>
      <c r="AU43">
        <v>640.2653846153845</v>
      </c>
      <c r="AV43">
        <v>3166.39</v>
      </c>
      <c r="AW43">
        <f>1-AU43/AV43</f>
        <v>0</v>
      </c>
      <c r="AX43">
        <v>-1.368509501011927</v>
      </c>
      <c r="AY43" t="s">
        <v>545</v>
      </c>
      <c r="AZ43">
        <v>12565.6</v>
      </c>
      <c r="BA43">
        <v>655.7222</v>
      </c>
      <c r="BB43">
        <v>2371.81</v>
      </c>
      <c r="BC43">
        <f>1-BA43/BB43</f>
        <v>0</v>
      </c>
      <c r="BD43">
        <v>0.5</v>
      </c>
      <c r="BE43">
        <f>CN43</f>
        <v>0</v>
      </c>
      <c r="BF43">
        <f>S43</f>
        <v>0</v>
      </c>
      <c r="BG43">
        <f>BC43*BD43*BE43</f>
        <v>0</v>
      </c>
      <c r="BH43">
        <f>(BF43-AX43)/BE43</f>
        <v>0</v>
      </c>
      <c r="BI43">
        <f>(AV43-BB43)/BB43</f>
        <v>0</v>
      </c>
      <c r="BJ43">
        <f>AU43/(AW43+AU43/BB43)</f>
        <v>0</v>
      </c>
      <c r="BK43" t="s">
        <v>546</v>
      </c>
      <c r="BL43">
        <v>593.85</v>
      </c>
      <c r="BM43">
        <f>IF(BL43&lt;&gt;0, BL43, BJ43)</f>
        <v>0</v>
      </c>
      <c r="BN43">
        <f>1-BM43/BB43</f>
        <v>0</v>
      </c>
      <c r="BO43">
        <f>(BB43-BA43)/(BB43-BM43)</f>
        <v>0</v>
      </c>
      <c r="BP43">
        <f>(AV43-BB43)/(AV43-BM43)</f>
        <v>0</v>
      </c>
      <c r="BQ43">
        <f>(BB43-BA43)/(BB43-AU43)</f>
        <v>0</v>
      </c>
      <c r="BR43">
        <f>(AV43-BB43)/(AV43-AU43)</f>
        <v>0</v>
      </c>
      <c r="BS43">
        <f>(BO43*BM43/BA43)</f>
        <v>0</v>
      </c>
      <c r="BT43">
        <f>(1-BS43)</f>
        <v>0</v>
      </c>
      <c r="BU43">
        <v>2833</v>
      </c>
      <c r="BV43">
        <v>300</v>
      </c>
      <c r="BW43">
        <v>300</v>
      </c>
      <c r="BX43">
        <v>300</v>
      </c>
      <c r="BY43">
        <v>12565.6</v>
      </c>
      <c r="BZ43">
        <v>2355.66</v>
      </c>
      <c r="CA43">
        <v>-0.0103576</v>
      </c>
      <c r="CB43">
        <v>11.21</v>
      </c>
      <c r="CC43" t="s">
        <v>415</v>
      </c>
      <c r="CD43" t="s">
        <v>415</v>
      </c>
      <c r="CE43" t="s">
        <v>415</v>
      </c>
      <c r="CF43" t="s">
        <v>415</v>
      </c>
      <c r="CG43" t="s">
        <v>415</v>
      </c>
      <c r="CH43" t="s">
        <v>415</v>
      </c>
      <c r="CI43" t="s">
        <v>415</v>
      </c>
      <c r="CJ43" t="s">
        <v>415</v>
      </c>
      <c r="CK43" t="s">
        <v>415</v>
      </c>
      <c r="CL43" t="s">
        <v>415</v>
      </c>
      <c r="CM43">
        <f>$B$11*DK43+$C$11*DL43+$F$11*DW43*(1-DZ43)</f>
        <v>0</v>
      </c>
      <c r="CN43">
        <f>CM43*CO43</f>
        <v>0</v>
      </c>
      <c r="CO43">
        <f>($B$11*$D$9+$C$11*$D$9+$F$11*((EJ43+EB43)/MAX(EJ43+EB43+EK43, 0.1)*$I$9+EK43/MAX(EJ43+EB43+EK43, 0.1)*$J$9))/($B$11+$C$11+$F$11)</f>
        <v>0</v>
      </c>
      <c r="CP43">
        <f>($B$11*$K$9+$C$11*$K$9+$F$11*((EJ43+EB43)/MAX(EJ43+EB43+EK43, 0.1)*$P$9+EK43/MAX(EJ43+EB43+EK43, 0.1)*$Q$9))/($B$11+$C$11+$F$11)</f>
        <v>0</v>
      </c>
      <c r="CQ43">
        <v>6</v>
      </c>
      <c r="CR43">
        <v>0.5</v>
      </c>
      <c r="CS43" t="s">
        <v>416</v>
      </c>
      <c r="CT43">
        <v>2</v>
      </c>
      <c r="CU43">
        <v>1689864687.099999</v>
      </c>
      <c r="CV43">
        <v>409.9364516129032</v>
      </c>
      <c r="CW43">
        <v>411.8027096774194</v>
      </c>
      <c r="CX43">
        <v>18.42946774193548</v>
      </c>
      <c r="CY43">
        <v>17.24080322580645</v>
      </c>
      <c r="CZ43">
        <v>409.0704516129032</v>
      </c>
      <c r="DA43">
        <v>18.21115161290323</v>
      </c>
      <c r="DB43">
        <v>600.2225483870968</v>
      </c>
      <c r="DC43">
        <v>101.5884838709677</v>
      </c>
      <c r="DD43">
        <v>0.1000253225806452</v>
      </c>
      <c r="DE43">
        <v>26.07913548387096</v>
      </c>
      <c r="DF43">
        <v>24.90295161290323</v>
      </c>
      <c r="DG43">
        <v>999.9000000000003</v>
      </c>
      <c r="DH43">
        <v>0</v>
      </c>
      <c r="DI43">
        <v>0</v>
      </c>
      <c r="DJ43">
        <v>9999.509032258065</v>
      </c>
      <c r="DK43">
        <v>0</v>
      </c>
      <c r="DL43">
        <v>401.3518064516128</v>
      </c>
      <c r="DM43">
        <v>-1.810900967741936</v>
      </c>
      <c r="DN43">
        <v>417.6895161290323</v>
      </c>
      <c r="DO43">
        <v>419.0270967741936</v>
      </c>
      <c r="DP43">
        <v>1.188658387096774</v>
      </c>
      <c r="DQ43">
        <v>411.8027096774194</v>
      </c>
      <c r="DR43">
        <v>17.24080322580645</v>
      </c>
      <c r="DS43">
        <v>1.872222580645161</v>
      </c>
      <c r="DT43">
        <v>1.751469032258065</v>
      </c>
      <c r="DU43">
        <v>16.40317096774194</v>
      </c>
      <c r="DV43">
        <v>15.36027419354839</v>
      </c>
      <c r="DW43">
        <v>50.01695483870968</v>
      </c>
      <c r="DX43">
        <v>0.9000573225806453</v>
      </c>
      <c r="DY43">
        <v>0.09994270967741935</v>
      </c>
      <c r="DZ43">
        <v>0</v>
      </c>
      <c r="EA43">
        <v>655.6759032258065</v>
      </c>
      <c r="EB43">
        <v>4.999310000000001</v>
      </c>
      <c r="EC43">
        <v>1850.778387096774</v>
      </c>
      <c r="ED43">
        <v>389.1475806451613</v>
      </c>
      <c r="EE43">
        <v>38.69919354838708</v>
      </c>
      <c r="EF43">
        <v>41.36687096774194</v>
      </c>
      <c r="EG43">
        <v>40.60874193548387</v>
      </c>
      <c r="EH43">
        <v>41.11867741935482</v>
      </c>
      <c r="EI43">
        <v>40.94106451612902</v>
      </c>
      <c r="EJ43">
        <v>40.51838709677421</v>
      </c>
      <c r="EK43">
        <v>4.501612903225807</v>
      </c>
      <c r="EL43">
        <v>0</v>
      </c>
      <c r="EM43">
        <v>121.2999999523163</v>
      </c>
      <c r="EN43">
        <v>0</v>
      </c>
      <c r="EO43">
        <v>655.7222</v>
      </c>
      <c r="EP43">
        <v>2.260000001344652</v>
      </c>
      <c r="EQ43">
        <v>-82.78076936630204</v>
      </c>
      <c r="ER43">
        <v>1850.4676</v>
      </c>
      <c r="ES43">
        <v>15</v>
      </c>
      <c r="ET43">
        <v>1689864711.1</v>
      </c>
      <c r="EU43" t="s">
        <v>547</v>
      </c>
      <c r="EV43">
        <v>1689864711.1</v>
      </c>
      <c r="EW43">
        <v>1689861608.6</v>
      </c>
      <c r="EX43">
        <v>13</v>
      </c>
      <c r="EY43">
        <v>-0.055</v>
      </c>
      <c r="EZ43">
        <v>-0.008999999999999999</v>
      </c>
      <c r="FA43">
        <v>0.866</v>
      </c>
      <c r="FB43">
        <v>0.167</v>
      </c>
      <c r="FC43">
        <v>412</v>
      </c>
      <c r="FD43">
        <v>16</v>
      </c>
      <c r="FE43">
        <v>0.55</v>
      </c>
      <c r="FF43">
        <v>0.05</v>
      </c>
      <c r="FG43">
        <v>-1.77522625</v>
      </c>
      <c r="FH43">
        <v>-0.3282030393996215</v>
      </c>
      <c r="FI43">
        <v>0.09746977856462739</v>
      </c>
      <c r="FJ43">
        <v>1</v>
      </c>
      <c r="FK43">
        <v>409.9914000000001</v>
      </c>
      <c r="FL43">
        <v>0.5963959955501936</v>
      </c>
      <c r="FM43">
        <v>0.04775674472434881</v>
      </c>
      <c r="FN43">
        <v>1</v>
      </c>
      <c r="FO43">
        <v>1.210949</v>
      </c>
      <c r="FP43">
        <v>-0.4459454409005654</v>
      </c>
      <c r="FQ43">
        <v>0.04399767367713889</v>
      </c>
      <c r="FR43">
        <v>1</v>
      </c>
      <c r="FS43">
        <v>18.43067666666667</v>
      </c>
      <c r="FT43">
        <v>-0.4082429365962092</v>
      </c>
      <c r="FU43">
        <v>0.03032981682913498</v>
      </c>
      <c r="FV43">
        <v>1</v>
      </c>
      <c r="FW43">
        <v>4</v>
      </c>
      <c r="FX43">
        <v>4</v>
      </c>
      <c r="FY43" t="s">
        <v>418</v>
      </c>
      <c r="FZ43">
        <v>3.18326</v>
      </c>
      <c r="GA43">
        <v>2.79717</v>
      </c>
      <c r="GB43">
        <v>0.104527</v>
      </c>
      <c r="GC43">
        <v>0.105565</v>
      </c>
      <c r="GD43">
        <v>0.10103</v>
      </c>
      <c r="GE43">
        <v>0.0975101</v>
      </c>
      <c r="GF43">
        <v>28243.2</v>
      </c>
      <c r="GG43">
        <v>22419.9</v>
      </c>
      <c r="GH43">
        <v>29454.4</v>
      </c>
      <c r="GI43">
        <v>24536.6</v>
      </c>
      <c r="GJ43">
        <v>33654.7</v>
      </c>
      <c r="GK43">
        <v>32303.9</v>
      </c>
      <c r="GL43">
        <v>40607.2</v>
      </c>
      <c r="GM43">
        <v>40019.4</v>
      </c>
      <c r="GN43">
        <v>2.2202</v>
      </c>
      <c r="GO43">
        <v>1.97385</v>
      </c>
      <c r="GP43">
        <v>0.120737</v>
      </c>
      <c r="GQ43">
        <v>0</v>
      </c>
      <c r="GR43">
        <v>22.9195</v>
      </c>
      <c r="GS43">
        <v>999.9</v>
      </c>
      <c r="GT43">
        <v>67.90000000000001</v>
      </c>
      <c r="GU43">
        <v>25.5</v>
      </c>
      <c r="GV43">
        <v>21.8938</v>
      </c>
      <c r="GW43">
        <v>62.3875</v>
      </c>
      <c r="GX43">
        <v>33.746</v>
      </c>
      <c r="GY43">
        <v>1</v>
      </c>
      <c r="GZ43">
        <v>-0.333425</v>
      </c>
      <c r="HA43">
        <v>-3.01544</v>
      </c>
      <c r="HB43">
        <v>20.2528</v>
      </c>
      <c r="HC43">
        <v>5.22867</v>
      </c>
      <c r="HD43">
        <v>11.9081</v>
      </c>
      <c r="HE43">
        <v>4.9655</v>
      </c>
      <c r="HF43">
        <v>3.292</v>
      </c>
      <c r="HG43">
        <v>9999</v>
      </c>
      <c r="HH43">
        <v>9999</v>
      </c>
      <c r="HI43">
        <v>9999</v>
      </c>
      <c r="HJ43">
        <v>999.9</v>
      </c>
      <c r="HK43">
        <v>4.97015</v>
      </c>
      <c r="HL43">
        <v>1.87456</v>
      </c>
      <c r="HM43">
        <v>1.87331</v>
      </c>
      <c r="HN43">
        <v>1.87233</v>
      </c>
      <c r="HO43">
        <v>1.87394</v>
      </c>
      <c r="HP43">
        <v>1.86898</v>
      </c>
      <c r="HQ43">
        <v>1.87317</v>
      </c>
      <c r="HR43">
        <v>1.87821</v>
      </c>
      <c r="HS43">
        <v>0</v>
      </c>
      <c r="HT43">
        <v>0</v>
      </c>
      <c r="HU43">
        <v>0</v>
      </c>
      <c r="HV43">
        <v>0</v>
      </c>
      <c r="HW43" t="s">
        <v>419</v>
      </c>
      <c r="HX43" t="s">
        <v>420</v>
      </c>
      <c r="HY43" t="s">
        <v>421</v>
      </c>
      <c r="HZ43" t="s">
        <v>421</v>
      </c>
      <c r="IA43" t="s">
        <v>421</v>
      </c>
      <c r="IB43" t="s">
        <v>421</v>
      </c>
      <c r="IC43">
        <v>0</v>
      </c>
      <c r="ID43">
        <v>100</v>
      </c>
      <c r="IE43">
        <v>100</v>
      </c>
      <c r="IF43">
        <v>0.866</v>
      </c>
      <c r="IG43">
        <v>0.2174</v>
      </c>
      <c r="IH43">
        <v>0.9002258912206521</v>
      </c>
      <c r="II43">
        <v>0.0007502269904989051</v>
      </c>
      <c r="IJ43">
        <v>-1.907541437940456E-06</v>
      </c>
      <c r="IK43">
        <v>4.87577687351772E-10</v>
      </c>
      <c r="IL43">
        <v>0.01467436238513454</v>
      </c>
      <c r="IM43">
        <v>-0.004180631305406676</v>
      </c>
      <c r="IN43">
        <v>0.0009752032425147314</v>
      </c>
      <c r="IO43">
        <v>-7.227821618075307E-06</v>
      </c>
      <c r="IP43">
        <v>1</v>
      </c>
      <c r="IQ43">
        <v>1943</v>
      </c>
      <c r="IR43">
        <v>1</v>
      </c>
      <c r="IS43">
        <v>21</v>
      </c>
      <c r="IT43">
        <v>1.7</v>
      </c>
      <c r="IU43">
        <v>51.4</v>
      </c>
      <c r="IV43">
        <v>1.06812</v>
      </c>
      <c r="IW43">
        <v>2.39136</v>
      </c>
      <c r="IX43">
        <v>1.42578</v>
      </c>
      <c r="IY43">
        <v>2.27905</v>
      </c>
      <c r="IZ43">
        <v>1.54785</v>
      </c>
      <c r="JA43">
        <v>2.27783</v>
      </c>
      <c r="JB43">
        <v>28.6479</v>
      </c>
      <c r="JC43">
        <v>15.4542</v>
      </c>
      <c r="JD43">
        <v>18</v>
      </c>
      <c r="JE43">
        <v>618.609</v>
      </c>
      <c r="JF43">
        <v>447.116</v>
      </c>
      <c r="JG43">
        <v>28.2513</v>
      </c>
      <c r="JH43">
        <v>22.9406</v>
      </c>
      <c r="JI43">
        <v>30</v>
      </c>
      <c r="JJ43">
        <v>22.8801</v>
      </c>
      <c r="JK43">
        <v>22.8271</v>
      </c>
      <c r="JL43">
        <v>21.4038</v>
      </c>
      <c r="JM43">
        <v>24.2255</v>
      </c>
      <c r="JN43">
        <v>99.6234</v>
      </c>
      <c r="JO43">
        <v>28.2662</v>
      </c>
      <c r="JP43">
        <v>411.757</v>
      </c>
      <c r="JQ43">
        <v>17.3059</v>
      </c>
      <c r="JR43">
        <v>95.93980000000001</v>
      </c>
      <c r="JS43">
        <v>101.829</v>
      </c>
    </row>
    <row r="44" spans="1:279">
      <c r="A44">
        <v>28</v>
      </c>
      <c r="B44">
        <v>1689864789.6</v>
      </c>
      <c r="C44">
        <v>3761.5</v>
      </c>
      <c r="D44" t="s">
        <v>548</v>
      </c>
      <c r="E44" t="s">
        <v>549</v>
      </c>
      <c r="F44">
        <v>15</v>
      </c>
      <c r="L44" t="s">
        <v>521</v>
      </c>
      <c r="N44" t="s">
        <v>410</v>
      </c>
      <c r="O44" t="s">
        <v>522</v>
      </c>
      <c r="P44">
        <v>1689864781.849999</v>
      </c>
      <c r="Q44">
        <f>(R44)/1000</f>
        <v>0</v>
      </c>
      <c r="R44">
        <f>1000*DB44*AP44*(CX44-CY44)/(100*CQ44*(1000-AP44*CX44))</f>
        <v>0</v>
      </c>
      <c r="S44">
        <f>DB44*AP44*(CW44-CV44*(1000-AP44*CY44)/(1000-AP44*CX44))/(100*CQ44)</f>
        <v>0</v>
      </c>
      <c r="T44">
        <f>CV44 - IF(AP44&gt;1, S44*CQ44*100.0/(AR44*DJ44), 0)</f>
        <v>0</v>
      </c>
      <c r="U44">
        <f>((AA44-Q44/2)*T44-S44)/(AA44+Q44/2)</f>
        <v>0</v>
      </c>
      <c r="V44">
        <f>U44*(DC44+DD44)/1000.0</f>
        <v>0</v>
      </c>
      <c r="W44">
        <f>(CV44 - IF(AP44&gt;1, S44*CQ44*100.0/(AR44*DJ44), 0))*(DC44+DD44)/1000.0</f>
        <v>0</v>
      </c>
      <c r="X44">
        <f>2.0/((1/Z44-1/Y44)+SIGN(Z44)*SQRT((1/Z44-1/Y44)*(1/Z44-1/Y44) + 4*CR44/((CR44+1)*(CR44+1))*(2*1/Z44*1/Y44-1/Y44*1/Y44)))</f>
        <v>0</v>
      </c>
      <c r="Y44">
        <f>IF(LEFT(CS44,1)&lt;&gt;"0",IF(LEFT(CS44,1)="1",3.0,CT44),$D$5+$E$5*(DJ44*DC44/($K$5*1000))+$F$5*(DJ44*DC44/($K$5*1000))*MAX(MIN(CQ44,$J$5),$I$5)*MAX(MIN(CQ44,$J$5),$I$5)+$G$5*MAX(MIN(CQ44,$J$5),$I$5)*(DJ44*DC44/($K$5*1000))+$H$5*(DJ44*DC44/($K$5*1000))*(DJ44*DC44/($K$5*1000)))</f>
        <v>0</v>
      </c>
      <c r="Z44">
        <f>Q44*(1000-(1000*0.61365*exp(17.502*AD44/(240.97+AD44))/(DC44+DD44)+CX44)/2)/(1000*0.61365*exp(17.502*AD44/(240.97+AD44))/(DC44+DD44)-CX44)</f>
        <v>0</v>
      </c>
      <c r="AA44">
        <f>1/((CR44+1)/(X44/1.6)+1/(Y44/1.37)) + CR44/((CR44+1)/(X44/1.6) + CR44/(Y44/1.37))</f>
        <v>0</v>
      </c>
      <c r="AB44">
        <f>(CM44*CP44)</f>
        <v>0</v>
      </c>
      <c r="AC44">
        <f>(DE44+(AB44+2*0.95*5.67E-8*(((DE44+$B$7)+273)^4-(DE44+273)^4)-44100*Q44)/(1.84*29.3*Y44+8*0.95*5.67E-8*(DE44+273)^3))</f>
        <v>0</v>
      </c>
      <c r="AD44">
        <f>($C$7*DF44+$D$7*DG44+$E$7*AC44)</f>
        <v>0</v>
      </c>
      <c r="AE44">
        <f>0.61365*exp(17.502*AD44/(240.97+AD44))</f>
        <v>0</v>
      </c>
      <c r="AF44">
        <f>(AG44/AH44*100)</f>
        <v>0</v>
      </c>
      <c r="AG44">
        <f>CX44*(DC44+DD44)/1000</f>
        <v>0</v>
      </c>
      <c r="AH44">
        <f>0.61365*exp(17.502*DE44/(240.97+DE44))</f>
        <v>0</v>
      </c>
      <c r="AI44">
        <f>(AE44-CX44*(DC44+DD44)/1000)</f>
        <v>0</v>
      </c>
      <c r="AJ44">
        <f>(-Q44*44100)</f>
        <v>0</v>
      </c>
      <c r="AK44">
        <f>2*29.3*Y44*0.92*(DE44-AD44)</f>
        <v>0</v>
      </c>
      <c r="AL44">
        <f>2*0.95*5.67E-8*(((DE44+$B$7)+273)^4-(AD44+273)^4)</f>
        <v>0</v>
      </c>
      <c r="AM44">
        <f>AB44+AL44+AJ44+AK44</f>
        <v>0</v>
      </c>
      <c r="AN44">
        <v>0</v>
      </c>
      <c r="AO44">
        <v>0</v>
      </c>
      <c r="AP44">
        <f>IF(AN44*$H$13&gt;=AR44,1.0,(AR44/(AR44-AN44*$H$13)))</f>
        <v>0</v>
      </c>
      <c r="AQ44">
        <f>(AP44-1)*100</f>
        <v>0</v>
      </c>
      <c r="AR44">
        <f>MAX(0,($B$13+$C$13*DJ44)/(1+$D$13*DJ44)*DC44/(DE44+273)*$E$13)</f>
        <v>0</v>
      </c>
      <c r="AS44" t="s">
        <v>550</v>
      </c>
      <c r="AT44">
        <v>12570.4</v>
      </c>
      <c r="AU44">
        <v>549.9728</v>
      </c>
      <c r="AV44">
        <v>2575.47</v>
      </c>
      <c r="AW44">
        <f>1-AU44/AV44</f>
        <v>0</v>
      </c>
      <c r="AX44">
        <v>-0.9844805726750365</v>
      </c>
      <c r="AY44" t="s">
        <v>415</v>
      </c>
      <c r="AZ44" t="s">
        <v>415</v>
      </c>
      <c r="BA44">
        <v>0</v>
      </c>
      <c r="BB44">
        <v>0</v>
      </c>
      <c r="BC44">
        <f>1-BA44/BB44</f>
        <v>0</v>
      </c>
      <c r="BD44">
        <v>0.5</v>
      </c>
      <c r="BE44">
        <f>CN44</f>
        <v>0</v>
      </c>
      <c r="BF44">
        <f>S44</f>
        <v>0</v>
      </c>
      <c r="BG44">
        <f>BC44*BD44*BE44</f>
        <v>0</v>
      </c>
      <c r="BH44">
        <f>(BF44-AX44)/BE44</f>
        <v>0</v>
      </c>
      <c r="BI44">
        <f>(AV44-BB44)/BB44</f>
        <v>0</v>
      </c>
      <c r="BJ44">
        <f>AU44/(AW44+AU44/BB44)</f>
        <v>0</v>
      </c>
      <c r="BK44" t="s">
        <v>415</v>
      </c>
      <c r="BL44">
        <v>0</v>
      </c>
      <c r="BM44">
        <f>IF(BL44&lt;&gt;0, BL44, BJ44)</f>
        <v>0</v>
      </c>
      <c r="BN44">
        <f>1-BM44/BB44</f>
        <v>0</v>
      </c>
      <c r="BO44">
        <f>(BB44-BA44)/(BB44-BM44)</f>
        <v>0</v>
      </c>
      <c r="BP44">
        <f>(AV44-BB44)/(AV44-BM44)</f>
        <v>0</v>
      </c>
      <c r="BQ44">
        <f>(BB44-BA44)/(BB44-AU44)</f>
        <v>0</v>
      </c>
      <c r="BR44">
        <f>(AV44-BB44)/(AV44-AU44)</f>
        <v>0</v>
      </c>
      <c r="BS44">
        <f>(BO44*BM44/BA44)</f>
        <v>0</v>
      </c>
      <c r="BT44">
        <f>(1-BS44)</f>
        <v>0</v>
      </c>
      <c r="BU44">
        <v>2835</v>
      </c>
      <c r="BV44">
        <v>300</v>
      </c>
      <c r="BW44">
        <v>300</v>
      </c>
      <c r="BX44">
        <v>300</v>
      </c>
      <c r="BY44">
        <v>12570.4</v>
      </c>
      <c r="BZ44">
        <v>2508.49</v>
      </c>
      <c r="CA44">
        <v>-0.0104034</v>
      </c>
      <c r="CB44">
        <v>-9.890000000000001</v>
      </c>
      <c r="CC44" t="s">
        <v>415</v>
      </c>
      <c r="CD44" t="s">
        <v>415</v>
      </c>
      <c r="CE44" t="s">
        <v>415</v>
      </c>
      <c r="CF44" t="s">
        <v>415</v>
      </c>
      <c r="CG44" t="s">
        <v>415</v>
      </c>
      <c r="CH44" t="s">
        <v>415</v>
      </c>
      <c r="CI44" t="s">
        <v>415</v>
      </c>
      <c r="CJ44" t="s">
        <v>415</v>
      </c>
      <c r="CK44" t="s">
        <v>415</v>
      </c>
      <c r="CL44" t="s">
        <v>415</v>
      </c>
      <c r="CM44">
        <f>$B$11*DK44+$C$11*DL44+$F$11*DW44*(1-DZ44)</f>
        <v>0</v>
      </c>
      <c r="CN44">
        <f>CM44*CO44</f>
        <v>0</v>
      </c>
      <c r="CO44">
        <f>($B$11*$D$9+$C$11*$D$9+$F$11*((EJ44+EB44)/MAX(EJ44+EB44+EK44, 0.1)*$I$9+EK44/MAX(EJ44+EB44+EK44, 0.1)*$J$9))/($B$11+$C$11+$F$11)</f>
        <v>0</v>
      </c>
      <c r="CP44">
        <f>($B$11*$K$9+$C$11*$K$9+$F$11*((EJ44+EB44)/MAX(EJ44+EB44+EK44, 0.1)*$P$9+EK44/MAX(EJ44+EB44+EK44, 0.1)*$Q$9))/($B$11+$C$11+$F$11)</f>
        <v>0</v>
      </c>
      <c r="CQ44">
        <v>6</v>
      </c>
      <c r="CR44">
        <v>0.5</v>
      </c>
      <c r="CS44" t="s">
        <v>416</v>
      </c>
      <c r="CT44">
        <v>2</v>
      </c>
      <c r="CU44">
        <v>1689864781.849999</v>
      </c>
      <c r="CV44">
        <v>410.0901666666666</v>
      </c>
      <c r="CW44">
        <v>409.5952666666668</v>
      </c>
      <c r="CX44">
        <v>17.8865</v>
      </c>
      <c r="CY44">
        <v>16.71492333333333</v>
      </c>
      <c r="CZ44">
        <v>409.2481666666666</v>
      </c>
      <c r="DA44">
        <v>17.68084</v>
      </c>
      <c r="DB44">
        <v>600.2306999999998</v>
      </c>
      <c r="DC44">
        <v>101.5858666666667</v>
      </c>
      <c r="DD44">
        <v>0.09991402666666666</v>
      </c>
      <c r="DE44">
        <v>25.80606</v>
      </c>
      <c r="DF44">
        <v>24.61398333333333</v>
      </c>
      <c r="DG44">
        <v>999.9000000000002</v>
      </c>
      <c r="DH44">
        <v>0</v>
      </c>
      <c r="DI44">
        <v>0</v>
      </c>
      <c r="DJ44">
        <v>10000.58166666667</v>
      </c>
      <c r="DK44">
        <v>0</v>
      </c>
      <c r="DL44">
        <v>407.8313333333333</v>
      </c>
      <c r="DM44">
        <v>0.5194295</v>
      </c>
      <c r="DN44">
        <v>417.5838666666667</v>
      </c>
      <c r="DO44">
        <v>416.5579666666668</v>
      </c>
      <c r="DP44">
        <v>1.171585666666667</v>
      </c>
      <c r="DQ44">
        <v>409.5952666666668</v>
      </c>
      <c r="DR44">
        <v>16.71492333333333</v>
      </c>
      <c r="DS44">
        <v>1.817015666666667</v>
      </c>
      <c r="DT44">
        <v>1.698</v>
      </c>
      <c r="DU44">
        <v>15.93392</v>
      </c>
      <c r="DV44">
        <v>14.87815</v>
      </c>
      <c r="DW44">
        <v>0.0499931</v>
      </c>
      <c r="DX44">
        <v>0</v>
      </c>
      <c r="DY44">
        <v>0</v>
      </c>
      <c r="DZ44">
        <v>0</v>
      </c>
      <c r="EA44">
        <v>549.9383333333334</v>
      </c>
      <c r="EB44">
        <v>0.0499931</v>
      </c>
      <c r="EC44">
        <v>1530.932666666667</v>
      </c>
      <c r="ED44">
        <v>1.714666666666667</v>
      </c>
      <c r="EE44">
        <v>38.25593333333332</v>
      </c>
      <c r="EF44">
        <v>41.19136666666667</v>
      </c>
      <c r="EG44">
        <v>40.42273333333333</v>
      </c>
      <c r="EH44">
        <v>38.0581</v>
      </c>
      <c r="EI44">
        <v>40.11646666666666</v>
      </c>
      <c r="EJ44">
        <v>0</v>
      </c>
      <c r="EK44">
        <v>0</v>
      </c>
      <c r="EL44">
        <v>0</v>
      </c>
      <c r="EM44">
        <v>93.29999995231628</v>
      </c>
      <c r="EN44">
        <v>0</v>
      </c>
      <c r="EO44">
        <v>549.9728</v>
      </c>
      <c r="EP44">
        <v>-15.03538453797499</v>
      </c>
      <c r="EQ44">
        <v>74.03999980412732</v>
      </c>
      <c r="ER44">
        <v>1530.8424</v>
      </c>
      <c r="ES44">
        <v>15</v>
      </c>
      <c r="ET44">
        <v>1689864806.6</v>
      </c>
      <c r="EU44" t="s">
        <v>551</v>
      </c>
      <c r="EV44">
        <v>1689864806.6</v>
      </c>
      <c r="EW44">
        <v>1689861608.6</v>
      </c>
      <c r="EX44">
        <v>14</v>
      </c>
      <c r="EY44">
        <v>-0.025</v>
      </c>
      <c r="EZ44">
        <v>-0.008999999999999999</v>
      </c>
      <c r="FA44">
        <v>0.842</v>
      </c>
      <c r="FB44">
        <v>0.167</v>
      </c>
      <c r="FC44">
        <v>410</v>
      </c>
      <c r="FD44">
        <v>16</v>
      </c>
      <c r="FE44">
        <v>0.34</v>
      </c>
      <c r="FF44">
        <v>0.05</v>
      </c>
      <c r="FG44">
        <v>0.5460361219512195</v>
      </c>
      <c r="FH44">
        <v>-0.4368528919860631</v>
      </c>
      <c r="FI44">
        <v>0.06278994396541734</v>
      </c>
      <c r="FJ44">
        <v>1</v>
      </c>
      <c r="FK44">
        <v>410.1246774193549</v>
      </c>
      <c r="FL44">
        <v>-0.6417580645173213</v>
      </c>
      <c r="FM44">
        <v>0.05192326043292556</v>
      </c>
      <c r="FN44">
        <v>1</v>
      </c>
      <c r="FO44">
        <v>1.180425365853659</v>
      </c>
      <c r="FP44">
        <v>-0.2103468292682907</v>
      </c>
      <c r="FQ44">
        <v>0.03355093129437408</v>
      </c>
      <c r="FR44">
        <v>1</v>
      </c>
      <c r="FS44">
        <v>17.8951</v>
      </c>
      <c r="FT44">
        <v>-0.6374612903226182</v>
      </c>
      <c r="FU44">
        <v>0.04885289306981048</v>
      </c>
      <c r="FV44">
        <v>1</v>
      </c>
      <c r="FW44">
        <v>4</v>
      </c>
      <c r="FX44">
        <v>4</v>
      </c>
      <c r="FY44" t="s">
        <v>418</v>
      </c>
      <c r="FZ44">
        <v>3.18311</v>
      </c>
      <c r="GA44">
        <v>2.79698</v>
      </c>
      <c r="GB44">
        <v>0.104533</v>
      </c>
      <c r="GC44">
        <v>0.10514</v>
      </c>
      <c r="GD44">
        <v>0.09884900000000001</v>
      </c>
      <c r="GE44">
        <v>0.0953214</v>
      </c>
      <c r="GF44">
        <v>28239.3</v>
      </c>
      <c r="GG44">
        <v>22429</v>
      </c>
      <c r="GH44">
        <v>29450.6</v>
      </c>
      <c r="GI44">
        <v>24534.9</v>
      </c>
      <c r="GJ44">
        <v>33735.6</v>
      </c>
      <c r="GK44">
        <v>32381.7</v>
      </c>
      <c r="GL44">
        <v>40603.2</v>
      </c>
      <c r="GM44">
        <v>40016.7</v>
      </c>
      <c r="GN44">
        <v>2.21992</v>
      </c>
      <c r="GO44">
        <v>1.97162</v>
      </c>
      <c r="GP44">
        <v>0.127174</v>
      </c>
      <c r="GQ44">
        <v>0</v>
      </c>
      <c r="GR44">
        <v>22.5279</v>
      </c>
      <c r="GS44">
        <v>999.9</v>
      </c>
      <c r="GT44">
        <v>68.2</v>
      </c>
      <c r="GU44">
        <v>25.5</v>
      </c>
      <c r="GV44">
        <v>21.9912</v>
      </c>
      <c r="GW44">
        <v>61.9575</v>
      </c>
      <c r="GX44">
        <v>32.9688</v>
      </c>
      <c r="GY44">
        <v>1</v>
      </c>
      <c r="GZ44">
        <v>-0.325587</v>
      </c>
      <c r="HA44">
        <v>-4.87677</v>
      </c>
      <c r="HB44">
        <v>20.2109</v>
      </c>
      <c r="HC44">
        <v>5.22523</v>
      </c>
      <c r="HD44">
        <v>11.9081</v>
      </c>
      <c r="HE44">
        <v>4.96505</v>
      </c>
      <c r="HF44">
        <v>3.29125</v>
      </c>
      <c r="HG44">
        <v>9999</v>
      </c>
      <c r="HH44">
        <v>9999</v>
      </c>
      <c r="HI44">
        <v>9999</v>
      </c>
      <c r="HJ44">
        <v>999.9</v>
      </c>
      <c r="HK44">
        <v>4.97011</v>
      </c>
      <c r="HL44">
        <v>1.87457</v>
      </c>
      <c r="HM44">
        <v>1.8733</v>
      </c>
      <c r="HN44">
        <v>1.87231</v>
      </c>
      <c r="HO44">
        <v>1.87395</v>
      </c>
      <c r="HP44">
        <v>1.86894</v>
      </c>
      <c r="HQ44">
        <v>1.87317</v>
      </c>
      <c r="HR44">
        <v>1.8782</v>
      </c>
      <c r="HS44">
        <v>0</v>
      </c>
      <c r="HT44">
        <v>0</v>
      </c>
      <c r="HU44">
        <v>0</v>
      </c>
      <c r="HV44">
        <v>0</v>
      </c>
      <c r="HW44" t="s">
        <v>419</v>
      </c>
      <c r="HX44" t="s">
        <v>420</v>
      </c>
      <c r="HY44" t="s">
        <v>421</v>
      </c>
      <c r="HZ44" t="s">
        <v>421</v>
      </c>
      <c r="IA44" t="s">
        <v>421</v>
      </c>
      <c r="IB44" t="s">
        <v>421</v>
      </c>
      <c r="IC44">
        <v>0</v>
      </c>
      <c r="ID44">
        <v>100</v>
      </c>
      <c r="IE44">
        <v>100</v>
      </c>
      <c r="IF44">
        <v>0.842</v>
      </c>
      <c r="IG44">
        <v>0.2045</v>
      </c>
      <c r="IH44">
        <v>0.8455838690763919</v>
      </c>
      <c r="II44">
        <v>0.0007502269904989051</v>
      </c>
      <c r="IJ44">
        <v>-1.907541437940456E-06</v>
      </c>
      <c r="IK44">
        <v>4.87577687351772E-10</v>
      </c>
      <c r="IL44">
        <v>0.01467436238513454</v>
      </c>
      <c r="IM44">
        <v>-0.004180631305406676</v>
      </c>
      <c r="IN44">
        <v>0.0009752032425147314</v>
      </c>
      <c r="IO44">
        <v>-7.227821618075307E-06</v>
      </c>
      <c r="IP44">
        <v>1</v>
      </c>
      <c r="IQ44">
        <v>1943</v>
      </c>
      <c r="IR44">
        <v>1</v>
      </c>
      <c r="IS44">
        <v>21</v>
      </c>
      <c r="IT44">
        <v>1.3</v>
      </c>
      <c r="IU44">
        <v>53</v>
      </c>
      <c r="IV44">
        <v>1.06323</v>
      </c>
      <c r="IW44">
        <v>2.38403</v>
      </c>
      <c r="IX44">
        <v>1.42578</v>
      </c>
      <c r="IY44">
        <v>2.27905</v>
      </c>
      <c r="IZ44">
        <v>1.54785</v>
      </c>
      <c r="JA44">
        <v>2.37671</v>
      </c>
      <c r="JB44">
        <v>28.6901</v>
      </c>
      <c r="JC44">
        <v>15.3929</v>
      </c>
      <c r="JD44">
        <v>18</v>
      </c>
      <c r="JE44">
        <v>618.697</v>
      </c>
      <c r="JF44">
        <v>446.036</v>
      </c>
      <c r="JG44">
        <v>30.5366</v>
      </c>
      <c r="JH44">
        <v>22.9461</v>
      </c>
      <c r="JI44">
        <v>30.0005</v>
      </c>
      <c r="JJ44">
        <v>22.9051</v>
      </c>
      <c r="JK44">
        <v>22.851</v>
      </c>
      <c r="JL44">
        <v>21.2955</v>
      </c>
      <c r="JM44">
        <v>26.7441</v>
      </c>
      <c r="JN44">
        <v>98.8702</v>
      </c>
      <c r="JO44">
        <v>30.7424</v>
      </c>
      <c r="JP44">
        <v>409.554</v>
      </c>
      <c r="JQ44">
        <v>16.7083</v>
      </c>
      <c r="JR44">
        <v>95.92910000000001</v>
      </c>
      <c r="JS44">
        <v>101.822</v>
      </c>
    </row>
    <row r="45" spans="1:279">
      <c r="A45">
        <v>29</v>
      </c>
      <c r="B45">
        <v>1689865114.1</v>
      </c>
      <c r="C45">
        <v>4086</v>
      </c>
      <c r="D45" t="s">
        <v>552</v>
      </c>
      <c r="E45" t="s">
        <v>553</v>
      </c>
      <c r="F45">
        <v>15</v>
      </c>
      <c r="L45" t="s">
        <v>521</v>
      </c>
      <c r="N45" t="s">
        <v>410</v>
      </c>
      <c r="O45" t="s">
        <v>522</v>
      </c>
      <c r="P45">
        <v>1689865106.349999</v>
      </c>
      <c r="Q45">
        <f>(R45)/1000</f>
        <v>0</v>
      </c>
      <c r="R45">
        <f>1000*DB45*AP45*(CX45-CY45)/(100*CQ45*(1000-AP45*CX45))</f>
        <v>0</v>
      </c>
      <c r="S45">
        <f>DB45*AP45*(CW45-CV45*(1000-AP45*CY45)/(1000-AP45*CX45))/(100*CQ45)</f>
        <v>0</v>
      </c>
      <c r="T45">
        <f>CV45 - IF(AP45&gt;1, S45*CQ45*100.0/(AR45*DJ45), 0)</f>
        <v>0</v>
      </c>
      <c r="U45">
        <f>((AA45-Q45/2)*T45-S45)/(AA45+Q45/2)</f>
        <v>0</v>
      </c>
      <c r="V45">
        <f>U45*(DC45+DD45)/1000.0</f>
        <v>0</v>
      </c>
      <c r="W45">
        <f>(CV45 - IF(AP45&gt;1, S45*CQ45*100.0/(AR45*DJ45), 0))*(DC45+DD45)/1000.0</f>
        <v>0</v>
      </c>
      <c r="X45">
        <f>2.0/((1/Z45-1/Y45)+SIGN(Z45)*SQRT((1/Z45-1/Y45)*(1/Z45-1/Y45) + 4*CR45/((CR45+1)*(CR45+1))*(2*1/Z45*1/Y45-1/Y45*1/Y45)))</f>
        <v>0</v>
      </c>
      <c r="Y45">
        <f>IF(LEFT(CS45,1)&lt;&gt;"0",IF(LEFT(CS45,1)="1",3.0,CT45),$D$5+$E$5*(DJ45*DC45/($K$5*1000))+$F$5*(DJ45*DC45/($K$5*1000))*MAX(MIN(CQ45,$J$5),$I$5)*MAX(MIN(CQ45,$J$5),$I$5)+$G$5*MAX(MIN(CQ45,$J$5),$I$5)*(DJ45*DC45/($K$5*1000))+$H$5*(DJ45*DC45/($K$5*1000))*(DJ45*DC45/($K$5*1000)))</f>
        <v>0</v>
      </c>
      <c r="Z45">
        <f>Q45*(1000-(1000*0.61365*exp(17.502*AD45/(240.97+AD45))/(DC45+DD45)+CX45)/2)/(1000*0.61365*exp(17.502*AD45/(240.97+AD45))/(DC45+DD45)-CX45)</f>
        <v>0</v>
      </c>
      <c r="AA45">
        <f>1/((CR45+1)/(X45/1.6)+1/(Y45/1.37)) + CR45/((CR45+1)/(X45/1.6) + CR45/(Y45/1.37))</f>
        <v>0</v>
      </c>
      <c r="AB45">
        <f>(CM45*CP45)</f>
        <v>0</v>
      </c>
      <c r="AC45">
        <f>(DE45+(AB45+2*0.95*5.67E-8*(((DE45+$B$7)+273)^4-(DE45+273)^4)-44100*Q45)/(1.84*29.3*Y45+8*0.95*5.67E-8*(DE45+273)^3))</f>
        <v>0</v>
      </c>
      <c r="AD45">
        <f>($C$7*DF45+$D$7*DG45+$E$7*AC45)</f>
        <v>0</v>
      </c>
      <c r="AE45">
        <f>0.61365*exp(17.502*AD45/(240.97+AD45))</f>
        <v>0</v>
      </c>
      <c r="AF45">
        <f>(AG45/AH45*100)</f>
        <v>0</v>
      </c>
      <c r="AG45">
        <f>CX45*(DC45+DD45)/1000</f>
        <v>0</v>
      </c>
      <c r="AH45">
        <f>0.61365*exp(17.502*DE45/(240.97+DE45))</f>
        <v>0</v>
      </c>
      <c r="AI45">
        <f>(AE45-CX45*(DC45+DD45)/1000)</f>
        <v>0</v>
      </c>
      <c r="AJ45">
        <f>(-Q45*44100)</f>
        <v>0</v>
      </c>
      <c r="AK45">
        <f>2*29.3*Y45*0.92*(DE45-AD45)</f>
        <v>0</v>
      </c>
      <c r="AL45">
        <f>2*0.95*5.67E-8*(((DE45+$B$7)+273)^4-(AD45+273)^4)</f>
        <v>0</v>
      </c>
      <c r="AM45">
        <f>AB45+AL45+AJ45+AK45</f>
        <v>0</v>
      </c>
      <c r="AN45">
        <v>0</v>
      </c>
      <c r="AO45">
        <v>0</v>
      </c>
      <c r="AP45">
        <f>IF(AN45*$H$13&gt;=AR45,1.0,(AR45/(AR45-AN45*$H$13)))</f>
        <v>0</v>
      </c>
      <c r="AQ45">
        <f>(AP45-1)*100</f>
        <v>0</v>
      </c>
      <c r="AR45">
        <f>MAX(0,($B$13+$C$13*DJ45)/(1+$D$13*DJ45)*DC45/(DE45+273)*$E$13)</f>
        <v>0</v>
      </c>
      <c r="AS45" t="s">
        <v>550</v>
      </c>
      <c r="AT45">
        <v>12570.4</v>
      </c>
      <c r="AU45">
        <v>549.9728</v>
      </c>
      <c r="AV45">
        <v>2575.47</v>
      </c>
      <c r="AW45">
        <f>1-AU45/AV45</f>
        <v>0</v>
      </c>
      <c r="AX45">
        <v>-0.9844805726750365</v>
      </c>
      <c r="AY45" t="s">
        <v>554</v>
      </c>
      <c r="AZ45">
        <v>12575.1</v>
      </c>
      <c r="BA45">
        <v>632.71996</v>
      </c>
      <c r="BB45">
        <v>775.635</v>
      </c>
      <c r="BC45">
        <f>1-BA45/BB45</f>
        <v>0</v>
      </c>
      <c r="BD45">
        <v>0.5</v>
      </c>
      <c r="BE45">
        <f>CN45</f>
        <v>0</v>
      </c>
      <c r="BF45">
        <f>S45</f>
        <v>0</v>
      </c>
      <c r="BG45">
        <f>BC45*BD45*BE45</f>
        <v>0</v>
      </c>
      <c r="BH45">
        <f>(BF45-AX45)/BE45</f>
        <v>0</v>
      </c>
      <c r="BI45">
        <f>(AV45-BB45)/BB45</f>
        <v>0</v>
      </c>
      <c r="BJ45">
        <f>AU45/(AW45+AU45/BB45)</f>
        <v>0</v>
      </c>
      <c r="BK45" t="s">
        <v>555</v>
      </c>
      <c r="BL45">
        <v>452.56</v>
      </c>
      <c r="BM45">
        <f>IF(BL45&lt;&gt;0, BL45, BJ45)</f>
        <v>0</v>
      </c>
      <c r="BN45">
        <f>1-BM45/BB45</f>
        <v>0</v>
      </c>
      <c r="BO45">
        <f>(BB45-BA45)/(BB45-BM45)</f>
        <v>0</v>
      </c>
      <c r="BP45">
        <f>(AV45-BB45)/(AV45-BM45)</f>
        <v>0</v>
      </c>
      <c r="BQ45">
        <f>(BB45-BA45)/(BB45-AU45)</f>
        <v>0</v>
      </c>
      <c r="BR45">
        <f>(AV45-BB45)/(AV45-AU45)</f>
        <v>0</v>
      </c>
      <c r="BS45">
        <f>(BO45*BM45/BA45)</f>
        <v>0</v>
      </c>
      <c r="BT45">
        <f>(1-BS45)</f>
        <v>0</v>
      </c>
      <c r="BU45">
        <v>2836</v>
      </c>
      <c r="BV45">
        <v>300</v>
      </c>
      <c r="BW45">
        <v>300</v>
      </c>
      <c r="BX45">
        <v>300</v>
      </c>
      <c r="BY45">
        <v>12575.1</v>
      </c>
      <c r="BZ45">
        <v>756.38</v>
      </c>
      <c r="CA45">
        <v>-0.00910891</v>
      </c>
      <c r="CB45">
        <v>-0.49</v>
      </c>
      <c r="CC45" t="s">
        <v>415</v>
      </c>
      <c r="CD45" t="s">
        <v>415</v>
      </c>
      <c r="CE45" t="s">
        <v>415</v>
      </c>
      <c r="CF45" t="s">
        <v>415</v>
      </c>
      <c r="CG45" t="s">
        <v>415</v>
      </c>
      <c r="CH45" t="s">
        <v>415</v>
      </c>
      <c r="CI45" t="s">
        <v>415</v>
      </c>
      <c r="CJ45" t="s">
        <v>415</v>
      </c>
      <c r="CK45" t="s">
        <v>415</v>
      </c>
      <c r="CL45" t="s">
        <v>415</v>
      </c>
      <c r="CM45">
        <f>$B$11*DK45+$C$11*DL45+$F$11*DW45*(1-DZ45)</f>
        <v>0</v>
      </c>
      <c r="CN45">
        <f>CM45*CO45</f>
        <v>0</v>
      </c>
      <c r="CO45">
        <f>($B$11*$D$9+$C$11*$D$9+$F$11*((EJ45+EB45)/MAX(EJ45+EB45+EK45, 0.1)*$I$9+EK45/MAX(EJ45+EB45+EK45, 0.1)*$J$9))/($B$11+$C$11+$F$11)</f>
        <v>0</v>
      </c>
      <c r="CP45">
        <f>($B$11*$K$9+$C$11*$K$9+$F$11*((EJ45+EB45)/MAX(EJ45+EB45+EK45, 0.1)*$P$9+EK45/MAX(EJ45+EB45+EK45, 0.1)*$Q$9))/($B$11+$C$11+$F$11)</f>
        <v>0</v>
      </c>
      <c r="CQ45">
        <v>6</v>
      </c>
      <c r="CR45">
        <v>0.5</v>
      </c>
      <c r="CS45" t="s">
        <v>416</v>
      </c>
      <c r="CT45">
        <v>2</v>
      </c>
      <c r="CU45">
        <v>1689865106.349999</v>
      </c>
      <c r="CV45">
        <v>400.1097333333333</v>
      </c>
      <c r="CW45">
        <v>411.2149666666666</v>
      </c>
      <c r="CX45">
        <v>18.64796333333334</v>
      </c>
      <c r="CY45">
        <v>17.50343666666667</v>
      </c>
      <c r="CZ45">
        <v>399.2624</v>
      </c>
      <c r="DA45">
        <v>18.42447</v>
      </c>
      <c r="DB45">
        <v>600.2325333333333</v>
      </c>
      <c r="DC45">
        <v>101.5849666666666</v>
      </c>
      <c r="DD45">
        <v>0.10012358</v>
      </c>
      <c r="DE45">
        <v>25.53428333333333</v>
      </c>
      <c r="DF45">
        <v>25.07553666666666</v>
      </c>
      <c r="DG45">
        <v>999.9000000000002</v>
      </c>
      <c r="DH45">
        <v>0</v>
      </c>
      <c r="DI45">
        <v>0</v>
      </c>
      <c r="DJ45">
        <v>10000.04266666667</v>
      </c>
      <c r="DK45">
        <v>0</v>
      </c>
      <c r="DL45">
        <v>487.6456666666667</v>
      </c>
      <c r="DM45">
        <v>-11.10522</v>
      </c>
      <c r="DN45">
        <v>407.7127</v>
      </c>
      <c r="DO45">
        <v>418.5407666666667</v>
      </c>
      <c r="DP45">
        <v>1.144529666666667</v>
      </c>
      <c r="DQ45">
        <v>411.2149666666666</v>
      </c>
      <c r="DR45">
        <v>17.50343666666667</v>
      </c>
      <c r="DS45">
        <v>1.894352333333333</v>
      </c>
      <c r="DT45">
        <v>1.778085666666667</v>
      </c>
      <c r="DU45">
        <v>16.58787333333333</v>
      </c>
      <c r="DV45">
        <v>15.59545</v>
      </c>
      <c r="DW45">
        <v>1500.052</v>
      </c>
      <c r="DX45">
        <v>0.9729988333333331</v>
      </c>
      <c r="DY45">
        <v>0.02700113333333335</v>
      </c>
      <c r="DZ45">
        <v>0</v>
      </c>
      <c r="EA45">
        <v>632.7959333333333</v>
      </c>
      <c r="EB45">
        <v>4.99931</v>
      </c>
      <c r="EC45">
        <v>11026.31333333333</v>
      </c>
      <c r="ED45">
        <v>13259.7</v>
      </c>
      <c r="EE45">
        <v>40.41219999999999</v>
      </c>
      <c r="EF45">
        <v>40.36233333333333</v>
      </c>
      <c r="EG45">
        <v>40.64559999999999</v>
      </c>
      <c r="EH45">
        <v>40.21639999999999</v>
      </c>
      <c r="EI45">
        <v>41.16639999999999</v>
      </c>
      <c r="EJ45">
        <v>1454.685</v>
      </c>
      <c r="EK45">
        <v>40.36733333333333</v>
      </c>
      <c r="EL45">
        <v>0</v>
      </c>
      <c r="EM45">
        <v>324</v>
      </c>
      <c r="EN45">
        <v>0</v>
      </c>
      <c r="EO45">
        <v>632.71996</v>
      </c>
      <c r="EP45">
        <v>-8.939307675880334</v>
      </c>
      <c r="EQ45">
        <v>-154.2538459159111</v>
      </c>
      <c r="ER45">
        <v>11024.712</v>
      </c>
      <c r="ES45">
        <v>15</v>
      </c>
      <c r="ET45">
        <v>1689864806.6</v>
      </c>
      <c r="EU45" t="s">
        <v>551</v>
      </c>
      <c r="EV45">
        <v>1689864806.6</v>
      </c>
      <c r="EW45">
        <v>1689861608.6</v>
      </c>
      <c r="EX45">
        <v>14</v>
      </c>
      <c r="EY45">
        <v>-0.025</v>
      </c>
      <c r="EZ45">
        <v>-0.008999999999999999</v>
      </c>
      <c r="FA45">
        <v>0.842</v>
      </c>
      <c r="FB45">
        <v>0.167</v>
      </c>
      <c r="FC45">
        <v>410</v>
      </c>
      <c r="FD45">
        <v>16</v>
      </c>
      <c r="FE45">
        <v>0.34</v>
      </c>
      <c r="FF45">
        <v>0.05</v>
      </c>
      <c r="FG45">
        <v>-11.06745853658537</v>
      </c>
      <c r="FH45">
        <v>-0.5548222996515771</v>
      </c>
      <c r="FI45">
        <v>0.06478847374005453</v>
      </c>
      <c r="FJ45">
        <v>1</v>
      </c>
      <c r="FK45">
        <v>400.1179032258063</v>
      </c>
      <c r="FL45">
        <v>-0.2427580645172633</v>
      </c>
      <c r="FM45">
        <v>0.022479172925185</v>
      </c>
      <c r="FN45">
        <v>1</v>
      </c>
      <c r="FO45">
        <v>1.14848243902439</v>
      </c>
      <c r="FP45">
        <v>-0.04423547038327387</v>
      </c>
      <c r="FQ45">
        <v>0.006052951217497461</v>
      </c>
      <c r="FR45">
        <v>1</v>
      </c>
      <c r="FS45">
        <v>18.65285806451613</v>
      </c>
      <c r="FT45">
        <v>-0.2245548387096567</v>
      </c>
      <c r="FU45">
        <v>0.0171538347860415</v>
      </c>
      <c r="FV45">
        <v>1</v>
      </c>
      <c r="FW45">
        <v>4</v>
      </c>
      <c r="FX45">
        <v>4</v>
      </c>
      <c r="FY45" t="s">
        <v>418</v>
      </c>
      <c r="FZ45">
        <v>3.18294</v>
      </c>
      <c r="GA45">
        <v>2.79685</v>
      </c>
      <c r="GB45">
        <v>0.102581</v>
      </c>
      <c r="GC45">
        <v>0.10543</v>
      </c>
      <c r="GD45">
        <v>0.101846</v>
      </c>
      <c r="GE45">
        <v>0.09847599999999999</v>
      </c>
      <c r="GF45">
        <v>28296.8</v>
      </c>
      <c r="GG45">
        <v>22419.8</v>
      </c>
      <c r="GH45">
        <v>29447.1</v>
      </c>
      <c r="GI45">
        <v>24533.2</v>
      </c>
      <c r="GJ45">
        <v>33614.9</v>
      </c>
      <c r="GK45">
        <v>32264.7</v>
      </c>
      <c r="GL45">
        <v>40597</v>
      </c>
      <c r="GM45">
        <v>40014.4</v>
      </c>
      <c r="GN45">
        <v>2.21887</v>
      </c>
      <c r="GO45">
        <v>1.97213</v>
      </c>
      <c r="GP45">
        <v>0.137016</v>
      </c>
      <c r="GQ45">
        <v>0</v>
      </c>
      <c r="GR45">
        <v>22.7646</v>
      </c>
      <c r="GS45">
        <v>999.9</v>
      </c>
      <c r="GT45">
        <v>68.7</v>
      </c>
      <c r="GU45">
        <v>25.6</v>
      </c>
      <c r="GV45">
        <v>22.2844</v>
      </c>
      <c r="GW45">
        <v>62.7275</v>
      </c>
      <c r="GX45">
        <v>33.8502</v>
      </c>
      <c r="GY45">
        <v>1</v>
      </c>
      <c r="GZ45">
        <v>-0.329566</v>
      </c>
      <c r="HA45">
        <v>-0.128647</v>
      </c>
      <c r="HB45">
        <v>20.2642</v>
      </c>
      <c r="HC45">
        <v>5.22762</v>
      </c>
      <c r="HD45">
        <v>11.9081</v>
      </c>
      <c r="HE45">
        <v>4.96405</v>
      </c>
      <c r="HF45">
        <v>3.292</v>
      </c>
      <c r="HG45">
        <v>9999</v>
      </c>
      <c r="HH45">
        <v>9999</v>
      </c>
      <c r="HI45">
        <v>9999</v>
      </c>
      <c r="HJ45">
        <v>999.9</v>
      </c>
      <c r="HK45">
        <v>4.9701</v>
      </c>
      <c r="HL45">
        <v>1.87458</v>
      </c>
      <c r="HM45">
        <v>1.8733</v>
      </c>
      <c r="HN45">
        <v>1.87231</v>
      </c>
      <c r="HO45">
        <v>1.87394</v>
      </c>
      <c r="HP45">
        <v>1.86901</v>
      </c>
      <c r="HQ45">
        <v>1.87317</v>
      </c>
      <c r="HR45">
        <v>1.8782</v>
      </c>
      <c r="HS45">
        <v>0</v>
      </c>
      <c r="HT45">
        <v>0</v>
      </c>
      <c r="HU45">
        <v>0</v>
      </c>
      <c r="HV45">
        <v>0</v>
      </c>
      <c r="HW45" t="s">
        <v>419</v>
      </c>
      <c r="HX45" t="s">
        <v>420</v>
      </c>
      <c r="HY45" t="s">
        <v>421</v>
      </c>
      <c r="HZ45" t="s">
        <v>421</v>
      </c>
      <c r="IA45" t="s">
        <v>421</v>
      </c>
      <c r="IB45" t="s">
        <v>421</v>
      </c>
      <c r="IC45">
        <v>0</v>
      </c>
      <c r="ID45">
        <v>100</v>
      </c>
      <c r="IE45">
        <v>100</v>
      </c>
      <c r="IF45">
        <v>0.847</v>
      </c>
      <c r="IG45">
        <v>0.2226</v>
      </c>
      <c r="IH45">
        <v>0.8208375396447392</v>
      </c>
      <c r="II45">
        <v>0.0007502269904989051</v>
      </c>
      <c r="IJ45">
        <v>-1.907541437940456E-06</v>
      </c>
      <c r="IK45">
        <v>4.87577687351772E-10</v>
      </c>
      <c r="IL45">
        <v>0.01467436238513454</v>
      </c>
      <c r="IM45">
        <v>-0.004180631305406676</v>
      </c>
      <c r="IN45">
        <v>0.0009752032425147314</v>
      </c>
      <c r="IO45">
        <v>-7.227821618075307E-06</v>
      </c>
      <c r="IP45">
        <v>1</v>
      </c>
      <c r="IQ45">
        <v>1943</v>
      </c>
      <c r="IR45">
        <v>1</v>
      </c>
      <c r="IS45">
        <v>21</v>
      </c>
      <c r="IT45">
        <v>5.1</v>
      </c>
      <c r="IU45">
        <v>58.4</v>
      </c>
      <c r="IV45">
        <v>1.06689</v>
      </c>
      <c r="IW45">
        <v>2.38647</v>
      </c>
      <c r="IX45">
        <v>1.42578</v>
      </c>
      <c r="IY45">
        <v>2.27905</v>
      </c>
      <c r="IZ45">
        <v>1.54785</v>
      </c>
      <c r="JA45">
        <v>2.31689</v>
      </c>
      <c r="JB45">
        <v>28.669</v>
      </c>
      <c r="JC45">
        <v>15.3666</v>
      </c>
      <c r="JD45">
        <v>18</v>
      </c>
      <c r="JE45">
        <v>618.5359999999999</v>
      </c>
      <c r="JF45">
        <v>446.762</v>
      </c>
      <c r="JG45">
        <v>23.8988</v>
      </c>
      <c r="JH45">
        <v>23.0517</v>
      </c>
      <c r="JI45">
        <v>30.0002</v>
      </c>
      <c r="JJ45">
        <v>22.957</v>
      </c>
      <c r="JK45">
        <v>22.9025</v>
      </c>
      <c r="JL45">
        <v>21.3794</v>
      </c>
      <c r="JM45">
        <v>23.2879</v>
      </c>
      <c r="JN45">
        <v>98.48779999999999</v>
      </c>
      <c r="JO45">
        <v>23.8953</v>
      </c>
      <c r="JP45">
        <v>411.004</v>
      </c>
      <c r="JQ45">
        <v>17.4984</v>
      </c>
      <c r="JR45">
        <v>95.9158</v>
      </c>
      <c r="JS45">
        <v>101.816</v>
      </c>
    </row>
    <row r="46" spans="1:279">
      <c r="A46">
        <v>30</v>
      </c>
      <c r="B46">
        <v>1689865198.6</v>
      </c>
      <c r="C46">
        <v>4170.5</v>
      </c>
      <c r="D46" t="s">
        <v>556</v>
      </c>
      <c r="E46" t="s">
        <v>557</v>
      </c>
      <c r="F46">
        <v>15</v>
      </c>
      <c r="L46" t="s">
        <v>521</v>
      </c>
      <c r="N46" t="s">
        <v>410</v>
      </c>
      <c r="O46" t="s">
        <v>522</v>
      </c>
      <c r="P46">
        <v>1689865190.849999</v>
      </c>
      <c r="Q46">
        <f>(R46)/1000</f>
        <v>0</v>
      </c>
      <c r="R46">
        <f>1000*DB46*AP46*(CX46-CY46)/(100*CQ46*(1000-AP46*CX46))</f>
        <v>0</v>
      </c>
      <c r="S46">
        <f>DB46*AP46*(CW46-CV46*(1000-AP46*CY46)/(1000-AP46*CX46))/(100*CQ46)</f>
        <v>0</v>
      </c>
      <c r="T46">
        <f>CV46 - IF(AP46&gt;1, S46*CQ46*100.0/(AR46*DJ46), 0)</f>
        <v>0</v>
      </c>
      <c r="U46">
        <f>((AA46-Q46/2)*T46-S46)/(AA46+Q46/2)</f>
        <v>0</v>
      </c>
      <c r="V46">
        <f>U46*(DC46+DD46)/1000.0</f>
        <v>0</v>
      </c>
      <c r="W46">
        <f>(CV46 - IF(AP46&gt;1, S46*CQ46*100.0/(AR46*DJ46), 0))*(DC46+DD46)/1000.0</f>
        <v>0</v>
      </c>
      <c r="X46">
        <f>2.0/((1/Z46-1/Y46)+SIGN(Z46)*SQRT((1/Z46-1/Y46)*(1/Z46-1/Y46) + 4*CR46/((CR46+1)*(CR46+1))*(2*1/Z46*1/Y46-1/Y46*1/Y46)))</f>
        <v>0</v>
      </c>
      <c r="Y46">
        <f>IF(LEFT(CS46,1)&lt;&gt;"0",IF(LEFT(CS46,1)="1",3.0,CT46),$D$5+$E$5*(DJ46*DC46/($K$5*1000))+$F$5*(DJ46*DC46/($K$5*1000))*MAX(MIN(CQ46,$J$5),$I$5)*MAX(MIN(CQ46,$J$5),$I$5)+$G$5*MAX(MIN(CQ46,$J$5),$I$5)*(DJ46*DC46/($K$5*1000))+$H$5*(DJ46*DC46/($K$5*1000))*(DJ46*DC46/($K$5*1000)))</f>
        <v>0</v>
      </c>
      <c r="Z46">
        <f>Q46*(1000-(1000*0.61365*exp(17.502*AD46/(240.97+AD46))/(DC46+DD46)+CX46)/2)/(1000*0.61365*exp(17.502*AD46/(240.97+AD46))/(DC46+DD46)-CX46)</f>
        <v>0</v>
      </c>
      <c r="AA46">
        <f>1/((CR46+1)/(X46/1.6)+1/(Y46/1.37)) + CR46/((CR46+1)/(X46/1.6) + CR46/(Y46/1.37))</f>
        <v>0</v>
      </c>
      <c r="AB46">
        <f>(CM46*CP46)</f>
        <v>0</v>
      </c>
      <c r="AC46">
        <f>(DE46+(AB46+2*0.95*5.67E-8*(((DE46+$B$7)+273)^4-(DE46+273)^4)-44100*Q46)/(1.84*29.3*Y46+8*0.95*5.67E-8*(DE46+273)^3))</f>
        <v>0</v>
      </c>
      <c r="AD46">
        <f>($C$7*DF46+$D$7*DG46+$E$7*AC46)</f>
        <v>0</v>
      </c>
      <c r="AE46">
        <f>0.61365*exp(17.502*AD46/(240.97+AD46))</f>
        <v>0</v>
      </c>
      <c r="AF46">
        <f>(AG46/AH46*100)</f>
        <v>0</v>
      </c>
      <c r="AG46">
        <f>CX46*(DC46+DD46)/1000</f>
        <v>0</v>
      </c>
      <c r="AH46">
        <f>0.61365*exp(17.502*DE46/(240.97+DE46))</f>
        <v>0</v>
      </c>
      <c r="AI46">
        <f>(AE46-CX46*(DC46+DD46)/1000)</f>
        <v>0</v>
      </c>
      <c r="AJ46">
        <f>(-Q46*44100)</f>
        <v>0</v>
      </c>
      <c r="AK46">
        <f>2*29.3*Y46*0.92*(DE46-AD46)</f>
        <v>0</v>
      </c>
      <c r="AL46">
        <f>2*0.95*5.67E-8*(((DE46+$B$7)+273)^4-(AD46+273)^4)</f>
        <v>0</v>
      </c>
      <c r="AM46">
        <f>AB46+AL46+AJ46+AK46</f>
        <v>0</v>
      </c>
      <c r="AN46">
        <v>0</v>
      </c>
      <c r="AO46">
        <v>0</v>
      </c>
      <c r="AP46">
        <f>IF(AN46*$H$13&gt;=AR46,1.0,(AR46/(AR46-AN46*$H$13)))</f>
        <v>0</v>
      </c>
      <c r="AQ46">
        <f>(AP46-1)*100</f>
        <v>0</v>
      </c>
      <c r="AR46">
        <f>MAX(0,($B$13+$C$13*DJ46)/(1+$D$13*DJ46)*DC46/(DE46+273)*$E$13)</f>
        <v>0</v>
      </c>
      <c r="AS46" t="s">
        <v>550</v>
      </c>
      <c r="AT46">
        <v>12570.4</v>
      </c>
      <c r="AU46">
        <v>549.9728</v>
      </c>
      <c r="AV46">
        <v>2575.47</v>
      </c>
      <c r="AW46">
        <f>1-AU46/AV46</f>
        <v>0</v>
      </c>
      <c r="AX46">
        <v>-0.9844805726750365</v>
      </c>
      <c r="AY46" t="s">
        <v>558</v>
      </c>
      <c r="AZ46">
        <v>12583.3</v>
      </c>
      <c r="BA46">
        <v>609.5924</v>
      </c>
      <c r="BB46">
        <v>740.711</v>
      </c>
      <c r="BC46">
        <f>1-BA46/BB46</f>
        <v>0</v>
      </c>
      <c r="BD46">
        <v>0.5</v>
      </c>
      <c r="BE46">
        <f>CN46</f>
        <v>0</v>
      </c>
      <c r="BF46">
        <f>S46</f>
        <v>0</v>
      </c>
      <c r="BG46">
        <f>BC46*BD46*BE46</f>
        <v>0</v>
      </c>
      <c r="BH46">
        <f>(BF46-AX46)/BE46</f>
        <v>0</v>
      </c>
      <c r="BI46">
        <f>(AV46-BB46)/BB46</f>
        <v>0</v>
      </c>
      <c r="BJ46">
        <f>AU46/(AW46+AU46/BB46)</f>
        <v>0</v>
      </c>
      <c r="BK46" t="s">
        <v>559</v>
      </c>
      <c r="BL46">
        <v>449.91</v>
      </c>
      <c r="BM46">
        <f>IF(BL46&lt;&gt;0, BL46, BJ46)</f>
        <v>0</v>
      </c>
      <c r="BN46">
        <f>1-BM46/BB46</f>
        <v>0</v>
      </c>
      <c r="BO46">
        <f>(BB46-BA46)/(BB46-BM46)</f>
        <v>0</v>
      </c>
      <c r="BP46">
        <f>(AV46-BB46)/(AV46-BM46)</f>
        <v>0</v>
      </c>
      <c r="BQ46">
        <f>(BB46-BA46)/(BB46-AU46)</f>
        <v>0</v>
      </c>
      <c r="BR46">
        <f>(AV46-BB46)/(AV46-AU46)</f>
        <v>0</v>
      </c>
      <c r="BS46">
        <f>(BO46*BM46/BA46)</f>
        <v>0</v>
      </c>
      <c r="BT46">
        <f>(1-BS46)</f>
        <v>0</v>
      </c>
      <c r="BU46">
        <v>2838</v>
      </c>
      <c r="BV46">
        <v>300</v>
      </c>
      <c r="BW46">
        <v>300</v>
      </c>
      <c r="BX46">
        <v>300</v>
      </c>
      <c r="BY46">
        <v>12583.3</v>
      </c>
      <c r="BZ46">
        <v>719.5</v>
      </c>
      <c r="CA46">
        <v>-0.00911606</v>
      </c>
      <c r="CB46">
        <v>-0.45</v>
      </c>
      <c r="CC46" t="s">
        <v>415</v>
      </c>
      <c r="CD46" t="s">
        <v>415</v>
      </c>
      <c r="CE46" t="s">
        <v>415</v>
      </c>
      <c r="CF46" t="s">
        <v>415</v>
      </c>
      <c r="CG46" t="s">
        <v>415</v>
      </c>
      <c r="CH46" t="s">
        <v>415</v>
      </c>
      <c r="CI46" t="s">
        <v>415</v>
      </c>
      <c r="CJ46" t="s">
        <v>415</v>
      </c>
      <c r="CK46" t="s">
        <v>415</v>
      </c>
      <c r="CL46" t="s">
        <v>415</v>
      </c>
      <c r="CM46">
        <f>$B$11*DK46+$C$11*DL46+$F$11*DW46*(1-DZ46)</f>
        <v>0</v>
      </c>
      <c r="CN46">
        <f>CM46*CO46</f>
        <v>0</v>
      </c>
      <c r="CO46">
        <f>($B$11*$D$9+$C$11*$D$9+$F$11*((EJ46+EB46)/MAX(EJ46+EB46+EK46, 0.1)*$I$9+EK46/MAX(EJ46+EB46+EK46, 0.1)*$J$9))/($B$11+$C$11+$F$11)</f>
        <v>0</v>
      </c>
      <c r="CP46">
        <f>($B$11*$K$9+$C$11*$K$9+$F$11*((EJ46+EB46)/MAX(EJ46+EB46+EK46, 0.1)*$P$9+EK46/MAX(EJ46+EB46+EK46, 0.1)*$Q$9))/($B$11+$C$11+$F$11)</f>
        <v>0</v>
      </c>
      <c r="CQ46">
        <v>6</v>
      </c>
      <c r="CR46">
        <v>0.5</v>
      </c>
      <c r="CS46" t="s">
        <v>416</v>
      </c>
      <c r="CT46">
        <v>2</v>
      </c>
      <c r="CU46">
        <v>1689865190.849999</v>
      </c>
      <c r="CV46">
        <v>301.4891333333333</v>
      </c>
      <c r="CW46">
        <v>309.3005333333334</v>
      </c>
      <c r="CX46">
        <v>18.38230666666667</v>
      </c>
      <c r="CY46">
        <v>17.18643</v>
      </c>
      <c r="CZ46">
        <v>300.7141333333333</v>
      </c>
      <c r="DA46">
        <v>18.16510666666666</v>
      </c>
      <c r="DB46">
        <v>600.2307999999999</v>
      </c>
      <c r="DC46">
        <v>101.5853666666667</v>
      </c>
      <c r="DD46">
        <v>0.09990743333333334</v>
      </c>
      <c r="DE46">
        <v>25.36350333333334</v>
      </c>
      <c r="DF46">
        <v>25.00007</v>
      </c>
      <c r="DG46">
        <v>999.9000000000002</v>
      </c>
      <c r="DH46">
        <v>0</v>
      </c>
      <c r="DI46">
        <v>0</v>
      </c>
      <c r="DJ46">
        <v>9996.098999999998</v>
      </c>
      <c r="DK46">
        <v>0</v>
      </c>
      <c r="DL46">
        <v>507.5715999999999</v>
      </c>
      <c r="DM46">
        <v>-7.699288333333333</v>
      </c>
      <c r="DN46">
        <v>307.2492333333333</v>
      </c>
      <c r="DO46">
        <v>314.7092999999999</v>
      </c>
      <c r="DP46">
        <v>1.195872666666667</v>
      </c>
      <c r="DQ46">
        <v>309.3005333333334</v>
      </c>
      <c r="DR46">
        <v>17.18643</v>
      </c>
      <c r="DS46">
        <v>1.867373333333334</v>
      </c>
      <c r="DT46">
        <v>1.745890333333333</v>
      </c>
      <c r="DU46">
        <v>16.36245666666667</v>
      </c>
      <c r="DV46">
        <v>15.31057666666667</v>
      </c>
      <c r="DW46">
        <v>1500.015</v>
      </c>
      <c r="DX46">
        <v>0.9729943333333331</v>
      </c>
      <c r="DY46">
        <v>0.0270053</v>
      </c>
      <c r="DZ46">
        <v>0</v>
      </c>
      <c r="EA46">
        <v>609.7464</v>
      </c>
      <c r="EB46">
        <v>4.99931</v>
      </c>
      <c r="EC46">
        <v>10696.82666666667</v>
      </c>
      <c r="ED46">
        <v>13259.35333333333</v>
      </c>
      <c r="EE46">
        <v>38.3477</v>
      </c>
      <c r="EF46">
        <v>38.38926666666666</v>
      </c>
      <c r="EG46">
        <v>38.73513333333333</v>
      </c>
      <c r="EH46">
        <v>37.31016666666665</v>
      </c>
      <c r="EI46">
        <v>39.12476666666667</v>
      </c>
      <c r="EJ46">
        <v>1454.644666666667</v>
      </c>
      <c r="EK46">
        <v>40.37033333333331</v>
      </c>
      <c r="EL46">
        <v>0</v>
      </c>
      <c r="EM46">
        <v>84.09999990463257</v>
      </c>
      <c r="EN46">
        <v>0</v>
      </c>
      <c r="EO46">
        <v>609.5924</v>
      </c>
      <c r="EP46">
        <v>-9.901615409275704</v>
      </c>
      <c r="EQ46">
        <v>-110.169231027731</v>
      </c>
      <c r="ER46">
        <v>10695.128</v>
      </c>
      <c r="ES46">
        <v>15</v>
      </c>
      <c r="ET46">
        <v>1689865237.6</v>
      </c>
      <c r="EU46" t="s">
        <v>560</v>
      </c>
      <c r="EV46">
        <v>1689865237.6</v>
      </c>
      <c r="EW46">
        <v>1689861608.6</v>
      </c>
      <c r="EX46">
        <v>15</v>
      </c>
      <c r="EY46">
        <v>-0.109</v>
      </c>
      <c r="EZ46">
        <v>-0.008999999999999999</v>
      </c>
      <c r="FA46">
        <v>0.775</v>
      </c>
      <c r="FB46">
        <v>0.167</v>
      </c>
      <c r="FC46">
        <v>314</v>
      </c>
      <c r="FD46">
        <v>16</v>
      </c>
      <c r="FE46">
        <v>0.32</v>
      </c>
      <c r="FF46">
        <v>0.05</v>
      </c>
      <c r="FG46">
        <v>-7.64182775</v>
      </c>
      <c r="FH46">
        <v>-1.016113283302046</v>
      </c>
      <c r="FI46">
        <v>0.09991045957474884</v>
      </c>
      <c r="FJ46">
        <v>1</v>
      </c>
      <c r="FK46">
        <v>301.6865333333334</v>
      </c>
      <c r="FL46">
        <v>-5.32837374861018</v>
      </c>
      <c r="FM46">
        <v>0.3860091305771003</v>
      </c>
      <c r="FN46">
        <v>0</v>
      </c>
      <c r="FO46">
        <v>1.1967735</v>
      </c>
      <c r="FP46">
        <v>-0.02393718574108891</v>
      </c>
      <c r="FQ46">
        <v>0.004123691034740597</v>
      </c>
      <c r="FR46">
        <v>1</v>
      </c>
      <c r="FS46">
        <v>18.38245</v>
      </c>
      <c r="FT46">
        <v>-0.01907452725254017</v>
      </c>
      <c r="FU46">
        <v>0.001933520105920812</v>
      </c>
      <c r="FV46">
        <v>1</v>
      </c>
      <c r="FW46">
        <v>3</v>
      </c>
      <c r="FX46">
        <v>4</v>
      </c>
      <c r="FY46" t="s">
        <v>445</v>
      </c>
      <c r="FZ46">
        <v>3.18298</v>
      </c>
      <c r="GA46">
        <v>2.79685</v>
      </c>
      <c r="GB46">
        <v>0.0818407</v>
      </c>
      <c r="GC46">
        <v>0.0842239</v>
      </c>
      <c r="GD46">
        <v>0.100949</v>
      </c>
      <c r="GE46">
        <v>0.09730519999999999</v>
      </c>
      <c r="GF46">
        <v>28948.5</v>
      </c>
      <c r="GG46">
        <v>22949.3</v>
      </c>
      <c r="GH46">
        <v>29445.4</v>
      </c>
      <c r="GI46">
        <v>24531.7</v>
      </c>
      <c r="GJ46">
        <v>33647.4</v>
      </c>
      <c r="GK46">
        <v>32305</v>
      </c>
      <c r="GL46">
        <v>40595.4</v>
      </c>
      <c r="GM46">
        <v>40012.2</v>
      </c>
      <c r="GN46">
        <v>2.21825</v>
      </c>
      <c r="GO46">
        <v>1.97012</v>
      </c>
      <c r="GP46">
        <v>0.130512</v>
      </c>
      <c r="GQ46">
        <v>0</v>
      </c>
      <c r="GR46">
        <v>22.8147</v>
      </c>
      <c r="GS46">
        <v>999.9</v>
      </c>
      <c r="GT46">
        <v>68.5</v>
      </c>
      <c r="GU46">
        <v>25.6</v>
      </c>
      <c r="GV46">
        <v>22.2201</v>
      </c>
      <c r="GW46">
        <v>62.0675</v>
      </c>
      <c r="GX46">
        <v>33.0529</v>
      </c>
      <c r="GY46">
        <v>1</v>
      </c>
      <c r="GZ46">
        <v>-0.325993</v>
      </c>
      <c r="HA46">
        <v>-0.768979</v>
      </c>
      <c r="HB46">
        <v>20.2628</v>
      </c>
      <c r="HC46">
        <v>5.22852</v>
      </c>
      <c r="HD46">
        <v>11.9081</v>
      </c>
      <c r="HE46">
        <v>4.9651</v>
      </c>
      <c r="HF46">
        <v>3.292</v>
      </c>
      <c r="HG46">
        <v>9999</v>
      </c>
      <c r="HH46">
        <v>9999</v>
      </c>
      <c r="HI46">
        <v>9999</v>
      </c>
      <c r="HJ46">
        <v>999.9</v>
      </c>
      <c r="HK46">
        <v>4.97014</v>
      </c>
      <c r="HL46">
        <v>1.87456</v>
      </c>
      <c r="HM46">
        <v>1.87332</v>
      </c>
      <c r="HN46">
        <v>1.87238</v>
      </c>
      <c r="HO46">
        <v>1.87396</v>
      </c>
      <c r="HP46">
        <v>1.869</v>
      </c>
      <c r="HQ46">
        <v>1.87317</v>
      </c>
      <c r="HR46">
        <v>1.8782</v>
      </c>
      <c r="HS46">
        <v>0</v>
      </c>
      <c r="HT46">
        <v>0</v>
      </c>
      <c r="HU46">
        <v>0</v>
      </c>
      <c r="HV46">
        <v>0</v>
      </c>
      <c r="HW46" t="s">
        <v>419</v>
      </c>
      <c r="HX46" t="s">
        <v>420</v>
      </c>
      <c r="HY46" t="s">
        <v>421</v>
      </c>
      <c r="HZ46" t="s">
        <v>421</v>
      </c>
      <c r="IA46" t="s">
        <v>421</v>
      </c>
      <c r="IB46" t="s">
        <v>421</v>
      </c>
      <c r="IC46">
        <v>0</v>
      </c>
      <c r="ID46">
        <v>100</v>
      </c>
      <c r="IE46">
        <v>100</v>
      </c>
      <c r="IF46">
        <v>0.775</v>
      </c>
      <c r="IG46">
        <v>0.2171</v>
      </c>
      <c r="IH46">
        <v>0.8208375396447392</v>
      </c>
      <c r="II46">
        <v>0.0007502269904989051</v>
      </c>
      <c r="IJ46">
        <v>-1.907541437940456E-06</v>
      </c>
      <c r="IK46">
        <v>4.87577687351772E-10</v>
      </c>
      <c r="IL46">
        <v>0.01467436238513454</v>
      </c>
      <c r="IM46">
        <v>-0.004180631305406676</v>
      </c>
      <c r="IN46">
        <v>0.0009752032425147314</v>
      </c>
      <c r="IO46">
        <v>-7.227821618075307E-06</v>
      </c>
      <c r="IP46">
        <v>1</v>
      </c>
      <c r="IQ46">
        <v>1943</v>
      </c>
      <c r="IR46">
        <v>1</v>
      </c>
      <c r="IS46">
        <v>21</v>
      </c>
      <c r="IT46">
        <v>6.5</v>
      </c>
      <c r="IU46">
        <v>59.8</v>
      </c>
      <c r="IV46">
        <v>0.8496089999999999</v>
      </c>
      <c r="IW46">
        <v>2.38525</v>
      </c>
      <c r="IX46">
        <v>1.42578</v>
      </c>
      <c r="IY46">
        <v>2.27783</v>
      </c>
      <c r="IZ46">
        <v>1.54785</v>
      </c>
      <c r="JA46">
        <v>2.37305</v>
      </c>
      <c r="JB46">
        <v>28.7534</v>
      </c>
      <c r="JC46">
        <v>15.3491</v>
      </c>
      <c r="JD46">
        <v>18</v>
      </c>
      <c r="JE46">
        <v>618.5940000000001</v>
      </c>
      <c r="JF46">
        <v>446.004</v>
      </c>
      <c r="JG46">
        <v>24.0506</v>
      </c>
      <c r="JH46">
        <v>23.0912</v>
      </c>
      <c r="JI46">
        <v>30.0005</v>
      </c>
      <c r="JJ46">
        <v>23.0016</v>
      </c>
      <c r="JK46">
        <v>22.9493</v>
      </c>
      <c r="JL46">
        <v>17.0056</v>
      </c>
      <c r="JM46">
        <v>23.8133</v>
      </c>
      <c r="JN46">
        <v>97.6798</v>
      </c>
      <c r="JO46">
        <v>24.0825</v>
      </c>
      <c r="JP46">
        <v>308.704</v>
      </c>
      <c r="JQ46">
        <v>17.2761</v>
      </c>
      <c r="JR46">
        <v>95.9113</v>
      </c>
      <c r="JS46">
        <v>101.81</v>
      </c>
    </row>
    <row r="47" spans="1:279">
      <c r="A47">
        <v>31</v>
      </c>
      <c r="B47">
        <v>1689865313.6</v>
      </c>
      <c r="C47">
        <v>4285.5</v>
      </c>
      <c r="D47" t="s">
        <v>561</v>
      </c>
      <c r="E47" t="s">
        <v>562</v>
      </c>
      <c r="F47">
        <v>15</v>
      </c>
      <c r="L47" t="s">
        <v>521</v>
      </c>
      <c r="N47" t="s">
        <v>410</v>
      </c>
      <c r="O47" t="s">
        <v>522</v>
      </c>
      <c r="P47">
        <v>1689865305.599999</v>
      </c>
      <c r="Q47">
        <f>(R47)/1000</f>
        <v>0</v>
      </c>
      <c r="R47">
        <f>1000*DB47*AP47*(CX47-CY47)/(100*CQ47*(1000-AP47*CX47))</f>
        <v>0</v>
      </c>
      <c r="S47">
        <f>DB47*AP47*(CW47-CV47*(1000-AP47*CY47)/(1000-AP47*CX47))/(100*CQ47)</f>
        <v>0</v>
      </c>
      <c r="T47">
        <f>CV47 - IF(AP47&gt;1, S47*CQ47*100.0/(AR47*DJ47), 0)</f>
        <v>0</v>
      </c>
      <c r="U47">
        <f>((AA47-Q47/2)*T47-S47)/(AA47+Q47/2)</f>
        <v>0</v>
      </c>
      <c r="V47">
        <f>U47*(DC47+DD47)/1000.0</f>
        <v>0</v>
      </c>
      <c r="W47">
        <f>(CV47 - IF(AP47&gt;1, S47*CQ47*100.0/(AR47*DJ47), 0))*(DC47+DD47)/1000.0</f>
        <v>0</v>
      </c>
      <c r="X47">
        <f>2.0/((1/Z47-1/Y47)+SIGN(Z47)*SQRT((1/Z47-1/Y47)*(1/Z47-1/Y47) + 4*CR47/((CR47+1)*(CR47+1))*(2*1/Z47*1/Y47-1/Y47*1/Y47)))</f>
        <v>0</v>
      </c>
      <c r="Y47">
        <f>IF(LEFT(CS47,1)&lt;&gt;"0",IF(LEFT(CS47,1)="1",3.0,CT47),$D$5+$E$5*(DJ47*DC47/($K$5*1000))+$F$5*(DJ47*DC47/($K$5*1000))*MAX(MIN(CQ47,$J$5),$I$5)*MAX(MIN(CQ47,$J$5),$I$5)+$G$5*MAX(MIN(CQ47,$J$5),$I$5)*(DJ47*DC47/($K$5*1000))+$H$5*(DJ47*DC47/($K$5*1000))*(DJ47*DC47/($K$5*1000)))</f>
        <v>0</v>
      </c>
      <c r="Z47">
        <f>Q47*(1000-(1000*0.61365*exp(17.502*AD47/(240.97+AD47))/(DC47+DD47)+CX47)/2)/(1000*0.61365*exp(17.502*AD47/(240.97+AD47))/(DC47+DD47)-CX47)</f>
        <v>0</v>
      </c>
      <c r="AA47">
        <f>1/((CR47+1)/(X47/1.6)+1/(Y47/1.37)) + CR47/((CR47+1)/(X47/1.6) + CR47/(Y47/1.37))</f>
        <v>0</v>
      </c>
      <c r="AB47">
        <f>(CM47*CP47)</f>
        <v>0</v>
      </c>
      <c r="AC47">
        <f>(DE47+(AB47+2*0.95*5.67E-8*(((DE47+$B$7)+273)^4-(DE47+273)^4)-44100*Q47)/(1.84*29.3*Y47+8*0.95*5.67E-8*(DE47+273)^3))</f>
        <v>0</v>
      </c>
      <c r="AD47">
        <f>($C$7*DF47+$D$7*DG47+$E$7*AC47)</f>
        <v>0</v>
      </c>
      <c r="AE47">
        <f>0.61365*exp(17.502*AD47/(240.97+AD47))</f>
        <v>0</v>
      </c>
      <c r="AF47">
        <f>(AG47/AH47*100)</f>
        <v>0</v>
      </c>
      <c r="AG47">
        <f>CX47*(DC47+DD47)/1000</f>
        <v>0</v>
      </c>
      <c r="AH47">
        <f>0.61365*exp(17.502*DE47/(240.97+DE47))</f>
        <v>0</v>
      </c>
      <c r="AI47">
        <f>(AE47-CX47*(DC47+DD47)/1000)</f>
        <v>0</v>
      </c>
      <c r="AJ47">
        <f>(-Q47*44100)</f>
        <v>0</v>
      </c>
      <c r="AK47">
        <f>2*29.3*Y47*0.92*(DE47-AD47)</f>
        <v>0</v>
      </c>
      <c r="AL47">
        <f>2*0.95*5.67E-8*(((DE47+$B$7)+273)^4-(AD47+273)^4)</f>
        <v>0</v>
      </c>
      <c r="AM47">
        <f>AB47+AL47+AJ47+AK47</f>
        <v>0</v>
      </c>
      <c r="AN47">
        <v>0</v>
      </c>
      <c r="AO47">
        <v>0</v>
      </c>
      <c r="AP47">
        <f>IF(AN47*$H$13&gt;=AR47,1.0,(AR47/(AR47-AN47*$H$13)))</f>
        <v>0</v>
      </c>
      <c r="AQ47">
        <f>(AP47-1)*100</f>
        <v>0</v>
      </c>
      <c r="AR47">
        <f>MAX(0,($B$13+$C$13*DJ47)/(1+$D$13*DJ47)*DC47/(DE47+273)*$E$13)</f>
        <v>0</v>
      </c>
      <c r="AS47" t="s">
        <v>550</v>
      </c>
      <c r="AT47">
        <v>12570.4</v>
      </c>
      <c r="AU47">
        <v>549.9728</v>
      </c>
      <c r="AV47">
        <v>2575.47</v>
      </c>
      <c r="AW47">
        <f>1-AU47/AV47</f>
        <v>0</v>
      </c>
      <c r="AX47">
        <v>-0.9844805726750365</v>
      </c>
      <c r="AY47" t="s">
        <v>563</v>
      </c>
      <c r="AZ47">
        <v>12582.5</v>
      </c>
      <c r="BA47">
        <v>593.2465999999999</v>
      </c>
      <c r="BB47">
        <v>707.093</v>
      </c>
      <c r="BC47">
        <f>1-BA47/BB47</f>
        <v>0</v>
      </c>
      <c r="BD47">
        <v>0.5</v>
      </c>
      <c r="BE47">
        <f>CN47</f>
        <v>0</v>
      </c>
      <c r="BF47">
        <f>S47</f>
        <v>0</v>
      </c>
      <c r="BG47">
        <f>BC47*BD47*BE47</f>
        <v>0</v>
      </c>
      <c r="BH47">
        <f>(BF47-AX47)/BE47</f>
        <v>0</v>
      </c>
      <c r="BI47">
        <f>(AV47-BB47)/BB47</f>
        <v>0</v>
      </c>
      <c r="BJ47">
        <f>AU47/(AW47+AU47/BB47)</f>
        <v>0</v>
      </c>
      <c r="BK47" t="s">
        <v>564</v>
      </c>
      <c r="BL47">
        <v>446.4</v>
      </c>
      <c r="BM47">
        <f>IF(BL47&lt;&gt;0, BL47, BJ47)</f>
        <v>0</v>
      </c>
      <c r="BN47">
        <f>1-BM47/BB47</f>
        <v>0</v>
      </c>
      <c r="BO47">
        <f>(BB47-BA47)/(BB47-BM47)</f>
        <v>0</v>
      </c>
      <c r="BP47">
        <f>(AV47-BB47)/(AV47-BM47)</f>
        <v>0</v>
      </c>
      <c r="BQ47">
        <f>(BB47-BA47)/(BB47-AU47)</f>
        <v>0</v>
      </c>
      <c r="BR47">
        <f>(AV47-BB47)/(AV47-AU47)</f>
        <v>0</v>
      </c>
      <c r="BS47">
        <f>(BO47*BM47/BA47)</f>
        <v>0</v>
      </c>
      <c r="BT47">
        <f>(1-BS47)</f>
        <v>0</v>
      </c>
      <c r="BU47">
        <v>2840</v>
      </c>
      <c r="BV47">
        <v>300</v>
      </c>
      <c r="BW47">
        <v>300</v>
      </c>
      <c r="BX47">
        <v>300</v>
      </c>
      <c r="BY47">
        <v>12582.5</v>
      </c>
      <c r="BZ47">
        <v>689.41</v>
      </c>
      <c r="CA47">
        <v>-0.009117470000000001</v>
      </c>
      <c r="CB47">
        <v>-0.77</v>
      </c>
      <c r="CC47" t="s">
        <v>415</v>
      </c>
      <c r="CD47" t="s">
        <v>415</v>
      </c>
      <c r="CE47" t="s">
        <v>415</v>
      </c>
      <c r="CF47" t="s">
        <v>415</v>
      </c>
      <c r="CG47" t="s">
        <v>415</v>
      </c>
      <c r="CH47" t="s">
        <v>415</v>
      </c>
      <c r="CI47" t="s">
        <v>415</v>
      </c>
      <c r="CJ47" t="s">
        <v>415</v>
      </c>
      <c r="CK47" t="s">
        <v>415</v>
      </c>
      <c r="CL47" t="s">
        <v>415</v>
      </c>
      <c r="CM47">
        <f>$B$11*DK47+$C$11*DL47+$F$11*DW47*(1-DZ47)</f>
        <v>0</v>
      </c>
      <c r="CN47">
        <f>CM47*CO47</f>
        <v>0</v>
      </c>
      <c r="CO47">
        <f>($B$11*$D$9+$C$11*$D$9+$F$11*((EJ47+EB47)/MAX(EJ47+EB47+EK47, 0.1)*$I$9+EK47/MAX(EJ47+EB47+EK47, 0.1)*$J$9))/($B$11+$C$11+$F$11)</f>
        <v>0</v>
      </c>
      <c r="CP47">
        <f>($B$11*$K$9+$C$11*$K$9+$F$11*((EJ47+EB47)/MAX(EJ47+EB47+EK47, 0.1)*$P$9+EK47/MAX(EJ47+EB47+EK47, 0.1)*$Q$9))/($B$11+$C$11+$F$11)</f>
        <v>0</v>
      </c>
      <c r="CQ47">
        <v>6</v>
      </c>
      <c r="CR47">
        <v>0.5</v>
      </c>
      <c r="CS47" t="s">
        <v>416</v>
      </c>
      <c r="CT47">
        <v>2</v>
      </c>
      <c r="CU47">
        <v>1689865305.599999</v>
      </c>
      <c r="CV47">
        <v>201.7258709677419</v>
      </c>
      <c r="CW47">
        <v>206.3984516129032</v>
      </c>
      <c r="CX47">
        <v>18.7042870967742</v>
      </c>
      <c r="CY47">
        <v>17.7228064516129</v>
      </c>
      <c r="CZ47">
        <v>200.8078709677419</v>
      </c>
      <c r="DA47">
        <v>18.47945806451613</v>
      </c>
      <c r="DB47">
        <v>600.2334193548387</v>
      </c>
      <c r="DC47">
        <v>101.5894838709678</v>
      </c>
      <c r="DD47">
        <v>0.1001013258064516</v>
      </c>
      <c r="DE47">
        <v>25.3189935483871</v>
      </c>
      <c r="DF47">
        <v>25.08646129032259</v>
      </c>
      <c r="DG47">
        <v>999.9000000000003</v>
      </c>
      <c r="DH47">
        <v>0</v>
      </c>
      <c r="DI47">
        <v>0</v>
      </c>
      <c r="DJ47">
        <v>9994.887096774193</v>
      </c>
      <c r="DK47">
        <v>0</v>
      </c>
      <c r="DL47">
        <v>527.5345483870967</v>
      </c>
      <c r="DM47">
        <v>-4.800816129032257</v>
      </c>
      <c r="DN47">
        <v>205.4401612903226</v>
      </c>
      <c r="DO47">
        <v>210.1223870967742</v>
      </c>
      <c r="DP47">
        <v>0.9814904193548387</v>
      </c>
      <c r="DQ47">
        <v>206.3984516129032</v>
      </c>
      <c r="DR47">
        <v>17.7228064516129</v>
      </c>
      <c r="DS47">
        <v>1.900158064516129</v>
      </c>
      <c r="DT47">
        <v>1.800448709677419</v>
      </c>
      <c r="DU47">
        <v>16.6359</v>
      </c>
      <c r="DV47">
        <v>15.79053548387096</v>
      </c>
      <c r="DW47">
        <v>1500.003225806452</v>
      </c>
      <c r="DX47">
        <v>0.9730017096774195</v>
      </c>
      <c r="DY47">
        <v>0.02699836451612902</v>
      </c>
      <c r="DZ47">
        <v>0</v>
      </c>
      <c r="EA47">
        <v>593.3257419354838</v>
      </c>
      <c r="EB47">
        <v>4.999310000000001</v>
      </c>
      <c r="EC47">
        <v>10516.71935483871</v>
      </c>
      <c r="ED47">
        <v>13259.28064516129</v>
      </c>
      <c r="EE47">
        <v>37.69529032258063</v>
      </c>
      <c r="EF47">
        <v>38.4978064516129</v>
      </c>
      <c r="EG47">
        <v>38.16109677419355</v>
      </c>
      <c r="EH47">
        <v>37.57438709677419</v>
      </c>
      <c r="EI47">
        <v>39.01183870967741</v>
      </c>
      <c r="EJ47">
        <v>1454.638709677419</v>
      </c>
      <c r="EK47">
        <v>40.36451612903228</v>
      </c>
      <c r="EL47">
        <v>0</v>
      </c>
      <c r="EM47">
        <v>114.2000000476837</v>
      </c>
      <c r="EN47">
        <v>0</v>
      </c>
      <c r="EO47">
        <v>593.2465999999999</v>
      </c>
      <c r="EP47">
        <v>-9.721307716400053</v>
      </c>
      <c r="EQ47">
        <v>-74.59230764707459</v>
      </c>
      <c r="ER47">
        <v>10515.956</v>
      </c>
      <c r="ES47">
        <v>15</v>
      </c>
      <c r="ET47">
        <v>1689865331.1</v>
      </c>
      <c r="EU47" t="s">
        <v>565</v>
      </c>
      <c r="EV47">
        <v>1689865331.1</v>
      </c>
      <c r="EW47">
        <v>1689861608.6</v>
      </c>
      <c r="EX47">
        <v>16</v>
      </c>
      <c r="EY47">
        <v>0.128</v>
      </c>
      <c r="EZ47">
        <v>-0.008999999999999999</v>
      </c>
      <c r="FA47">
        <v>0.918</v>
      </c>
      <c r="FB47">
        <v>0.167</v>
      </c>
      <c r="FC47">
        <v>207</v>
      </c>
      <c r="FD47">
        <v>16</v>
      </c>
      <c r="FE47">
        <v>0.43</v>
      </c>
      <c r="FF47">
        <v>0.05</v>
      </c>
      <c r="FG47">
        <v>-4.7719735</v>
      </c>
      <c r="FH47">
        <v>-0.4907981988742839</v>
      </c>
      <c r="FI47">
        <v>0.07400202681514877</v>
      </c>
      <c r="FJ47">
        <v>1</v>
      </c>
      <c r="FK47">
        <v>201.6577</v>
      </c>
      <c r="FL47">
        <v>-5.01888320355916</v>
      </c>
      <c r="FM47">
        <v>0.3623613435968761</v>
      </c>
      <c r="FN47">
        <v>0</v>
      </c>
      <c r="FO47">
        <v>0.9008023999999999</v>
      </c>
      <c r="FP47">
        <v>1.629084540337709</v>
      </c>
      <c r="FQ47">
        <v>0.1652009285244486</v>
      </c>
      <c r="FR47">
        <v>0</v>
      </c>
      <c r="FS47">
        <v>18.69283666666666</v>
      </c>
      <c r="FT47">
        <v>1.134901001112333</v>
      </c>
      <c r="FU47">
        <v>0.0883192296287858</v>
      </c>
      <c r="FV47">
        <v>0</v>
      </c>
      <c r="FW47">
        <v>1</v>
      </c>
      <c r="FX47">
        <v>4</v>
      </c>
      <c r="FY47" t="s">
        <v>566</v>
      </c>
      <c r="FZ47">
        <v>3.18273</v>
      </c>
      <c r="GA47">
        <v>2.79703</v>
      </c>
      <c r="GB47">
        <v>0.0579012</v>
      </c>
      <c r="GC47">
        <v>0.0596997</v>
      </c>
      <c r="GD47">
        <v>0.102421</v>
      </c>
      <c r="GE47">
        <v>0.0987434</v>
      </c>
      <c r="GF47">
        <v>29698</v>
      </c>
      <c r="GG47">
        <v>23559</v>
      </c>
      <c r="GH47">
        <v>29440.9</v>
      </c>
      <c r="GI47">
        <v>24527.2</v>
      </c>
      <c r="GJ47">
        <v>33585.6</v>
      </c>
      <c r="GK47">
        <v>32245.5</v>
      </c>
      <c r="GL47">
        <v>40590.3</v>
      </c>
      <c r="GM47">
        <v>40004.7</v>
      </c>
      <c r="GN47">
        <v>2.21613</v>
      </c>
      <c r="GO47">
        <v>1.96913</v>
      </c>
      <c r="GP47">
        <v>0.136729</v>
      </c>
      <c r="GQ47">
        <v>0</v>
      </c>
      <c r="GR47">
        <v>22.8456</v>
      </c>
      <c r="GS47">
        <v>999.9</v>
      </c>
      <c r="GT47">
        <v>67.3</v>
      </c>
      <c r="GU47">
        <v>25.7</v>
      </c>
      <c r="GV47">
        <v>21.9594</v>
      </c>
      <c r="GW47">
        <v>62.3275</v>
      </c>
      <c r="GX47">
        <v>33.4095</v>
      </c>
      <c r="GY47">
        <v>1</v>
      </c>
      <c r="GZ47">
        <v>-0.317929</v>
      </c>
      <c r="HA47">
        <v>-0.343167</v>
      </c>
      <c r="HB47">
        <v>20.2658</v>
      </c>
      <c r="HC47">
        <v>5.22897</v>
      </c>
      <c r="HD47">
        <v>11.9081</v>
      </c>
      <c r="HE47">
        <v>4.964</v>
      </c>
      <c r="HF47">
        <v>3.292</v>
      </c>
      <c r="HG47">
        <v>9999</v>
      </c>
      <c r="HH47">
        <v>9999</v>
      </c>
      <c r="HI47">
        <v>9999</v>
      </c>
      <c r="HJ47">
        <v>999.9</v>
      </c>
      <c r="HK47">
        <v>4.97015</v>
      </c>
      <c r="HL47">
        <v>1.87464</v>
      </c>
      <c r="HM47">
        <v>1.87331</v>
      </c>
      <c r="HN47">
        <v>1.87241</v>
      </c>
      <c r="HO47">
        <v>1.87399</v>
      </c>
      <c r="HP47">
        <v>1.86904</v>
      </c>
      <c r="HQ47">
        <v>1.8732</v>
      </c>
      <c r="HR47">
        <v>1.87822</v>
      </c>
      <c r="HS47">
        <v>0</v>
      </c>
      <c r="HT47">
        <v>0</v>
      </c>
      <c r="HU47">
        <v>0</v>
      </c>
      <c r="HV47">
        <v>0</v>
      </c>
      <c r="HW47" t="s">
        <v>419</v>
      </c>
      <c r="HX47" t="s">
        <v>420</v>
      </c>
      <c r="HY47" t="s">
        <v>421</v>
      </c>
      <c r="HZ47" t="s">
        <v>421</v>
      </c>
      <c r="IA47" t="s">
        <v>421</v>
      </c>
      <c r="IB47" t="s">
        <v>421</v>
      </c>
      <c r="IC47">
        <v>0</v>
      </c>
      <c r="ID47">
        <v>100</v>
      </c>
      <c r="IE47">
        <v>100</v>
      </c>
      <c r="IF47">
        <v>0.918</v>
      </c>
      <c r="IG47">
        <v>0.2263</v>
      </c>
      <c r="IH47">
        <v>0.7120544659853103</v>
      </c>
      <c r="II47">
        <v>0.0007502269904989051</v>
      </c>
      <c r="IJ47">
        <v>-1.907541437940456E-06</v>
      </c>
      <c r="IK47">
        <v>4.87577687351772E-10</v>
      </c>
      <c r="IL47">
        <v>0.01467436238513454</v>
      </c>
      <c r="IM47">
        <v>-0.004180631305406676</v>
      </c>
      <c r="IN47">
        <v>0.0009752032425147314</v>
      </c>
      <c r="IO47">
        <v>-7.227821618075307E-06</v>
      </c>
      <c r="IP47">
        <v>1</v>
      </c>
      <c r="IQ47">
        <v>1943</v>
      </c>
      <c r="IR47">
        <v>1</v>
      </c>
      <c r="IS47">
        <v>21</v>
      </c>
      <c r="IT47">
        <v>1.3</v>
      </c>
      <c r="IU47">
        <v>61.8</v>
      </c>
      <c r="IV47">
        <v>0.620117</v>
      </c>
      <c r="IW47">
        <v>2.40601</v>
      </c>
      <c r="IX47">
        <v>1.42578</v>
      </c>
      <c r="IY47">
        <v>2.27905</v>
      </c>
      <c r="IZ47">
        <v>1.54785</v>
      </c>
      <c r="JA47">
        <v>2.30957</v>
      </c>
      <c r="JB47">
        <v>28.9647</v>
      </c>
      <c r="JC47">
        <v>15.3316</v>
      </c>
      <c r="JD47">
        <v>18</v>
      </c>
      <c r="JE47">
        <v>618.164</v>
      </c>
      <c r="JF47">
        <v>446.232</v>
      </c>
      <c r="JG47">
        <v>24.0015</v>
      </c>
      <c r="JH47">
        <v>23.1705</v>
      </c>
      <c r="JI47">
        <v>30.0004</v>
      </c>
      <c r="JJ47">
        <v>23.0977</v>
      </c>
      <c r="JK47">
        <v>23.0443</v>
      </c>
      <c r="JL47">
        <v>12.4252</v>
      </c>
      <c r="JM47">
        <v>23.879</v>
      </c>
      <c r="JN47">
        <v>99.6296</v>
      </c>
      <c r="JO47">
        <v>23.9082</v>
      </c>
      <c r="JP47">
        <v>205.724</v>
      </c>
      <c r="JQ47">
        <v>17.4725</v>
      </c>
      <c r="JR47">
        <v>95.8982</v>
      </c>
      <c r="JS47">
        <v>101.791</v>
      </c>
    </row>
    <row r="48" spans="1:279">
      <c r="A48">
        <v>32</v>
      </c>
      <c r="B48">
        <v>1689865407.1</v>
      </c>
      <c r="C48">
        <v>4379</v>
      </c>
      <c r="D48" t="s">
        <v>567</v>
      </c>
      <c r="E48" t="s">
        <v>568</v>
      </c>
      <c r="F48">
        <v>15</v>
      </c>
      <c r="L48" t="s">
        <v>521</v>
      </c>
      <c r="N48" t="s">
        <v>410</v>
      </c>
      <c r="O48" t="s">
        <v>522</v>
      </c>
      <c r="P48">
        <v>1689865399.099999</v>
      </c>
      <c r="Q48">
        <f>(R48)/1000</f>
        <v>0</v>
      </c>
      <c r="R48">
        <f>1000*DB48*AP48*(CX48-CY48)/(100*CQ48*(1000-AP48*CX48))</f>
        <v>0</v>
      </c>
      <c r="S48">
        <f>DB48*AP48*(CW48-CV48*(1000-AP48*CY48)/(1000-AP48*CX48))/(100*CQ48)</f>
        <v>0</v>
      </c>
      <c r="T48">
        <f>CV48 - IF(AP48&gt;1, S48*CQ48*100.0/(AR48*DJ48), 0)</f>
        <v>0</v>
      </c>
      <c r="U48">
        <f>((AA48-Q48/2)*T48-S48)/(AA48+Q48/2)</f>
        <v>0</v>
      </c>
      <c r="V48">
        <f>U48*(DC48+DD48)/1000.0</f>
        <v>0</v>
      </c>
      <c r="W48">
        <f>(CV48 - IF(AP48&gt;1, S48*CQ48*100.0/(AR48*DJ48), 0))*(DC48+DD48)/1000.0</f>
        <v>0</v>
      </c>
      <c r="X48">
        <f>2.0/((1/Z48-1/Y48)+SIGN(Z48)*SQRT((1/Z48-1/Y48)*(1/Z48-1/Y48) + 4*CR48/((CR48+1)*(CR48+1))*(2*1/Z48*1/Y48-1/Y48*1/Y48)))</f>
        <v>0</v>
      </c>
      <c r="Y48">
        <f>IF(LEFT(CS48,1)&lt;&gt;"0",IF(LEFT(CS48,1)="1",3.0,CT48),$D$5+$E$5*(DJ48*DC48/($K$5*1000))+$F$5*(DJ48*DC48/($K$5*1000))*MAX(MIN(CQ48,$J$5),$I$5)*MAX(MIN(CQ48,$J$5),$I$5)+$G$5*MAX(MIN(CQ48,$J$5),$I$5)*(DJ48*DC48/($K$5*1000))+$H$5*(DJ48*DC48/($K$5*1000))*(DJ48*DC48/($K$5*1000)))</f>
        <v>0</v>
      </c>
      <c r="Z48">
        <f>Q48*(1000-(1000*0.61365*exp(17.502*AD48/(240.97+AD48))/(DC48+DD48)+CX48)/2)/(1000*0.61365*exp(17.502*AD48/(240.97+AD48))/(DC48+DD48)-CX48)</f>
        <v>0</v>
      </c>
      <c r="AA48">
        <f>1/((CR48+1)/(X48/1.6)+1/(Y48/1.37)) + CR48/((CR48+1)/(X48/1.6) + CR48/(Y48/1.37))</f>
        <v>0</v>
      </c>
      <c r="AB48">
        <f>(CM48*CP48)</f>
        <v>0</v>
      </c>
      <c r="AC48">
        <f>(DE48+(AB48+2*0.95*5.67E-8*(((DE48+$B$7)+273)^4-(DE48+273)^4)-44100*Q48)/(1.84*29.3*Y48+8*0.95*5.67E-8*(DE48+273)^3))</f>
        <v>0</v>
      </c>
      <c r="AD48">
        <f>($C$7*DF48+$D$7*DG48+$E$7*AC48)</f>
        <v>0</v>
      </c>
      <c r="AE48">
        <f>0.61365*exp(17.502*AD48/(240.97+AD48))</f>
        <v>0</v>
      </c>
      <c r="AF48">
        <f>(AG48/AH48*100)</f>
        <v>0</v>
      </c>
      <c r="AG48">
        <f>CX48*(DC48+DD48)/1000</f>
        <v>0</v>
      </c>
      <c r="AH48">
        <f>0.61365*exp(17.502*DE48/(240.97+DE48))</f>
        <v>0</v>
      </c>
      <c r="AI48">
        <f>(AE48-CX48*(DC48+DD48)/1000)</f>
        <v>0</v>
      </c>
      <c r="AJ48">
        <f>(-Q48*44100)</f>
        <v>0</v>
      </c>
      <c r="AK48">
        <f>2*29.3*Y48*0.92*(DE48-AD48)</f>
        <v>0</v>
      </c>
      <c r="AL48">
        <f>2*0.95*5.67E-8*(((DE48+$B$7)+273)^4-(AD48+273)^4)</f>
        <v>0</v>
      </c>
      <c r="AM48">
        <f>AB48+AL48+AJ48+AK48</f>
        <v>0</v>
      </c>
      <c r="AN48">
        <v>0</v>
      </c>
      <c r="AO48">
        <v>0</v>
      </c>
      <c r="AP48">
        <f>IF(AN48*$H$13&gt;=AR48,1.0,(AR48/(AR48-AN48*$H$13)))</f>
        <v>0</v>
      </c>
      <c r="AQ48">
        <f>(AP48-1)*100</f>
        <v>0</v>
      </c>
      <c r="AR48">
        <f>MAX(0,($B$13+$C$13*DJ48)/(1+$D$13*DJ48)*DC48/(DE48+273)*$E$13)</f>
        <v>0</v>
      </c>
      <c r="AS48" t="s">
        <v>550</v>
      </c>
      <c r="AT48">
        <v>12570.4</v>
      </c>
      <c r="AU48">
        <v>549.9728</v>
      </c>
      <c r="AV48">
        <v>2575.47</v>
      </c>
      <c r="AW48">
        <f>1-AU48/AV48</f>
        <v>0</v>
      </c>
      <c r="AX48">
        <v>-0.9844805726750365</v>
      </c>
      <c r="AY48" t="s">
        <v>569</v>
      </c>
      <c r="AZ48">
        <v>12576.3</v>
      </c>
      <c r="BA48">
        <v>582.7223846153846</v>
      </c>
      <c r="BB48">
        <v>675.278</v>
      </c>
      <c r="BC48">
        <f>1-BA48/BB48</f>
        <v>0</v>
      </c>
      <c r="BD48">
        <v>0.5</v>
      </c>
      <c r="BE48">
        <f>CN48</f>
        <v>0</v>
      </c>
      <c r="BF48">
        <f>S48</f>
        <v>0</v>
      </c>
      <c r="BG48">
        <f>BC48*BD48*BE48</f>
        <v>0</v>
      </c>
      <c r="BH48">
        <f>(BF48-AX48)/BE48</f>
        <v>0</v>
      </c>
      <c r="BI48">
        <f>(AV48-BB48)/BB48</f>
        <v>0</v>
      </c>
      <c r="BJ48">
        <f>AU48/(AW48+AU48/BB48)</f>
        <v>0</v>
      </c>
      <c r="BK48" t="s">
        <v>570</v>
      </c>
      <c r="BL48">
        <v>437.53</v>
      </c>
      <c r="BM48">
        <f>IF(BL48&lt;&gt;0, BL48, BJ48)</f>
        <v>0</v>
      </c>
      <c r="BN48">
        <f>1-BM48/BB48</f>
        <v>0</v>
      </c>
      <c r="BO48">
        <f>(BB48-BA48)/(BB48-BM48)</f>
        <v>0</v>
      </c>
      <c r="BP48">
        <f>(AV48-BB48)/(AV48-BM48)</f>
        <v>0</v>
      </c>
      <c r="BQ48">
        <f>(BB48-BA48)/(BB48-AU48)</f>
        <v>0</v>
      </c>
      <c r="BR48">
        <f>(AV48-BB48)/(AV48-AU48)</f>
        <v>0</v>
      </c>
      <c r="BS48">
        <f>(BO48*BM48/BA48)</f>
        <v>0</v>
      </c>
      <c r="BT48">
        <f>(1-BS48)</f>
        <v>0</v>
      </c>
      <c r="BU48">
        <v>2842</v>
      </c>
      <c r="BV48">
        <v>300</v>
      </c>
      <c r="BW48">
        <v>300</v>
      </c>
      <c r="BX48">
        <v>300</v>
      </c>
      <c r="BY48">
        <v>12576.3</v>
      </c>
      <c r="BZ48">
        <v>662.67</v>
      </c>
      <c r="CA48">
        <v>-0.009112230000000001</v>
      </c>
      <c r="CB48">
        <v>-0.22</v>
      </c>
      <c r="CC48" t="s">
        <v>415</v>
      </c>
      <c r="CD48" t="s">
        <v>415</v>
      </c>
      <c r="CE48" t="s">
        <v>415</v>
      </c>
      <c r="CF48" t="s">
        <v>415</v>
      </c>
      <c r="CG48" t="s">
        <v>415</v>
      </c>
      <c r="CH48" t="s">
        <v>415</v>
      </c>
      <c r="CI48" t="s">
        <v>415</v>
      </c>
      <c r="CJ48" t="s">
        <v>415</v>
      </c>
      <c r="CK48" t="s">
        <v>415</v>
      </c>
      <c r="CL48" t="s">
        <v>415</v>
      </c>
      <c r="CM48">
        <f>$B$11*DK48+$C$11*DL48+$F$11*DW48*(1-DZ48)</f>
        <v>0</v>
      </c>
      <c r="CN48">
        <f>CM48*CO48</f>
        <v>0</v>
      </c>
      <c r="CO48">
        <f>($B$11*$D$9+$C$11*$D$9+$F$11*((EJ48+EB48)/MAX(EJ48+EB48+EK48, 0.1)*$I$9+EK48/MAX(EJ48+EB48+EK48, 0.1)*$J$9))/($B$11+$C$11+$F$11)</f>
        <v>0</v>
      </c>
      <c r="CP48">
        <f>($B$11*$K$9+$C$11*$K$9+$F$11*((EJ48+EB48)/MAX(EJ48+EB48+EK48, 0.1)*$P$9+EK48/MAX(EJ48+EB48+EK48, 0.1)*$Q$9))/($B$11+$C$11+$F$11)</f>
        <v>0</v>
      </c>
      <c r="CQ48">
        <v>6</v>
      </c>
      <c r="CR48">
        <v>0.5</v>
      </c>
      <c r="CS48" t="s">
        <v>416</v>
      </c>
      <c r="CT48">
        <v>2</v>
      </c>
      <c r="CU48">
        <v>1689865399.099999</v>
      </c>
      <c r="CV48">
        <v>101.6159677419355</v>
      </c>
      <c r="CW48">
        <v>102.833</v>
      </c>
      <c r="CX48">
        <v>18.68147741935484</v>
      </c>
      <c r="CY48">
        <v>17.50060967741936</v>
      </c>
      <c r="CZ48">
        <v>100.7479677419355</v>
      </c>
      <c r="DA48">
        <v>18.45718387096774</v>
      </c>
      <c r="DB48">
        <v>600.2295806451613</v>
      </c>
      <c r="DC48">
        <v>101.5921935483871</v>
      </c>
      <c r="DD48">
        <v>0.1000831838709678</v>
      </c>
      <c r="DE48">
        <v>25.14723225806452</v>
      </c>
      <c r="DF48">
        <v>24.93820322580645</v>
      </c>
      <c r="DG48">
        <v>999.9000000000003</v>
      </c>
      <c r="DH48">
        <v>0</v>
      </c>
      <c r="DI48">
        <v>0</v>
      </c>
      <c r="DJ48">
        <v>10003.08903225807</v>
      </c>
      <c r="DK48">
        <v>0</v>
      </c>
      <c r="DL48">
        <v>547.9036451612903</v>
      </c>
      <c r="DM48">
        <v>-1.188003548387097</v>
      </c>
      <c r="DN48">
        <v>103.58</v>
      </c>
      <c r="DO48">
        <v>104.6646774193549</v>
      </c>
      <c r="DP48">
        <v>1.180862258064516</v>
      </c>
      <c r="DQ48">
        <v>102.833</v>
      </c>
      <c r="DR48">
        <v>17.50060967741936</v>
      </c>
      <c r="DS48">
        <v>1.897893225806452</v>
      </c>
      <c r="DT48">
        <v>1.777926129032258</v>
      </c>
      <c r="DU48">
        <v>16.61726129032258</v>
      </c>
      <c r="DV48">
        <v>15.59382258064516</v>
      </c>
      <c r="DW48">
        <v>1499.977741935484</v>
      </c>
      <c r="DX48">
        <v>0.9730027419354839</v>
      </c>
      <c r="DY48">
        <v>0.02699701935483872</v>
      </c>
      <c r="DZ48">
        <v>0</v>
      </c>
      <c r="EA48">
        <v>582.7708709677419</v>
      </c>
      <c r="EB48">
        <v>4.999310000000001</v>
      </c>
      <c r="EC48">
        <v>10453.81935483871</v>
      </c>
      <c r="ED48">
        <v>13259.05806451613</v>
      </c>
      <c r="EE48">
        <v>39.26177419354838</v>
      </c>
      <c r="EF48">
        <v>40.13277419354838</v>
      </c>
      <c r="EG48">
        <v>39.50983870967742</v>
      </c>
      <c r="EH48">
        <v>39.77993548387095</v>
      </c>
      <c r="EI48">
        <v>40.64083870967742</v>
      </c>
      <c r="EJ48">
        <v>1454.617419354838</v>
      </c>
      <c r="EK48">
        <v>40.36032258064515</v>
      </c>
      <c r="EL48">
        <v>0</v>
      </c>
      <c r="EM48">
        <v>92.89999985694885</v>
      </c>
      <c r="EN48">
        <v>0</v>
      </c>
      <c r="EO48">
        <v>582.7223846153846</v>
      </c>
      <c r="EP48">
        <v>-6.641914530646177</v>
      </c>
      <c r="EQ48">
        <v>-21.58632473616682</v>
      </c>
      <c r="ER48">
        <v>10453.83076923077</v>
      </c>
      <c r="ES48">
        <v>15</v>
      </c>
      <c r="ET48">
        <v>1689865424.6</v>
      </c>
      <c r="EU48" t="s">
        <v>571</v>
      </c>
      <c r="EV48">
        <v>1689865424.6</v>
      </c>
      <c r="EW48">
        <v>1689861608.6</v>
      </c>
      <c r="EX48">
        <v>17</v>
      </c>
      <c r="EY48">
        <v>-0.029</v>
      </c>
      <c r="EZ48">
        <v>-0.008999999999999999</v>
      </c>
      <c r="FA48">
        <v>0.868</v>
      </c>
      <c r="FB48">
        <v>0.167</v>
      </c>
      <c r="FC48">
        <v>104</v>
      </c>
      <c r="FD48">
        <v>16</v>
      </c>
      <c r="FE48">
        <v>0.48</v>
      </c>
      <c r="FF48">
        <v>0.05</v>
      </c>
      <c r="FG48">
        <v>-1.184833170731707</v>
      </c>
      <c r="FH48">
        <v>-0.3090035540069679</v>
      </c>
      <c r="FI48">
        <v>0.05305800012958779</v>
      </c>
      <c r="FJ48">
        <v>1</v>
      </c>
      <c r="FK48">
        <v>101.6449677419355</v>
      </c>
      <c r="FL48">
        <v>-5.082774193548731</v>
      </c>
      <c r="FM48">
        <v>0.3792367958762907</v>
      </c>
      <c r="FN48">
        <v>0</v>
      </c>
      <c r="FO48">
        <v>1.142778780487805</v>
      </c>
      <c r="FP48">
        <v>1.074388013937283</v>
      </c>
      <c r="FQ48">
        <v>0.1085469581916469</v>
      </c>
      <c r="FR48">
        <v>0</v>
      </c>
      <c r="FS48">
        <v>18.68147741935484</v>
      </c>
      <c r="FT48">
        <v>-0.01533387096781559</v>
      </c>
      <c r="FU48">
        <v>0.01725855953465533</v>
      </c>
      <c r="FV48">
        <v>1</v>
      </c>
      <c r="FW48">
        <v>2</v>
      </c>
      <c r="FX48">
        <v>4</v>
      </c>
      <c r="FY48" t="s">
        <v>459</v>
      </c>
      <c r="FZ48">
        <v>3.18295</v>
      </c>
      <c r="GA48">
        <v>2.79674</v>
      </c>
      <c r="GB48">
        <v>0.030267</v>
      </c>
      <c r="GC48">
        <v>0.0311161</v>
      </c>
      <c r="GD48">
        <v>0.101936</v>
      </c>
      <c r="GE48">
        <v>0.09759619999999999</v>
      </c>
      <c r="GF48">
        <v>30561.6</v>
      </c>
      <c r="GG48">
        <v>24270.7</v>
      </c>
      <c r="GH48">
        <v>29434.3</v>
      </c>
      <c r="GI48">
        <v>24523.1</v>
      </c>
      <c r="GJ48">
        <v>33595.9</v>
      </c>
      <c r="GK48">
        <v>32281</v>
      </c>
      <c r="GL48">
        <v>40581.2</v>
      </c>
      <c r="GM48">
        <v>39997.9</v>
      </c>
      <c r="GN48">
        <v>2.21518</v>
      </c>
      <c r="GO48">
        <v>1.966</v>
      </c>
      <c r="GP48">
        <v>0.103153</v>
      </c>
      <c r="GQ48">
        <v>0</v>
      </c>
      <c r="GR48">
        <v>23.1687</v>
      </c>
      <c r="GS48">
        <v>999.9</v>
      </c>
      <c r="GT48">
        <v>67.59999999999999</v>
      </c>
      <c r="GU48">
        <v>25.8</v>
      </c>
      <c r="GV48">
        <v>22.1887</v>
      </c>
      <c r="GW48">
        <v>62.3475</v>
      </c>
      <c r="GX48">
        <v>32.9087</v>
      </c>
      <c r="GY48">
        <v>1</v>
      </c>
      <c r="GZ48">
        <v>-0.308897</v>
      </c>
      <c r="HA48">
        <v>-1.29035</v>
      </c>
      <c r="HB48">
        <v>20.2599</v>
      </c>
      <c r="HC48">
        <v>5.22568</v>
      </c>
      <c r="HD48">
        <v>11.9081</v>
      </c>
      <c r="HE48">
        <v>4.96475</v>
      </c>
      <c r="HF48">
        <v>3.29155</v>
      </c>
      <c r="HG48">
        <v>9999</v>
      </c>
      <c r="HH48">
        <v>9999</v>
      </c>
      <c r="HI48">
        <v>9999</v>
      </c>
      <c r="HJ48">
        <v>999.9</v>
      </c>
      <c r="HK48">
        <v>4.97015</v>
      </c>
      <c r="HL48">
        <v>1.87463</v>
      </c>
      <c r="HM48">
        <v>1.87332</v>
      </c>
      <c r="HN48">
        <v>1.87241</v>
      </c>
      <c r="HO48">
        <v>1.87405</v>
      </c>
      <c r="HP48">
        <v>1.86905</v>
      </c>
      <c r="HQ48">
        <v>1.87318</v>
      </c>
      <c r="HR48">
        <v>1.87824</v>
      </c>
      <c r="HS48">
        <v>0</v>
      </c>
      <c r="HT48">
        <v>0</v>
      </c>
      <c r="HU48">
        <v>0</v>
      </c>
      <c r="HV48">
        <v>0</v>
      </c>
      <c r="HW48" t="s">
        <v>419</v>
      </c>
      <c r="HX48" t="s">
        <v>420</v>
      </c>
      <c r="HY48" t="s">
        <v>421</v>
      </c>
      <c r="HZ48" t="s">
        <v>421</v>
      </c>
      <c r="IA48" t="s">
        <v>421</v>
      </c>
      <c r="IB48" t="s">
        <v>421</v>
      </c>
      <c r="IC48">
        <v>0</v>
      </c>
      <c r="ID48">
        <v>100</v>
      </c>
      <c r="IE48">
        <v>100</v>
      </c>
      <c r="IF48">
        <v>0.868</v>
      </c>
      <c r="IG48">
        <v>0.2234</v>
      </c>
      <c r="IH48">
        <v>0.8402566736025124</v>
      </c>
      <c r="II48">
        <v>0.0007502269904989051</v>
      </c>
      <c r="IJ48">
        <v>-1.907541437940456E-06</v>
      </c>
      <c r="IK48">
        <v>4.87577687351772E-10</v>
      </c>
      <c r="IL48">
        <v>0.01467436238513454</v>
      </c>
      <c r="IM48">
        <v>-0.004180631305406676</v>
      </c>
      <c r="IN48">
        <v>0.0009752032425147314</v>
      </c>
      <c r="IO48">
        <v>-7.227821618075307E-06</v>
      </c>
      <c r="IP48">
        <v>1</v>
      </c>
      <c r="IQ48">
        <v>1943</v>
      </c>
      <c r="IR48">
        <v>1</v>
      </c>
      <c r="IS48">
        <v>21</v>
      </c>
      <c r="IT48">
        <v>1.3</v>
      </c>
      <c r="IU48">
        <v>63.3</v>
      </c>
      <c r="IV48">
        <v>0.380859</v>
      </c>
      <c r="IW48">
        <v>2.41333</v>
      </c>
      <c r="IX48">
        <v>1.42578</v>
      </c>
      <c r="IY48">
        <v>2.27905</v>
      </c>
      <c r="IZ48">
        <v>1.54785</v>
      </c>
      <c r="JA48">
        <v>2.44995</v>
      </c>
      <c r="JB48">
        <v>29.1554</v>
      </c>
      <c r="JC48">
        <v>15.3228</v>
      </c>
      <c r="JD48">
        <v>18</v>
      </c>
      <c r="JE48">
        <v>618.575</v>
      </c>
      <c r="JF48">
        <v>445.26</v>
      </c>
      <c r="JG48">
        <v>23.386</v>
      </c>
      <c r="JH48">
        <v>23.2881</v>
      </c>
      <c r="JI48">
        <v>30.0004</v>
      </c>
      <c r="JJ48">
        <v>23.1942</v>
      </c>
      <c r="JK48">
        <v>23.1428</v>
      </c>
      <c r="JL48">
        <v>7.65025</v>
      </c>
      <c r="JM48">
        <v>26.3095</v>
      </c>
      <c r="JN48">
        <v>99.6298</v>
      </c>
      <c r="JO48">
        <v>23.3913</v>
      </c>
      <c r="JP48">
        <v>102.175</v>
      </c>
      <c r="JQ48">
        <v>17.0147</v>
      </c>
      <c r="JR48">
        <v>95.8766</v>
      </c>
      <c r="JS48">
        <v>101.774</v>
      </c>
    </row>
    <row r="49" spans="1:279">
      <c r="A49">
        <v>33</v>
      </c>
      <c r="B49">
        <v>1689865500.6</v>
      </c>
      <c r="C49">
        <v>4472.5</v>
      </c>
      <c r="D49" t="s">
        <v>572</v>
      </c>
      <c r="E49" t="s">
        <v>573</v>
      </c>
      <c r="F49">
        <v>15</v>
      </c>
      <c r="L49" t="s">
        <v>521</v>
      </c>
      <c r="N49" t="s">
        <v>410</v>
      </c>
      <c r="O49" t="s">
        <v>522</v>
      </c>
      <c r="P49">
        <v>1689865492.599999</v>
      </c>
      <c r="Q49">
        <f>(R49)/1000</f>
        <v>0</v>
      </c>
      <c r="R49">
        <f>1000*DB49*AP49*(CX49-CY49)/(100*CQ49*(1000-AP49*CX49))</f>
        <v>0</v>
      </c>
      <c r="S49">
        <f>DB49*AP49*(CW49-CV49*(1000-AP49*CY49)/(1000-AP49*CX49))/(100*CQ49)</f>
        <v>0</v>
      </c>
      <c r="T49">
        <f>CV49 - IF(AP49&gt;1, S49*CQ49*100.0/(AR49*DJ49), 0)</f>
        <v>0</v>
      </c>
      <c r="U49">
        <f>((AA49-Q49/2)*T49-S49)/(AA49+Q49/2)</f>
        <v>0</v>
      </c>
      <c r="V49">
        <f>U49*(DC49+DD49)/1000.0</f>
        <v>0</v>
      </c>
      <c r="W49">
        <f>(CV49 - IF(AP49&gt;1, S49*CQ49*100.0/(AR49*DJ49), 0))*(DC49+DD49)/1000.0</f>
        <v>0</v>
      </c>
      <c r="X49">
        <f>2.0/((1/Z49-1/Y49)+SIGN(Z49)*SQRT((1/Z49-1/Y49)*(1/Z49-1/Y49) + 4*CR49/((CR49+1)*(CR49+1))*(2*1/Z49*1/Y49-1/Y49*1/Y49)))</f>
        <v>0</v>
      </c>
      <c r="Y49">
        <f>IF(LEFT(CS49,1)&lt;&gt;"0",IF(LEFT(CS49,1)="1",3.0,CT49),$D$5+$E$5*(DJ49*DC49/($K$5*1000))+$F$5*(DJ49*DC49/($K$5*1000))*MAX(MIN(CQ49,$J$5),$I$5)*MAX(MIN(CQ49,$J$5),$I$5)+$G$5*MAX(MIN(CQ49,$J$5),$I$5)*(DJ49*DC49/($K$5*1000))+$H$5*(DJ49*DC49/($K$5*1000))*(DJ49*DC49/($K$5*1000)))</f>
        <v>0</v>
      </c>
      <c r="Z49">
        <f>Q49*(1000-(1000*0.61365*exp(17.502*AD49/(240.97+AD49))/(DC49+DD49)+CX49)/2)/(1000*0.61365*exp(17.502*AD49/(240.97+AD49))/(DC49+DD49)-CX49)</f>
        <v>0</v>
      </c>
      <c r="AA49">
        <f>1/((CR49+1)/(X49/1.6)+1/(Y49/1.37)) + CR49/((CR49+1)/(X49/1.6) + CR49/(Y49/1.37))</f>
        <v>0</v>
      </c>
      <c r="AB49">
        <f>(CM49*CP49)</f>
        <v>0</v>
      </c>
      <c r="AC49">
        <f>(DE49+(AB49+2*0.95*5.67E-8*(((DE49+$B$7)+273)^4-(DE49+273)^4)-44100*Q49)/(1.84*29.3*Y49+8*0.95*5.67E-8*(DE49+273)^3))</f>
        <v>0</v>
      </c>
      <c r="AD49">
        <f>($C$7*DF49+$D$7*DG49+$E$7*AC49)</f>
        <v>0</v>
      </c>
      <c r="AE49">
        <f>0.61365*exp(17.502*AD49/(240.97+AD49))</f>
        <v>0</v>
      </c>
      <c r="AF49">
        <f>(AG49/AH49*100)</f>
        <v>0</v>
      </c>
      <c r="AG49">
        <f>CX49*(DC49+DD49)/1000</f>
        <v>0</v>
      </c>
      <c r="AH49">
        <f>0.61365*exp(17.502*DE49/(240.97+DE49))</f>
        <v>0</v>
      </c>
      <c r="AI49">
        <f>(AE49-CX49*(DC49+DD49)/1000)</f>
        <v>0</v>
      </c>
      <c r="AJ49">
        <f>(-Q49*44100)</f>
        <v>0</v>
      </c>
      <c r="AK49">
        <f>2*29.3*Y49*0.92*(DE49-AD49)</f>
        <v>0</v>
      </c>
      <c r="AL49">
        <f>2*0.95*5.67E-8*(((DE49+$B$7)+273)^4-(AD49+273)^4)</f>
        <v>0</v>
      </c>
      <c r="AM49">
        <f>AB49+AL49+AJ49+AK49</f>
        <v>0</v>
      </c>
      <c r="AN49">
        <v>0</v>
      </c>
      <c r="AO49">
        <v>0</v>
      </c>
      <c r="AP49">
        <f>IF(AN49*$H$13&gt;=AR49,1.0,(AR49/(AR49-AN49*$H$13)))</f>
        <v>0</v>
      </c>
      <c r="AQ49">
        <f>(AP49-1)*100</f>
        <v>0</v>
      </c>
      <c r="AR49">
        <f>MAX(0,($B$13+$C$13*DJ49)/(1+$D$13*DJ49)*DC49/(DE49+273)*$E$13)</f>
        <v>0</v>
      </c>
      <c r="AS49" t="s">
        <v>550</v>
      </c>
      <c r="AT49">
        <v>12570.4</v>
      </c>
      <c r="AU49">
        <v>549.9728</v>
      </c>
      <c r="AV49">
        <v>2575.47</v>
      </c>
      <c r="AW49">
        <f>1-AU49/AV49</f>
        <v>0</v>
      </c>
      <c r="AX49">
        <v>-0.9844805726750365</v>
      </c>
      <c r="AY49" t="s">
        <v>574</v>
      </c>
      <c r="AZ49">
        <v>12570</v>
      </c>
      <c r="BA49">
        <v>575.3525</v>
      </c>
      <c r="BB49">
        <v>658.939</v>
      </c>
      <c r="BC49">
        <f>1-BA49/BB49</f>
        <v>0</v>
      </c>
      <c r="BD49">
        <v>0.5</v>
      </c>
      <c r="BE49">
        <f>CN49</f>
        <v>0</v>
      </c>
      <c r="BF49">
        <f>S49</f>
        <v>0</v>
      </c>
      <c r="BG49">
        <f>BC49*BD49*BE49</f>
        <v>0</v>
      </c>
      <c r="BH49">
        <f>(BF49-AX49)/BE49</f>
        <v>0</v>
      </c>
      <c r="BI49">
        <f>(AV49-BB49)/BB49</f>
        <v>0</v>
      </c>
      <c r="BJ49">
        <f>AU49/(AW49+AU49/BB49)</f>
        <v>0</v>
      </c>
      <c r="BK49" t="s">
        <v>575</v>
      </c>
      <c r="BL49">
        <v>434.75</v>
      </c>
      <c r="BM49">
        <f>IF(BL49&lt;&gt;0, BL49, BJ49)</f>
        <v>0</v>
      </c>
      <c r="BN49">
        <f>1-BM49/BB49</f>
        <v>0</v>
      </c>
      <c r="BO49">
        <f>(BB49-BA49)/(BB49-BM49)</f>
        <v>0</v>
      </c>
      <c r="BP49">
        <f>(AV49-BB49)/(AV49-BM49)</f>
        <v>0</v>
      </c>
      <c r="BQ49">
        <f>(BB49-BA49)/(BB49-AU49)</f>
        <v>0</v>
      </c>
      <c r="BR49">
        <f>(AV49-BB49)/(AV49-AU49)</f>
        <v>0</v>
      </c>
      <c r="BS49">
        <f>(BO49*BM49/BA49)</f>
        <v>0</v>
      </c>
      <c r="BT49">
        <f>(1-BS49)</f>
        <v>0</v>
      </c>
      <c r="BU49">
        <v>2844</v>
      </c>
      <c r="BV49">
        <v>300</v>
      </c>
      <c r="BW49">
        <v>300</v>
      </c>
      <c r="BX49">
        <v>300</v>
      </c>
      <c r="BY49">
        <v>12570</v>
      </c>
      <c r="BZ49">
        <v>646.52</v>
      </c>
      <c r="CA49">
        <v>-0.00910685</v>
      </c>
      <c r="CB49">
        <v>-0.88</v>
      </c>
      <c r="CC49" t="s">
        <v>415</v>
      </c>
      <c r="CD49" t="s">
        <v>415</v>
      </c>
      <c r="CE49" t="s">
        <v>415</v>
      </c>
      <c r="CF49" t="s">
        <v>415</v>
      </c>
      <c r="CG49" t="s">
        <v>415</v>
      </c>
      <c r="CH49" t="s">
        <v>415</v>
      </c>
      <c r="CI49" t="s">
        <v>415</v>
      </c>
      <c r="CJ49" t="s">
        <v>415</v>
      </c>
      <c r="CK49" t="s">
        <v>415</v>
      </c>
      <c r="CL49" t="s">
        <v>415</v>
      </c>
      <c r="CM49">
        <f>$B$11*DK49+$C$11*DL49+$F$11*DW49*(1-DZ49)</f>
        <v>0</v>
      </c>
      <c r="CN49">
        <f>CM49*CO49</f>
        <v>0</v>
      </c>
      <c r="CO49">
        <f>($B$11*$D$9+$C$11*$D$9+$F$11*((EJ49+EB49)/MAX(EJ49+EB49+EK49, 0.1)*$I$9+EK49/MAX(EJ49+EB49+EK49, 0.1)*$J$9))/($B$11+$C$11+$F$11)</f>
        <v>0</v>
      </c>
      <c r="CP49">
        <f>($B$11*$K$9+$C$11*$K$9+$F$11*((EJ49+EB49)/MAX(EJ49+EB49+EK49, 0.1)*$P$9+EK49/MAX(EJ49+EB49+EK49, 0.1)*$Q$9))/($B$11+$C$11+$F$11)</f>
        <v>0</v>
      </c>
      <c r="CQ49">
        <v>6</v>
      </c>
      <c r="CR49">
        <v>0.5</v>
      </c>
      <c r="CS49" t="s">
        <v>416</v>
      </c>
      <c r="CT49">
        <v>2</v>
      </c>
      <c r="CU49">
        <v>1689865492.599999</v>
      </c>
      <c r="CV49">
        <v>50.94229677419355</v>
      </c>
      <c r="CW49">
        <v>50.64434838709676</v>
      </c>
      <c r="CX49">
        <v>18.20138709677419</v>
      </c>
      <c r="CY49">
        <v>16.90513548387097</v>
      </c>
      <c r="CZ49">
        <v>50.00929677419355</v>
      </c>
      <c r="DA49">
        <v>17.98842903225806</v>
      </c>
      <c r="DB49">
        <v>600.2257741935485</v>
      </c>
      <c r="DC49">
        <v>101.5900322580645</v>
      </c>
      <c r="DD49">
        <v>0.09994484193548385</v>
      </c>
      <c r="DE49">
        <v>25.21298064516129</v>
      </c>
      <c r="DF49">
        <v>24.90207741935483</v>
      </c>
      <c r="DG49">
        <v>999.9000000000003</v>
      </c>
      <c r="DH49">
        <v>0</v>
      </c>
      <c r="DI49">
        <v>0</v>
      </c>
      <c r="DJ49">
        <v>9996.207096774193</v>
      </c>
      <c r="DK49">
        <v>0</v>
      </c>
      <c r="DL49">
        <v>561.9441612903224</v>
      </c>
      <c r="DM49">
        <v>0.2089926129032258</v>
      </c>
      <c r="DN49">
        <v>51.79608709677419</v>
      </c>
      <c r="DO49">
        <v>51.51521612903226</v>
      </c>
      <c r="DP49">
        <v>1.296251612903226</v>
      </c>
      <c r="DQ49">
        <v>50.64434838709676</v>
      </c>
      <c r="DR49">
        <v>16.90513548387097</v>
      </c>
      <c r="DS49">
        <v>1.849078064516129</v>
      </c>
      <c r="DT49">
        <v>1.71739193548387</v>
      </c>
      <c r="DU49">
        <v>16.20795483870968</v>
      </c>
      <c r="DV49">
        <v>15.05452580645161</v>
      </c>
      <c r="DW49">
        <v>1499.998387096774</v>
      </c>
      <c r="DX49">
        <v>0.9730027096774194</v>
      </c>
      <c r="DY49">
        <v>0.02699738387096773</v>
      </c>
      <c r="DZ49">
        <v>0</v>
      </c>
      <c r="EA49">
        <v>575.3676774193548</v>
      </c>
      <c r="EB49">
        <v>4.999310000000001</v>
      </c>
      <c r="EC49">
        <v>10442.24838709678</v>
      </c>
      <c r="ED49">
        <v>13259.24193548387</v>
      </c>
      <c r="EE49">
        <v>40.5178387096774</v>
      </c>
      <c r="EF49">
        <v>41.12877419354837</v>
      </c>
      <c r="EG49">
        <v>40.60454838709676</v>
      </c>
      <c r="EH49">
        <v>41.13677419354838</v>
      </c>
      <c r="EI49">
        <v>41.75770967741934</v>
      </c>
      <c r="EJ49">
        <v>1454.636774193548</v>
      </c>
      <c r="EK49">
        <v>40.36290322580647</v>
      </c>
      <c r="EL49">
        <v>0</v>
      </c>
      <c r="EM49">
        <v>92.89999985694885</v>
      </c>
      <c r="EN49">
        <v>0</v>
      </c>
      <c r="EO49">
        <v>575.3525</v>
      </c>
      <c r="EP49">
        <v>-3.962153856453978</v>
      </c>
      <c r="EQ49">
        <v>-11.75042760743448</v>
      </c>
      <c r="ER49">
        <v>10442.04230769231</v>
      </c>
      <c r="ES49">
        <v>15</v>
      </c>
      <c r="ET49">
        <v>1689865516.6</v>
      </c>
      <c r="EU49" t="s">
        <v>576</v>
      </c>
      <c r="EV49">
        <v>1689865516.6</v>
      </c>
      <c r="EW49">
        <v>1689861608.6</v>
      </c>
      <c r="EX49">
        <v>18</v>
      </c>
      <c r="EY49">
        <v>0.09</v>
      </c>
      <c r="EZ49">
        <v>-0.008999999999999999</v>
      </c>
      <c r="FA49">
        <v>0.9330000000000001</v>
      </c>
      <c r="FB49">
        <v>0.167</v>
      </c>
      <c r="FC49">
        <v>51</v>
      </c>
      <c r="FD49">
        <v>16</v>
      </c>
      <c r="FE49">
        <v>0.27</v>
      </c>
      <c r="FF49">
        <v>0.05</v>
      </c>
      <c r="FG49">
        <v>0.2121476585365854</v>
      </c>
      <c r="FH49">
        <v>-0.2602004111498253</v>
      </c>
      <c r="FI49">
        <v>0.0422932669631939</v>
      </c>
      <c r="FJ49">
        <v>1</v>
      </c>
      <c r="FK49">
        <v>50.87428387096774</v>
      </c>
      <c r="FL49">
        <v>-2.632741935483904</v>
      </c>
      <c r="FM49">
        <v>0.1983780865512252</v>
      </c>
      <c r="FN49">
        <v>1</v>
      </c>
      <c r="FO49">
        <v>1.254366829268293</v>
      </c>
      <c r="FP49">
        <v>0.6890690592334524</v>
      </c>
      <c r="FQ49">
        <v>0.07581118526904643</v>
      </c>
      <c r="FR49">
        <v>0</v>
      </c>
      <c r="FS49">
        <v>18.19861935483871</v>
      </c>
      <c r="FT49">
        <v>0.3125177419354532</v>
      </c>
      <c r="FU49">
        <v>0.02422071120336216</v>
      </c>
      <c r="FV49">
        <v>1</v>
      </c>
      <c r="FW49">
        <v>3</v>
      </c>
      <c r="FX49">
        <v>4</v>
      </c>
      <c r="FY49" t="s">
        <v>445</v>
      </c>
      <c r="FZ49">
        <v>3.18258</v>
      </c>
      <c r="GA49">
        <v>2.79678</v>
      </c>
      <c r="GB49">
        <v>0.0151647</v>
      </c>
      <c r="GC49">
        <v>0.0154648</v>
      </c>
      <c r="GD49">
        <v>0.100309</v>
      </c>
      <c r="GE49">
        <v>0.09609230000000001</v>
      </c>
      <c r="GF49">
        <v>31031</v>
      </c>
      <c r="GG49">
        <v>24658.8</v>
      </c>
      <c r="GH49">
        <v>29428.2</v>
      </c>
      <c r="GI49">
        <v>24519.2</v>
      </c>
      <c r="GJ49">
        <v>33653.1</v>
      </c>
      <c r="GK49">
        <v>32330.6</v>
      </c>
      <c r="GL49">
        <v>40575.1</v>
      </c>
      <c r="GM49">
        <v>39992</v>
      </c>
      <c r="GN49">
        <v>2.2146</v>
      </c>
      <c r="GO49">
        <v>1.96283</v>
      </c>
      <c r="GP49">
        <v>0.138287</v>
      </c>
      <c r="GQ49">
        <v>0</v>
      </c>
      <c r="GR49">
        <v>22.6258</v>
      </c>
      <c r="GS49">
        <v>999.9</v>
      </c>
      <c r="GT49">
        <v>67.5</v>
      </c>
      <c r="GU49">
        <v>25.9</v>
      </c>
      <c r="GV49">
        <v>22.2903</v>
      </c>
      <c r="GW49">
        <v>62.4375</v>
      </c>
      <c r="GX49">
        <v>33.5497</v>
      </c>
      <c r="GY49">
        <v>1</v>
      </c>
      <c r="GZ49">
        <v>-0.30125</v>
      </c>
      <c r="HA49">
        <v>-2.1956</v>
      </c>
      <c r="HB49">
        <v>20.252</v>
      </c>
      <c r="HC49">
        <v>5.22777</v>
      </c>
      <c r="HD49">
        <v>11.9081</v>
      </c>
      <c r="HE49">
        <v>4.9652</v>
      </c>
      <c r="HF49">
        <v>3.292</v>
      </c>
      <c r="HG49">
        <v>9999</v>
      </c>
      <c r="HH49">
        <v>9999</v>
      </c>
      <c r="HI49">
        <v>9999</v>
      </c>
      <c r="HJ49">
        <v>999.9</v>
      </c>
      <c r="HK49">
        <v>4.97015</v>
      </c>
      <c r="HL49">
        <v>1.87468</v>
      </c>
      <c r="HM49">
        <v>1.87332</v>
      </c>
      <c r="HN49">
        <v>1.87241</v>
      </c>
      <c r="HO49">
        <v>1.874</v>
      </c>
      <c r="HP49">
        <v>1.86904</v>
      </c>
      <c r="HQ49">
        <v>1.87321</v>
      </c>
      <c r="HR49">
        <v>1.87825</v>
      </c>
      <c r="HS49">
        <v>0</v>
      </c>
      <c r="HT49">
        <v>0</v>
      </c>
      <c r="HU49">
        <v>0</v>
      </c>
      <c r="HV49">
        <v>0</v>
      </c>
      <c r="HW49" t="s">
        <v>419</v>
      </c>
      <c r="HX49" t="s">
        <v>420</v>
      </c>
      <c r="HY49" t="s">
        <v>421</v>
      </c>
      <c r="HZ49" t="s">
        <v>421</v>
      </c>
      <c r="IA49" t="s">
        <v>421</v>
      </c>
      <c r="IB49" t="s">
        <v>421</v>
      </c>
      <c r="IC49">
        <v>0</v>
      </c>
      <c r="ID49">
        <v>100</v>
      </c>
      <c r="IE49">
        <v>100</v>
      </c>
      <c r="IF49">
        <v>0.9330000000000001</v>
      </c>
      <c r="IG49">
        <v>0.2136</v>
      </c>
      <c r="IH49">
        <v>0.8112300791109597</v>
      </c>
      <c r="II49">
        <v>0.0007502269904989051</v>
      </c>
      <c r="IJ49">
        <v>-1.907541437940456E-06</v>
      </c>
      <c r="IK49">
        <v>4.87577687351772E-10</v>
      </c>
      <c r="IL49">
        <v>0.01467436238513454</v>
      </c>
      <c r="IM49">
        <v>-0.004180631305406676</v>
      </c>
      <c r="IN49">
        <v>0.0009752032425147314</v>
      </c>
      <c r="IO49">
        <v>-7.227821618075307E-06</v>
      </c>
      <c r="IP49">
        <v>1</v>
      </c>
      <c r="IQ49">
        <v>1943</v>
      </c>
      <c r="IR49">
        <v>1</v>
      </c>
      <c r="IS49">
        <v>21</v>
      </c>
      <c r="IT49">
        <v>1.3</v>
      </c>
      <c r="IU49">
        <v>64.90000000000001</v>
      </c>
      <c r="IV49">
        <v>0.26123</v>
      </c>
      <c r="IW49">
        <v>2.44019</v>
      </c>
      <c r="IX49">
        <v>1.42578</v>
      </c>
      <c r="IY49">
        <v>2.27905</v>
      </c>
      <c r="IZ49">
        <v>1.54785</v>
      </c>
      <c r="JA49">
        <v>2.41943</v>
      </c>
      <c r="JB49">
        <v>29.3251</v>
      </c>
      <c r="JC49">
        <v>15.2966</v>
      </c>
      <c r="JD49">
        <v>18</v>
      </c>
      <c r="JE49">
        <v>619.126</v>
      </c>
      <c r="JF49">
        <v>444.132</v>
      </c>
      <c r="JG49">
        <v>25.9926</v>
      </c>
      <c r="JH49">
        <v>23.3521</v>
      </c>
      <c r="JI49">
        <v>30.0004</v>
      </c>
      <c r="JJ49">
        <v>23.2793</v>
      </c>
      <c r="JK49">
        <v>23.2261</v>
      </c>
      <c r="JL49">
        <v>5.27146</v>
      </c>
      <c r="JM49">
        <v>26.6824</v>
      </c>
      <c r="JN49">
        <v>98.86450000000001</v>
      </c>
      <c r="JO49">
        <v>26.0517</v>
      </c>
      <c r="JP49">
        <v>50.3644</v>
      </c>
      <c r="JQ49">
        <v>16.8838</v>
      </c>
      <c r="JR49">
        <v>95.8601</v>
      </c>
      <c r="JS49">
        <v>101.758</v>
      </c>
    </row>
    <row r="50" spans="1:279">
      <c r="A50">
        <v>34</v>
      </c>
      <c r="B50">
        <v>1689865592.6</v>
      </c>
      <c r="C50">
        <v>4564.5</v>
      </c>
      <c r="D50" t="s">
        <v>577</v>
      </c>
      <c r="E50" t="s">
        <v>578</v>
      </c>
      <c r="F50">
        <v>15</v>
      </c>
      <c r="L50" t="s">
        <v>521</v>
      </c>
      <c r="N50" t="s">
        <v>410</v>
      </c>
      <c r="O50" t="s">
        <v>522</v>
      </c>
      <c r="P50">
        <v>1689865584.599999</v>
      </c>
      <c r="Q50">
        <f>(R50)/1000</f>
        <v>0</v>
      </c>
      <c r="R50">
        <f>1000*DB50*AP50*(CX50-CY50)/(100*CQ50*(1000-AP50*CX50))</f>
        <v>0</v>
      </c>
      <c r="S50">
        <f>DB50*AP50*(CW50-CV50*(1000-AP50*CY50)/(1000-AP50*CX50))/(100*CQ50)</f>
        <v>0</v>
      </c>
      <c r="T50">
        <f>CV50 - IF(AP50&gt;1, S50*CQ50*100.0/(AR50*DJ50), 0)</f>
        <v>0</v>
      </c>
      <c r="U50">
        <f>((AA50-Q50/2)*T50-S50)/(AA50+Q50/2)</f>
        <v>0</v>
      </c>
      <c r="V50">
        <f>U50*(DC50+DD50)/1000.0</f>
        <v>0</v>
      </c>
      <c r="W50">
        <f>(CV50 - IF(AP50&gt;1, S50*CQ50*100.0/(AR50*DJ50), 0))*(DC50+DD50)/1000.0</f>
        <v>0</v>
      </c>
      <c r="X50">
        <f>2.0/((1/Z50-1/Y50)+SIGN(Z50)*SQRT((1/Z50-1/Y50)*(1/Z50-1/Y50) + 4*CR50/((CR50+1)*(CR50+1))*(2*1/Z50*1/Y50-1/Y50*1/Y50)))</f>
        <v>0</v>
      </c>
      <c r="Y50">
        <f>IF(LEFT(CS50,1)&lt;&gt;"0",IF(LEFT(CS50,1)="1",3.0,CT50),$D$5+$E$5*(DJ50*DC50/($K$5*1000))+$F$5*(DJ50*DC50/($K$5*1000))*MAX(MIN(CQ50,$J$5),$I$5)*MAX(MIN(CQ50,$J$5),$I$5)+$G$5*MAX(MIN(CQ50,$J$5),$I$5)*(DJ50*DC50/($K$5*1000))+$H$5*(DJ50*DC50/($K$5*1000))*(DJ50*DC50/($K$5*1000)))</f>
        <v>0</v>
      </c>
      <c r="Z50">
        <f>Q50*(1000-(1000*0.61365*exp(17.502*AD50/(240.97+AD50))/(DC50+DD50)+CX50)/2)/(1000*0.61365*exp(17.502*AD50/(240.97+AD50))/(DC50+DD50)-CX50)</f>
        <v>0</v>
      </c>
      <c r="AA50">
        <f>1/((CR50+1)/(X50/1.6)+1/(Y50/1.37)) + CR50/((CR50+1)/(X50/1.6) + CR50/(Y50/1.37))</f>
        <v>0</v>
      </c>
      <c r="AB50">
        <f>(CM50*CP50)</f>
        <v>0</v>
      </c>
      <c r="AC50">
        <f>(DE50+(AB50+2*0.95*5.67E-8*(((DE50+$B$7)+273)^4-(DE50+273)^4)-44100*Q50)/(1.84*29.3*Y50+8*0.95*5.67E-8*(DE50+273)^3))</f>
        <v>0</v>
      </c>
      <c r="AD50">
        <f>($C$7*DF50+$D$7*DG50+$E$7*AC50)</f>
        <v>0</v>
      </c>
      <c r="AE50">
        <f>0.61365*exp(17.502*AD50/(240.97+AD50))</f>
        <v>0</v>
      </c>
      <c r="AF50">
        <f>(AG50/AH50*100)</f>
        <v>0</v>
      </c>
      <c r="AG50">
        <f>CX50*(DC50+DD50)/1000</f>
        <v>0</v>
      </c>
      <c r="AH50">
        <f>0.61365*exp(17.502*DE50/(240.97+DE50))</f>
        <v>0</v>
      </c>
      <c r="AI50">
        <f>(AE50-CX50*(DC50+DD50)/1000)</f>
        <v>0</v>
      </c>
      <c r="AJ50">
        <f>(-Q50*44100)</f>
        <v>0</v>
      </c>
      <c r="AK50">
        <f>2*29.3*Y50*0.92*(DE50-AD50)</f>
        <v>0</v>
      </c>
      <c r="AL50">
        <f>2*0.95*5.67E-8*(((DE50+$B$7)+273)^4-(AD50+273)^4)</f>
        <v>0</v>
      </c>
      <c r="AM50">
        <f>AB50+AL50+AJ50+AK50</f>
        <v>0</v>
      </c>
      <c r="AN50">
        <v>0</v>
      </c>
      <c r="AO50">
        <v>0</v>
      </c>
      <c r="AP50">
        <f>IF(AN50*$H$13&gt;=AR50,1.0,(AR50/(AR50-AN50*$H$13)))</f>
        <v>0</v>
      </c>
      <c r="AQ50">
        <f>(AP50-1)*100</f>
        <v>0</v>
      </c>
      <c r="AR50">
        <f>MAX(0,($B$13+$C$13*DJ50)/(1+$D$13*DJ50)*DC50/(DE50+273)*$E$13)</f>
        <v>0</v>
      </c>
      <c r="AS50" t="s">
        <v>550</v>
      </c>
      <c r="AT50">
        <v>12570.4</v>
      </c>
      <c r="AU50">
        <v>549.9728</v>
      </c>
      <c r="AV50">
        <v>2575.47</v>
      </c>
      <c r="AW50">
        <f>1-AU50/AV50</f>
        <v>0</v>
      </c>
      <c r="AX50">
        <v>-0.9844805726750365</v>
      </c>
      <c r="AY50" t="s">
        <v>579</v>
      </c>
      <c r="AZ50">
        <v>12579.8</v>
      </c>
      <c r="BA50">
        <v>574.1801153846154</v>
      </c>
      <c r="BB50">
        <v>651.952</v>
      </c>
      <c r="BC50">
        <f>1-BA50/BB50</f>
        <v>0</v>
      </c>
      <c r="BD50">
        <v>0.5</v>
      </c>
      <c r="BE50">
        <f>CN50</f>
        <v>0</v>
      </c>
      <c r="BF50">
        <f>S50</f>
        <v>0</v>
      </c>
      <c r="BG50">
        <f>BC50*BD50*BE50</f>
        <v>0</v>
      </c>
      <c r="BH50">
        <f>(BF50-AX50)/BE50</f>
        <v>0</v>
      </c>
      <c r="BI50">
        <f>(AV50-BB50)/BB50</f>
        <v>0</v>
      </c>
      <c r="BJ50">
        <f>AU50/(AW50+AU50/BB50)</f>
        <v>0</v>
      </c>
      <c r="BK50" t="s">
        <v>580</v>
      </c>
      <c r="BL50">
        <v>430.95</v>
      </c>
      <c r="BM50">
        <f>IF(BL50&lt;&gt;0, BL50, BJ50)</f>
        <v>0</v>
      </c>
      <c r="BN50">
        <f>1-BM50/BB50</f>
        <v>0</v>
      </c>
      <c r="BO50">
        <f>(BB50-BA50)/(BB50-BM50)</f>
        <v>0</v>
      </c>
      <c r="BP50">
        <f>(AV50-BB50)/(AV50-BM50)</f>
        <v>0</v>
      </c>
      <c r="BQ50">
        <f>(BB50-BA50)/(BB50-AU50)</f>
        <v>0</v>
      </c>
      <c r="BR50">
        <f>(AV50-BB50)/(AV50-AU50)</f>
        <v>0</v>
      </c>
      <c r="BS50">
        <f>(BO50*BM50/BA50)</f>
        <v>0</v>
      </c>
      <c r="BT50">
        <f>(1-BS50)</f>
        <v>0</v>
      </c>
      <c r="BU50">
        <v>2846</v>
      </c>
      <c r="BV50">
        <v>300</v>
      </c>
      <c r="BW50">
        <v>300</v>
      </c>
      <c r="BX50">
        <v>300</v>
      </c>
      <c r="BY50">
        <v>12579.8</v>
      </c>
      <c r="BZ50">
        <v>636.99</v>
      </c>
      <c r="CA50">
        <v>-0.00911285</v>
      </c>
      <c r="CB50">
        <v>-0.83</v>
      </c>
      <c r="CC50" t="s">
        <v>415</v>
      </c>
      <c r="CD50" t="s">
        <v>415</v>
      </c>
      <c r="CE50" t="s">
        <v>415</v>
      </c>
      <c r="CF50" t="s">
        <v>415</v>
      </c>
      <c r="CG50" t="s">
        <v>415</v>
      </c>
      <c r="CH50" t="s">
        <v>415</v>
      </c>
      <c r="CI50" t="s">
        <v>415</v>
      </c>
      <c r="CJ50" t="s">
        <v>415</v>
      </c>
      <c r="CK50" t="s">
        <v>415</v>
      </c>
      <c r="CL50" t="s">
        <v>415</v>
      </c>
      <c r="CM50">
        <f>$B$11*DK50+$C$11*DL50+$F$11*DW50*(1-DZ50)</f>
        <v>0</v>
      </c>
      <c r="CN50">
        <f>CM50*CO50</f>
        <v>0</v>
      </c>
      <c r="CO50">
        <f>($B$11*$D$9+$C$11*$D$9+$F$11*((EJ50+EB50)/MAX(EJ50+EB50+EK50, 0.1)*$I$9+EK50/MAX(EJ50+EB50+EK50, 0.1)*$J$9))/($B$11+$C$11+$F$11)</f>
        <v>0</v>
      </c>
      <c r="CP50">
        <f>($B$11*$K$9+$C$11*$K$9+$F$11*((EJ50+EB50)/MAX(EJ50+EB50+EK50, 0.1)*$P$9+EK50/MAX(EJ50+EB50+EK50, 0.1)*$Q$9))/($B$11+$C$11+$F$11)</f>
        <v>0</v>
      </c>
      <c r="CQ50">
        <v>6</v>
      </c>
      <c r="CR50">
        <v>0.5</v>
      </c>
      <c r="CS50" t="s">
        <v>416</v>
      </c>
      <c r="CT50">
        <v>2</v>
      </c>
      <c r="CU50">
        <v>1689865584.599999</v>
      </c>
      <c r="CV50">
        <v>2.283918387096774</v>
      </c>
      <c r="CW50">
        <v>0.4587795806451613</v>
      </c>
      <c r="CX50">
        <v>18.84079354838709</v>
      </c>
      <c r="CY50">
        <v>17.47262258064516</v>
      </c>
      <c r="CZ50">
        <v>1.439918387096774</v>
      </c>
      <c r="DA50">
        <v>18.6127</v>
      </c>
      <c r="DB50">
        <v>600.2122258064516</v>
      </c>
      <c r="DC50">
        <v>101.5901612903226</v>
      </c>
      <c r="DD50">
        <v>0.09997534838709676</v>
      </c>
      <c r="DE50">
        <v>25.48847096774194</v>
      </c>
      <c r="DF50">
        <v>25.08511935483871</v>
      </c>
      <c r="DG50">
        <v>999.9000000000003</v>
      </c>
      <c r="DH50">
        <v>0</v>
      </c>
      <c r="DI50">
        <v>0</v>
      </c>
      <c r="DJ50">
        <v>10004.71967741935</v>
      </c>
      <c r="DK50">
        <v>0</v>
      </c>
      <c r="DL50">
        <v>540.5459677419354</v>
      </c>
      <c r="DM50">
        <v>1.883153548387097</v>
      </c>
      <c r="DN50">
        <v>2.386904516129032</v>
      </c>
      <c r="DO50">
        <v>0.4669385483870967</v>
      </c>
      <c r="DP50">
        <v>1.368181290322581</v>
      </c>
      <c r="DQ50">
        <v>0.4587795806451613</v>
      </c>
      <c r="DR50">
        <v>17.47262258064516</v>
      </c>
      <c r="DS50">
        <v>1.914038387096774</v>
      </c>
      <c r="DT50">
        <v>1.775045161290322</v>
      </c>
      <c r="DU50">
        <v>16.7505935483871</v>
      </c>
      <c r="DV50">
        <v>15.56861612903226</v>
      </c>
      <c r="DW50">
        <v>1500.007419354839</v>
      </c>
      <c r="DX50">
        <v>0.9730006451612901</v>
      </c>
      <c r="DY50">
        <v>0.02699965161290323</v>
      </c>
      <c r="DZ50">
        <v>0</v>
      </c>
      <c r="EA50">
        <v>574.1840645161291</v>
      </c>
      <c r="EB50">
        <v>4.999310000000001</v>
      </c>
      <c r="EC50">
        <v>10376.0129032258</v>
      </c>
      <c r="ED50">
        <v>13259.29677419355</v>
      </c>
      <c r="EE50">
        <v>39.15496774193548</v>
      </c>
      <c r="EF50">
        <v>39.28809677419354</v>
      </c>
      <c r="EG50">
        <v>39.49370967741935</v>
      </c>
      <c r="EH50">
        <v>38.45945161290322</v>
      </c>
      <c r="EI50">
        <v>39.92109677419354</v>
      </c>
      <c r="EJ50">
        <v>1454.644193548387</v>
      </c>
      <c r="EK50">
        <v>40.36387096774192</v>
      </c>
      <c r="EL50">
        <v>0</v>
      </c>
      <c r="EM50">
        <v>91.59999990463257</v>
      </c>
      <c r="EN50">
        <v>0</v>
      </c>
      <c r="EO50">
        <v>574.1801153846154</v>
      </c>
      <c r="EP50">
        <v>-3.114769215448995</v>
      </c>
      <c r="EQ50">
        <v>6.191453438747447</v>
      </c>
      <c r="ER50">
        <v>10375.75769230769</v>
      </c>
      <c r="ES50">
        <v>15</v>
      </c>
      <c r="ET50">
        <v>1689865629.1</v>
      </c>
      <c r="EU50" t="s">
        <v>581</v>
      </c>
      <c r="EV50">
        <v>1689865629.1</v>
      </c>
      <c r="EW50">
        <v>1689861608.6</v>
      </c>
      <c r="EX50">
        <v>19</v>
      </c>
      <c r="EY50">
        <v>-0.057</v>
      </c>
      <c r="EZ50">
        <v>-0.008999999999999999</v>
      </c>
      <c r="FA50">
        <v>0.844</v>
      </c>
      <c r="FB50">
        <v>0.167</v>
      </c>
      <c r="FC50">
        <v>1</v>
      </c>
      <c r="FD50">
        <v>16</v>
      </c>
      <c r="FE50">
        <v>0.26</v>
      </c>
      <c r="FF50">
        <v>0.05</v>
      </c>
      <c r="FG50">
        <v>1.890727317073171</v>
      </c>
      <c r="FH50">
        <v>-0.08966362369337898</v>
      </c>
      <c r="FI50">
        <v>0.01746596691050848</v>
      </c>
      <c r="FJ50">
        <v>1</v>
      </c>
      <c r="FK50">
        <v>2.342157741935484</v>
      </c>
      <c r="FL50">
        <v>0.0002888709677346762</v>
      </c>
      <c r="FM50">
        <v>0.01040811523010199</v>
      </c>
      <c r="FN50">
        <v>1</v>
      </c>
      <c r="FO50">
        <v>1.288144146341463</v>
      </c>
      <c r="FP50">
        <v>1.398559233449477</v>
      </c>
      <c r="FQ50">
        <v>0.1449133668357957</v>
      </c>
      <c r="FR50">
        <v>0</v>
      </c>
      <c r="FS50">
        <v>18.84021935483871</v>
      </c>
      <c r="FT50">
        <v>-0.03366774193556384</v>
      </c>
      <c r="FU50">
        <v>0.0201430916574205</v>
      </c>
      <c r="FV50">
        <v>1</v>
      </c>
      <c r="FW50">
        <v>3</v>
      </c>
      <c r="FX50">
        <v>4</v>
      </c>
      <c r="FY50" t="s">
        <v>445</v>
      </c>
      <c r="FZ50">
        <v>3.18267</v>
      </c>
      <c r="GA50">
        <v>2.79722</v>
      </c>
      <c r="GB50">
        <v>0.000438007</v>
      </c>
      <c r="GC50">
        <v>0.000133343</v>
      </c>
      <c r="GD50">
        <v>0.102535</v>
      </c>
      <c r="GE50">
        <v>0.09793449999999999</v>
      </c>
      <c r="GF50">
        <v>31491.1</v>
      </c>
      <c r="GG50">
        <v>25040.7</v>
      </c>
      <c r="GH50">
        <v>29424.5</v>
      </c>
      <c r="GI50">
        <v>24517</v>
      </c>
      <c r="GJ50">
        <v>33562.1</v>
      </c>
      <c r="GK50">
        <v>32260.1</v>
      </c>
      <c r="GL50">
        <v>40569.5</v>
      </c>
      <c r="GM50">
        <v>39988.6</v>
      </c>
      <c r="GN50">
        <v>2.21448</v>
      </c>
      <c r="GO50">
        <v>1.9623</v>
      </c>
      <c r="GP50">
        <v>0.142142</v>
      </c>
      <c r="GQ50">
        <v>0</v>
      </c>
      <c r="GR50">
        <v>22.71</v>
      </c>
      <c r="GS50">
        <v>999.9</v>
      </c>
      <c r="GT50">
        <v>67.3</v>
      </c>
      <c r="GU50">
        <v>26</v>
      </c>
      <c r="GV50">
        <v>22.3524</v>
      </c>
      <c r="GW50">
        <v>62.0875</v>
      </c>
      <c r="GX50">
        <v>33.5537</v>
      </c>
      <c r="GY50">
        <v>1</v>
      </c>
      <c r="GZ50">
        <v>-0.299611</v>
      </c>
      <c r="HA50">
        <v>-0.78527</v>
      </c>
      <c r="HB50">
        <v>20.2629</v>
      </c>
      <c r="HC50">
        <v>5.22762</v>
      </c>
      <c r="HD50">
        <v>11.9081</v>
      </c>
      <c r="HE50">
        <v>4.9638</v>
      </c>
      <c r="HF50">
        <v>3.292</v>
      </c>
      <c r="HG50">
        <v>9999</v>
      </c>
      <c r="HH50">
        <v>9999</v>
      </c>
      <c r="HI50">
        <v>9999</v>
      </c>
      <c r="HJ50">
        <v>999.9</v>
      </c>
      <c r="HK50">
        <v>4.97024</v>
      </c>
      <c r="HL50">
        <v>1.87469</v>
      </c>
      <c r="HM50">
        <v>1.87334</v>
      </c>
      <c r="HN50">
        <v>1.87243</v>
      </c>
      <c r="HO50">
        <v>1.87407</v>
      </c>
      <c r="HP50">
        <v>1.86905</v>
      </c>
      <c r="HQ50">
        <v>1.87331</v>
      </c>
      <c r="HR50">
        <v>1.87833</v>
      </c>
      <c r="HS50">
        <v>0</v>
      </c>
      <c r="HT50">
        <v>0</v>
      </c>
      <c r="HU50">
        <v>0</v>
      </c>
      <c r="HV50">
        <v>0</v>
      </c>
      <c r="HW50" t="s">
        <v>419</v>
      </c>
      <c r="HX50" t="s">
        <v>420</v>
      </c>
      <c r="HY50" t="s">
        <v>421</v>
      </c>
      <c r="HZ50" t="s">
        <v>421</v>
      </c>
      <c r="IA50" t="s">
        <v>421</v>
      </c>
      <c r="IB50" t="s">
        <v>421</v>
      </c>
      <c r="IC50">
        <v>0</v>
      </c>
      <c r="ID50">
        <v>100</v>
      </c>
      <c r="IE50">
        <v>100</v>
      </c>
      <c r="IF50">
        <v>0.844</v>
      </c>
      <c r="IG50">
        <v>0.2273</v>
      </c>
      <c r="IH50">
        <v>0.9009377740821434</v>
      </c>
      <c r="II50">
        <v>0.0007502269904989051</v>
      </c>
      <c r="IJ50">
        <v>-1.907541437940456E-06</v>
      </c>
      <c r="IK50">
        <v>4.87577687351772E-10</v>
      </c>
      <c r="IL50">
        <v>0.01467436238513454</v>
      </c>
      <c r="IM50">
        <v>-0.004180631305406676</v>
      </c>
      <c r="IN50">
        <v>0.0009752032425147314</v>
      </c>
      <c r="IO50">
        <v>-7.227821618075307E-06</v>
      </c>
      <c r="IP50">
        <v>1</v>
      </c>
      <c r="IQ50">
        <v>1943</v>
      </c>
      <c r="IR50">
        <v>1</v>
      </c>
      <c r="IS50">
        <v>21</v>
      </c>
      <c r="IT50">
        <v>1.3</v>
      </c>
      <c r="IU50">
        <v>66.40000000000001</v>
      </c>
      <c r="IV50">
        <v>0.0317383</v>
      </c>
      <c r="IW50">
        <v>4.99756</v>
      </c>
      <c r="IX50">
        <v>1.42578</v>
      </c>
      <c r="IY50">
        <v>2.27905</v>
      </c>
      <c r="IZ50">
        <v>1.54785</v>
      </c>
      <c r="JA50">
        <v>2.4292</v>
      </c>
      <c r="JB50">
        <v>29.4527</v>
      </c>
      <c r="JC50">
        <v>15.2703</v>
      </c>
      <c r="JD50">
        <v>18</v>
      </c>
      <c r="JE50">
        <v>619.5940000000001</v>
      </c>
      <c r="JF50">
        <v>444.24</v>
      </c>
      <c r="JG50">
        <v>24.7994</v>
      </c>
      <c r="JH50">
        <v>23.3785</v>
      </c>
      <c r="JI50">
        <v>30.0002</v>
      </c>
      <c r="JJ50">
        <v>23.3286</v>
      </c>
      <c r="JK50">
        <v>23.275</v>
      </c>
      <c r="JL50">
        <v>0</v>
      </c>
      <c r="JM50">
        <v>25.427</v>
      </c>
      <c r="JN50">
        <v>99.2407</v>
      </c>
      <c r="JO50">
        <v>24.7815</v>
      </c>
      <c r="JP50">
        <v>49.3631</v>
      </c>
      <c r="JQ50">
        <v>17.2076</v>
      </c>
      <c r="JR50">
        <v>95.8473</v>
      </c>
      <c r="JS50">
        <v>101.75</v>
      </c>
    </row>
    <row r="51" spans="1:279">
      <c r="A51">
        <v>35</v>
      </c>
      <c r="B51">
        <v>1689865705.1</v>
      </c>
      <c r="C51">
        <v>4677</v>
      </c>
      <c r="D51" t="s">
        <v>582</v>
      </c>
      <c r="E51" t="s">
        <v>583</v>
      </c>
      <c r="F51">
        <v>15</v>
      </c>
      <c r="L51" t="s">
        <v>521</v>
      </c>
      <c r="N51" t="s">
        <v>410</v>
      </c>
      <c r="O51" t="s">
        <v>522</v>
      </c>
      <c r="P51">
        <v>1689865697.099999</v>
      </c>
      <c r="Q51">
        <f>(R51)/1000</f>
        <v>0</v>
      </c>
      <c r="R51">
        <f>1000*DB51*AP51*(CX51-CY51)/(100*CQ51*(1000-AP51*CX51))</f>
        <v>0</v>
      </c>
      <c r="S51">
        <f>DB51*AP51*(CW51-CV51*(1000-AP51*CY51)/(1000-AP51*CX51))/(100*CQ51)</f>
        <v>0</v>
      </c>
      <c r="T51">
        <f>CV51 - IF(AP51&gt;1, S51*CQ51*100.0/(AR51*DJ51), 0)</f>
        <v>0</v>
      </c>
      <c r="U51">
        <f>((AA51-Q51/2)*T51-S51)/(AA51+Q51/2)</f>
        <v>0</v>
      </c>
      <c r="V51">
        <f>U51*(DC51+DD51)/1000.0</f>
        <v>0</v>
      </c>
      <c r="W51">
        <f>(CV51 - IF(AP51&gt;1, S51*CQ51*100.0/(AR51*DJ51), 0))*(DC51+DD51)/1000.0</f>
        <v>0</v>
      </c>
      <c r="X51">
        <f>2.0/((1/Z51-1/Y51)+SIGN(Z51)*SQRT((1/Z51-1/Y51)*(1/Z51-1/Y51) + 4*CR51/((CR51+1)*(CR51+1))*(2*1/Z51*1/Y51-1/Y51*1/Y51)))</f>
        <v>0</v>
      </c>
      <c r="Y51">
        <f>IF(LEFT(CS51,1)&lt;&gt;"0",IF(LEFT(CS51,1)="1",3.0,CT51),$D$5+$E$5*(DJ51*DC51/($K$5*1000))+$F$5*(DJ51*DC51/($K$5*1000))*MAX(MIN(CQ51,$J$5),$I$5)*MAX(MIN(CQ51,$J$5),$I$5)+$G$5*MAX(MIN(CQ51,$J$5),$I$5)*(DJ51*DC51/($K$5*1000))+$H$5*(DJ51*DC51/($K$5*1000))*(DJ51*DC51/($K$5*1000)))</f>
        <v>0</v>
      </c>
      <c r="Z51">
        <f>Q51*(1000-(1000*0.61365*exp(17.502*AD51/(240.97+AD51))/(DC51+DD51)+CX51)/2)/(1000*0.61365*exp(17.502*AD51/(240.97+AD51))/(DC51+DD51)-CX51)</f>
        <v>0</v>
      </c>
      <c r="AA51">
        <f>1/((CR51+1)/(X51/1.6)+1/(Y51/1.37)) + CR51/((CR51+1)/(X51/1.6) + CR51/(Y51/1.37))</f>
        <v>0</v>
      </c>
      <c r="AB51">
        <f>(CM51*CP51)</f>
        <v>0</v>
      </c>
      <c r="AC51">
        <f>(DE51+(AB51+2*0.95*5.67E-8*(((DE51+$B$7)+273)^4-(DE51+273)^4)-44100*Q51)/(1.84*29.3*Y51+8*0.95*5.67E-8*(DE51+273)^3))</f>
        <v>0</v>
      </c>
      <c r="AD51">
        <f>($C$7*DF51+$D$7*DG51+$E$7*AC51)</f>
        <v>0</v>
      </c>
      <c r="AE51">
        <f>0.61365*exp(17.502*AD51/(240.97+AD51))</f>
        <v>0</v>
      </c>
      <c r="AF51">
        <f>(AG51/AH51*100)</f>
        <v>0</v>
      </c>
      <c r="AG51">
        <f>CX51*(DC51+DD51)/1000</f>
        <v>0</v>
      </c>
      <c r="AH51">
        <f>0.61365*exp(17.502*DE51/(240.97+DE51))</f>
        <v>0</v>
      </c>
      <c r="AI51">
        <f>(AE51-CX51*(DC51+DD51)/1000)</f>
        <v>0</v>
      </c>
      <c r="AJ51">
        <f>(-Q51*44100)</f>
        <v>0</v>
      </c>
      <c r="AK51">
        <f>2*29.3*Y51*0.92*(DE51-AD51)</f>
        <v>0</v>
      </c>
      <c r="AL51">
        <f>2*0.95*5.67E-8*(((DE51+$B$7)+273)^4-(AD51+273)^4)</f>
        <v>0</v>
      </c>
      <c r="AM51">
        <f>AB51+AL51+AJ51+AK51</f>
        <v>0</v>
      </c>
      <c r="AN51">
        <v>0</v>
      </c>
      <c r="AO51">
        <v>0</v>
      </c>
      <c r="AP51">
        <f>IF(AN51*$H$13&gt;=AR51,1.0,(AR51/(AR51-AN51*$H$13)))</f>
        <v>0</v>
      </c>
      <c r="AQ51">
        <f>(AP51-1)*100</f>
        <v>0</v>
      </c>
      <c r="AR51">
        <f>MAX(0,($B$13+$C$13*DJ51)/(1+$D$13*DJ51)*DC51/(DE51+273)*$E$13)</f>
        <v>0</v>
      </c>
      <c r="AS51" t="s">
        <v>550</v>
      </c>
      <c r="AT51">
        <v>12570.4</v>
      </c>
      <c r="AU51">
        <v>549.9728</v>
      </c>
      <c r="AV51">
        <v>2575.47</v>
      </c>
      <c r="AW51">
        <f>1-AU51/AV51</f>
        <v>0</v>
      </c>
      <c r="AX51">
        <v>-0.9844805726750365</v>
      </c>
      <c r="AY51" t="s">
        <v>584</v>
      </c>
      <c r="AZ51">
        <v>12588.8</v>
      </c>
      <c r="BA51">
        <v>564.31076</v>
      </c>
      <c r="BB51">
        <v>700.13</v>
      </c>
      <c r="BC51">
        <f>1-BA51/BB51</f>
        <v>0</v>
      </c>
      <c r="BD51">
        <v>0.5</v>
      </c>
      <c r="BE51">
        <f>CN51</f>
        <v>0</v>
      </c>
      <c r="BF51">
        <f>S51</f>
        <v>0</v>
      </c>
      <c r="BG51">
        <f>BC51*BD51*BE51</f>
        <v>0</v>
      </c>
      <c r="BH51">
        <f>(BF51-AX51)/BE51</f>
        <v>0</v>
      </c>
      <c r="BI51">
        <f>(AV51-BB51)/BB51</f>
        <v>0</v>
      </c>
      <c r="BJ51">
        <f>AU51/(AW51+AU51/BB51)</f>
        <v>0</v>
      </c>
      <c r="BK51" t="s">
        <v>585</v>
      </c>
      <c r="BL51">
        <v>423.97</v>
      </c>
      <c r="BM51">
        <f>IF(BL51&lt;&gt;0, BL51, BJ51)</f>
        <v>0</v>
      </c>
      <c r="BN51">
        <f>1-BM51/BB51</f>
        <v>0</v>
      </c>
      <c r="BO51">
        <f>(BB51-BA51)/(BB51-BM51)</f>
        <v>0</v>
      </c>
      <c r="BP51">
        <f>(AV51-BB51)/(AV51-BM51)</f>
        <v>0</v>
      </c>
      <c r="BQ51">
        <f>(BB51-BA51)/(BB51-AU51)</f>
        <v>0</v>
      </c>
      <c r="BR51">
        <f>(AV51-BB51)/(AV51-AU51)</f>
        <v>0</v>
      </c>
      <c r="BS51">
        <f>(BO51*BM51/BA51)</f>
        <v>0</v>
      </c>
      <c r="BT51">
        <f>(1-BS51)</f>
        <v>0</v>
      </c>
      <c r="BU51">
        <v>2848</v>
      </c>
      <c r="BV51">
        <v>300</v>
      </c>
      <c r="BW51">
        <v>300</v>
      </c>
      <c r="BX51">
        <v>300</v>
      </c>
      <c r="BY51">
        <v>12588.8</v>
      </c>
      <c r="BZ51">
        <v>678.67</v>
      </c>
      <c r="CA51">
        <v>-0.00912118</v>
      </c>
      <c r="CB51">
        <v>-0.43</v>
      </c>
      <c r="CC51" t="s">
        <v>415</v>
      </c>
      <c r="CD51" t="s">
        <v>415</v>
      </c>
      <c r="CE51" t="s">
        <v>415</v>
      </c>
      <c r="CF51" t="s">
        <v>415</v>
      </c>
      <c r="CG51" t="s">
        <v>415</v>
      </c>
      <c r="CH51" t="s">
        <v>415</v>
      </c>
      <c r="CI51" t="s">
        <v>415</v>
      </c>
      <c r="CJ51" t="s">
        <v>415</v>
      </c>
      <c r="CK51" t="s">
        <v>415</v>
      </c>
      <c r="CL51" t="s">
        <v>415</v>
      </c>
      <c r="CM51">
        <f>$B$11*DK51+$C$11*DL51+$F$11*DW51*(1-DZ51)</f>
        <v>0</v>
      </c>
      <c r="CN51">
        <f>CM51*CO51</f>
        <v>0</v>
      </c>
      <c r="CO51">
        <f>($B$11*$D$9+$C$11*$D$9+$F$11*((EJ51+EB51)/MAX(EJ51+EB51+EK51, 0.1)*$I$9+EK51/MAX(EJ51+EB51+EK51, 0.1)*$J$9))/($B$11+$C$11+$F$11)</f>
        <v>0</v>
      </c>
      <c r="CP51">
        <f>($B$11*$K$9+$C$11*$K$9+$F$11*((EJ51+EB51)/MAX(EJ51+EB51+EK51, 0.1)*$P$9+EK51/MAX(EJ51+EB51+EK51, 0.1)*$Q$9))/($B$11+$C$11+$F$11)</f>
        <v>0</v>
      </c>
      <c r="CQ51">
        <v>6</v>
      </c>
      <c r="CR51">
        <v>0.5</v>
      </c>
      <c r="CS51" t="s">
        <v>416</v>
      </c>
      <c r="CT51">
        <v>2</v>
      </c>
      <c r="CU51">
        <v>1689865697.099999</v>
      </c>
      <c r="CV51">
        <v>391.125935483871</v>
      </c>
      <c r="CW51">
        <v>407.1663225806452</v>
      </c>
      <c r="CX51">
        <v>18.88115161290322</v>
      </c>
      <c r="CY51">
        <v>17.56632580645161</v>
      </c>
      <c r="CZ51">
        <v>390.2510322580645</v>
      </c>
      <c r="DA51">
        <v>18.65208709677419</v>
      </c>
      <c r="DB51">
        <v>600.2200322580645</v>
      </c>
      <c r="DC51">
        <v>101.5877096774194</v>
      </c>
      <c r="DD51">
        <v>0.09990935161290322</v>
      </c>
      <c r="DE51">
        <v>25.46748387096774</v>
      </c>
      <c r="DF51">
        <v>25.13283548387097</v>
      </c>
      <c r="DG51">
        <v>999.9000000000003</v>
      </c>
      <c r="DH51">
        <v>0</v>
      </c>
      <c r="DI51">
        <v>0</v>
      </c>
      <c r="DJ51">
        <v>10001.21258064516</v>
      </c>
      <c r="DK51">
        <v>0</v>
      </c>
      <c r="DL51">
        <v>581.7941935483872</v>
      </c>
      <c r="DM51">
        <v>-16.04031935483871</v>
      </c>
      <c r="DN51">
        <v>398.6530967741935</v>
      </c>
      <c r="DO51">
        <v>414.446193548387</v>
      </c>
      <c r="DP51">
        <v>1.314836967741935</v>
      </c>
      <c r="DQ51">
        <v>407.1663225806452</v>
      </c>
      <c r="DR51">
        <v>17.56632580645161</v>
      </c>
      <c r="DS51">
        <v>1.918095483870968</v>
      </c>
      <c r="DT51">
        <v>1.784522903225807</v>
      </c>
      <c r="DU51">
        <v>16.78390322580645</v>
      </c>
      <c r="DV51">
        <v>15.65148709677419</v>
      </c>
      <c r="DW51">
        <v>1499.999677419355</v>
      </c>
      <c r="DX51">
        <v>0.9730082903225804</v>
      </c>
      <c r="DY51">
        <v>0.02699208387096775</v>
      </c>
      <c r="DZ51">
        <v>0</v>
      </c>
      <c r="EA51">
        <v>564.3966774193548</v>
      </c>
      <c r="EB51">
        <v>4.999310000000001</v>
      </c>
      <c r="EC51">
        <v>10172.13548387097</v>
      </c>
      <c r="ED51">
        <v>13259.27419354838</v>
      </c>
      <c r="EE51">
        <v>37.11264516129032</v>
      </c>
      <c r="EF51">
        <v>37.56435483870968</v>
      </c>
      <c r="EG51">
        <v>37.49570967741936</v>
      </c>
      <c r="EH51">
        <v>36.59448387096773</v>
      </c>
      <c r="EI51">
        <v>38.08241935483871</v>
      </c>
      <c r="EJ51">
        <v>1454.648709677419</v>
      </c>
      <c r="EK51">
        <v>40.35096774193547</v>
      </c>
      <c r="EL51">
        <v>0</v>
      </c>
      <c r="EM51">
        <v>111.7999999523163</v>
      </c>
      <c r="EN51">
        <v>0</v>
      </c>
      <c r="EO51">
        <v>564.31076</v>
      </c>
      <c r="EP51">
        <v>-11.56500000094745</v>
      </c>
      <c r="EQ51">
        <v>-111.5692307979391</v>
      </c>
      <c r="ER51">
        <v>10171.028</v>
      </c>
      <c r="ES51">
        <v>15</v>
      </c>
      <c r="ET51">
        <v>1689865629.1</v>
      </c>
      <c r="EU51" t="s">
        <v>581</v>
      </c>
      <c r="EV51">
        <v>1689865629.1</v>
      </c>
      <c r="EW51">
        <v>1689861608.6</v>
      </c>
      <c r="EX51">
        <v>19</v>
      </c>
      <c r="EY51">
        <v>-0.057</v>
      </c>
      <c r="EZ51">
        <v>-0.008999999999999999</v>
      </c>
      <c r="FA51">
        <v>0.844</v>
      </c>
      <c r="FB51">
        <v>0.167</v>
      </c>
      <c r="FC51">
        <v>1</v>
      </c>
      <c r="FD51">
        <v>16</v>
      </c>
      <c r="FE51">
        <v>0.26</v>
      </c>
      <c r="FF51">
        <v>0.05</v>
      </c>
      <c r="FG51">
        <v>-14.79223425</v>
      </c>
      <c r="FH51">
        <v>-20.3246376360225</v>
      </c>
      <c r="FI51">
        <v>2.40783538960296</v>
      </c>
      <c r="FJ51">
        <v>0</v>
      </c>
      <c r="FK51">
        <v>391.0054333333334</v>
      </c>
      <c r="FL51">
        <v>29.93034927697411</v>
      </c>
      <c r="FM51">
        <v>2.171994777208782</v>
      </c>
      <c r="FN51">
        <v>0</v>
      </c>
      <c r="FO51">
        <v>1.1969077</v>
      </c>
      <c r="FP51">
        <v>2.489290176360224</v>
      </c>
      <c r="FQ51">
        <v>0.2446594760969008</v>
      </c>
      <c r="FR51">
        <v>0</v>
      </c>
      <c r="FS51">
        <v>18.8811</v>
      </c>
      <c r="FT51">
        <v>0.4507835372636906</v>
      </c>
      <c r="FU51">
        <v>0.04695119451799574</v>
      </c>
      <c r="FV51">
        <v>1</v>
      </c>
      <c r="FW51">
        <v>1</v>
      </c>
      <c r="FX51">
        <v>4</v>
      </c>
      <c r="FY51" t="s">
        <v>566</v>
      </c>
      <c r="FZ51">
        <v>3.18267</v>
      </c>
      <c r="GA51">
        <v>2.79702</v>
      </c>
      <c r="GB51">
        <v>0.101448</v>
      </c>
      <c r="GC51">
        <v>0.105137</v>
      </c>
      <c r="GD51">
        <v>0.102787</v>
      </c>
      <c r="GE51">
        <v>0.0979723</v>
      </c>
      <c r="GF51">
        <v>28307.3</v>
      </c>
      <c r="GG51">
        <v>22409.9</v>
      </c>
      <c r="GH51">
        <v>29422.9</v>
      </c>
      <c r="GI51">
        <v>24516</v>
      </c>
      <c r="GJ51">
        <v>33554.3</v>
      </c>
      <c r="GK51">
        <v>32261.3</v>
      </c>
      <c r="GL51">
        <v>40567</v>
      </c>
      <c r="GM51">
        <v>39987.1</v>
      </c>
      <c r="GN51">
        <v>2.2134</v>
      </c>
      <c r="GO51">
        <v>1.96292</v>
      </c>
      <c r="GP51">
        <v>0.133373</v>
      </c>
      <c r="GQ51">
        <v>0</v>
      </c>
      <c r="GR51">
        <v>22.9347</v>
      </c>
      <c r="GS51">
        <v>999.9</v>
      </c>
      <c r="GT51">
        <v>66</v>
      </c>
      <c r="GU51">
        <v>26.2</v>
      </c>
      <c r="GV51">
        <v>22.1812</v>
      </c>
      <c r="GW51">
        <v>62.6675</v>
      </c>
      <c r="GX51">
        <v>33.4856</v>
      </c>
      <c r="GY51">
        <v>1</v>
      </c>
      <c r="GZ51">
        <v>-0.296377</v>
      </c>
      <c r="HA51">
        <v>0.08949070000000001</v>
      </c>
      <c r="HB51">
        <v>20.2644</v>
      </c>
      <c r="HC51">
        <v>5.22762</v>
      </c>
      <c r="HD51">
        <v>11.9081</v>
      </c>
      <c r="HE51">
        <v>4.96435</v>
      </c>
      <c r="HF51">
        <v>3.292</v>
      </c>
      <c r="HG51">
        <v>9999</v>
      </c>
      <c r="HH51">
        <v>9999</v>
      </c>
      <c r="HI51">
        <v>9999</v>
      </c>
      <c r="HJ51">
        <v>999.9</v>
      </c>
      <c r="HK51">
        <v>4.97014</v>
      </c>
      <c r="HL51">
        <v>1.87468</v>
      </c>
      <c r="HM51">
        <v>1.87333</v>
      </c>
      <c r="HN51">
        <v>1.87241</v>
      </c>
      <c r="HO51">
        <v>1.87408</v>
      </c>
      <c r="HP51">
        <v>1.86905</v>
      </c>
      <c r="HQ51">
        <v>1.87323</v>
      </c>
      <c r="HR51">
        <v>1.87824</v>
      </c>
      <c r="HS51">
        <v>0</v>
      </c>
      <c r="HT51">
        <v>0</v>
      </c>
      <c r="HU51">
        <v>0</v>
      </c>
      <c r="HV51">
        <v>0</v>
      </c>
      <c r="HW51" t="s">
        <v>419</v>
      </c>
      <c r="HX51" t="s">
        <v>420</v>
      </c>
      <c r="HY51" t="s">
        <v>421</v>
      </c>
      <c r="HZ51" t="s">
        <v>421</v>
      </c>
      <c r="IA51" t="s">
        <v>421</v>
      </c>
      <c r="IB51" t="s">
        <v>421</v>
      </c>
      <c r="IC51">
        <v>0</v>
      </c>
      <c r="ID51">
        <v>100</v>
      </c>
      <c r="IE51">
        <v>100</v>
      </c>
      <c r="IF51">
        <v>0.873</v>
      </c>
      <c r="IG51">
        <v>0.229</v>
      </c>
      <c r="IH51">
        <v>0.8436955310835852</v>
      </c>
      <c r="II51">
        <v>0.0007502269904989051</v>
      </c>
      <c r="IJ51">
        <v>-1.907541437940456E-06</v>
      </c>
      <c r="IK51">
        <v>4.87577687351772E-10</v>
      </c>
      <c r="IL51">
        <v>0.01467436238513454</v>
      </c>
      <c r="IM51">
        <v>-0.004180631305406676</v>
      </c>
      <c r="IN51">
        <v>0.0009752032425147314</v>
      </c>
      <c r="IO51">
        <v>-7.227821618075307E-06</v>
      </c>
      <c r="IP51">
        <v>1</v>
      </c>
      <c r="IQ51">
        <v>1943</v>
      </c>
      <c r="IR51">
        <v>1</v>
      </c>
      <c r="IS51">
        <v>21</v>
      </c>
      <c r="IT51">
        <v>1.3</v>
      </c>
      <c r="IU51">
        <v>68.3</v>
      </c>
      <c r="IV51">
        <v>1.07056</v>
      </c>
      <c r="IW51">
        <v>2.41821</v>
      </c>
      <c r="IX51">
        <v>1.42578</v>
      </c>
      <c r="IY51">
        <v>2.27905</v>
      </c>
      <c r="IZ51">
        <v>1.54785</v>
      </c>
      <c r="JA51">
        <v>2.4353</v>
      </c>
      <c r="JB51">
        <v>29.6017</v>
      </c>
      <c r="JC51">
        <v>15.2703</v>
      </c>
      <c r="JD51">
        <v>18</v>
      </c>
      <c r="JE51">
        <v>619.433</v>
      </c>
      <c r="JF51">
        <v>445.055</v>
      </c>
      <c r="JG51">
        <v>23.9418</v>
      </c>
      <c r="JH51">
        <v>23.4343</v>
      </c>
      <c r="JI51">
        <v>30.0005</v>
      </c>
      <c r="JJ51">
        <v>23.3827</v>
      </c>
      <c r="JK51">
        <v>23.3293</v>
      </c>
      <c r="JL51">
        <v>21.4659</v>
      </c>
      <c r="JM51">
        <v>24.8907</v>
      </c>
      <c r="JN51">
        <v>99.6203</v>
      </c>
      <c r="JO51">
        <v>23.9093</v>
      </c>
      <c r="JP51">
        <v>410.611</v>
      </c>
      <c r="JQ51">
        <v>17.3403</v>
      </c>
      <c r="JR51">
        <v>95.8416</v>
      </c>
      <c r="JS51">
        <v>101.746</v>
      </c>
    </row>
    <row r="52" spans="1:279">
      <c r="A52">
        <v>36</v>
      </c>
      <c r="B52">
        <v>1689865789.6</v>
      </c>
      <c r="C52">
        <v>4761.5</v>
      </c>
      <c r="D52" t="s">
        <v>586</v>
      </c>
      <c r="E52" t="s">
        <v>587</v>
      </c>
      <c r="F52">
        <v>15</v>
      </c>
      <c r="L52" t="s">
        <v>521</v>
      </c>
      <c r="N52" t="s">
        <v>410</v>
      </c>
      <c r="O52" t="s">
        <v>522</v>
      </c>
      <c r="P52">
        <v>1689865781.849999</v>
      </c>
      <c r="Q52">
        <f>(R52)/1000</f>
        <v>0</v>
      </c>
      <c r="R52">
        <f>1000*DB52*AP52*(CX52-CY52)/(100*CQ52*(1000-AP52*CX52))</f>
        <v>0</v>
      </c>
      <c r="S52">
        <f>DB52*AP52*(CW52-CV52*(1000-AP52*CY52)/(1000-AP52*CX52))/(100*CQ52)</f>
        <v>0</v>
      </c>
      <c r="T52">
        <f>CV52 - IF(AP52&gt;1, S52*CQ52*100.0/(AR52*DJ52), 0)</f>
        <v>0</v>
      </c>
      <c r="U52">
        <f>((AA52-Q52/2)*T52-S52)/(AA52+Q52/2)</f>
        <v>0</v>
      </c>
      <c r="V52">
        <f>U52*(DC52+DD52)/1000.0</f>
        <v>0</v>
      </c>
      <c r="W52">
        <f>(CV52 - IF(AP52&gt;1, S52*CQ52*100.0/(AR52*DJ52), 0))*(DC52+DD52)/1000.0</f>
        <v>0</v>
      </c>
      <c r="X52">
        <f>2.0/((1/Z52-1/Y52)+SIGN(Z52)*SQRT((1/Z52-1/Y52)*(1/Z52-1/Y52) + 4*CR52/((CR52+1)*(CR52+1))*(2*1/Z52*1/Y52-1/Y52*1/Y52)))</f>
        <v>0</v>
      </c>
      <c r="Y52">
        <f>IF(LEFT(CS52,1)&lt;&gt;"0",IF(LEFT(CS52,1)="1",3.0,CT52),$D$5+$E$5*(DJ52*DC52/($K$5*1000))+$F$5*(DJ52*DC52/($K$5*1000))*MAX(MIN(CQ52,$J$5),$I$5)*MAX(MIN(CQ52,$J$5),$I$5)+$G$5*MAX(MIN(CQ52,$J$5),$I$5)*(DJ52*DC52/($K$5*1000))+$H$5*(DJ52*DC52/($K$5*1000))*(DJ52*DC52/($K$5*1000)))</f>
        <v>0</v>
      </c>
      <c r="Z52">
        <f>Q52*(1000-(1000*0.61365*exp(17.502*AD52/(240.97+AD52))/(DC52+DD52)+CX52)/2)/(1000*0.61365*exp(17.502*AD52/(240.97+AD52))/(DC52+DD52)-CX52)</f>
        <v>0</v>
      </c>
      <c r="AA52">
        <f>1/((CR52+1)/(X52/1.6)+1/(Y52/1.37)) + CR52/((CR52+1)/(X52/1.6) + CR52/(Y52/1.37))</f>
        <v>0</v>
      </c>
      <c r="AB52">
        <f>(CM52*CP52)</f>
        <v>0</v>
      </c>
      <c r="AC52">
        <f>(DE52+(AB52+2*0.95*5.67E-8*(((DE52+$B$7)+273)^4-(DE52+273)^4)-44100*Q52)/(1.84*29.3*Y52+8*0.95*5.67E-8*(DE52+273)^3))</f>
        <v>0</v>
      </c>
      <c r="AD52">
        <f>($C$7*DF52+$D$7*DG52+$E$7*AC52)</f>
        <v>0</v>
      </c>
      <c r="AE52">
        <f>0.61365*exp(17.502*AD52/(240.97+AD52))</f>
        <v>0</v>
      </c>
      <c r="AF52">
        <f>(AG52/AH52*100)</f>
        <v>0</v>
      </c>
      <c r="AG52">
        <f>CX52*(DC52+DD52)/1000</f>
        <v>0</v>
      </c>
      <c r="AH52">
        <f>0.61365*exp(17.502*DE52/(240.97+DE52))</f>
        <v>0</v>
      </c>
      <c r="AI52">
        <f>(AE52-CX52*(DC52+DD52)/1000)</f>
        <v>0</v>
      </c>
      <c r="AJ52">
        <f>(-Q52*44100)</f>
        <v>0</v>
      </c>
      <c r="AK52">
        <f>2*29.3*Y52*0.92*(DE52-AD52)</f>
        <v>0</v>
      </c>
      <c r="AL52">
        <f>2*0.95*5.67E-8*(((DE52+$B$7)+273)^4-(AD52+273)^4)</f>
        <v>0</v>
      </c>
      <c r="AM52">
        <f>AB52+AL52+AJ52+AK52</f>
        <v>0</v>
      </c>
      <c r="AN52">
        <v>0</v>
      </c>
      <c r="AO52">
        <v>0</v>
      </c>
      <c r="AP52">
        <f>IF(AN52*$H$13&gt;=AR52,1.0,(AR52/(AR52-AN52*$H$13)))</f>
        <v>0</v>
      </c>
      <c r="AQ52">
        <f>(AP52-1)*100</f>
        <v>0</v>
      </c>
      <c r="AR52">
        <f>MAX(0,($B$13+$C$13*DJ52)/(1+$D$13*DJ52)*DC52/(DE52+273)*$E$13)</f>
        <v>0</v>
      </c>
      <c r="AS52" t="s">
        <v>550</v>
      </c>
      <c r="AT52">
        <v>12570.4</v>
      </c>
      <c r="AU52">
        <v>549.9728</v>
      </c>
      <c r="AV52">
        <v>2575.47</v>
      </c>
      <c r="AW52">
        <f>1-AU52/AV52</f>
        <v>0</v>
      </c>
      <c r="AX52">
        <v>-0.9844805726750365</v>
      </c>
      <c r="AY52" t="s">
        <v>588</v>
      </c>
      <c r="AZ52">
        <v>12580.2</v>
      </c>
      <c r="BA52">
        <v>565.4919200000001</v>
      </c>
      <c r="BB52">
        <v>710.3680000000001</v>
      </c>
      <c r="BC52">
        <f>1-BA52/BB52</f>
        <v>0</v>
      </c>
      <c r="BD52">
        <v>0.5</v>
      </c>
      <c r="BE52">
        <f>CN52</f>
        <v>0</v>
      </c>
      <c r="BF52">
        <f>S52</f>
        <v>0</v>
      </c>
      <c r="BG52">
        <f>BC52*BD52*BE52</f>
        <v>0</v>
      </c>
      <c r="BH52">
        <f>(BF52-AX52)/BE52</f>
        <v>0</v>
      </c>
      <c r="BI52">
        <f>(AV52-BB52)/BB52</f>
        <v>0</v>
      </c>
      <c r="BJ52">
        <f>AU52/(AW52+AU52/BB52)</f>
        <v>0</v>
      </c>
      <c r="BK52" t="s">
        <v>589</v>
      </c>
      <c r="BL52">
        <v>420.24</v>
      </c>
      <c r="BM52">
        <f>IF(BL52&lt;&gt;0, BL52, BJ52)</f>
        <v>0</v>
      </c>
      <c r="BN52">
        <f>1-BM52/BB52</f>
        <v>0</v>
      </c>
      <c r="BO52">
        <f>(BB52-BA52)/(BB52-BM52)</f>
        <v>0</v>
      </c>
      <c r="BP52">
        <f>(AV52-BB52)/(AV52-BM52)</f>
        <v>0</v>
      </c>
      <c r="BQ52">
        <f>(BB52-BA52)/(BB52-AU52)</f>
        <v>0</v>
      </c>
      <c r="BR52">
        <f>(AV52-BB52)/(AV52-AU52)</f>
        <v>0</v>
      </c>
      <c r="BS52">
        <f>(BO52*BM52/BA52)</f>
        <v>0</v>
      </c>
      <c r="BT52">
        <f>(1-BS52)</f>
        <v>0</v>
      </c>
      <c r="BU52">
        <v>2850</v>
      </c>
      <c r="BV52">
        <v>300</v>
      </c>
      <c r="BW52">
        <v>300</v>
      </c>
      <c r="BX52">
        <v>300</v>
      </c>
      <c r="BY52">
        <v>12580.2</v>
      </c>
      <c r="BZ52">
        <v>685.64</v>
      </c>
      <c r="CA52">
        <v>-0.0091156</v>
      </c>
      <c r="CB52">
        <v>-1.02</v>
      </c>
      <c r="CC52" t="s">
        <v>415</v>
      </c>
      <c r="CD52" t="s">
        <v>415</v>
      </c>
      <c r="CE52" t="s">
        <v>415</v>
      </c>
      <c r="CF52" t="s">
        <v>415</v>
      </c>
      <c r="CG52" t="s">
        <v>415</v>
      </c>
      <c r="CH52" t="s">
        <v>415</v>
      </c>
      <c r="CI52" t="s">
        <v>415</v>
      </c>
      <c r="CJ52" t="s">
        <v>415</v>
      </c>
      <c r="CK52" t="s">
        <v>415</v>
      </c>
      <c r="CL52" t="s">
        <v>415</v>
      </c>
      <c r="CM52">
        <f>$B$11*DK52+$C$11*DL52+$F$11*DW52*(1-DZ52)</f>
        <v>0</v>
      </c>
      <c r="CN52">
        <f>CM52*CO52</f>
        <v>0</v>
      </c>
      <c r="CO52">
        <f>($B$11*$D$9+$C$11*$D$9+$F$11*((EJ52+EB52)/MAX(EJ52+EB52+EK52, 0.1)*$I$9+EK52/MAX(EJ52+EB52+EK52, 0.1)*$J$9))/($B$11+$C$11+$F$11)</f>
        <v>0</v>
      </c>
      <c r="CP52">
        <f>($B$11*$K$9+$C$11*$K$9+$F$11*((EJ52+EB52)/MAX(EJ52+EB52+EK52, 0.1)*$P$9+EK52/MAX(EJ52+EB52+EK52, 0.1)*$Q$9))/($B$11+$C$11+$F$11)</f>
        <v>0</v>
      </c>
      <c r="CQ52">
        <v>6</v>
      </c>
      <c r="CR52">
        <v>0.5</v>
      </c>
      <c r="CS52" t="s">
        <v>416</v>
      </c>
      <c r="CT52">
        <v>2</v>
      </c>
      <c r="CU52">
        <v>1689865781.849999</v>
      </c>
      <c r="CV52">
        <v>399.7731666666666</v>
      </c>
      <c r="CW52">
        <v>413.4756333333333</v>
      </c>
      <c r="CX52">
        <v>18.68447333333333</v>
      </c>
      <c r="CY52">
        <v>17.16202666666667</v>
      </c>
      <c r="CZ52">
        <v>398.9029333333334</v>
      </c>
      <c r="DA52">
        <v>18.46011</v>
      </c>
      <c r="DB52">
        <v>600.2158666666667</v>
      </c>
      <c r="DC52">
        <v>101.5868</v>
      </c>
      <c r="DD52">
        <v>0.09991065333333334</v>
      </c>
      <c r="DE52">
        <v>25.26143</v>
      </c>
      <c r="DF52">
        <v>25.00870333333334</v>
      </c>
      <c r="DG52">
        <v>999.9000000000002</v>
      </c>
      <c r="DH52">
        <v>0</v>
      </c>
      <c r="DI52">
        <v>0</v>
      </c>
      <c r="DJ52">
        <v>10000.873</v>
      </c>
      <c r="DK52">
        <v>0</v>
      </c>
      <c r="DL52">
        <v>671.6717333333331</v>
      </c>
      <c r="DM52">
        <v>-13.70228666666667</v>
      </c>
      <c r="DN52">
        <v>407.3851</v>
      </c>
      <c r="DO52">
        <v>420.6955666666666</v>
      </c>
      <c r="DP52">
        <v>1.522449666666667</v>
      </c>
      <c r="DQ52">
        <v>413.4756333333333</v>
      </c>
      <c r="DR52">
        <v>17.16202666666667</v>
      </c>
      <c r="DS52">
        <v>1.898094</v>
      </c>
      <c r="DT52">
        <v>1.743434666666666</v>
      </c>
      <c r="DU52">
        <v>16.61893666666667</v>
      </c>
      <c r="DV52">
        <v>15.28865333333333</v>
      </c>
      <c r="DW52">
        <v>1499.998666666667</v>
      </c>
      <c r="DX52">
        <v>0.9729954999999997</v>
      </c>
      <c r="DY52">
        <v>0.02700420999999999</v>
      </c>
      <c r="DZ52">
        <v>0</v>
      </c>
      <c r="EA52">
        <v>565.4802000000001</v>
      </c>
      <c r="EB52">
        <v>4.99931</v>
      </c>
      <c r="EC52">
        <v>10375.04333333333</v>
      </c>
      <c r="ED52">
        <v>13259.20666666667</v>
      </c>
      <c r="EE52">
        <v>38.33306666666665</v>
      </c>
      <c r="EF52">
        <v>39.27893333333332</v>
      </c>
      <c r="EG52">
        <v>38.633</v>
      </c>
      <c r="EH52">
        <v>38.96639999999999</v>
      </c>
      <c r="EI52">
        <v>39.7456</v>
      </c>
      <c r="EJ52">
        <v>1454.628</v>
      </c>
      <c r="EK52">
        <v>40.37066666666665</v>
      </c>
      <c r="EL52">
        <v>0</v>
      </c>
      <c r="EM52">
        <v>83.79999995231628</v>
      </c>
      <c r="EN52">
        <v>0</v>
      </c>
      <c r="EO52">
        <v>565.4919200000001</v>
      </c>
      <c r="EP52">
        <v>1.986923071772948</v>
      </c>
      <c r="EQ52">
        <v>192.0461541470829</v>
      </c>
      <c r="ER52">
        <v>10376.192</v>
      </c>
      <c r="ES52">
        <v>15</v>
      </c>
      <c r="ET52">
        <v>1689865629.1</v>
      </c>
      <c r="EU52" t="s">
        <v>581</v>
      </c>
      <c r="EV52">
        <v>1689865629.1</v>
      </c>
      <c r="EW52">
        <v>1689861608.6</v>
      </c>
      <c r="EX52">
        <v>19</v>
      </c>
      <c r="EY52">
        <v>-0.057</v>
      </c>
      <c r="EZ52">
        <v>-0.008999999999999999</v>
      </c>
      <c r="FA52">
        <v>0.844</v>
      </c>
      <c r="FB52">
        <v>0.167</v>
      </c>
      <c r="FC52">
        <v>1</v>
      </c>
      <c r="FD52">
        <v>16</v>
      </c>
      <c r="FE52">
        <v>0.26</v>
      </c>
      <c r="FF52">
        <v>0.05</v>
      </c>
      <c r="FG52">
        <v>-13.6928175</v>
      </c>
      <c r="FH52">
        <v>-0.4108874296434763</v>
      </c>
      <c r="FI52">
        <v>0.06777755855554242</v>
      </c>
      <c r="FJ52">
        <v>1</v>
      </c>
      <c r="FK52">
        <v>399.7731666666666</v>
      </c>
      <c r="FL52">
        <v>0.2493170189104591</v>
      </c>
      <c r="FM52">
        <v>0.02709991799906065</v>
      </c>
      <c r="FN52">
        <v>1</v>
      </c>
      <c r="FO52">
        <v>1.52198</v>
      </c>
      <c r="FP52">
        <v>0.03147399624765297</v>
      </c>
      <c r="FQ52">
        <v>0.004569451827079463</v>
      </c>
      <c r="FR52">
        <v>1</v>
      </c>
      <c r="FS52">
        <v>18.68447333333333</v>
      </c>
      <c r="FT52">
        <v>-0.1086380422691416</v>
      </c>
      <c r="FU52">
        <v>0.008049676321994883</v>
      </c>
      <c r="FV52">
        <v>1</v>
      </c>
      <c r="FW52">
        <v>4</v>
      </c>
      <c r="FX52">
        <v>4</v>
      </c>
      <c r="FY52" t="s">
        <v>418</v>
      </c>
      <c r="FZ52">
        <v>3.18268</v>
      </c>
      <c r="GA52">
        <v>2.79683</v>
      </c>
      <c r="GB52">
        <v>0.102394</v>
      </c>
      <c r="GC52">
        <v>0.105762</v>
      </c>
      <c r="GD52">
        <v>0.101965</v>
      </c>
      <c r="GE52">
        <v>0.096973</v>
      </c>
      <c r="GF52">
        <v>28275.5</v>
      </c>
      <c r="GG52">
        <v>22392.1</v>
      </c>
      <c r="GH52">
        <v>29421.2</v>
      </c>
      <c r="GI52">
        <v>24514</v>
      </c>
      <c r="GJ52">
        <v>33584.5</v>
      </c>
      <c r="GK52">
        <v>32295.6</v>
      </c>
      <c r="GL52">
        <v>40565</v>
      </c>
      <c r="GM52">
        <v>39984.2</v>
      </c>
      <c r="GN52">
        <v>2.21287</v>
      </c>
      <c r="GO52">
        <v>1.9604</v>
      </c>
      <c r="GP52">
        <v>0.104353</v>
      </c>
      <c r="GQ52">
        <v>0</v>
      </c>
      <c r="GR52">
        <v>23.2313</v>
      </c>
      <c r="GS52">
        <v>999.9</v>
      </c>
      <c r="GT52">
        <v>66.59999999999999</v>
      </c>
      <c r="GU52">
        <v>26.3</v>
      </c>
      <c r="GV52">
        <v>22.5169</v>
      </c>
      <c r="GW52">
        <v>61.1975</v>
      </c>
      <c r="GX52">
        <v>32.8365</v>
      </c>
      <c r="GY52">
        <v>1</v>
      </c>
      <c r="GZ52">
        <v>-0.291184</v>
      </c>
      <c r="HA52">
        <v>0.341795</v>
      </c>
      <c r="HB52">
        <v>20.2654</v>
      </c>
      <c r="HC52">
        <v>5.22358</v>
      </c>
      <c r="HD52">
        <v>11.9081</v>
      </c>
      <c r="HE52">
        <v>4.9637</v>
      </c>
      <c r="HF52">
        <v>3.29133</v>
      </c>
      <c r="HG52">
        <v>9999</v>
      </c>
      <c r="HH52">
        <v>9999</v>
      </c>
      <c r="HI52">
        <v>9999</v>
      </c>
      <c r="HJ52">
        <v>999.9</v>
      </c>
      <c r="HK52">
        <v>4.97016</v>
      </c>
      <c r="HL52">
        <v>1.87469</v>
      </c>
      <c r="HM52">
        <v>1.87334</v>
      </c>
      <c r="HN52">
        <v>1.87241</v>
      </c>
      <c r="HO52">
        <v>1.87408</v>
      </c>
      <c r="HP52">
        <v>1.86906</v>
      </c>
      <c r="HQ52">
        <v>1.87328</v>
      </c>
      <c r="HR52">
        <v>1.87829</v>
      </c>
      <c r="HS52">
        <v>0</v>
      </c>
      <c r="HT52">
        <v>0</v>
      </c>
      <c r="HU52">
        <v>0</v>
      </c>
      <c r="HV52">
        <v>0</v>
      </c>
      <c r="HW52" t="s">
        <v>419</v>
      </c>
      <c r="HX52" t="s">
        <v>420</v>
      </c>
      <c r="HY52" t="s">
        <v>421</v>
      </c>
      <c r="HZ52" t="s">
        <v>421</v>
      </c>
      <c r="IA52" t="s">
        <v>421</v>
      </c>
      <c r="IB52" t="s">
        <v>421</v>
      </c>
      <c r="IC52">
        <v>0</v>
      </c>
      <c r="ID52">
        <v>100</v>
      </c>
      <c r="IE52">
        <v>100</v>
      </c>
      <c r="IF52">
        <v>0.87</v>
      </c>
      <c r="IG52">
        <v>0.224</v>
      </c>
      <c r="IH52">
        <v>0.8436955310835852</v>
      </c>
      <c r="II52">
        <v>0.0007502269904989051</v>
      </c>
      <c r="IJ52">
        <v>-1.907541437940456E-06</v>
      </c>
      <c r="IK52">
        <v>4.87577687351772E-10</v>
      </c>
      <c r="IL52">
        <v>0.01467436238513454</v>
      </c>
      <c r="IM52">
        <v>-0.004180631305406676</v>
      </c>
      <c r="IN52">
        <v>0.0009752032425147314</v>
      </c>
      <c r="IO52">
        <v>-7.227821618075307E-06</v>
      </c>
      <c r="IP52">
        <v>1</v>
      </c>
      <c r="IQ52">
        <v>1943</v>
      </c>
      <c r="IR52">
        <v>1</v>
      </c>
      <c r="IS52">
        <v>21</v>
      </c>
      <c r="IT52">
        <v>2.7</v>
      </c>
      <c r="IU52">
        <v>69.7</v>
      </c>
      <c r="IV52">
        <v>1.07422</v>
      </c>
      <c r="IW52">
        <v>2.41089</v>
      </c>
      <c r="IX52">
        <v>1.42578</v>
      </c>
      <c r="IY52">
        <v>2.27905</v>
      </c>
      <c r="IZ52">
        <v>1.54785</v>
      </c>
      <c r="JA52">
        <v>2.46094</v>
      </c>
      <c r="JB52">
        <v>29.7297</v>
      </c>
      <c r="JC52">
        <v>15.2615</v>
      </c>
      <c r="JD52">
        <v>18</v>
      </c>
      <c r="JE52">
        <v>619.73</v>
      </c>
      <c r="JF52">
        <v>444.142</v>
      </c>
      <c r="JG52">
        <v>22.5823</v>
      </c>
      <c r="JH52">
        <v>23.5187</v>
      </c>
      <c r="JI52">
        <v>30.0002</v>
      </c>
      <c r="JJ52">
        <v>23.4424</v>
      </c>
      <c r="JK52">
        <v>23.394</v>
      </c>
      <c r="JL52">
        <v>21.5219</v>
      </c>
      <c r="JM52">
        <v>26.2667</v>
      </c>
      <c r="JN52">
        <v>98.4315</v>
      </c>
      <c r="JO52">
        <v>22.6059</v>
      </c>
      <c r="JP52">
        <v>413.653</v>
      </c>
      <c r="JQ52">
        <v>16.9876</v>
      </c>
      <c r="JR52">
        <v>95.8366</v>
      </c>
      <c r="JS52">
        <v>101.738</v>
      </c>
    </row>
    <row r="53" spans="1:279">
      <c r="A53">
        <v>37</v>
      </c>
      <c r="B53">
        <v>1689865874.1</v>
      </c>
      <c r="C53">
        <v>4846</v>
      </c>
      <c r="D53" t="s">
        <v>590</v>
      </c>
      <c r="E53" t="s">
        <v>591</v>
      </c>
      <c r="F53">
        <v>15</v>
      </c>
      <c r="L53" t="s">
        <v>521</v>
      </c>
      <c r="N53" t="s">
        <v>410</v>
      </c>
      <c r="O53" t="s">
        <v>522</v>
      </c>
      <c r="P53">
        <v>1689865866.349999</v>
      </c>
      <c r="Q53">
        <f>(R53)/1000</f>
        <v>0</v>
      </c>
      <c r="R53">
        <f>1000*DB53*AP53*(CX53-CY53)/(100*CQ53*(1000-AP53*CX53))</f>
        <v>0</v>
      </c>
      <c r="S53">
        <f>DB53*AP53*(CW53-CV53*(1000-AP53*CY53)/(1000-AP53*CX53))/(100*CQ53)</f>
        <v>0</v>
      </c>
      <c r="T53">
        <f>CV53 - IF(AP53&gt;1, S53*CQ53*100.0/(AR53*DJ53), 0)</f>
        <v>0</v>
      </c>
      <c r="U53">
        <f>((AA53-Q53/2)*T53-S53)/(AA53+Q53/2)</f>
        <v>0</v>
      </c>
      <c r="V53">
        <f>U53*(DC53+DD53)/1000.0</f>
        <v>0</v>
      </c>
      <c r="W53">
        <f>(CV53 - IF(AP53&gt;1, S53*CQ53*100.0/(AR53*DJ53), 0))*(DC53+DD53)/1000.0</f>
        <v>0</v>
      </c>
      <c r="X53">
        <f>2.0/((1/Z53-1/Y53)+SIGN(Z53)*SQRT((1/Z53-1/Y53)*(1/Z53-1/Y53) + 4*CR53/((CR53+1)*(CR53+1))*(2*1/Z53*1/Y53-1/Y53*1/Y53)))</f>
        <v>0</v>
      </c>
      <c r="Y53">
        <f>IF(LEFT(CS53,1)&lt;&gt;"0",IF(LEFT(CS53,1)="1",3.0,CT53),$D$5+$E$5*(DJ53*DC53/($K$5*1000))+$F$5*(DJ53*DC53/($K$5*1000))*MAX(MIN(CQ53,$J$5),$I$5)*MAX(MIN(CQ53,$J$5),$I$5)+$G$5*MAX(MIN(CQ53,$J$5),$I$5)*(DJ53*DC53/($K$5*1000))+$H$5*(DJ53*DC53/($K$5*1000))*(DJ53*DC53/($K$5*1000)))</f>
        <v>0</v>
      </c>
      <c r="Z53">
        <f>Q53*(1000-(1000*0.61365*exp(17.502*AD53/(240.97+AD53))/(DC53+DD53)+CX53)/2)/(1000*0.61365*exp(17.502*AD53/(240.97+AD53))/(DC53+DD53)-CX53)</f>
        <v>0</v>
      </c>
      <c r="AA53">
        <f>1/((CR53+1)/(X53/1.6)+1/(Y53/1.37)) + CR53/((CR53+1)/(X53/1.6) + CR53/(Y53/1.37))</f>
        <v>0</v>
      </c>
      <c r="AB53">
        <f>(CM53*CP53)</f>
        <v>0</v>
      </c>
      <c r="AC53">
        <f>(DE53+(AB53+2*0.95*5.67E-8*(((DE53+$B$7)+273)^4-(DE53+273)^4)-44100*Q53)/(1.84*29.3*Y53+8*0.95*5.67E-8*(DE53+273)^3))</f>
        <v>0</v>
      </c>
      <c r="AD53">
        <f>($C$7*DF53+$D$7*DG53+$E$7*AC53)</f>
        <v>0</v>
      </c>
      <c r="AE53">
        <f>0.61365*exp(17.502*AD53/(240.97+AD53))</f>
        <v>0</v>
      </c>
      <c r="AF53">
        <f>(AG53/AH53*100)</f>
        <v>0</v>
      </c>
      <c r="AG53">
        <f>CX53*(DC53+DD53)/1000</f>
        <v>0</v>
      </c>
      <c r="AH53">
        <f>0.61365*exp(17.502*DE53/(240.97+DE53))</f>
        <v>0</v>
      </c>
      <c r="AI53">
        <f>(AE53-CX53*(DC53+DD53)/1000)</f>
        <v>0</v>
      </c>
      <c r="AJ53">
        <f>(-Q53*44100)</f>
        <v>0</v>
      </c>
      <c r="AK53">
        <f>2*29.3*Y53*0.92*(DE53-AD53)</f>
        <v>0</v>
      </c>
      <c r="AL53">
        <f>2*0.95*5.67E-8*(((DE53+$B$7)+273)^4-(AD53+273)^4)</f>
        <v>0</v>
      </c>
      <c r="AM53">
        <f>AB53+AL53+AJ53+AK53</f>
        <v>0</v>
      </c>
      <c r="AN53">
        <v>0</v>
      </c>
      <c r="AO53">
        <v>0</v>
      </c>
      <c r="AP53">
        <f>IF(AN53*$H$13&gt;=AR53,1.0,(AR53/(AR53-AN53*$H$13)))</f>
        <v>0</v>
      </c>
      <c r="AQ53">
        <f>(AP53-1)*100</f>
        <v>0</v>
      </c>
      <c r="AR53">
        <f>MAX(0,($B$13+$C$13*DJ53)/(1+$D$13*DJ53)*DC53/(DE53+273)*$E$13)</f>
        <v>0</v>
      </c>
      <c r="AS53" t="s">
        <v>550</v>
      </c>
      <c r="AT53">
        <v>12570.4</v>
      </c>
      <c r="AU53">
        <v>549.9728</v>
      </c>
      <c r="AV53">
        <v>2575.47</v>
      </c>
      <c r="AW53">
        <f>1-AU53/AV53</f>
        <v>0</v>
      </c>
      <c r="AX53">
        <v>-0.9844805726750365</v>
      </c>
      <c r="AY53" t="s">
        <v>592</v>
      </c>
      <c r="AZ53">
        <v>12576.7</v>
      </c>
      <c r="BA53">
        <v>579.9980399999999</v>
      </c>
      <c r="BB53">
        <v>758.183</v>
      </c>
      <c r="BC53">
        <f>1-BA53/BB53</f>
        <v>0</v>
      </c>
      <c r="BD53">
        <v>0.5</v>
      </c>
      <c r="BE53">
        <f>CN53</f>
        <v>0</v>
      </c>
      <c r="BF53">
        <f>S53</f>
        <v>0</v>
      </c>
      <c r="BG53">
        <f>BC53*BD53*BE53</f>
        <v>0</v>
      </c>
      <c r="BH53">
        <f>(BF53-AX53)/BE53</f>
        <v>0</v>
      </c>
      <c r="BI53">
        <f>(AV53-BB53)/BB53</f>
        <v>0</v>
      </c>
      <c r="BJ53">
        <f>AU53/(AW53+AU53/BB53)</f>
        <v>0</v>
      </c>
      <c r="BK53" t="s">
        <v>593</v>
      </c>
      <c r="BL53">
        <v>420.96</v>
      </c>
      <c r="BM53">
        <f>IF(BL53&lt;&gt;0, BL53, BJ53)</f>
        <v>0</v>
      </c>
      <c r="BN53">
        <f>1-BM53/BB53</f>
        <v>0</v>
      </c>
      <c r="BO53">
        <f>(BB53-BA53)/(BB53-BM53)</f>
        <v>0</v>
      </c>
      <c r="BP53">
        <f>(AV53-BB53)/(AV53-BM53)</f>
        <v>0</v>
      </c>
      <c r="BQ53">
        <f>(BB53-BA53)/(BB53-AU53)</f>
        <v>0</v>
      </c>
      <c r="BR53">
        <f>(AV53-BB53)/(AV53-AU53)</f>
        <v>0</v>
      </c>
      <c r="BS53">
        <f>(BO53*BM53/BA53)</f>
        <v>0</v>
      </c>
      <c r="BT53">
        <f>(1-BS53)</f>
        <v>0</v>
      </c>
      <c r="BU53">
        <v>2852</v>
      </c>
      <c r="BV53">
        <v>300</v>
      </c>
      <c r="BW53">
        <v>300</v>
      </c>
      <c r="BX53">
        <v>300</v>
      </c>
      <c r="BY53">
        <v>12576.7</v>
      </c>
      <c r="BZ53">
        <v>726.6799999999999</v>
      </c>
      <c r="CA53">
        <v>-0.009114489999999999</v>
      </c>
      <c r="CB53">
        <v>-1.56</v>
      </c>
      <c r="CC53" t="s">
        <v>415</v>
      </c>
      <c r="CD53" t="s">
        <v>415</v>
      </c>
      <c r="CE53" t="s">
        <v>415</v>
      </c>
      <c r="CF53" t="s">
        <v>415</v>
      </c>
      <c r="CG53" t="s">
        <v>415</v>
      </c>
      <c r="CH53" t="s">
        <v>415</v>
      </c>
      <c r="CI53" t="s">
        <v>415</v>
      </c>
      <c r="CJ53" t="s">
        <v>415</v>
      </c>
      <c r="CK53" t="s">
        <v>415</v>
      </c>
      <c r="CL53" t="s">
        <v>415</v>
      </c>
      <c r="CM53">
        <f>$B$11*DK53+$C$11*DL53+$F$11*DW53*(1-DZ53)</f>
        <v>0</v>
      </c>
      <c r="CN53">
        <f>CM53*CO53</f>
        <v>0</v>
      </c>
      <c r="CO53">
        <f>($B$11*$D$9+$C$11*$D$9+$F$11*((EJ53+EB53)/MAX(EJ53+EB53+EK53, 0.1)*$I$9+EK53/MAX(EJ53+EB53+EK53, 0.1)*$J$9))/($B$11+$C$11+$F$11)</f>
        <v>0</v>
      </c>
      <c r="CP53">
        <f>($B$11*$K$9+$C$11*$K$9+$F$11*((EJ53+EB53)/MAX(EJ53+EB53+EK53, 0.1)*$P$9+EK53/MAX(EJ53+EB53+EK53, 0.1)*$Q$9))/($B$11+$C$11+$F$11)</f>
        <v>0</v>
      </c>
      <c r="CQ53">
        <v>6</v>
      </c>
      <c r="CR53">
        <v>0.5</v>
      </c>
      <c r="CS53" t="s">
        <v>416</v>
      </c>
      <c r="CT53">
        <v>2</v>
      </c>
      <c r="CU53">
        <v>1689865866.349999</v>
      </c>
      <c r="CV53">
        <v>596.6668333333332</v>
      </c>
      <c r="CW53">
        <v>618.0705666666668</v>
      </c>
      <c r="CX53">
        <v>18.41769666666667</v>
      </c>
      <c r="CY53">
        <v>16.80540666666667</v>
      </c>
      <c r="CZ53">
        <v>595.9502666666667</v>
      </c>
      <c r="DA53">
        <v>18.19966666666667</v>
      </c>
      <c r="DB53">
        <v>600.2348999999999</v>
      </c>
      <c r="DC53">
        <v>101.5877666666667</v>
      </c>
      <c r="DD53">
        <v>0.09999348666666667</v>
      </c>
      <c r="DE53">
        <v>25.17005666666666</v>
      </c>
      <c r="DF53">
        <v>25.00026666666666</v>
      </c>
      <c r="DG53">
        <v>999.9000000000002</v>
      </c>
      <c r="DH53">
        <v>0</v>
      </c>
      <c r="DI53">
        <v>0</v>
      </c>
      <c r="DJ53">
        <v>10002.85266666667</v>
      </c>
      <c r="DK53">
        <v>0</v>
      </c>
      <c r="DL53">
        <v>927.9204333333333</v>
      </c>
      <c r="DM53">
        <v>-21.40380666666666</v>
      </c>
      <c r="DN53">
        <v>607.8621666666666</v>
      </c>
      <c r="DO53">
        <v>628.6350666666668</v>
      </c>
      <c r="DP53">
        <v>1.612290666666667</v>
      </c>
      <c r="DQ53">
        <v>618.0705666666668</v>
      </c>
      <c r="DR53">
        <v>16.80540666666667</v>
      </c>
      <c r="DS53">
        <v>1.871013333333333</v>
      </c>
      <c r="DT53">
        <v>1.707225666666667</v>
      </c>
      <c r="DU53">
        <v>16.39305333333333</v>
      </c>
      <c r="DV53">
        <v>14.96227666666667</v>
      </c>
      <c r="DW53">
        <v>1500.016</v>
      </c>
      <c r="DX53">
        <v>0.9730053999999998</v>
      </c>
      <c r="DY53">
        <v>0.02699476000000001</v>
      </c>
      <c r="DZ53">
        <v>0</v>
      </c>
      <c r="EA53">
        <v>579.9706</v>
      </c>
      <c r="EB53">
        <v>4.99931</v>
      </c>
      <c r="EC53">
        <v>10989.32666666666</v>
      </c>
      <c r="ED53">
        <v>13259.41</v>
      </c>
      <c r="EE53">
        <v>39.71436666666666</v>
      </c>
      <c r="EF53">
        <v>40.70393333333332</v>
      </c>
      <c r="EG53">
        <v>39.86429999999999</v>
      </c>
      <c r="EH53">
        <v>40.99136666666665</v>
      </c>
      <c r="EI53">
        <v>41.09763333333331</v>
      </c>
      <c r="EJ53">
        <v>1454.659</v>
      </c>
      <c r="EK53">
        <v>40.36033333333332</v>
      </c>
      <c r="EL53">
        <v>0</v>
      </c>
      <c r="EM53">
        <v>83.79999995231628</v>
      </c>
      <c r="EN53">
        <v>0</v>
      </c>
      <c r="EO53">
        <v>579.9980399999999</v>
      </c>
      <c r="EP53">
        <v>3.800923083044017</v>
      </c>
      <c r="EQ53">
        <v>-408.8307693157131</v>
      </c>
      <c r="ER53">
        <v>10987.964</v>
      </c>
      <c r="ES53">
        <v>15</v>
      </c>
      <c r="ET53">
        <v>1689865629.1</v>
      </c>
      <c r="EU53" t="s">
        <v>581</v>
      </c>
      <c r="EV53">
        <v>1689865629.1</v>
      </c>
      <c r="EW53">
        <v>1689861608.6</v>
      </c>
      <c r="EX53">
        <v>19</v>
      </c>
      <c r="EY53">
        <v>-0.057</v>
      </c>
      <c r="EZ53">
        <v>-0.008999999999999999</v>
      </c>
      <c r="FA53">
        <v>0.844</v>
      </c>
      <c r="FB53">
        <v>0.167</v>
      </c>
      <c r="FC53">
        <v>1</v>
      </c>
      <c r="FD53">
        <v>16</v>
      </c>
      <c r="FE53">
        <v>0.26</v>
      </c>
      <c r="FF53">
        <v>0.05</v>
      </c>
      <c r="FG53">
        <v>-21.58292682926829</v>
      </c>
      <c r="FH53">
        <v>4.259184668989571</v>
      </c>
      <c r="FI53">
        <v>0.4241942744202498</v>
      </c>
      <c r="FJ53">
        <v>0</v>
      </c>
      <c r="FK53">
        <v>596.6127096774193</v>
      </c>
      <c r="FL53">
        <v>11.57661290322585</v>
      </c>
      <c r="FM53">
        <v>0.8677281495487329</v>
      </c>
      <c r="FN53">
        <v>0</v>
      </c>
      <c r="FO53">
        <v>1.597705609756098</v>
      </c>
      <c r="FP53">
        <v>0.3050839024390237</v>
      </c>
      <c r="FQ53">
        <v>0.03054631933029245</v>
      </c>
      <c r="FR53">
        <v>1</v>
      </c>
      <c r="FS53">
        <v>18.41687419354839</v>
      </c>
      <c r="FT53">
        <v>0.04797096774185669</v>
      </c>
      <c r="FU53">
        <v>0.009351486607432437</v>
      </c>
      <c r="FV53">
        <v>1</v>
      </c>
      <c r="FW53">
        <v>2</v>
      </c>
      <c r="FX53">
        <v>4</v>
      </c>
      <c r="FY53" t="s">
        <v>459</v>
      </c>
      <c r="FZ53">
        <v>3.18237</v>
      </c>
      <c r="GA53">
        <v>2.79697</v>
      </c>
      <c r="GB53">
        <v>0.137555</v>
      </c>
      <c r="GC53">
        <v>0.141654</v>
      </c>
      <c r="GD53">
        <v>0.100908</v>
      </c>
      <c r="GE53">
        <v>0.0953865</v>
      </c>
      <c r="GF53">
        <v>27163</v>
      </c>
      <c r="GG53">
        <v>21489.9</v>
      </c>
      <c r="GH53">
        <v>29415.3</v>
      </c>
      <c r="GI53">
        <v>24509.6</v>
      </c>
      <c r="GJ53">
        <v>33620.5</v>
      </c>
      <c r="GK53">
        <v>32349.2</v>
      </c>
      <c r="GL53">
        <v>40557.5</v>
      </c>
      <c r="GM53">
        <v>39977.2</v>
      </c>
      <c r="GN53">
        <v>2.21108</v>
      </c>
      <c r="GO53">
        <v>1.95767</v>
      </c>
      <c r="GP53">
        <v>0.102147</v>
      </c>
      <c r="GQ53">
        <v>0</v>
      </c>
      <c r="GR53">
        <v>23.2725</v>
      </c>
      <c r="GS53">
        <v>999.9</v>
      </c>
      <c r="GT53">
        <v>66.40000000000001</v>
      </c>
      <c r="GU53">
        <v>26.4</v>
      </c>
      <c r="GV53">
        <v>22.5817</v>
      </c>
      <c r="GW53">
        <v>62.2375</v>
      </c>
      <c r="GX53">
        <v>33.2051</v>
      </c>
      <c r="GY53">
        <v>1</v>
      </c>
      <c r="GZ53">
        <v>-0.282447</v>
      </c>
      <c r="HA53">
        <v>0.197083</v>
      </c>
      <c r="HB53">
        <v>20.266</v>
      </c>
      <c r="HC53">
        <v>5.22777</v>
      </c>
      <c r="HD53">
        <v>11.9081</v>
      </c>
      <c r="HE53">
        <v>4.96455</v>
      </c>
      <c r="HF53">
        <v>3.292</v>
      </c>
      <c r="HG53">
        <v>9999</v>
      </c>
      <c r="HH53">
        <v>9999</v>
      </c>
      <c r="HI53">
        <v>9999</v>
      </c>
      <c r="HJ53">
        <v>999.9</v>
      </c>
      <c r="HK53">
        <v>4.97013</v>
      </c>
      <c r="HL53">
        <v>1.87469</v>
      </c>
      <c r="HM53">
        <v>1.87334</v>
      </c>
      <c r="HN53">
        <v>1.87245</v>
      </c>
      <c r="HO53">
        <v>1.87408</v>
      </c>
      <c r="HP53">
        <v>1.86905</v>
      </c>
      <c r="HQ53">
        <v>1.87332</v>
      </c>
      <c r="HR53">
        <v>1.8783</v>
      </c>
      <c r="HS53">
        <v>0</v>
      </c>
      <c r="HT53">
        <v>0</v>
      </c>
      <c r="HU53">
        <v>0</v>
      </c>
      <c r="HV53">
        <v>0</v>
      </c>
      <c r="HW53" t="s">
        <v>419</v>
      </c>
      <c r="HX53" t="s">
        <v>420</v>
      </c>
      <c r="HY53" t="s">
        <v>421</v>
      </c>
      <c r="HZ53" t="s">
        <v>421</v>
      </c>
      <c r="IA53" t="s">
        <v>421</v>
      </c>
      <c r="IB53" t="s">
        <v>421</v>
      </c>
      <c r="IC53">
        <v>0</v>
      </c>
      <c r="ID53">
        <v>100</v>
      </c>
      <c r="IE53">
        <v>100</v>
      </c>
      <c r="IF53">
        <v>0.715</v>
      </c>
      <c r="IG53">
        <v>0.2177</v>
      </c>
      <c r="IH53">
        <v>0.8436955310835852</v>
      </c>
      <c r="II53">
        <v>0.0007502269904989051</v>
      </c>
      <c r="IJ53">
        <v>-1.907541437940456E-06</v>
      </c>
      <c r="IK53">
        <v>4.87577687351772E-10</v>
      </c>
      <c r="IL53">
        <v>0.01467436238513454</v>
      </c>
      <c r="IM53">
        <v>-0.004180631305406676</v>
      </c>
      <c r="IN53">
        <v>0.0009752032425147314</v>
      </c>
      <c r="IO53">
        <v>-7.227821618075307E-06</v>
      </c>
      <c r="IP53">
        <v>1</v>
      </c>
      <c r="IQ53">
        <v>1943</v>
      </c>
      <c r="IR53">
        <v>1</v>
      </c>
      <c r="IS53">
        <v>21</v>
      </c>
      <c r="IT53">
        <v>4.1</v>
      </c>
      <c r="IU53">
        <v>71.09999999999999</v>
      </c>
      <c r="IV53">
        <v>1.48438</v>
      </c>
      <c r="IW53">
        <v>2.38892</v>
      </c>
      <c r="IX53">
        <v>1.42578</v>
      </c>
      <c r="IY53">
        <v>2.27783</v>
      </c>
      <c r="IZ53">
        <v>1.54785</v>
      </c>
      <c r="JA53">
        <v>2.43896</v>
      </c>
      <c r="JB53">
        <v>29.9006</v>
      </c>
      <c r="JC53">
        <v>15.2528</v>
      </c>
      <c r="JD53">
        <v>18</v>
      </c>
      <c r="JE53">
        <v>619.5839999999999</v>
      </c>
      <c r="JF53">
        <v>443.433</v>
      </c>
      <c r="JG53">
        <v>22.8832</v>
      </c>
      <c r="JH53">
        <v>23.6419</v>
      </c>
      <c r="JI53">
        <v>30.0003</v>
      </c>
      <c r="JJ53">
        <v>23.5442</v>
      </c>
      <c r="JK53">
        <v>23.4971</v>
      </c>
      <c r="JL53">
        <v>29.7222</v>
      </c>
      <c r="JM53">
        <v>27.1858</v>
      </c>
      <c r="JN53">
        <v>96.5365</v>
      </c>
      <c r="JO53">
        <v>22.9151</v>
      </c>
      <c r="JP53">
        <v>618.92</v>
      </c>
      <c r="JQ53">
        <v>16.7243</v>
      </c>
      <c r="JR53">
        <v>95.81829999999999</v>
      </c>
      <c r="JS53">
        <v>101.72</v>
      </c>
    </row>
    <row r="54" spans="1:279">
      <c r="A54">
        <v>38</v>
      </c>
      <c r="B54">
        <v>1689865958.6</v>
      </c>
      <c r="C54">
        <v>4930.5</v>
      </c>
      <c r="D54" t="s">
        <v>594</v>
      </c>
      <c r="E54" t="s">
        <v>595</v>
      </c>
      <c r="F54">
        <v>15</v>
      </c>
      <c r="L54" t="s">
        <v>521</v>
      </c>
      <c r="N54" t="s">
        <v>410</v>
      </c>
      <c r="O54" t="s">
        <v>522</v>
      </c>
      <c r="P54">
        <v>1689865950.849999</v>
      </c>
      <c r="Q54">
        <f>(R54)/1000</f>
        <v>0</v>
      </c>
      <c r="R54">
        <f>1000*DB54*AP54*(CX54-CY54)/(100*CQ54*(1000-AP54*CX54))</f>
        <v>0</v>
      </c>
      <c r="S54">
        <f>DB54*AP54*(CW54-CV54*(1000-AP54*CY54)/(1000-AP54*CX54))/(100*CQ54)</f>
        <v>0</v>
      </c>
      <c r="T54">
        <f>CV54 - IF(AP54&gt;1, S54*CQ54*100.0/(AR54*DJ54), 0)</f>
        <v>0</v>
      </c>
      <c r="U54">
        <f>((AA54-Q54/2)*T54-S54)/(AA54+Q54/2)</f>
        <v>0</v>
      </c>
      <c r="V54">
        <f>U54*(DC54+DD54)/1000.0</f>
        <v>0</v>
      </c>
      <c r="W54">
        <f>(CV54 - IF(AP54&gt;1, S54*CQ54*100.0/(AR54*DJ54), 0))*(DC54+DD54)/1000.0</f>
        <v>0</v>
      </c>
      <c r="X54">
        <f>2.0/((1/Z54-1/Y54)+SIGN(Z54)*SQRT((1/Z54-1/Y54)*(1/Z54-1/Y54) + 4*CR54/((CR54+1)*(CR54+1))*(2*1/Z54*1/Y54-1/Y54*1/Y54)))</f>
        <v>0</v>
      </c>
      <c r="Y54">
        <f>IF(LEFT(CS54,1)&lt;&gt;"0",IF(LEFT(CS54,1)="1",3.0,CT54),$D$5+$E$5*(DJ54*DC54/($K$5*1000))+$F$5*(DJ54*DC54/($K$5*1000))*MAX(MIN(CQ54,$J$5),$I$5)*MAX(MIN(CQ54,$J$5),$I$5)+$G$5*MAX(MIN(CQ54,$J$5),$I$5)*(DJ54*DC54/($K$5*1000))+$H$5*(DJ54*DC54/($K$5*1000))*(DJ54*DC54/($K$5*1000)))</f>
        <v>0</v>
      </c>
      <c r="Z54">
        <f>Q54*(1000-(1000*0.61365*exp(17.502*AD54/(240.97+AD54))/(DC54+DD54)+CX54)/2)/(1000*0.61365*exp(17.502*AD54/(240.97+AD54))/(DC54+DD54)-CX54)</f>
        <v>0</v>
      </c>
      <c r="AA54">
        <f>1/((CR54+1)/(X54/1.6)+1/(Y54/1.37)) + CR54/((CR54+1)/(X54/1.6) + CR54/(Y54/1.37))</f>
        <v>0</v>
      </c>
      <c r="AB54">
        <f>(CM54*CP54)</f>
        <v>0</v>
      </c>
      <c r="AC54">
        <f>(DE54+(AB54+2*0.95*5.67E-8*(((DE54+$B$7)+273)^4-(DE54+273)^4)-44100*Q54)/(1.84*29.3*Y54+8*0.95*5.67E-8*(DE54+273)^3))</f>
        <v>0</v>
      </c>
      <c r="AD54">
        <f>($C$7*DF54+$D$7*DG54+$E$7*AC54)</f>
        <v>0</v>
      </c>
      <c r="AE54">
        <f>0.61365*exp(17.502*AD54/(240.97+AD54))</f>
        <v>0</v>
      </c>
      <c r="AF54">
        <f>(AG54/AH54*100)</f>
        <v>0</v>
      </c>
      <c r="AG54">
        <f>CX54*(DC54+DD54)/1000</f>
        <v>0</v>
      </c>
      <c r="AH54">
        <f>0.61365*exp(17.502*DE54/(240.97+DE54))</f>
        <v>0</v>
      </c>
      <c r="AI54">
        <f>(AE54-CX54*(DC54+DD54)/1000)</f>
        <v>0</v>
      </c>
      <c r="AJ54">
        <f>(-Q54*44100)</f>
        <v>0</v>
      </c>
      <c r="AK54">
        <f>2*29.3*Y54*0.92*(DE54-AD54)</f>
        <v>0</v>
      </c>
      <c r="AL54">
        <f>2*0.95*5.67E-8*(((DE54+$B$7)+273)^4-(AD54+273)^4)</f>
        <v>0</v>
      </c>
      <c r="AM54">
        <f>AB54+AL54+AJ54+AK54</f>
        <v>0</v>
      </c>
      <c r="AN54">
        <v>0</v>
      </c>
      <c r="AO54">
        <v>0</v>
      </c>
      <c r="AP54">
        <f>IF(AN54*$H$13&gt;=AR54,1.0,(AR54/(AR54-AN54*$H$13)))</f>
        <v>0</v>
      </c>
      <c r="AQ54">
        <f>(AP54-1)*100</f>
        <v>0</v>
      </c>
      <c r="AR54">
        <f>MAX(0,($B$13+$C$13*DJ54)/(1+$D$13*DJ54)*DC54/(DE54+273)*$E$13)</f>
        <v>0</v>
      </c>
      <c r="AS54" t="s">
        <v>550</v>
      </c>
      <c r="AT54">
        <v>12570.4</v>
      </c>
      <c r="AU54">
        <v>549.9728</v>
      </c>
      <c r="AV54">
        <v>2575.47</v>
      </c>
      <c r="AW54">
        <f>1-AU54/AV54</f>
        <v>0</v>
      </c>
      <c r="AX54">
        <v>-0.9844805726750365</v>
      </c>
      <c r="AY54" t="s">
        <v>596</v>
      </c>
      <c r="AZ54">
        <v>12575.3</v>
      </c>
      <c r="BA54">
        <v>603.16092</v>
      </c>
      <c r="BB54">
        <v>783.17</v>
      </c>
      <c r="BC54">
        <f>1-BA54/BB54</f>
        <v>0</v>
      </c>
      <c r="BD54">
        <v>0.5</v>
      </c>
      <c r="BE54">
        <f>CN54</f>
        <v>0</v>
      </c>
      <c r="BF54">
        <f>S54</f>
        <v>0</v>
      </c>
      <c r="BG54">
        <f>BC54*BD54*BE54</f>
        <v>0</v>
      </c>
      <c r="BH54">
        <f>(BF54-AX54)/BE54</f>
        <v>0</v>
      </c>
      <c r="BI54">
        <f>(AV54-BB54)/BB54</f>
        <v>0</v>
      </c>
      <c r="BJ54">
        <f>AU54/(AW54+AU54/BB54)</f>
        <v>0</v>
      </c>
      <c r="BK54" t="s">
        <v>597</v>
      </c>
      <c r="BL54">
        <v>423.9</v>
      </c>
      <c r="BM54">
        <f>IF(BL54&lt;&gt;0, BL54, BJ54)</f>
        <v>0</v>
      </c>
      <c r="BN54">
        <f>1-BM54/BB54</f>
        <v>0</v>
      </c>
      <c r="BO54">
        <f>(BB54-BA54)/(BB54-BM54)</f>
        <v>0</v>
      </c>
      <c r="BP54">
        <f>(AV54-BB54)/(AV54-BM54)</f>
        <v>0</v>
      </c>
      <c r="BQ54">
        <f>(BB54-BA54)/(BB54-AU54)</f>
        <v>0</v>
      </c>
      <c r="BR54">
        <f>(AV54-BB54)/(AV54-AU54)</f>
        <v>0</v>
      </c>
      <c r="BS54">
        <f>(BO54*BM54/BA54)</f>
        <v>0</v>
      </c>
      <c r="BT54">
        <f>(1-BS54)</f>
        <v>0</v>
      </c>
      <c r="BU54">
        <v>2854</v>
      </c>
      <c r="BV54">
        <v>300</v>
      </c>
      <c r="BW54">
        <v>300</v>
      </c>
      <c r="BX54">
        <v>300</v>
      </c>
      <c r="BY54">
        <v>12575.3</v>
      </c>
      <c r="BZ54">
        <v>756.62</v>
      </c>
      <c r="CA54">
        <v>-0.009109320000000001</v>
      </c>
      <c r="CB54">
        <v>-1.25</v>
      </c>
      <c r="CC54" t="s">
        <v>415</v>
      </c>
      <c r="CD54" t="s">
        <v>415</v>
      </c>
      <c r="CE54" t="s">
        <v>415</v>
      </c>
      <c r="CF54" t="s">
        <v>415</v>
      </c>
      <c r="CG54" t="s">
        <v>415</v>
      </c>
      <c r="CH54" t="s">
        <v>415</v>
      </c>
      <c r="CI54" t="s">
        <v>415</v>
      </c>
      <c r="CJ54" t="s">
        <v>415</v>
      </c>
      <c r="CK54" t="s">
        <v>415</v>
      </c>
      <c r="CL54" t="s">
        <v>415</v>
      </c>
      <c r="CM54">
        <f>$B$11*DK54+$C$11*DL54+$F$11*DW54*(1-DZ54)</f>
        <v>0</v>
      </c>
      <c r="CN54">
        <f>CM54*CO54</f>
        <v>0</v>
      </c>
      <c r="CO54">
        <f>($B$11*$D$9+$C$11*$D$9+$F$11*((EJ54+EB54)/MAX(EJ54+EB54+EK54, 0.1)*$I$9+EK54/MAX(EJ54+EB54+EK54, 0.1)*$J$9))/($B$11+$C$11+$F$11)</f>
        <v>0</v>
      </c>
      <c r="CP54">
        <f>($B$11*$K$9+$C$11*$K$9+$F$11*((EJ54+EB54)/MAX(EJ54+EB54+EK54, 0.1)*$P$9+EK54/MAX(EJ54+EB54+EK54, 0.1)*$Q$9))/($B$11+$C$11+$F$11)</f>
        <v>0</v>
      </c>
      <c r="CQ54">
        <v>6</v>
      </c>
      <c r="CR54">
        <v>0.5</v>
      </c>
      <c r="CS54" t="s">
        <v>416</v>
      </c>
      <c r="CT54">
        <v>2</v>
      </c>
      <c r="CU54">
        <v>1689865950.849999</v>
      </c>
      <c r="CV54">
        <v>796.8072</v>
      </c>
      <c r="CW54">
        <v>821.6578666666667</v>
      </c>
      <c r="CX54">
        <v>18.08325</v>
      </c>
      <c r="CY54">
        <v>16.44502</v>
      </c>
      <c r="CZ54">
        <v>796.3294000000001</v>
      </c>
      <c r="DA54">
        <v>17.87303333333334</v>
      </c>
      <c r="DB54">
        <v>600.2318333333333</v>
      </c>
      <c r="DC54">
        <v>101.5902333333333</v>
      </c>
      <c r="DD54">
        <v>0.1000703666666666</v>
      </c>
      <c r="DE54">
        <v>25.19693999999999</v>
      </c>
      <c r="DF54">
        <v>24.95076666666666</v>
      </c>
      <c r="DG54">
        <v>999.9000000000002</v>
      </c>
      <c r="DH54">
        <v>0</v>
      </c>
      <c r="DI54">
        <v>0</v>
      </c>
      <c r="DJ54">
        <v>10005.96333333333</v>
      </c>
      <c r="DK54">
        <v>0</v>
      </c>
      <c r="DL54">
        <v>880.1696333333334</v>
      </c>
      <c r="DM54">
        <v>-24.85071666666666</v>
      </c>
      <c r="DN54">
        <v>811.4814000000001</v>
      </c>
      <c r="DO54">
        <v>835.3958666666665</v>
      </c>
      <c r="DP54">
        <v>1.638230666666666</v>
      </c>
      <c r="DQ54">
        <v>821.6578666666667</v>
      </c>
      <c r="DR54">
        <v>16.44502</v>
      </c>
      <c r="DS54">
        <v>1.837081</v>
      </c>
      <c r="DT54">
        <v>1.670653333333333</v>
      </c>
      <c r="DU54">
        <v>16.10591000000001</v>
      </c>
      <c r="DV54">
        <v>14.62624666666667</v>
      </c>
      <c r="DW54">
        <v>1500.103666666667</v>
      </c>
      <c r="DX54">
        <v>0.9730004</v>
      </c>
      <c r="DY54">
        <v>0.02699956333333332</v>
      </c>
      <c r="DZ54">
        <v>0</v>
      </c>
      <c r="EA54">
        <v>603.1722333333332</v>
      </c>
      <c r="EB54">
        <v>4.99931</v>
      </c>
      <c r="EC54">
        <v>11320.51</v>
      </c>
      <c r="ED54">
        <v>13260.14</v>
      </c>
      <c r="EE54">
        <v>40.69973333333332</v>
      </c>
      <c r="EF54">
        <v>41.40609999999999</v>
      </c>
      <c r="EG54">
        <v>40.86223333333332</v>
      </c>
      <c r="EH54">
        <v>41.39136666666665</v>
      </c>
      <c r="EI54">
        <v>41.74136666666665</v>
      </c>
      <c r="EJ54">
        <v>1454.736333333333</v>
      </c>
      <c r="EK54">
        <v>40.36833333333335</v>
      </c>
      <c r="EL54">
        <v>0</v>
      </c>
      <c r="EM54">
        <v>83.79999995231628</v>
      </c>
      <c r="EN54">
        <v>0</v>
      </c>
      <c r="EO54">
        <v>603.16092</v>
      </c>
      <c r="EP54">
        <v>-2.738769244565179</v>
      </c>
      <c r="EQ54">
        <v>-712.5769230494041</v>
      </c>
      <c r="ER54">
        <v>11316.052</v>
      </c>
      <c r="ES54">
        <v>15</v>
      </c>
      <c r="ET54">
        <v>1689865629.1</v>
      </c>
      <c r="EU54" t="s">
        <v>581</v>
      </c>
      <c r="EV54">
        <v>1689865629.1</v>
      </c>
      <c r="EW54">
        <v>1689861608.6</v>
      </c>
      <c r="EX54">
        <v>19</v>
      </c>
      <c r="EY54">
        <v>-0.057</v>
      </c>
      <c r="EZ54">
        <v>-0.008999999999999999</v>
      </c>
      <c r="FA54">
        <v>0.844</v>
      </c>
      <c r="FB54">
        <v>0.167</v>
      </c>
      <c r="FC54">
        <v>1</v>
      </c>
      <c r="FD54">
        <v>16</v>
      </c>
      <c r="FE54">
        <v>0.26</v>
      </c>
      <c r="FF54">
        <v>0.05</v>
      </c>
      <c r="FG54">
        <v>-25.1489</v>
      </c>
      <c r="FH54">
        <v>5.42836515679449</v>
      </c>
      <c r="FI54">
        <v>0.5391814654482544</v>
      </c>
      <c r="FJ54">
        <v>0</v>
      </c>
      <c r="FK54">
        <v>796.6659354838711</v>
      </c>
      <c r="FL54">
        <v>11.07353225806205</v>
      </c>
      <c r="FM54">
        <v>0.8314702072323894</v>
      </c>
      <c r="FN54">
        <v>0</v>
      </c>
      <c r="FO54">
        <v>1.654395365853659</v>
      </c>
      <c r="FP54">
        <v>-0.3950740766550496</v>
      </c>
      <c r="FQ54">
        <v>0.04531700515891875</v>
      </c>
      <c r="FR54">
        <v>1</v>
      </c>
      <c r="FS54">
        <v>18.07881290322581</v>
      </c>
      <c r="FT54">
        <v>0.3673354838709439</v>
      </c>
      <c r="FU54">
        <v>0.02844740185353391</v>
      </c>
      <c r="FV54">
        <v>1</v>
      </c>
      <c r="FW54">
        <v>2</v>
      </c>
      <c r="FX54">
        <v>4</v>
      </c>
      <c r="FY54" t="s">
        <v>459</v>
      </c>
      <c r="FZ54">
        <v>3.1822</v>
      </c>
      <c r="GA54">
        <v>2.79662</v>
      </c>
      <c r="GB54">
        <v>0.167534</v>
      </c>
      <c r="GC54">
        <v>0.171743</v>
      </c>
      <c r="GD54">
        <v>0.0999174</v>
      </c>
      <c r="GE54">
        <v>0.0948224</v>
      </c>
      <c r="GF54">
        <v>26213.1</v>
      </c>
      <c r="GG54">
        <v>20733.3</v>
      </c>
      <c r="GH54">
        <v>29408</v>
      </c>
      <c r="GI54">
        <v>24505</v>
      </c>
      <c r="GJ54">
        <v>33651.8</v>
      </c>
      <c r="GK54">
        <v>32364.7</v>
      </c>
      <c r="GL54">
        <v>40547.7</v>
      </c>
      <c r="GM54">
        <v>39969.6</v>
      </c>
      <c r="GN54">
        <v>2.21038</v>
      </c>
      <c r="GO54">
        <v>1.9555</v>
      </c>
      <c r="GP54">
        <v>0.122912</v>
      </c>
      <c r="GQ54">
        <v>0</v>
      </c>
      <c r="GR54">
        <v>22.9708</v>
      </c>
      <c r="GS54">
        <v>999.9</v>
      </c>
      <c r="GT54">
        <v>66.40000000000001</v>
      </c>
      <c r="GU54">
        <v>26.5</v>
      </c>
      <c r="GV54">
        <v>22.7147</v>
      </c>
      <c r="GW54">
        <v>62.2975</v>
      </c>
      <c r="GX54">
        <v>33.2532</v>
      </c>
      <c r="GY54">
        <v>1</v>
      </c>
      <c r="GZ54">
        <v>-0.271484</v>
      </c>
      <c r="HA54">
        <v>-1.51891</v>
      </c>
      <c r="HB54">
        <v>20.2567</v>
      </c>
      <c r="HC54">
        <v>5.22493</v>
      </c>
      <c r="HD54">
        <v>11.9081</v>
      </c>
      <c r="HE54">
        <v>4.9644</v>
      </c>
      <c r="HF54">
        <v>3.29133</v>
      </c>
      <c r="HG54">
        <v>9999</v>
      </c>
      <c r="HH54">
        <v>9999</v>
      </c>
      <c r="HI54">
        <v>9999</v>
      </c>
      <c r="HJ54">
        <v>999.9</v>
      </c>
      <c r="HK54">
        <v>4.97014</v>
      </c>
      <c r="HL54">
        <v>1.87469</v>
      </c>
      <c r="HM54">
        <v>1.87339</v>
      </c>
      <c r="HN54">
        <v>1.87244</v>
      </c>
      <c r="HO54">
        <v>1.87408</v>
      </c>
      <c r="HP54">
        <v>1.86906</v>
      </c>
      <c r="HQ54">
        <v>1.87332</v>
      </c>
      <c r="HR54">
        <v>1.87834</v>
      </c>
      <c r="HS54">
        <v>0</v>
      </c>
      <c r="HT54">
        <v>0</v>
      </c>
      <c r="HU54">
        <v>0</v>
      </c>
      <c r="HV54">
        <v>0</v>
      </c>
      <c r="HW54" t="s">
        <v>419</v>
      </c>
      <c r="HX54" t="s">
        <v>420</v>
      </c>
      <c r="HY54" t="s">
        <v>421</v>
      </c>
      <c r="HZ54" t="s">
        <v>421</v>
      </c>
      <c r="IA54" t="s">
        <v>421</v>
      </c>
      <c r="IB54" t="s">
        <v>421</v>
      </c>
      <c r="IC54">
        <v>0</v>
      </c>
      <c r="ID54">
        <v>100</v>
      </c>
      <c r="IE54">
        <v>100</v>
      </c>
      <c r="IF54">
        <v>0.476</v>
      </c>
      <c r="IG54">
        <v>0.2118</v>
      </c>
      <c r="IH54">
        <v>0.8436955310835852</v>
      </c>
      <c r="II54">
        <v>0.0007502269904989051</v>
      </c>
      <c r="IJ54">
        <v>-1.907541437940456E-06</v>
      </c>
      <c r="IK54">
        <v>4.87577687351772E-10</v>
      </c>
      <c r="IL54">
        <v>0.01467436238513454</v>
      </c>
      <c r="IM54">
        <v>-0.004180631305406676</v>
      </c>
      <c r="IN54">
        <v>0.0009752032425147314</v>
      </c>
      <c r="IO54">
        <v>-7.227821618075307E-06</v>
      </c>
      <c r="IP54">
        <v>1</v>
      </c>
      <c r="IQ54">
        <v>1943</v>
      </c>
      <c r="IR54">
        <v>1</v>
      </c>
      <c r="IS54">
        <v>21</v>
      </c>
      <c r="IT54">
        <v>5.5</v>
      </c>
      <c r="IU54">
        <v>72.5</v>
      </c>
      <c r="IV54">
        <v>1.87012</v>
      </c>
      <c r="IW54">
        <v>2.37549</v>
      </c>
      <c r="IX54">
        <v>1.42578</v>
      </c>
      <c r="IY54">
        <v>2.27783</v>
      </c>
      <c r="IZ54">
        <v>1.54785</v>
      </c>
      <c r="JA54">
        <v>2.45239</v>
      </c>
      <c r="JB54">
        <v>30.0932</v>
      </c>
      <c r="JC54">
        <v>15.2265</v>
      </c>
      <c r="JD54">
        <v>18</v>
      </c>
      <c r="JE54">
        <v>620.361</v>
      </c>
      <c r="JF54">
        <v>443.107</v>
      </c>
      <c r="JG54">
        <v>25.2166</v>
      </c>
      <c r="JH54">
        <v>23.751</v>
      </c>
      <c r="JI54">
        <v>30.0004</v>
      </c>
      <c r="JJ54">
        <v>23.658</v>
      </c>
      <c r="JK54">
        <v>23.6085</v>
      </c>
      <c r="JL54">
        <v>37.4603</v>
      </c>
      <c r="JM54">
        <v>27.5392</v>
      </c>
      <c r="JN54">
        <v>94.6645</v>
      </c>
      <c r="JO54">
        <v>25.2031</v>
      </c>
      <c r="JP54">
        <v>822.766</v>
      </c>
      <c r="JQ54">
        <v>16.7623</v>
      </c>
      <c r="JR54">
        <v>95.7948</v>
      </c>
      <c r="JS54">
        <v>101.701</v>
      </c>
    </row>
    <row r="55" spans="1:279">
      <c r="A55">
        <v>39</v>
      </c>
      <c r="B55">
        <v>1689866043.5</v>
      </c>
      <c r="C55">
        <v>5015.400000095367</v>
      </c>
      <c r="D55" t="s">
        <v>598</v>
      </c>
      <c r="E55" t="s">
        <v>599</v>
      </c>
      <c r="F55">
        <v>15</v>
      </c>
      <c r="L55" t="s">
        <v>521</v>
      </c>
      <c r="N55" t="s">
        <v>410</v>
      </c>
      <c r="O55" t="s">
        <v>522</v>
      </c>
      <c r="P55">
        <v>1689866035.532258</v>
      </c>
      <c r="Q55">
        <f>(R55)/1000</f>
        <v>0</v>
      </c>
      <c r="R55">
        <f>1000*DB55*AP55*(CX55-CY55)/(100*CQ55*(1000-AP55*CX55))</f>
        <v>0</v>
      </c>
      <c r="S55">
        <f>DB55*AP55*(CW55-CV55*(1000-AP55*CY55)/(1000-AP55*CX55))/(100*CQ55)</f>
        <v>0</v>
      </c>
      <c r="T55">
        <f>CV55 - IF(AP55&gt;1, S55*CQ55*100.0/(AR55*DJ55), 0)</f>
        <v>0</v>
      </c>
      <c r="U55">
        <f>((AA55-Q55/2)*T55-S55)/(AA55+Q55/2)</f>
        <v>0</v>
      </c>
      <c r="V55">
        <f>U55*(DC55+DD55)/1000.0</f>
        <v>0</v>
      </c>
      <c r="W55">
        <f>(CV55 - IF(AP55&gt;1, S55*CQ55*100.0/(AR55*DJ55), 0))*(DC55+DD55)/1000.0</f>
        <v>0</v>
      </c>
      <c r="X55">
        <f>2.0/((1/Z55-1/Y55)+SIGN(Z55)*SQRT((1/Z55-1/Y55)*(1/Z55-1/Y55) + 4*CR55/((CR55+1)*(CR55+1))*(2*1/Z55*1/Y55-1/Y55*1/Y55)))</f>
        <v>0</v>
      </c>
      <c r="Y55">
        <f>IF(LEFT(CS55,1)&lt;&gt;"0",IF(LEFT(CS55,1)="1",3.0,CT55),$D$5+$E$5*(DJ55*DC55/($K$5*1000))+$F$5*(DJ55*DC55/($K$5*1000))*MAX(MIN(CQ55,$J$5),$I$5)*MAX(MIN(CQ55,$J$5),$I$5)+$G$5*MAX(MIN(CQ55,$J$5),$I$5)*(DJ55*DC55/($K$5*1000))+$H$5*(DJ55*DC55/($K$5*1000))*(DJ55*DC55/($K$5*1000)))</f>
        <v>0</v>
      </c>
      <c r="Z55">
        <f>Q55*(1000-(1000*0.61365*exp(17.502*AD55/(240.97+AD55))/(DC55+DD55)+CX55)/2)/(1000*0.61365*exp(17.502*AD55/(240.97+AD55))/(DC55+DD55)-CX55)</f>
        <v>0</v>
      </c>
      <c r="AA55">
        <f>1/((CR55+1)/(X55/1.6)+1/(Y55/1.37)) + CR55/((CR55+1)/(X55/1.6) + CR55/(Y55/1.37))</f>
        <v>0</v>
      </c>
      <c r="AB55">
        <f>(CM55*CP55)</f>
        <v>0</v>
      </c>
      <c r="AC55">
        <f>(DE55+(AB55+2*0.95*5.67E-8*(((DE55+$B$7)+273)^4-(DE55+273)^4)-44100*Q55)/(1.84*29.3*Y55+8*0.95*5.67E-8*(DE55+273)^3))</f>
        <v>0</v>
      </c>
      <c r="AD55">
        <f>($C$7*DF55+$D$7*DG55+$E$7*AC55)</f>
        <v>0</v>
      </c>
      <c r="AE55">
        <f>0.61365*exp(17.502*AD55/(240.97+AD55))</f>
        <v>0</v>
      </c>
      <c r="AF55">
        <f>(AG55/AH55*100)</f>
        <v>0</v>
      </c>
      <c r="AG55">
        <f>CX55*(DC55+DD55)/1000</f>
        <v>0</v>
      </c>
      <c r="AH55">
        <f>0.61365*exp(17.502*DE55/(240.97+DE55))</f>
        <v>0</v>
      </c>
      <c r="AI55">
        <f>(AE55-CX55*(DC55+DD55)/1000)</f>
        <v>0</v>
      </c>
      <c r="AJ55">
        <f>(-Q55*44100)</f>
        <v>0</v>
      </c>
      <c r="AK55">
        <f>2*29.3*Y55*0.92*(DE55-AD55)</f>
        <v>0</v>
      </c>
      <c r="AL55">
        <f>2*0.95*5.67E-8*(((DE55+$B$7)+273)^4-(AD55+273)^4)</f>
        <v>0</v>
      </c>
      <c r="AM55">
        <f>AB55+AL55+AJ55+AK55</f>
        <v>0</v>
      </c>
      <c r="AN55">
        <v>0</v>
      </c>
      <c r="AO55">
        <v>0</v>
      </c>
      <c r="AP55">
        <f>IF(AN55*$H$13&gt;=AR55,1.0,(AR55/(AR55-AN55*$H$13)))</f>
        <v>0</v>
      </c>
      <c r="AQ55">
        <f>(AP55-1)*100</f>
        <v>0</v>
      </c>
      <c r="AR55">
        <f>MAX(0,($B$13+$C$13*DJ55)/(1+$D$13*DJ55)*DC55/(DE55+273)*$E$13)</f>
        <v>0</v>
      </c>
      <c r="AS55" t="s">
        <v>550</v>
      </c>
      <c r="AT55">
        <v>12570.4</v>
      </c>
      <c r="AU55">
        <v>549.9728</v>
      </c>
      <c r="AV55">
        <v>2575.47</v>
      </c>
      <c r="AW55">
        <f>1-AU55/AV55</f>
        <v>0</v>
      </c>
      <c r="AX55">
        <v>-0.9844805726750365</v>
      </c>
      <c r="AY55" t="s">
        <v>600</v>
      </c>
      <c r="AZ55">
        <v>12583.7</v>
      </c>
      <c r="BA55">
        <v>616.6973076923077</v>
      </c>
      <c r="BB55">
        <v>793.2140000000001</v>
      </c>
      <c r="BC55">
        <f>1-BA55/BB55</f>
        <v>0</v>
      </c>
      <c r="BD55">
        <v>0.5</v>
      </c>
      <c r="BE55">
        <f>CN55</f>
        <v>0</v>
      </c>
      <c r="BF55">
        <f>S55</f>
        <v>0</v>
      </c>
      <c r="BG55">
        <f>BC55*BD55*BE55</f>
        <v>0</v>
      </c>
      <c r="BH55">
        <f>(BF55-AX55)/BE55</f>
        <v>0</v>
      </c>
      <c r="BI55">
        <f>(AV55-BB55)/BB55</f>
        <v>0</v>
      </c>
      <c r="BJ55">
        <f>AU55/(AW55+AU55/BB55)</f>
        <v>0</v>
      </c>
      <c r="BK55" t="s">
        <v>601</v>
      </c>
      <c r="BL55">
        <v>428.32</v>
      </c>
      <c r="BM55">
        <f>IF(BL55&lt;&gt;0, BL55, BJ55)</f>
        <v>0</v>
      </c>
      <c r="BN55">
        <f>1-BM55/BB55</f>
        <v>0</v>
      </c>
      <c r="BO55">
        <f>(BB55-BA55)/(BB55-BM55)</f>
        <v>0</v>
      </c>
      <c r="BP55">
        <f>(AV55-BB55)/(AV55-BM55)</f>
        <v>0</v>
      </c>
      <c r="BQ55">
        <f>(BB55-BA55)/(BB55-AU55)</f>
        <v>0</v>
      </c>
      <c r="BR55">
        <f>(AV55-BB55)/(AV55-AU55)</f>
        <v>0</v>
      </c>
      <c r="BS55">
        <f>(BO55*BM55/BA55)</f>
        <v>0</v>
      </c>
      <c r="BT55">
        <f>(1-BS55)</f>
        <v>0</v>
      </c>
      <c r="BU55">
        <v>2856</v>
      </c>
      <c r="BV55">
        <v>300</v>
      </c>
      <c r="BW55">
        <v>300</v>
      </c>
      <c r="BX55">
        <v>300</v>
      </c>
      <c r="BY55">
        <v>12583.7</v>
      </c>
      <c r="BZ55">
        <v>766.1900000000001</v>
      </c>
      <c r="CA55">
        <v>-0.009116239999999999</v>
      </c>
      <c r="CB55">
        <v>-0.6899999999999999</v>
      </c>
      <c r="CC55" t="s">
        <v>415</v>
      </c>
      <c r="CD55" t="s">
        <v>415</v>
      </c>
      <c r="CE55" t="s">
        <v>415</v>
      </c>
      <c r="CF55" t="s">
        <v>415</v>
      </c>
      <c r="CG55" t="s">
        <v>415</v>
      </c>
      <c r="CH55" t="s">
        <v>415</v>
      </c>
      <c r="CI55" t="s">
        <v>415</v>
      </c>
      <c r="CJ55" t="s">
        <v>415</v>
      </c>
      <c r="CK55" t="s">
        <v>415</v>
      </c>
      <c r="CL55" t="s">
        <v>415</v>
      </c>
      <c r="CM55">
        <f>$B$11*DK55+$C$11*DL55+$F$11*DW55*(1-DZ55)</f>
        <v>0</v>
      </c>
      <c r="CN55">
        <f>CM55*CO55</f>
        <v>0</v>
      </c>
      <c r="CO55">
        <f>($B$11*$D$9+$C$11*$D$9+$F$11*((EJ55+EB55)/MAX(EJ55+EB55+EK55, 0.1)*$I$9+EK55/MAX(EJ55+EB55+EK55, 0.1)*$J$9))/($B$11+$C$11+$F$11)</f>
        <v>0</v>
      </c>
      <c r="CP55">
        <f>($B$11*$K$9+$C$11*$K$9+$F$11*((EJ55+EB55)/MAX(EJ55+EB55+EK55, 0.1)*$P$9+EK55/MAX(EJ55+EB55+EK55, 0.1)*$Q$9))/($B$11+$C$11+$F$11)</f>
        <v>0</v>
      </c>
      <c r="CQ55">
        <v>6</v>
      </c>
      <c r="CR55">
        <v>0.5</v>
      </c>
      <c r="CS55" t="s">
        <v>416</v>
      </c>
      <c r="CT55">
        <v>2</v>
      </c>
      <c r="CU55">
        <v>1689866035.532258</v>
      </c>
      <c r="CV55">
        <v>996.8102258064514</v>
      </c>
      <c r="CW55">
        <v>1021.958064516129</v>
      </c>
      <c r="CX55">
        <v>18.6141870967742</v>
      </c>
      <c r="CY55">
        <v>17.04674838709677</v>
      </c>
      <c r="CZ55">
        <v>996.6309677419351</v>
      </c>
      <c r="DA55">
        <v>18.39150967741935</v>
      </c>
      <c r="DB55">
        <v>600.2467096774194</v>
      </c>
      <c r="DC55">
        <v>101.5918387096774</v>
      </c>
      <c r="DD55">
        <v>0.1002455290322581</v>
      </c>
      <c r="DE55">
        <v>25.38581935483871</v>
      </c>
      <c r="DF55">
        <v>25.08894516129033</v>
      </c>
      <c r="DG55">
        <v>999.9000000000003</v>
      </c>
      <c r="DH55">
        <v>0</v>
      </c>
      <c r="DI55">
        <v>0</v>
      </c>
      <c r="DJ55">
        <v>9994.375806451611</v>
      </c>
      <c r="DK55">
        <v>0</v>
      </c>
      <c r="DL55">
        <v>725.7895806451612</v>
      </c>
      <c r="DM55">
        <v>-25.14780645161291</v>
      </c>
      <c r="DN55">
        <v>1015.717096774194</v>
      </c>
      <c r="DO55">
        <v>1039.681290322581</v>
      </c>
      <c r="DP55">
        <v>1.567431290322581</v>
      </c>
      <c r="DQ55">
        <v>1021.958064516129</v>
      </c>
      <c r="DR55">
        <v>17.04674838709677</v>
      </c>
      <c r="DS55">
        <v>1.891047741935484</v>
      </c>
      <c r="DT55">
        <v>1.731809032258065</v>
      </c>
      <c r="DU55">
        <v>16.56042258064516</v>
      </c>
      <c r="DV55">
        <v>15.18452903225806</v>
      </c>
      <c r="DW55">
        <v>1500.009677419355</v>
      </c>
      <c r="DX55">
        <v>0.9729922903225807</v>
      </c>
      <c r="DY55">
        <v>0.02700738387096774</v>
      </c>
      <c r="DZ55">
        <v>0</v>
      </c>
      <c r="EA55">
        <v>616.7097741935482</v>
      </c>
      <c r="EB55">
        <v>4.999310000000001</v>
      </c>
      <c r="EC55">
        <v>11206.64516129032</v>
      </c>
      <c r="ED55">
        <v>13259.28064516129</v>
      </c>
      <c r="EE55">
        <v>38.77996774193548</v>
      </c>
      <c r="EF55">
        <v>39.26783870967741</v>
      </c>
      <c r="EG55">
        <v>39.24170967741935</v>
      </c>
      <c r="EH55">
        <v>38.21951612903224</v>
      </c>
      <c r="EI55">
        <v>39.64090322580645</v>
      </c>
      <c r="EJ55">
        <v>1454.632903225806</v>
      </c>
      <c r="EK55">
        <v>40.37677419354841</v>
      </c>
      <c r="EL55">
        <v>0</v>
      </c>
      <c r="EM55">
        <v>84.29999995231628</v>
      </c>
      <c r="EN55">
        <v>0</v>
      </c>
      <c r="EO55">
        <v>616.6973076923077</v>
      </c>
      <c r="EP55">
        <v>-1.238769225682925</v>
      </c>
      <c r="EQ55">
        <v>28.62564103369919</v>
      </c>
      <c r="ER55">
        <v>11206.93461538461</v>
      </c>
      <c r="ES55">
        <v>15</v>
      </c>
      <c r="ET55">
        <v>1689865629.1</v>
      </c>
      <c r="EU55" t="s">
        <v>581</v>
      </c>
      <c r="EV55">
        <v>1689865629.1</v>
      </c>
      <c r="EW55">
        <v>1689861608.6</v>
      </c>
      <c r="EX55">
        <v>19</v>
      </c>
      <c r="EY55">
        <v>-0.057</v>
      </c>
      <c r="EZ55">
        <v>-0.008999999999999999</v>
      </c>
      <c r="FA55">
        <v>0.844</v>
      </c>
      <c r="FB55">
        <v>0.167</v>
      </c>
      <c r="FC55">
        <v>1</v>
      </c>
      <c r="FD55">
        <v>16</v>
      </c>
      <c r="FE55">
        <v>0.26</v>
      </c>
      <c r="FF55">
        <v>0.05</v>
      </c>
      <c r="FG55">
        <v>-25.37691707317073</v>
      </c>
      <c r="FH55">
        <v>4.197759048958877</v>
      </c>
      <c r="FI55">
        <v>0.4204988013105728</v>
      </c>
      <c r="FJ55">
        <v>0</v>
      </c>
      <c r="FK55">
        <v>996.7276451612901</v>
      </c>
      <c r="FL55">
        <v>9.852604521161711</v>
      </c>
      <c r="FM55">
        <v>0.7340709532545755</v>
      </c>
      <c r="FN55">
        <v>0</v>
      </c>
      <c r="FO55">
        <v>1.568400487804878</v>
      </c>
      <c r="FP55">
        <v>-0.04299685754298162</v>
      </c>
      <c r="FQ55">
        <v>0.006388155179025845</v>
      </c>
      <c r="FR55">
        <v>1</v>
      </c>
      <c r="FS55">
        <v>18.61455806451613</v>
      </c>
      <c r="FT55">
        <v>-0.05263759678177277</v>
      </c>
      <c r="FU55">
        <v>0.003992959464627859</v>
      </c>
      <c r="FV55">
        <v>1</v>
      </c>
      <c r="FW55">
        <v>2</v>
      </c>
      <c r="FX55">
        <v>4</v>
      </c>
      <c r="FY55" t="s">
        <v>459</v>
      </c>
      <c r="FZ55">
        <v>3.182</v>
      </c>
      <c r="GA55">
        <v>2.79707</v>
      </c>
      <c r="GB55">
        <v>0.193932</v>
      </c>
      <c r="GC55">
        <v>0.197889</v>
      </c>
      <c r="GD55">
        <v>0.101655</v>
      </c>
      <c r="GE55">
        <v>0.0965849</v>
      </c>
      <c r="GF55">
        <v>25376.8</v>
      </c>
      <c r="GG55">
        <v>20076.5</v>
      </c>
      <c r="GH55">
        <v>29400.9</v>
      </c>
      <c r="GI55">
        <v>24501.1</v>
      </c>
      <c r="GJ55">
        <v>33578.6</v>
      </c>
      <c r="GK55">
        <v>32296.3</v>
      </c>
      <c r="GL55">
        <v>40538.7</v>
      </c>
      <c r="GM55">
        <v>39963.2</v>
      </c>
      <c r="GN55">
        <v>2.20928</v>
      </c>
      <c r="GO55">
        <v>1.9549</v>
      </c>
      <c r="GP55">
        <v>0.121061</v>
      </c>
      <c r="GQ55">
        <v>0</v>
      </c>
      <c r="GR55">
        <v>23.0747</v>
      </c>
      <c r="GS55">
        <v>999.9</v>
      </c>
      <c r="GT55">
        <v>66.3</v>
      </c>
      <c r="GU55">
        <v>26.6</v>
      </c>
      <c r="GV55">
        <v>22.8135</v>
      </c>
      <c r="GW55">
        <v>62.2875</v>
      </c>
      <c r="GX55">
        <v>33.6939</v>
      </c>
      <c r="GY55">
        <v>1</v>
      </c>
      <c r="GZ55">
        <v>-0.265582</v>
      </c>
      <c r="HA55">
        <v>-0.464869</v>
      </c>
      <c r="HB55">
        <v>20.2642</v>
      </c>
      <c r="HC55">
        <v>5.22732</v>
      </c>
      <c r="HD55">
        <v>11.9081</v>
      </c>
      <c r="HE55">
        <v>4.9638</v>
      </c>
      <c r="HF55">
        <v>3.292</v>
      </c>
      <c r="HG55">
        <v>9999</v>
      </c>
      <c r="HH55">
        <v>9999</v>
      </c>
      <c r="HI55">
        <v>9999</v>
      </c>
      <c r="HJ55">
        <v>999.9</v>
      </c>
      <c r="HK55">
        <v>4.97015</v>
      </c>
      <c r="HL55">
        <v>1.87469</v>
      </c>
      <c r="HM55">
        <v>1.87341</v>
      </c>
      <c r="HN55">
        <v>1.87252</v>
      </c>
      <c r="HO55">
        <v>1.87409</v>
      </c>
      <c r="HP55">
        <v>1.86908</v>
      </c>
      <c r="HQ55">
        <v>1.87332</v>
      </c>
      <c r="HR55">
        <v>1.87836</v>
      </c>
      <c r="HS55">
        <v>0</v>
      </c>
      <c r="HT55">
        <v>0</v>
      </c>
      <c r="HU55">
        <v>0</v>
      </c>
      <c r="HV55">
        <v>0</v>
      </c>
      <c r="HW55" t="s">
        <v>419</v>
      </c>
      <c r="HX55" t="s">
        <v>420</v>
      </c>
      <c r="HY55" t="s">
        <v>421</v>
      </c>
      <c r="HZ55" t="s">
        <v>421</v>
      </c>
      <c r="IA55" t="s">
        <v>421</v>
      </c>
      <c r="IB55" t="s">
        <v>421</v>
      </c>
      <c r="IC55">
        <v>0</v>
      </c>
      <c r="ID55">
        <v>100</v>
      </c>
      <c r="IE55">
        <v>100</v>
      </c>
      <c r="IF55">
        <v>0.178</v>
      </c>
      <c r="IG55">
        <v>0.2225</v>
      </c>
      <c r="IH55">
        <v>0.8436955310835852</v>
      </c>
      <c r="II55">
        <v>0.0007502269904989051</v>
      </c>
      <c r="IJ55">
        <v>-1.907541437940456E-06</v>
      </c>
      <c r="IK55">
        <v>4.87577687351772E-10</v>
      </c>
      <c r="IL55">
        <v>0.01467436238513454</v>
      </c>
      <c r="IM55">
        <v>-0.004180631305406676</v>
      </c>
      <c r="IN55">
        <v>0.0009752032425147314</v>
      </c>
      <c r="IO55">
        <v>-7.227821618075307E-06</v>
      </c>
      <c r="IP55">
        <v>1</v>
      </c>
      <c r="IQ55">
        <v>1943</v>
      </c>
      <c r="IR55">
        <v>1</v>
      </c>
      <c r="IS55">
        <v>21</v>
      </c>
      <c r="IT55">
        <v>6.9</v>
      </c>
      <c r="IU55">
        <v>73.90000000000001</v>
      </c>
      <c r="IV55">
        <v>2.23755</v>
      </c>
      <c r="IW55">
        <v>2.37061</v>
      </c>
      <c r="IX55">
        <v>1.42578</v>
      </c>
      <c r="IY55">
        <v>2.27783</v>
      </c>
      <c r="IZ55">
        <v>1.54785</v>
      </c>
      <c r="JA55">
        <v>2.37671</v>
      </c>
      <c r="JB55">
        <v>30.2649</v>
      </c>
      <c r="JC55">
        <v>15.2178</v>
      </c>
      <c r="JD55">
        <v>18</v>
      </c>
      <c r="JE55">
        <v>620.606</v>
      </c>
      <c r="JF55">
        <v>443.515</v>
      </c>
      <c r="JG55">
        <v>24.3051</v>
      </c>
      <c r="JH55">
        <v>23.829</v>
      </c>
      <c r="JI55">
        <v>30.0005</v>
      </c>
      <c r="JJ55">
        <v>23.7502</v>
      </c>
      <c r="JK55">
        <v>23.6993</v>
      </c>
      <c r="JL55">
        <v>44.8251</v>
      </c>
      <c r="JM55">
        <v>26.3901</v>
      </c>
      <c r="JN55">
        <v>93.1588</v>
      </c>
      <c r="JO55">
        <v>24.2527</v>
      </c>
      <c r="JP55">
        <v>1023.39</v>
      </c>
      <c r="JQ55">
        <v>17.0174</v>
      </c>
      <c r="JR55">
        <v>95.7728</v>
      </c>
      <c r="JS55">
        <v>101.685</v>
      </c>
    </row>
    <row r="56" spans="1:279">
      <c r="A56">
        <v>40</v>
      </c>
      <c r="B56">
        <v>1689866128</v>
      </c>
      <c r="C56">
        <v>5099.900000095367</v>
      </c>
      <c r="D56" t="s">
        <v>602</v>
      </c>
      <c r="E56" t="s">
        <v>603</v>
      </c>
      <c r="F56">
        <v>15</v>
      </c>
      <c r="L56" t="s">
        <v>521</v>
      </c>
      <c r="N56" t="s">
        <v>410</v>
      </c>
      <c r="O56" t="s">
        <v>522</v>
      </c>
      <c r="P56">
        <v>1689866120.25</v>
      </c>
      <c r="Q56">
        <f>(R56)/1000</f>
        <v>0</v>
      </c>
      <c r="R56">
        <f>1000*DB56*AP56*(CX56-CY56)/(100*CQ56*(1000-AP56*CX56))</f>
        <v>0</v>
      </c>
      <c r="S56">
        <f>DB56*AP56*(CW56-CV56*(1000-AP56*CY56)/(1000-AP56*CX56))/(100*CQ56)</f>
        <v>0</v>
      </c>
      <c r="T56">
        <f>CV56 - IF(AP56&gt;1, S56*CQ56*100.0/(AR56*DJ56), 0)</f>
        <v>0</v>
      </c>
      <c r="U56">
        <f>((AA56-Q56/2)*T56-S56)/(AA56+Q56/2)</f>
        <v>0</v>
      </c>
      <c r="V56">
        <f>U56*(DC56+DD56)/1000.0</f>
        <v>0</v>
      </c>
      <c r="W56">
        <f>(CV56 - IF(AP56&gt;1, S56*CQ56*100.0/(AR56*DJ56), 0))*(DC56+DD56)/1000.0</f>
        <v>0</v>
      </c>
      <c r="X56">
        <f>2.0/((1/Z56-1/Y56)+SIGN(Z56)*SQRT((1/Z56-1/Y56)*(1/Z56-1/Y56) + 4*CR56/((CR56+1)*(CR56+1))*(2*1/Z56*1/Y56-1/Y56*1/Y56)))</f>
        <v>0</v>
      </c>
      <c r="Y56">
        <f>IF(LEFT(CS56,1)&lt;&gt;"0",IF(LEFT(CS56,1)="1",3.0,CT56),$D$5+$E$5*(DJ56*DC56/($K$5*1000))+$F$5*(DJ56*DC56/($K$5*1000))*MAX(MIN(CQ56,$J$5),$I$5)*MAX(MIN(CQ56,$J$5),$I$5)+$G$5*MAX(MIN(CQ56,$J$5),$I$5)*(DJ56*DC56/($K$5*1000))+$H$5*(DJ56*DC56/($K$5*1000))*(DJ56*DC56/($K$5*1000)))</f>
        <v>0</v>
      </c>
      <c r="Z56">
        <f>Q56*(1000-(1000*0.61365*exp(17.502*AD56/(240.97+AD56))/(DC56+DD56)+CX56)/2)/(1000*0.61365*exp(17.502*AD56/(240.97+AD56))/(DC56+DD56)-CX56)</f>
        <v>0</v>
      </c>
      <c r="AA56">
        <f>1/((CR56+1)/(X56/1.6)+1/(Y56/1.37)) + CR56/((CR56+1)/(X56/1.6) + CR56/(Y56/1.37))</f>
        <v>0</v>
      </c>
      <c r="AB56">
        <f>(CM56*CP56)</f>
        <v>0</v>
      </c>
      <c r="AC56">
        <f>(DE56+(AB56+2*0.95*5.67E-8*(((DE56+$B$7)+273)^4-(DE56+273)^4)-44100*Q56)/(1.84*29.3*Y56+8*0.95*5.67E-8*(DE56+273)^3))</f>
        <v>0</v>
      </c>
      <c r="AD56">
        <f>($C$7*DF56+$D$7*DG56+$E$7*AC56)</f>
        <v>0</v>
      </c>
      <c r="AE56">
        <f>0.61365*exp(17.502*AD56/(240.97+AD56))</f>
        <v>0</v>
      </c>
      <c r="AF56">
        <f>(AG56/AH56*100)</f>
        <v>0</v>
      </c>
      <c r="AG56">
        <f>CX56*(DC56+DD56)/1000</f>
        <v>0</v>
      </c>
      <c r="AH56">
        <f>0.61365*exp(17.502*DE56/(240.97+DE56))</f>
        <v>0</v>
      </c>
      <c r="AI56">
        <f>(AE56-CX56*(DC56+DD56)/1000)</f>
        <v>0</v>
      </c>
      <c r="AJ56">
        <f>(-Q56*44100)</f>
        <v>0</v>
      </c>
      <c r="AK56">
        <f>2*29.3*Y56*0.92*(DE56-AD56)</f>
        <v>0</v>
      </c>
      <c r="AL56">
        <f>2*0.95*5.67E-8*(((DE56+$B$7)+273)^4-(AD56+273)^4)</f>
        <v>0</v>
      </c>
      <c r="AM56">
        <f>AB56+AL56+AJ56+AK56</f>
        <v>0</v>
      </c>
      <c r="AN56">
        <v>0</v>
      </c>
      <c r="AO56">
        <v>0</v>
      </c>
      <c r="AP56">
        <f>IF(AN56*$H$13&gt;=AR56,1.0,(AR56/(AR56-AN56*$H$13)))</f>
        <v>0</v>
      </c>
      <c r="AQ56">
        <f>(AP56-1)*100</f>
        <v>0</v>
      </c>
      <c r="AR56">
        <f>MAX(0,($B$13+$C$13*DJ56)/(1+$D$13*DJ56)*DC56/(DE56+273)*$E$13)</f>
        <v>0</v>
      </c>
      <c r="AS56" t="s">
        <v>550</v>
      </c>
      <c r="AT56">
        <v>12570.4</v>
      </c>
      <c r="AU56">
        <v>549.9728</v>
      </c>
      <c r="AV56">
        <v>2575.47</v>
      </c>
      <c r="AW56">
        <f>1-AU56/AV56</f>
        <v>0</v>
      </c>
      <c r="AX56">
        <v>-0.9844805726750365</v>
      </c>
      <c r="AY56" t="s">
        <v>604</v>
      </c>
      <c r="AZ56">
        <v>12592.4</v>
      </c>
      <c r="BA56">
        <v>619.97424</v>
      </c>
      <c r="BB56">
        <v>791.148</v>
      </c>
      <c r="BC56">
        <f>1-BA56/BB56</f>
        <v>0</v>
      </c>
      <c r="BD56">
        <v>0.5</v>
      </c>
      <c r="BE56">
        <f>CN56</f>
        <v>0</v>
      </c>
      <c r="BF56">
        <f>S56</f>
        <v>0</v>
      </c>
      <c r="BG56">
        <f>BC56*BD56*BE56</f>
        <v>0</v>
      </c>
      <c r="BH56">
        <f>(BF56-AX56)/BE56</f>
        <v>0</v>
      </c>
      <c r="BI56">
        <f>(AV56-BB56)/BB56</f>
        <v>0</v>
      </c>
      <c r="BJ56">
        <f>AU56/(AW56+AU56/BB56)</f>
        <v>0</v>
      </c>
      <c r="BK56" t="s">
        <v>605</v>
      </c>
      <c r="BL56">
        <v>429.57</v>
      </c>
      <c r="BM56">
        <f>IF(BL56&lt;&gt;0, BL56, BJ56)</f>
        <v>0</v>
      </c>
      <c r="BN56">
        <f>1-BM56/BB56</f>
        <v>0</v>
      </c>
      <c r="BO56">
        <f>(BB56-BA56)/(BB56-BM56)</f>
        <v>0</v>
      </c>
      <c r="BP56">
        <f>(AV56-BB56)/(AV56-BM56)</f>
        <v>0</v>
      </c>
      <c r="BQ56">
        <f>(BB56-BA56)/(BB56-AU56)</f>
        <v>0</v>
      </c>
      <c r="BR56">
        <f>(AV56-BB56)/(AV56-AU56)</f>
        <v>0</v>
      </c>
      <c r="BS56">
        <f>(BO56*BM56/BA56)</f>
        <v>0</v>
      </c>
      <c r="BT56">
        <f>(1-BS56)</f>
        <v>0</v>
      </c>
      <c r="BU56">
        <v>2858</v>
      </c>
      <c r="BV56">
        <v>300</v>
      </c>
      <c r="BW56">
        <v>300</v>
      </c>
      <c r="BX56">
        <v>300</v>
      </c>
      <c r="BY56">
        <v>12592.4</v>
      </c>
      <c r="BZ56">
        <v>764.22</v>
      </c>
      <c r="CA56">
        <v>-0.009123010000000001</v>
      </c>
      <c r="CB56">
        <v>-1.44</v>
      </c>
      <c r="CC56" t="s">
        <v>415</v>
      </c>
      <c r="CD56" t="s">
        <v>415</v>
      </c>
      <c r="CE56" t="s">
        <v>415</v>
      </c>
      <c r="CF56" t="s">
        <v>415</v>
      </c>
      <c r="CG56" t="s">
        <v>415</v>
      </c>
      <c r="CH56" t="s">
        <v>415</v>
      </c>
      <c r="CI56" t="s">
        <v>415</v>
      </c>
      <c r="CJ56" t="s">
        <v>415</v>
      </c>
      <c r="CK56" t="s">
        <v>415</v>
      </c>
      <c r="CL56" t="s">
        <v>415</v>
      </c>
      <c r="CM56">
        <f>$B$11*DK56+$C$11*DL56+$F$11*DW56*(1-DZ56)</f>
        <v>0</v>
      </c>
      <c r="CN56">
        <f>CM56*CO56</f>
        <v>0</v>
      </c>
      <c r="CO56">
        <f>($B$11*$D$9+$C$11*$D$9+$F$11*((EJ56+EB56)/MAX(EJ56+EB56+EK56, 0.1)*$I$9+EK56/MAX(EJ56+EB56+EK56, 0.1)*$J$9))/($B$11+$C$11+$F$11)</f>
        <v>0</v>
      </c>
      <c r="CP56">
        <f>($B$11*$K$9+$C$11*$K$9+$F$11*((EJ56+EB56)/MAX(EJ56+EB56+EK56, 0.1)*$P$9+EK56/MAX(EJ56+EB56+EK56, 0.1)*$Q$9))/($B$11+$C$11+$F$11)</f>
        <v>0</v>
      </c>
      <c r="CQ56">
        <v>6</v>
      </c>
      <c r="CR56">
        <v>0.5</v>
      </c>
      <c r="CS56" t="s">
        <v>416</v>
      </c>
      <c r="CT56">
        <v>2</v>
      </c>
      <c r="CU56">
        <v>1689866120.25</v>
      </c>
      <c r="CV56">
        <v>1196.594</v>
      </c>
      <c r="CW56">
        <v>1221.76</v>
      </c>
      <c r="CX56">
        <v>18.28849666666666</v>
      </c>
      <c r="CY56">
        <v>16.76941666666667</v>
      </c>
      <c r="CZ56">
        <v>1196.749</v>
      </c>
      <c r="DA56">
        <v>18.07350666666667</v>
      </c>
      <c r="DB56">
        <v>600.2260333333335</v>
      </c>
      <c r="DC56">
        <v>101.5934333333333</v>
      </c>
      <c r="DD56">
        <v>0.09997989666666665</v>
      </c>
      <c r="DE56">
        <v>25.15345666666667</v>
      </c>
      <c r="DF56">
        <v>24.84717</v>
      </c>
      <c r="DG56">
        <v>999.9000000000002</v>
      </c>
      <c r="DH56">
        <v>0</v>
      </c>
      <c r="DI56">
        <v>0</v>
      </c>
      <c r="DJ56">
        <v>9997.494333333334</v>
      </c>
      <c r="DK56">
        <v>0</v>
      </c>
      <c r="DL56">
        <v>837.4428</v>
      </c>
      <c r="DM56">
        <v>-25.16549</v>
      </c>
      <c r="DN56">
        <v>1218.886</v>
      </c>
      <c r="DO56">
        <v>1242.596666666667</v>
      </c>
      <c r="DP56">
        <v>1.519089</v>
      </c>
      <c r="DQ56">
        <v>1221.76</v>
      </c>
      <c r="DR56">
        <v>16.76941666666667</v>
      </c>
      <c r="DS56">
        <v>1.857990333333333</v>
      </c>
      <c r="DT56">
        <v>1.703662</v>
      </c>
      <c r="DU56">
        <v>16.28340333333334</v>
      </c>
      <c r="DV56">
        <v>14.92983</v>
      </c>
      <c r="DW56">
        <v>1499.999333333333</v>
      </c>
      <c r="DX56">
        <v>0.9729973999999999</v>
      </c>
      <c r="DY56">
        <v>0.02700241</v>
      </c>
      <c r="DZ56">
        <v>0</v>
      </c>
      <c r="EA56">
        <v>619.9954999999999</v>
      </c>
      <c r="EB56">
        <v>4.99931</v>
      </c>
      <c r="EC56">
        <v>11310.81</v>
      </c>
      <c r="ED56">
        <v>13259.24</v>
      </c>
      <c r="EE56">
        <v>37.19559999999999</v>
      </c>
      <c r="EF56">
        <v>37.95183333333333</v>
      </c>
      <c r="EG56">
        <v>37.77273333333333</v>
      </c>
      <c r="EH56">
        <v>36.52679999999999</v>
      </c>
      <c r="EI56">
        <v>38.21219999999998</v>
      </c>
      <c r="EJ56">
        <v>1454.628666666667</v>
      </c>
      <c r="EK56">
        <v>40.37066666666665</v>
      </c>
      <c r="EL56">
        <v>0</v>
      </c>
      <c r="EM56">
        <v>84.19999980926514</v>
      </c>
      <c r="EN56">
        <v>0</v>
      </c>
      <c r="EO56">
        <v>619.97424</v>
      </c>
      <c r="EP56">
        <v>2.037692295320537</v>
      </c>
      <c r="EQ56">
        <v>702.7692318328627</v>
      </c>
      <c r="ER56">
        <v>11318.452</v>
      </c>
      <c r="ES56">
        <v>15</v>
      </c>
      <c r="ET56">
        <v>1689865629.1</v>
      </c>
      <c r="EU56" t="s">
        <v>581</v>
      </c>
      <c r="EV56">
        <v>1689865629.1</v>
      </c>
      <c r="EW56">
        <v>1689861608.6</v>
      </c>
      <c r="EX56">
        <v>19</v>
      </c>
      <c r="EY56">
        <v>-0.057</v>
      </c>
      <c r="EZ56">
        <v>-0.008999999999999999</v>
      </c>
      <c r="FA56">
        <v>0.844</v>
      </c>
      <c r="FB56">
        <v>0.167</v>
      </c>
      <c r="FC56">
        <v>1</v>
      </c>
      <c r="FD56">
        <v>16</v>
      </c>
      <c r="FE56">
        <v>0.26</v>
      </c>
      <c r="FF56">
        <v>0.05</v>
      </c>
      <c r="FG56">
        <v>-25.13956341463415</v>
      </c>
      <c r="FH56">
        <v>-0.5794578397213097</v>
      </c>
      <c r="FI56">
        <v>0.1296084398714115</v>
      </c>
      <c r="FJ56">
        <v>1</v>
      </c>
      <c r="FK56">
        <v>1196.418064516129</v>
      </c>
      <c r="FL56">
        <v>8.002741935479289</v>
      </c>
      <c r="FM56">
        <v>0.6029626819610527</v>
      </c>
      <c r="FN56">
        <v>0</v>
      </c>
      <c r="FO56">
        <v>1.5113</v>
      </c>
      <c r="FP56">
        <v>0.1150206271777002</v>
      </c>
      <c r="FQ56">
        <v>0.01164677030496374</v>
      </c>
      <c r="FR56">
        <v>1</v>
      </c>
      <c r="FS56">
        <v>18.28615483870968</v>
      </c>
      <c r="FT56">
        <v>0.08963709677416465</v>
      </c>
      <c r="FU56">
        <v>0.006862466344458049</v>
      </c>
      <c r="FV56">
        <v>1</v>
      </c>
      <c r="FW56">
        <v>3</v>
      </c>
      <c r="FX56">
        <v>4</v>
      </c>
      <c r="FY56" t="s">
        <v>445</v>
      </c>
      <c r="FZ56">
        <v>3.18203</v>
      </c>
      <c r="GA56">
        <v>2.79693</v>
      </c>
      <c r="GB56">
        <v>0.217727</v>
      </c>
      <c r="GC56">
        <v>0.221522</v>
      </c>
      <c r="GD56">
        <v>0.100466</v>
      </c>
      <c r="GE56">
        <v>0.0954388</v>
      </c>
      <c r="GF56">
        <v>24625</v>
      </c>
      <c r="GG56">
        <v>19484.3</v>
      </c>
      <c r="GH56">
        <v>29396.1</v>
      </c>
      <c r="GI56">
        <v>24498.9</v>
      </c>
      <c r="GJ56">
        <v>33620.5</v>
      </c>
      <c r="GK56">
        <v>32336.1</v>
      </c>
      <c r="GL56">
        <v>40532.9</v>
      </c>
      <c r="GM56">
        <v>39959.6</v>
      </c>
      <c r="GN56">
        <v>2.20907</v>
      </c>
      <c r="GO56">
        <v>1.95295</v>
      </c>
      <c r="GP56">
        <v>0.126988</v>
      </c>
      <c r="GQ56">
        <v>0</v>
      </c>
      <c r="GR56">
        <v>22.7915</v>
      </c>
      <c r="GS56">
        <v>999.9</v>
      </c>
      <c r="GT56">
        <v>66.09999999999999</v>
      </c>
      <c r="GU56">
        <v>26.7</v>
      </c>
      <c r="GV56">
        <v>22.8809</v>
      </c>
      <c r="GW56">
        <v>62.7875</v>
      </c>
      <c r="GX56">
        <v>32.8886</v>
      </c>
      <c r="GY56">
        <v>1</v>
      </c>
      <c r="GZ56">
        <v>-0.259784</v>
      </c>
      <c r="HA56">
        <v>-2.14037</v>
      </c>
      <c r="HB56">
        <v>20.2513</v>
      </c>
      <c r="HC56">
        <v>5.22523</v>
      </c>
      <c r="HD56">
        <v>11.9081</v>
      </c>
      <c r="HE56">
        <v>4.9641</v>
      </c>
      <c r="HF56">
        <v>3.292</v>
      </c>
      <c r="HG56">
        <v>9999</v>
      </c>
      <c r="HH56">
        <v>9999</v>
      </c>
      <c r="HI56">
        <v>9999</v>
      </c>
      <c r="HJ56">
        <v>999.9</v>
      </c>
      <c r="HK56">
        <v>4.97015</v>
      </c>
      <c r="HL56">
        <v>1.87469</v>
      </c>
      <c r="HM56">
        <v>1.87344</v>
      </c>
      <c r="HN56">
        <v>1.87255</v>
      </c>
      <c r="HO56">
        <v>1.87408</v>
      </c>
      <c r="HP56">
        <v>1.86906</v>
      </c>
      <c r="HQ56">
        <v>1.87332</v>
      </c>
      <c r="HR56">
        <v>1.87836</v>
      </c>
      <c r="HS56">
        <v>0</v>
      </c>
      <c r="HT56">
        <v>0</v>
      </c>
      <c r="HU56">
        <v>0</v>
      </c>
      <c r="HV56">
        <v>0</v>
      </c>
      <c r="HW56" t="s">
        <v>419</v>
      </c>
      <c r="HX56" t="s">
        <v>420</v>
      </c>
      <c r="HY56" t="s">
        <v>421</v>
      </c>
      <c r="HZ56" t="s">
        <v>421</v>
      </c>
      <c r="IA56" t="s">
        <v>421</v>
      </c>
      <c r="IB56" t="s">
        <v>421</v>
      </c>
      <c r="IC56">
        <v>0</v>
      </c>
      <c r="ID56">
        <v>100</v>
      </c>
      <c r="IE56">
        <v>100</v>
      </c>
      <c r="IF56">
        <v>-0.15</v>
      </c>
      <c r="IG56">
        <v>0.2153</v>
      </c>
      <c r="IH56">
        <v>0.8436955310835852</v>
      </c>
      <c r="II56">
        <v>0.0007502269904989051</v>
      </c>
      <c r="IJ56">
        <v>-1.907541437940456E-06</v>
      </c>
      <c r="IK56">
        <v>4.87577687351772E-10</v>
      </c>
      <c r="IL56">
        <v>0.01467436238513454</v>
      </c>
      <c r="IM56">
        <v>-0.004180631305406676</v>
      </c>
      <c r="IN56">
        <v>0.0009752032425147314</v>
      </c>
      <c r="IO56">
        <v>-7.227821618075307E-06</v>
      </c>
      <c r="IP56">
        <v>1</v>
      </c>
      <c r="IQ56">
        <v>1943</v>
      </c>
      <c r="IR56">
        <v>1</v>
      </c>
      <c r="IS56">
        <v>21</v>
      </c>
      <c r="IT56">
        <v>8.300000000000001</v>
      </c>
      <c r="IU56">
        <v>75.3</v>
      </c>
      <c r="IV56">
        <v>2.59399</v>
      </c>
      <c r="IW56">
        <v>2.37305</v>
      </c>
      <c r="IX56">
        <v>1.42578</v>
      </c>
      <c r="IY56">
        <v>2.27661</v>
      </c>
      <c r="IZ56">
        <v>1.54785</v>
      </c>
      <c r="JA56">
        <v>2.33154</v>
      </c>
      <c r="JB56">
        <v>30.3724</v>
      </c>
      <c r="JC56">
        <v>15.1827</v>
      </c>
      <c r="JD56">
        <v>18</v>
      </c>
      <c r="JE56">
        <v>621.168</v>
      </c>
      <c r="JF56">
        <v>442.903</v>
      </c>
      <c r="JG56">
        <v>25.6928</v>
      </c>
      <c r="JH56">
        <v>23.8727</v>
      </c>
      <c r="JI56">
        <v>30.0003</v>
      </c>
      <c r="JJ56">
        <v>23.8132</v>
      </c>
      <c r="JK56">
        <v>23.761</v>
      </c>
      <c r="JL56">
        <v>51.9217</v>
      </c>
      <c r="JM56">
        <v>27.6222</v>
      </c>
      <c r="JN56">
        <v>91.27330000000001</v>
      </c>
      <c r="JO56">
        <v>25.7647</v>
      </c>
      <c r="JP56">
        <v>1223.57</v>
      </c>
      <c r="JQ56">
        <v>16.7501</v>
      </c>
      <c r="JR56">
        <v>95.7582</v>
      </c>
      <c r="JS56">
        <v>101.675</v>
      </c>
    </row>
    <row r="57" spans="1:279">
      <c r="A57">
        <v>41</v>
      </c>
      <c r="B57">
        <v>1689866212.5</v>
      </c>
      <c r="C57">
        <v>5184.400000095367</v>
      </c>
      <c r="D57" t="s">
        <v>606</v>
      </c>
      <c r="E57" t="s">
        <v>607</v>
      </c>
      <c r="F57">
        <v>15</v>
      </c>
      <c r="L57" t="s">
        <v>521</v>
      </c>
      <c r="N57" t="s">
        <v>410</v>
      </c>
      <c r="O57" t="s">
        <v>522</v>
      </c>
      <c r="P57">
        <v>1689866204.75</v>
      </c>
      <c r="Q57">
        <f>(R57)/1000</f>
        <v>0</v>
      </c>
      <c r="R57">
        <f>1000*DB57*AP57*(CX57-CY57)/(100*CQ57*(1000-AP57*CX57))</f>
        <v>0</v>
      </c>
      <c r="S57">
        <f>DB57*AP57*(CW57-CV57*(1000-AP57*CY57)/(1000-AP57*CX57))/(100*CQ57)</f>
        <v>0</v>
      </c>
      <c r="T57">
        <f>CV57 - IF(AP57&gt;1, S57*CQ57*100.0/(AR57*DJ57), 0)</f>
        <v>0</v>
      </c>
      <c r="U57">
        <f>((AA57-Q57/2)*T57-S57)/(AA57+Q57/2)</f>
        <v>0</v>
      </c>
      <c r="V57">
        <f>U57*(DC57+DD57)/1000.0</f>
        <v>0</v>
      </c>
      <c r="W57">
        <f>(CV57 - IF(AP57&gt;1, S57*CQ57*100.0/(AR57*DJ57), 0))*(DC57+DD57)/1000.0</f>
        <v>0</v>
      </c>
      <c r="X57">
        <f>2.0/((1/Z57-1/Y57)+SIGN(Z57)*SQRT((1/Z57-1/Y57)*(1/Z57-1/Y57) + 4*CR57/((CR57+1)*(CR57+1))*(2*1/Z57*1/Y57-1/Y57*1/Y57)))</f>
        <v>0</v>
      </c>
      <c r="Y57">
        <f>IF(LEFT(CS57,1)&lt;&gt;"0",IF(LEFT(CS57,1)="1",3.0,CT57),$D$5+$E$5*(DJ57*DC57/($K$5*1000))+$F$5*(DJ57*DC57/($K$5*1000))*MAX(MIN(CQ57,$J$5),$I$5)*MAX(MIN(CQ57,$J$5),$I$5)+$G$5*MAX(MIN(CQ57,$J$5),$I$5)*(DJ57*DC57/($K$5*1000))+$H$5*(DJ57*DC57/($K$5*1000))*(DJ57*DC57/($K$5*1000)))</f>
        <v>0</v>
      </c>
      <c r="Z57">
        <f>Q57*(1000-(1000*0.61365*exp(17.502*AD57/(240.97+AD57))/(DC57+DD57)+CX57)/2)/(1000*0.61365*exp(17.502*AD57/(240.97+AD57))/(DC57+DD57)-CX57)</f>
        <v>0</v>
      </c>
      <c r="AA57">
        <f>1/((CR57+1)/(X57/1.6)+1/(Y57/1.37)) + CR57/((CR57+1)/(X57/1.6) + CR57/(Y57/1.37))</f>
        <v>0</v>
      </c>
      <c r="AB57">
        <f>(CM57*CP57)</f>
        <v>0</v>
      </c>
      <c r="AC57">
        <f>(DE57+(AB57+2*0.95*5.67E-8*(((DE57+$B$7)+273)^4-(DE57+273)^4)-44100*Q57)/(1.84*29.3*Y57+8*0.95*5.67E-8*(DE57+273)^3))</f>
        <v>0</v>
      </c>
      <c r="AD57">
        <f>($C$7*DF57+$D$7*DG57+$E$7*AC57)</f>
        <v>0</v>
      </c>
      <c r="AE57">
        <f>0.61365*exp(17.502*AD57/(240.97+AD57))</f>
        <v>0</v>
      </c>
      <c r="AF57">
        <f>(AG57/AH57*100)</f>
        <v>0</v>
      </c>
      <c r="AG57">
        <f>CX57*(DC57+DD57)/1000</f>
        <v>0</v>
      </c>
      <c r="AH57">
        <f>0.61365*exp(17.502*DE57/(240.97+DE57))</f>
        <v>0</v>
      </c>
      <c r="AI57">
        <f>(AE57-CX57*(DC57+DD57)/1000)</f>
        <v>0</v>
      </c>
      <c r="AJ57">
        <f>(-Q57*44100)</f>
        <v>0</v>
      </c>
      <c r="AK57">
        <f>2*29.3*Y57*0.92*(DE57-AD57)</f>
        <v>0</v>
      </c>
      <c r="AL57">
        <f>2*0.95*5.67E-8*(((DE57+$B$7)+273)^4-(AD57+273)^4)</f>
        <v>0</v>
      </c>
      <c r="AM57">
        <f>AB57+AL57+AJ57+AK57</f>
        <v>0</v>
      </c>
      <c r="AN57">
        <v>0</v>
      </c>
      <c r="AO57">
        <v>0</v>
      </c>
      <c r="AP57">
        <f>IF(AN57*$H$13&gt;=AR57,1.0,(AR57/(AR57-AN57*$H$13)))</f>
        <v>0</v>
      </c>
      <c r="AQ57">
        <f>(AP57-1)*100</f>
        <v>0</v>
      </c>
      <c r="AR57">
        <f>MAX(0,($B$13+$C$13*DJ57)/(1+$D$13*DJ57)*DC57/(DE57+273)*$E$13)</f>
        <v>0</v>
      </c>
      <c r="AS57" t="s">
        <v>550</v>
      </c>
      <c r="AT57">
        <v>12570.4</v>
      </c>
      <c r="AU57">
        <v>549.9728</v>
      </c>
      <c r="AV57">
        <v>2575.47</v>
      </c>
      <c r="AW57">
        <f>1-AU57/AV57</f>
        <v>0</v>
      </c>
      <c r="AX57">
        <v>-0.9844805726750365</v>
      </c>
      <c r="AY57" t="s">
        <v>608</v>
      </c>
      <c r="AZ57">
        <v>12586.2</v>
      </c>
      <c r="BA57">
        <v>612.90212</v>
      </c>
      <c r="BB57">
        <v>782.418</v>
      </c>
      <c r="BC57">
        <f>1-BA57/BB57</f>
        <v>0</v>
      </c>
      <c r="BD57">
        <v>0.5</v>
      </c>
      <c r="BE57">
        <f>CN57</f>
        <v>0</v>
      </c>
      <c r="BF57">
        <f>S57</f>
        <v>0</v>
      </c>
      <c r="BG57">
        <f>BC57*BD57*BE57</f>
        <v>0</v>
      </c>
      <c r="BH57">
        <f>(BF57-AX57)/BE57</f>
        <v>0</v>
      </c>
      <c r="BI57">
        <f>(AV57-BB57)/BB57</f>
        <v>0</v>
      </c>
      <c r="BJ57">
        <f>AU57/(AW57+AU57/BB57)</f>
        <v>0</v>
      </c>
      <c r="BK57" t="s">
        <v>609</v>
      </c>
      <c r="BL57">
        <v>427.5</v>
      </c>
      <c r="BM57">
        <f>IF(BL57&lt;&gt;0, BL57, BJ57)</f>
        <v>0</v>
      </c>
      <c r="BN57">
        <f>1-BM57/BB57</f>
        <v>0</v>
      </c>
      <c r="BO57">
        <f>(BB57-BA57)/(BB57-BM57)</f>
        <v>0</v>
      </c>
      <c r="BP57">
        <f>(AV57-BB57)/(AV57-BM57)</f>
        <v>0</v>
      </c>
      <c r="BQ57">
        <f>(BB57-BA57)/(BB57-AU57)</f>
        <v>0</v>
      </c>
      <c r="BR57">
        <f>(AV57-BB57)/(AV57-AU57)</f>
        <v>0</v>
      </c>
      <c r="BS57">
        <f>(BO57*BM57/BA57)</f>
        <v>0</v>
      </c>
      <c r="BT57">
        <f>(1-BS57)</f>
        <v>0</v>
      </c>
      <c r="BU57">
        <v>2860</v>
      </c>
      <c r="BV57">
        <v>300</v>
      </c>
      <c r="BW57">
        <v>300</v>
      </c>
      <c r="BX57">
        <v>300</v>
      </c>
      <c r="BY57">
        <v>12586.2</v>
      </c>
      <c r="BZ57">
        <v>754.89</v>
      </c>
      <c r="CA57">
        <v>-0.00911998</v>
      </c>
      <c r="CB57">
        <v>-1.12</v>
      </c>
      <c r="CC57" t="s">
        <v>415</v>
      </c>
      <c r="CD57" t="s">
        <v>415</v>
      </c>
      <c r="CE57" t="s">
        <v>415</v>
      </c>
      <c r="CF57" t="s">
        <v>415</v>
      </c>
      <c r="CG57" t="s">
        <v>415</v>
      </c>
      <c r="CH57" t="s">
        <v>415</v>
      </c>
      <c r="CI57" t="s">
        <v>415</v>
      </c>
      <c r="CJ57" t="s">
        <v>415</v>
      </c>
      <c r="CK57" t="s">
        <v>415</v>
      </c>
      <c r="CL57" t="s">
        <v>415</v>
      </c>
      <c r="CM57">
        <f>$B$11*DK57+$C$11*DL57+$F$11*DW57*(1-DZ57)</f>
        <v>0</v>
      </c>
      <c r="CN57">
        <f>CM57*CO57</f>
        <v>0</v>
      </c>
      <c r="CO57">
        <f>($B$11*$D$9+$C$11*$D$9+$F$11*((EJ57+EB57)/MAX(EJ57+EB57+EK57, 0.1)*$I$9+EK57/MAX(EJ57+EB57+EK57, 0.1)*$J$9))/($B$11+$C$11+$F$11)</f>
        <v>0</v>
      </c>
      <c r="CP57">
        <f>($B$11*$K$9+$C$11*$K$9+$F$11*((EJ57+EB57)/MAX(EJ57+EB57+EK57, 0.1)*$P$9+EK57/MAX(EJ57+EB57+EK57, 0.1)*$Q$9))/($B$11+$C$11+$F$11)</f>
        <v>0</v>
      </c>
      <c r="CQ57">
        <v>6</v>
      </c>
      <c r="CR57">
        <v>0.5</v>
      </c>
      <c r="CS57" t="s">
        <v>416</v>
      </c>
      <c r="CT57">
        <v>2</v>
      </c>
      <c r="CU57">
        <v>1689866204.75</v>
      </c>
      <c r="CV57">
        <v>1494.281333333333</v>
      </c>
      <c r="CW57">
        <v>1520.526666666667</v>
      </c>
      <c r="CX57">
        <v>18.50324333333333</v>
      </c>
      <c r="CY57">
        <v>17.12356666666667</v>
      </c>
      <c r="CZ57">
        <v>1494.949666666666</v>
      </c>
      <c r="DA57">
        <v>18.28318666666667</v>
      </c>
      <c r="DB57">
        <v>600.2465</v>
      </c>
      <c r="DC57">
        <v>101.5919666666667</v>
      </c>
      <c r="DD57">
        <v>0.10003645</v>
      </c>
      <c r="DE57">
        <v>25.23085333333332</v>
      </c>
      <c r="DF57">
        <v>24.932</v>
      </c>
      <c r="DG57">
        <v>999.9000000000002</v>
      </c>
      <c r="DH57">
        <v>0</v>
      </c>
      <c r="DI57">
        <v>0</v>
      </c>
      <c r="DJ57">
        <v>9995.586000000001</v>
      </c>
      <c r="DK57">
        <v>0</v>
      </c>
      <c r="DL57">
        <v>911.1787</v>
      </c>
      <c r="DM57">
        <v>-26.24619</v>
      </c>
      <c r="DN57">
        <v>1522.450333333334</v>
      </c>
      <c r="DO57">
        <v>1547.017666666667</v>
      </c>
      <c r="DP57">
        <v>1.379680333333333</v>
      </c>
      <c r="DQ57">
        <v>1520.526666666667</v>
      </c>
      <c r="DR57">
        <v>17.12356666666667</v>
      </c>
      <c r="DS57">
        <v>1.879784333333333</v>
      </c>
      <c r="DT57">
        <v>1.739619333333333</v>
      </c>
      <c r="DU57">
        <v>16.46649333333333</v>
      </c>
      <c r="DV57">
        <v>15.25455333333334</v>
      </c>
      <c r="DW57">
        <v>1499.977</v>
      </c>
      <c r="DX57">
        <v>0.9730024333333335</v>
      </c>
      <c r="DY57">
        <v>0.02699799000000001</v>
      </c>
      <c r="DZ57">
        <v>0</v>
      </c>
      <c r="EA57">
        <v>612.8640333333334</v>
      </c>
      <c r="EB57">
        <v>4.99931</v>
      </c>
      <c r="EC57">
        <v>11253.44666666667</v>
      </c>
      <c r="ED57">
        <v>13259.03333333333</v>
      </c>
      <c r="EE57">
        <v>37.99973333333333</v>
      </c>
      <c r="EF57">
        <v>39.25393333333333</v>
      </c>
      <c r="EG57">
        <v>38.47683333333332</v>
      </c>
      <c r="EH57">
        <v>37.15599999999999</v>
      </c>
      <c r="EI57">
        <v>39.32059999999999</v>
      </c>
      <c r="EJ57">
        <v>1454.616666666666</v>
      </c>
      <c r="EK57">
        <v>40.36033333333332</v>
      </c>
      <c r="EL57">
        <v>0</v>
      </c>
      <c r="EM57">
        <v>84.29999995231628</v>
      </c>
      <c r="EN57">
        <v>0</v>
      </c>
      <c r="EO57">
        <v>612.90212</v>
      </c>
      <c r="EP57">
        <v>4.001230754760638</v>
      </c>
      <c r="EQ57">
        <v>-187.5538461208361</v>
      </c>
      <c r="ER57">
        <v>11250.936</v>
      </c>
      <c r="ES57">
        <v>15</v>
      </c>
      <c r="ET57">
        <v>1689865629.1</v>
      </c>
      <c r="EU57" t="s">
        <v>581</v>
      </c>
      <c r="EV57">
        <v>1689865629.1</v>
      </c>
      <c r="EW57">
        <v>1689861608.6</v>
      </c>
      <c r="EX57">
        <v>19</v>
      </c>
      <c r="EY57">
        <v>-0.057</v>
      </c>
      <c r="EZ57">
        <v>-0.008999999999999999</v>
      </c>
      <c r="FA57">
        <v>0.844</v>
      </c>
      <c r="FB57">
        <v>0.167</v>
      </c>
      <c r="FC57">
        <v>1</v>
      </c>
      <c r="FD57">
        <v>16</v>
      </c>
      <c r="FE57">
        <v>0.26</v>
      </c>
      <c r="FF57">
        <v>0.05</v>
      </c>
      <c r="FG57">
        <v>-26.0622325</v>
      </c>
      <c r="FH57">
        <v>-4.024819136960613</v>
      </c>
      <c r="FI57">
        <v>0.4265482120390964</v>
      </c>
      <c r="FJ57">
        <v>0</v>
      </c>
      <c r="FK57">
        <v>1494.073333333333</v>
      </c>
      <c r="FL57">
        <v>11.84836484983191</v>
      </c>
      <c r="FM57">
        <v>0.8570466083527051</v>
      </c>
      <c r="FN57">
        <v>0</v>
      </c>
      <c r="FO57">
        <v>1.378527</v>
      </c>
      <c r="FP57">
        <v>0.04790611632269802</v>
      </c>
      <c r="FQ57">
        <v>0.01138903424351687</v>
      </c>
      <c r="FR57">
        <v>1</v>
      </c>
      <c r="FS57">
        <v>18.49954333333333</v>
      </c>
      <c r="FT57">
        <v>0.2423733036707367</v>
      </c>
      <c r="FU57">
        <v>0.01792206616312883</v>
      </c>
      <c r="FV57">
        <v>1</v>
      </c>
      <c r="FW57">
        <v>2</v>
      </c>
      <c r="FX57">
        <v>4</v>
      </c>
      <c r="FY57" t="s">
        <v>459</v>
      </c>
      <c r="FZ57">
        <v>3.18203</v>
      </c>
      <c r="GA57">
        <v>2.79675</v>
      </c>
      <c r="GB57">
        <v>0.2497</v>
      </c>
      <c r="GC57">
        <v>0.253318</v>
      </c>
      <c r="GD57">
        <v>0.101306</v>
      </c>
      <c r="GE57">
        <v>0.09685290000000001</v>
      </c>
      <c r="GF57">
        <v>23620.6</v>
      </c>
      <c r="GG57">
        <v>18689.8</v>
      </c>
      <c r="GH57">
        <v>29395.5</v>
      </c>
      <c r="GI57">
        <v>24498</v>
      </c>
      <c r="GJ57">
        <v>33588.8</v>
      </c>
      <c r="GK57">
        <v>32284.4</v>
      </c>
      <c r="GL57">
        <v>40532.2</v>
      </c>
      <c r="GM57">
        <v>39958.1</v>
      </c>
      <c r="GN57">
        <v>2.20845</v>
      </c>
      <c r="GO57">
        <v>1.95392</v>
      </c>
      <c r="GP57">
        <v>0.133317</v>
      </c>
      <c r="GQ57">
        <v>0</v>
      </c>
      <c r="GR57">
        <v>22.731</v>
      </c>
      <c r="GS57">
        <v>999.9</v>
      </c>
      <c r="GT57">
        <v>65.90000000000001</v>
      </c>
      <c r="GU57">
        <v>26.8</v>
      </c>
      <c r="GV57">
        <v>22.9456</v>
      </c>
      <c r="GW57">
        <v>62.8475</v>
      </c>
      <c r="GX57">
        <v>33.3974</v>
      </c>
      <c r="GY57">
        <v>1</v>
      </c>
      <c r="GZ57">
        <v>-0.258201</v>
      </c>
      <c r="HA57">
        <v>-1.98925</v>
      </c>
      <c r="HB57">
        <v>20.2553</v>
      </c>
      <c r="HC57">
        <v>5.22418</v>
      </c>
      <c r="HD57">
        <v>11.9081</v>
      </c>
      <c r="HE57">
        <v>4.96405</v>
      </c>
      <c r="HF57">
        <v>3.292</v>
      </c>
      <c r="HG57">
        <v>9999</v>
      </c>
      <c r="HH57">
        <v>9999</v>
      </c>
      <c r="HI57">
        <v>9999</v>
      </c>
      <c r="HJ57">
        <v>999.9</v>
      </c>
      <c r="HK57">
        <v>4.97016</v>
      </c>
      <c r="HL57">
        <v>1.87469</v>
      </c>
      <c r="HM57">
        <v>1.87344</v>
      </c>
      <c r="HN57">
        <v>1.87256</v>
      </c>
      <c r="HO57">
        <v>1.8741</v>
      </c>
      <c r="HP57">
        <v>1.86908</v>
      </c>
      <c r="HQ57">
        <v>1.87331</v>
      </c>
      <c r="HR57">
        <v>1.87836</v>
      </c>
      <c r="HS57">
        <v>0</v>
      </c>
      <c r="HT57">
        <v>0</v>
      </c>
      <c r="HU57">
        <v>0</v>
      </c>
      <c r="HV57">
        <v>0</v>
      </c>
      <c r="HW57" t="s">
        <v>419</v>
      </c>
      <c r="HX57" t="s">
        <v>420</v>
      </c>
      <c r="HY57" t="s">
        <v>421</v>
      </c>
      <c r="HZ57" t="s">
        <v>421</v>
      </c>
      <c r="IA57" t="s">
        <v>421</v>
      </c>
      <c r="IB57" t="s">
        <v>421</v>
      </c>
      <c r="IC57">
        <v>0</v>
      </c>
      <c r="ID57">
        <v>100</v>
      </c>
      <c r="IE57">
        <v>100</v>
      </c>
      <c r="IF57">
        <v>-0.67</v>
      </c>
      <c r="IG57">
        <v>0.2205</v>
      </c>
      <c r="IH57">
        <v>0.8436955310835852</v>
      </c>
      <c r="II57">
        <v>0.0007502269904989051</v>
      </c>
      <c r="IJ57">
        <v>-1.907541437940456E-06</v>
      </c>
      <c r="IK57">
        <v>4.87577687351772E-10</v>
      </c>
      <c r="IL57">
        <v>0.01467436238513454</v>
      </c>
      <c r="IM57">
        <v>-0.004180631305406676</v>
      </c>
      <c r="IN57">
        <v>0.0009752032425147314</v>
      </c>
      <c r="IO57">
        <v>-7.227821618075307E-06</v>
      </c>
      <c r="IP57">
        <v>1</v>
      </c>
      <c r="IQ57">
        <v>1943</v>
      </c>
      <c r="IR57">
        <v>1</v>
      </c>
      <c r="IS57">
        <v>21</v>
      </c>
      <c r="IT57">
        <v>9.699999999999999</v>
      </c>
      <c r="IU57">
        <v>76.7</v>
      </c>
      <c r="IV57">
        <v>3.10669</v>
      </c>
      <c r="IW57">
        <v>2.33765</v>
      </c>
      <c r="IX57">
        <v>1.42578</v>
      </c>
      <c r="IY57">
        <v>2.27661</v>
      </c>
      <c r="IZ57">
        <v>1.54785</v>
      </c>
      <c r="JA57">
        <v>2.45483</v>
      </c>
      <c r="JB57">
        <v>30.4584</v>
      </c>
      <c r="JC57">
        <v>15.1827</v>
      </c>
      <c r="JD57">
        <v>18</v>
      </c>
      <c r="JE57">
        <v>621.167</v>
      </c>
      <c r="JF57">
        <v>443.819</v>
      </c>
      <c r="JG57">
        <v>25.7957</v>
      </c>
      <c r="JH57">
        <v>23.8868</v>
      </c>
      <c r="JI57">
        <v>30.0003</v>
      </c>
      <c r="JJ57">
        <v>23.8532</v>
      </c>
      <c r="JK57">
        <v>23.8038</v>
      </c>
      <c r="JL57">
        <v>62.2156</v>
      </c>
      <c r="JM57">
        <v>26.1856</v>
      </c>
      <c r="JN57">
        <v>89.7782</v>
      </c>
      <c r="JO57">
        <v>25.8349</v>
      </c>
      <c r="JP57">
        <v>1523.81</v>
      </c>
      <c r="JQ57">
        <v>17.0355</v>
      </c>
      <c r="JR57">
        <v>95.7564</v>
      </c>
      <c r="JS57">
        <v>101.672</v>
      </c>
    </row>
    <row r="58" spans="1:279">
      <c r="A58">
        <v>42</v>
      </c>
      <c r="B58">
        <v>1689866297</v>
      </c>
      <c r="C58">
        <v>5268.900000095367</v>
      </c>
      <c r="D58" t="s">
        <v>610</v>
      </c>
      <c r="E58" t="s">
        <v>611</v>
      </c>
      <c r="F58">
        <v>15</v>
      </c>
      <c r="L58" t="s">
        <v>521</v>
      </c>
      <c r="N58" t="s">
        <v>410</v>
      </c>
      <c r="O58" t="s">
        <v>522</v>
      </c>
      <c r="P58">
        <v>1689866289.25</v>
      </c>
      <c r="Q58">
        <f>(R58)/1000</f>
        <v>0</v>
      </c>
      <c r="R58">
        <f>1000*DB58*AP58*(CX58-CY58)/(100*CQ58*(1000-AP58*CX58))</f>
        <v>0</v>
      </c>
      <c r="S58">
        <f>DB58*AP58*(CW58-CV58*(1000-AP58*CY58)/(1000-AP58*CX58))/(100*CQ58)</f>
        <v>0</v>
      </c>
      <c r="T58">
        <f>CV58 - IF(AP58&gt;1, S58*CQ58*100.0/(AR58*DJ58), 0)</f>
        <v>0</v>
      </c>
      <c r="U58">
        <f>((AA58-Q58/2)*T58-S58)/(AA58+Q58/2)</f>
        <v>0</v>
      </c>
      <c r="V58">
        <f>U58*(DC58+DD58)/1000.0</f>
        <v>0</v>
      </c>
      <c r="W58">
        <f>(CV58 - IF(AP58&gt;1, S58*CQ58*100.0/(AR58*DJ58), 0))*(DC58+DD58)/1000.0</f>
        <v>0</v>
      </c>
      <c r="X58">
        <f>2.0/((1/Z58-1/Y58)+SIGN(Z58)*SQRT((1/Z58-1/Y58)*(1/Z58-1/Y58) + 4*CR58/((CR58+1)*(CR58+1))*(2*1/Z58*1/Y58-1/Y58*1/Y58)))</f>
        <v>0</v>
      </c>
      <c r="Y58">
        <f>IF(LEFT(CS58,1)&lt;&gt;"0",IF(LEFT(CS58,1)="1",3.0,CT58),$D$5+$E$5*(DJ58*DC58/($K$5*1000))+$F$5*(DJ58*DC58/($K$5*1000))*MAX(MIN(CQ58,$J$5),$I$5)*MAX(MIN(CQ58,$J$5),$I$5)+$G$5*MAX(MIN(CQ58,$J$5),$I$5)*(DJ58*DC58/($K$5*1000))+$H$5*(DJ58*DC58/($K$5*1000))*(DJ58*DC58/($K$5*1000)))</f>
        <v>0</v>
      </c>
      <c r="Z58">
        <f>Q58*(1000-(1000*0.61365*exp(17.502*AD58/(240.97+AD58))/(DC58+DD58)+CX58)/2)/(1000*0.61365*exp(17.502*AD58/(240.97+AD58))/(DC58+DD58)-CX58)</f>
        <v>0</v>
      </c>
      <c r="AA58">
        <f>1/((CR58+1)/(X58/1.6)+1/(Y58/1.37)) + CR58/((CR58+1)/(X58/1.6) + CR58/(Y58/1.37))</f>
        <v>0</v>
      </c>
      <c r="AB58">
        <f>(CM58*CP58)</f>
        <v>0</v>
      </c>
      <c r="AC58">
        <f>(DE58+(AB58+2*0.95*5.67E-8*(((DE58+$B$7)+273)^4-(DE58+273)^4)-44100*Q58)/(1.84*29.3*Y58+8*0.95*5.67E-8*(DE58+273)^3))</f>
        <v>0</v>
      </c>
      <c r="AD58">
        <f>($C$7*DF58+$D$7*DG58+$E$7*AC58)</f>
        <v>0</v>
      </c>
      <c r="AE58">
        <f>0.61365*exp(17.502*AD58/(240.97+AD58))</f>
        <v>0</v>
      </c>
      <c r="AF58">
        <f>(AG58/AH58*100)</f>
        <v>0</v>
      </c>
      <c r="AG58">
        <f>CX58*(DC58+DD58)/1000</f>
        <v>0</v>
      </c>
      <c r="AH58">
        <f>0.61365*exp(17.502*DE58/(240.97+DE58))</f>
        <v>0</v>
      </c>
      <c r="AI58">
        <f>(AE58-CX58*(DC58+DD58)/1000)</f>
        <v>0</v>
      </c>
      <c r="AJ58">
        <f>(-Q58*44100)</f>
        <v>0</v>
      </c>
      <c r="AK58">
        <f>2*29.3*Y58*0.92*(DE58-AD58)</f>
        <v>0</v>
      </c>
      <c r="AL58">
        <f>2*0.95*5.67E-8*(((DE58+$B$7)+273)^4-(AD58+273)^4)</f>
        <v>0</v>
      </c>
      <c r="AM58">
        <f>AB58+AL58+AJ58+AK58</f>
        <v>0</v>
      </c>
      <c r="AN58">
        <v>0</v>
      </c>
      <c r="AO58">
        <v>0</v>
      </c>
      <c r="AP58">
        <f>IF(AN58*$H$13&gt;=AR58,1.0,(AR58/(AR58-AN58*$H$13)))</f>
        <v>0</v>
      </c>
      <c r="AQ58">
        <f>(AP58-1)*100</f>
        <v>0</v>
      </c>
      <c r="AR58">
        <f>MAX(0,($B$13+$C$13*DJ58)/(1+$D$13*DJ58)*DC58/(DE58+273)*$E$13)</f>
        <v>0</v>
      </c>
      <c r="AS58" t="s">
        <v>550</v>
      </c>
      <c r="AT58">
        <v>12570.4</v>
      </c>
      <c r="AU58">
        <v>549.9728</v>
      </c>
      <c r="AV58">
        <v>2575.47</v>
      </c>
      <c r="AW58">
        <f>1-AU58/AV58</f>
        <v>0</v>
      </c>
      <c r="AX58">
        <v>-0.9844805726750365</v>
      </c>
      <c r="AY58" t="s">
        <v>612</v>
      </c>
      <c r="AZ58">
        <v>12577.8</v>
      </c>
      <c r="BA58">
        <v>603.36428</v>
      </c>
      <c r="BB58">
        <v>763.033</v>
      </c>
      <c r="BC58">
        <f>1-BA58/BB58</f>
        <v>0</v>
      </c>
      <c r="BD58">
        <v>0.5</v>
      </c>
      <c r="BE58">
        <f>CN58</f>
        <v>0</v>
      </c>
      <c r="BF58">
        <f>S58</f>
        <v>0</v>
      </c>
      <c r="BG58">
        <f>BC58*BD58*BE58</f>
        <v>0</v>
      </c>
      <c r="BH58">
        <f>(BF58-AX58)/BE58</f>
        <v>0</v>
      </c>
      <c r="BI58">
        <f>(AV58-BB58)/BB58</f>
        <v>0</v>
      </c>
      <c r="BJ58">
        <f>AU58/(AW58+AU58/BB58)</f>
        <v>0</v>
      </c>
      <c r="BK58" t="s">
        <v>613</v>
      </c>
      <c r="BL58">
        <v>424.24</v>
      </c>
      <c r="BM58">
        <f>IF(BL58&lt;&gt;0, BL58, BJ58)</f>
        <v>0</v>
      </c>
      <c r="BN58">
        <f>1-BM58/BB58</f>
        <v>0</v>
      </c>
      <c r="BO58">
        <f>(BB58-BA58)/(BB58-BM58)</f>
        <v>0</v>
      </c>
      <c r="BP58">
        <f>(AV58-BB58)/(AV58-BM58)</f>
        <v>0</v>
      </c>
      <c r="BQ58">
        <f>(BB58-BA58)/(BB58-AU58)</f>
        <v>0</v>
      </c>
      <c r="BR58">
        <f>(AV58-BB58)/(AV58-AU58)</f>
        <v>0</v>
      </c>
      <c r="BS58">
        <f>(BO58*BM58/BA58)</f>
        <v>0</v>
      </c>
      <c r="BT58">
        <f>(1-BS58)</f>
        <v>0</v>
      </c>
      <c r="BU58">
        <v>2862</v>
      </c>
      <c r="BV58">
        <v>300</v>
      </c>
      <c r="BW58">
        <v>300</v>
      </c>
      <c r="BX58">
        <v>300</v>
      </c>
      <c r="BY58">
        <v>12577.8</v>
      </c>
      <c r="BZ58">
        <v>741.3</v>
      </c>
      <c r="CA58">
        <v>-0.009113049999999999</v>
      </c>
      <c r="CB58">
        <v>-0.54</v>
      </c>
      <c r="CC58" t="s">
        <v>415</v>
      </c>
      <c r="CD58" t="s">
        <v>415</v>
      </c>
      <c r="CE58" t="s">
        <v>415</v>
      </c>
      <c r="CF58" t="s">
        <v>415</v>
      </c>
      <c r="CG58" t="s">
        <v>415</v>
      </c>
      <c r="CH58" t="s">
        <v>415</v>
      </c>
      <c r="CI58" t="s">
        <v>415</v>
      </c>
      <c r="CJ58" t="s">
        <v>415</v>
      </c>
      <c r="CK58" t="s">
        <v>415</v>
      </c>
      <c r="CL58" t="s">
        <v>415</v>
      </c>
      <c r="CM58">
        <f>$B$11*DK58+$C$11*DL58+$F$11*DW58*(1-DZ58)</f>
        <v>0</v>
      </c>
      <c r="CN58">
        <f>CM58*CO58</f>
        <v>0</v>
      </c>
      <c r="CO58">
        <f>($B$11*$D$9+$C$11*$D$9+$F$11*((EJ58+EB58)/MAX(EJ58+EB58+EK58, 0.1)*$I$9+EK58/MAX(EJ58+EB58+EK58, 0.1)*$J$9))/($B$11+$C$11+$F$11)</f>
        <v>0</v>
      </c>
      <c r="CP58">
        <f>($B$11*$K$9+$C$11*$K$9+$F$11*((EJ58+EB58)/MAX(EJ58+EB58+EK58, 0.1)*$P$9+EK58/MAX(EJ58+EB58+EK58, 0.1)*$Q$9))/($B$11+$C$11+$F$11)</f>
        <v>0</v>
      </c>
      <c r="CQ58">
        <v>6</v>
      </c>
      <c r="CR58">
        <v>0.5</v>
      </c>
      <c r="CS58" t="s">
        <v>416</v>
      </c>
      <c r="CT58">
        <v>2</v>
      </c>
      <c r="CU58">
        <v>1689866289.25</v>
      </c>
      <c r="CV58">
        <v>1990.380666666667</v>
      </c>
      <c r="CW58">
        <v>2017.804333333333</v>
      </c>
      <c r="CX58">
        <v>18.81102</v>
      </c>
      <c r="CY58">
        <v>17.50506333333334</v>
      </c>
      <c r="CZ58">
        <v>1991.758</v>
      </c>
      <c r="DA58">
        <v>18.58362999999999</v>
      </c>
      <c r="DB58">
        <v>600.2327333333335</v>
      </c>
      <c r="DC58">
        <v>101.5926333333333</v>
      </c>
      <c r="DD58">
        <v>0.1000018166666667</v>
      </c>
      <c r="DE58">
        <v>25.49944666666667</v>
      </c>
      <c r="DF58">
        <v>25.21063666666667</v>
      </c>
      <c r="DG58">
        <v>999.9000000000002</v>
      </c>
      <c r="DH58">
        <v>0</v>
      </c>
      <c r="DI58">
        <v>0</v>
      </c>
      <c r="DJ58">
        <v>10018.33133333333</v>
      </c>
      <c r="DK58">
        <v>0</v>
      </c>
      <c r="DL58">
        <v>1053.323333333333</v>
      </c>
      <c r="DM58">
        <v>-27.42368333333333</v>
      </c>
      <c r="DN58">
        <v>2028.539666666667</v>
      </c>
      <c r="DO58">
        <v>2053.756333333333</v>
      </c>
      <c r="DP58">
        <v>1.305945</v>
      </c>
      <c r="DQ58">
        <v>2017.804333333333</v>
      </c>
      <c r="DR58">
        <v>17.50506333333334</v>
      </c>
      <c r="DS58">
        <v>1.911062</v>
      </c>
      <c r="DT58">
        <v>1.778387333333334</v>
      </c>
      <c r="DU58">
        <v>16.72609333333333</v>
      </c>
      <c r="DV58">
        <v>15.59810666666667</v>
      </c>
      <c r="DW58">
        <v>1500.004666666667</v>
      </c>
      <c r="DX58">
        <v>0.9729984999999999</v>
      </c>
      <c r="DY58">
        <v>0.02700110000000001</v>
      </c>
      <c r="DZ58">
        <v>0</v>
      </c>
      <c r="EA58">
        <v>603.4398999999999</v>
      </c>
      <c r="EB58">
        <v>4.99931</v>
      </c>
      <c r="EC58">
        <v>11276.26666666667</v>
      </c>
      <c r="ED58">
        <v>13259.28</v>
      </c>
      <c r="EE58">
        <v>39.25386666666667</v>
      </c>
      <c r="EF58">
        <v>40.31443333333333</v>
      </c>
      <c r="EG58">
        <v>39.49563333333332</v>
      </c>
      <c r="EH58">
        <v>39.60183333333332</v>
      </c>
      <c r="EI58">
        <v>40.5268</v>
      </c>
      <c r="EJ58">
        <v>1454.638333333333</v>
      </c>
      <c r="EK58">
        <v>40.36733333333332</v>
      </c>
      <c r="EL58">
        <v>0</v>
      </c>
      <c r="EM58">
        <v>83.79999995231628</v>
      </c>
      <c r="EN58">
        <v>0</v>
      </c>
      <c r="EO58">
        <v>603.36428</v>
      </c>
      <c r="EP58">
        <v>-5.314846147062421</v>
      </c>
      <c r="EQ58">
        <v>716.4846168251781</v>
      </c>
      <c r="ER58">
        <v>11278.68</v>
      </c>
      <c r="ES58">
        <v>15</v>
      </c>
      <c r="ET58">
        <v>1689865629.1</v>
      </c>
      <c r="EU58" t="s">
        <v>581</v>
      </c>
      <c r="EV58">
        <v>1689865629.1</v>
      </c>
      <c r="EW58">
        <v>1689861608.6</v>
      </c>
      <c r="EX58">
        <v>19</v>
      </c>
      <c r="EY58">
        <v>-0.057</v>
      </c>
      <c r="EZ58">
        <v>-0.008999999999999999</v>
      </c>
      <c r="FA58">
        <v>0.844</v>
      </c>
      <c r="FB58">
        <v>0.167</v>
      </c>
      <c r="FC58">
        <v>1</v>
      </c>
      <c r="FD58">
        <v>16</v>
      </c>
      <c r="FE58">
        <v>0.26</v>
      </c>
      <c r="FF58">
        <v>0.05</v>
      </c>
      <c r="FG58">
        <v>-27.13426500000001</v>
      </c>
      <c r="FH58">
        <v>-7.525364352720413</v>
      </c>
      <c r="FI58">
        <v>0.8109820548415358</v>
      </c>
      <c r="FJ58">
        <v>0</v>
      </c>
      <c r="FK58">
        <v>1990.214333333334</v>
      </c>
      <c r="FL58">
        <v>19.64983314794421</v>
      </c>
      <c r="FM58">
        <v>1.418639449926883</v>
      </c>
      <c r="FN58">
        <v>0</v>
      </c>
      <c r="FO58">
        <v>1.29245125</v>
      </c>
      <c r="FP58">
        <v>0.2349623639774845</v>
      </c>
      <c r="FQ58">
        <v>0.02381412639458982</v>
      </c>
      <c r="FR58">
        <v>1</v>
      </c>
      <c r="FS58">
        <v>18.80876</v>
      </c>
      <c r="FT58">
        <v>0.2440791991100746</v>
      </c>
      <c r="FU58">
        <v>0.01846630444891495</v>
      </c>
      <c r="FV58">
        <v>1</v>
      </c>
      <c r="FW58">
        <v>2</v>
      </c>
      <c r="FX58">
        <v>4</v>
      </c>
      <c r="FY58" t="s">
        <v>459</v>
      </c>
      <c r="FZ58">
        <v>3.18192</v>
      </c>
      <c r="GA58">
        <v>2.79679</v>
      </c>
      <c r="GB58">
        <v>0.295491</v>
      </c>
      <c r="GC58">
        <v>0.298854</v>
      </c>
      <c r="GD58">
        <v>0.102491</v>
      </c>
      <c r="GE58">
        <v>0.0983976</v>
      </c>
      <c r="GF58">
        <v>22182.6</v>
      </c>
      <c r="GG58">
        <v>17552.6</v>
      </c>
      <c r="GH58">
        <v>29394.5</v>
      </c>
      <c r="GI58">
        <v>24496.7</v>
      </c>
      <c r="GJ58">
        <v>33543.7</v>
      </c>
      <c r="GK58">
        <v>32229.2</v>
      </c>
      <c r="GL58">
        <v>40530.5</v>
      </c>
      <c r="GM58">
        <v>39957.3</v>
      </c>
      <c r="GN58">
        <v>2.208</v>
      </c>
      <c r="GO58">
        <v>1.9557</v>
      </c>
      <c r="GP58">
        <v>0.142656</v>
      </c>
      <c r="GQ58">
        <v>0</v>
      </c>
      <c r="GR58">
        <v>22.8323</v>
      </c>
      <c r="GS58">
        <v>999.9</v>
      </c>
      <c r="GT58">
        <v>65.59999999999999</v>
      </c>
      <c r="GU58">
        <v>26.9</v>
      </c>
      <c r="GV58">
        <v>22.9762</v>
      </c>
      <c r="GW58">
        <v>62.3275</v>
      </c>
      <c r="GX58">
        <v>32.7644</v>
      </c>
      <c r="GY58">
        <v>1</v>
      </c>
      <c r="GZ58">
        <v>-0.257693</v>
      </c>
      <c r="HA58">
        <v>0.252094</v>
      </c>
      <c r="HB58">
        <v>20.2659</v>
      </c>
      <c r="HC58">
        <v>5.22717</v>
      </c>
      <c r="HD58">
        <v>11.9081</v>
      </c>
      <c r="HE58">
        <v>4.9644</v>
      </c>
      <c r="HF58">
        <v>3.2917</v>
      </c>
      <c r="HG58">
        <v>9999</v>
      </c>
      <c r="HH58">
        <v>9999</v>
      </c>
      <c r="HI58">
        <v>9999</v>
      </c>
      <c r="HJ58">
        <v>999.9</v>
      </c>
      <c r="HK58">
        <v>4.97015</v>
      </c>
      <c r="HL58">
        <v>1.87471</v>
      </c>
      <c r="HM58">
        <v>1.87347</v>
      </c>
      <c r="HN58">
        <v>1.87256</v>
      </c>
      <c r="HO58">
        <v>1.87409</v>
      </c>
      <c r="HP58">
        <v>1.86907</v>
      </c>
      <c r="HQ58">
        <v>1.87332</v>
      </c>
      <c r="HR58">
        <v>1.87836</v>
      </c>
      <c r="HS58">
        <v>0</v>
      </c>
      <c r="HT58">
        <v>0</v>
      </c>
      <c r="HU58">
        <v>0</v>
      </c>
      <c r="HV58">
        <v>0</v>
      </c>
      <c r="HW58" t="s">
        <v>419</v>
      </c>
      <c r="HX58" t="s">
        <v>420</v>
      </c>
      <c r="HY58" t="s">
        <v>421</v>
      </c>
      <c r="HZ58" t="s">
        <v>421</v>
      </c>
      <c r="IA58" t="s">
        <v>421</v>
      </c>
      <c r="IB58" t="s">
        <v>421</v>
      </c>
      <c r="IC58">
        <v>0</v>
      </c>
      <c r="ID58">
        <v>100</v>
      </c>
      <c r="IE58">
        <v>100</v>
      </c>
      <c r="IF58">
        <v>-1.38</v>
      </c>
      <c r="IG58">
        <v>0.2279</v>
      </c>
      <c r="IH58">
        <v>0.8436955310835852</v>
      </c>
      <c r="II58">
        <v>0.0007502269904989051</v>
      </c>
      <c r="IJ58">
        <v>-1.907541437940456E-06</v>
      </c>
      <c r="IK58">
        <v>4.87577687351772E-10</v>
      </c>
      <c r="IL58">
        <v>0.01467436238513454</v>
      </c>
      <c r="IM58">
        <v>-0.004180631305406676</v>
      </c>
      <c r="IN58">
        <v>0.0009752032425147314</v>
      </c>
      <c r="IO58">
        <v>-7.227821618075307E-06</v>
      </c>
      <c r="IP58">
        <v>1</v>
      </c>
      <c r="IQ58">
        <v>1943</v>
      </c>
      <c r="IR58">
        <v>1</v>
      </c>
      <c r="IS58">
        <v>21</v>
      </c>
      <c r="IT58">
        <v>11.1</v>
      </c>
      <c r="IU58">
        <v>78.09999999999999</v>
      </c>
      <c r="IV58">
        <v>3.90625</v>
      </c>
      <c r="IW58">
        <v>2.33765</v>
      </c>
      <c r="IX58">
        <v>1.42578</v>
      </c>
      <c r="IY58">
        <v>2.27661</v>
      </c>
      <c r="IZ58">
        <v>1.54785</v>
      </c>
      <c r="JA58">
        <v>2.37427</v>
      </c>
      <c r="JB58">
        <v>30.5877</v>
      </c>
      <c r="JC58">
        <v>15.1652</v>
      </c>
      <c r="JD58">
        <v>18</v>
      </c>
      <c r="JE58">
        <v>621.232</v>
      </c>
      <c r="JF58">
        <v>445.168</v>
      </c>
      <c r="JG58">
        <v>24.0957</v>
      </c>
      <c r="JH58">
        <v>23.9109</v>
      </c>
      <c r="JI58">
        <v>30.0002</v>
      </c>
      <c r="JJ58">
        <v>23.888</v>
      </c>
      <c r="JK58">
        <v>23.8428</v>
      </c>
      <c r="JL58">
        <v>78.1994</v>
      </c>
      <c r="JM58">
        <v>24.7598</v>
      </c>
      <c r="JN58">
        <v>88.56829999999999</v>
      </c>
      <c r="JO58">
        <v>23.9622</v>
      </c>
      <c r="JP58">
        <v>2023.1</v>
      </c>
      <c r="JQ58">
        <v>17.5907</v>
      </c>
      <c r="JR58">
        <v>95.75279999999999</v>
      </c>
      <c r="JS58">
        <v>101.668</v>
      </c>
    </row>
    <row r="59" spans="1:279">
      <c r="A59">
        <v>43</v>
      </c>
      <c r="B59">
        <v>1689869643.1</v>
      </c>
      <c r="C59">
        <v>8615</v>
      </c>
      <c r="D59" t="s">
        <v>614</v>
      </c>
      <c r="E59" t="s">
        <v>615</v>
      </c>
      <c r="F59">
        <v>15</v>
      </c>
      <c r="L59" t="s">
        <v>616</v>
      </c>
      <c r="N59" t="s">
        <v>617</v>
      </c>
      <c r="O59" t="s">
        <v>618</v>
      </c>
      <c r="P59">
        <v>1689869635.099999</v>
      </c>
      <c r="Q59">
        <f>(R59)/1000</f>
        <v>0</v>
      </c>
      <c r="R59">
        <f>1000*DB59*AP59*(CX59-CY59)/(100*CQ59*(1000-AP59*CX59))</f>
        <v>0</v>
      </c>
      <c r="S59">
        <f>DB59*AP59*(CW59-CV59*(1000-AP59*CY59)/(1000-AP59*CX59))/(100*CQ59)</f>
        <v>0</v>
      </c>
      <c r="T59">
        <f>CV59 - IF(AP59&gt;1, S59*CQ59*100.0/(AR59*DJ59), 0)</f>
        <v>0</v>
      </c>
      <c r="U59">
        <f>((AA59-Q59/2)*T59-S59)/(AA59+Q59/2)</f>
        <v>0</v>
      </c>
      <c r="V59">
        <f>U59*(DC59+DD59)/1000.0</f>
        <v>0</v>
      </c>
      <c r="W59">
        <f>(CV59 - IF(AP59&gt;1, S59*CQ59*100.0/(AR59*DJ59), 0))*(DC59+DD59)/1000.0</f>
        <v>0</v>
      </c>
      <c r="X59">
        <f>2.0/((1/Z59-1/Y59)+SIGN(Z59)*SQRT((1/Z59-1/Y59)*(1/Z59-1/Y59) + 4*CR59/((CR59+1)*(CR59+1))*(2*1/Z59*1/Y59-1/Y59*1/Y59)))</f>
        <v>0</v>
      </c>
      <c r="Y59">
        <f>IF(LEFT(CS59,1)&lt;&gt;"0",IF(LEFT(CS59,1)="1",3.0,CT59),$D$5+$E$5*(DJ59*DC59/($K$5*1000))+$F$5*(DJ59*DC59/($K$5*1000))*MAX(MIN(CQ59,$J$5),$I$5)*MAX(MIN(CQ59,$J$5),$I$5)+$G$5*MAX(MIN(CQ59,$J$5),$I$5)*(DJ59*DC59/($K$5*1000))+$H$5*(DJ59*DC59/($K$5*1000))*(DJ59*DC59/($K$5*1000)))</f>
        <v>0</v>
      </c>
      <c r="Z59">
        <f>Q59*(1000-(1000*0.61365*exp(17.502*AD59/(240.97+AD59))/(DC59+DD59)+CX59)/2)/(1000*0.61365*exp(17.502*AD59/(240.97+AD59))/(DC59+DD59)-CX59)</f>
        <v>0</v>
      </c>
      <c r="AA59">
        <f>1/((CR59+1)/(X59/1.6)+1/(Y59/1.37)) + CR59/((CR59+1)/(X59/1.6) + CR59/(Y59/1.37))</f>
        <v>0</v>
      </c>
      <c r="AB59">
        <f>(CM59*CP59)</f>
        <v>0</v>
      </c>
      <c r="AC59">
        <f>(DE59+(AB59+2*0.95*5.67E-8*(((DE59+$B$7)+273)^4-(DE59+273)^4)-44100*Q59)/(1.84*29.3*Y59+8*0.95*5.67E-8*(DE59+273)^3))</f>
        <v>0</v>
      </c>
      <c r="AD59">
        <f>($C$7*DF59+$D$7*DG59+$E$7*AC59)</f>
        <v>0</v>
      </c>
      <c r="AE59">
        <f>0.61365*exp(17.502*AD59/(240.97+AD59))</f>
        <v>0</v>
      </c>
      <c r="AF59">
        <f>(AG59/AH59*100)</f>
        <v>0</v>
      </c>
      <c r="AG59">
        <f>CX59*(DC59+DD59)/1000</f>
        <v>0</v>
      </c>
      <c r="AH59">
        <f>0.61365*exp(17.502*DE59/(240.97+DE59))</f>
        <v>0</v>
      </c>
      <c r="AI59">
        <f>(AE59-CX59*(DC59+DD59)/1000)</f>
        <v>0</v>
      </c>
      <c r="AJ59">
        <f>(-Q59*44100)</f>
        <v>0</v>
      </c>
      <c r="AK59">
        <f>2*29.3*Y59*0.92*(DE59-AD59)</f>
        <v>0</v>
      </c>
      <c r="AL59">
        <f>2*0.95*5.67E-8*(((DE59+$B$7)+273)^4-(AD59+273)^4)</f>
        <v>0</v>
      </c>
      <c r="AM59">
        <f>AB59+AL59+AJ59+AK59</f>
        <v>0</v>
      </c>
      <c r="AN59">
        <v>0</v>
      </c>
      <c r="AO59">
        <v>0</v>
      </c>
      <c r="AP59">
        <f>IF(AN59*$H$13&gt;=AR59,1.0,(AR59/(AR59-AN59*$H$13)))</f>
        <v>0</v>
      </c>
      <c r="AQ59">
        <f>(AP59-1)*100</f>
        <v>0</v>
      </c>
      <c r="AR59">
        <f>MAX(0,($B$13+$C$13*DJ59)/(1+$D$13*DJ59)*DC59/(DE59+273)*$E$13)</f>
        <v>0</v>
      </c>
      <c r="AS59" t="s">
        <v>550</v>
      </c>
      <c r="AT59">
        <v>12570.4</v>
      </c>
      <c r="AU59">
        <v>549.9728</v>
      </c>
      <c r="AV59">
        <v>2575.47</v>
      </c>
      <c r="AW59">
        <f>1-AU59/AV59</f>
        <v>0</v>
      </c>
      <c r="AX59">
        <v>-0.9844805726750365</v>
      </c>
      <c r="AY59" t="s">
        <v>619</v>
      </c>
      <c r="AZ59">
        <v>12560.7</v>
      </c>
      <c r="BA59">
        <v>766.8484000000001</v>
      </c>
      <c r="BB59">
        <v>1058.7</v>
      </c>
      <c r="BC59">
        <f>1-BA59/BB59</f>
        <v>0</v>
      </c>
      <c r="BD59">
        <v>0.5</v>
      </c>
      <c r="BE59">
        <f>CN59</f>
        <v>0</v>
      </c>
      <c r="BF59">
        <f>S59</f>
        <v>0</v>
      </c>
      <c r="BG59">
        <f>BC59*BD59*BE59</f>
        <v>0</v>
      </c>
      <c r="BH59">
        <f>(BF59-AX59)/BE59</f>
        <v>0</v>
      </c>
      <c r="BI59">
        <f>(AV59-BB59)/BB59</f>
        <v>0</v>
      </c>
      <c r="BJ59">
        <f>AU59/(AW59+AU59/BB59)</f>
        <v>0</v>
      </c>
      <c r="BK59" t="s">
        <v>620</v>
      </c>
      <c r="BL59">
        <v>522.87</v>
      </c>
      <c r="BM59">
        <f>IF(BL59&lt;&gt;0, BL59, BJ59)</f>
        <v>0</v>
      </c>
      <c r="BN59">
        <f>1-BM59/BB59</f>
        <v>0</v>
      </c>
      <c r="BO59">
        <f>(BB59-BA59)/(BB59-BM59)</f>
        <v>0</v>
      </c>
      <c r="BP59">
        <f>(AV59-BB59)/(AV59-BM59)</f>
        <v>0</v>
      </c>
      <c r="BQ59">
        <f>(BB59-BA59)/(BB59-AU59)</f>
        <v>0</v>
      </c>
      <c r="BR59">
        <f>(AV59-BB59)/(AV59-AU59)</f>
        <v>0</v>
      </c>
      <c r="BS59">
        <f>(BO59*BM59/BA59)</f>
        <v>0</v>
      </c>
      <c r="BT59">
        <f>(1-BS59)</f>
        <v>0</v>
      </c>
      <c r="BU59">
        <v>2864</v>
      </c>
      <c r="BV59">
        <v>300</v>
      </c>
      <c r="BW59">
        <v>300</v>
      </c>
      <c r="BX59">
        <v>300</v>
      </c>
      <c r="BY59">
        <v>12560.7</v>
      </c>
      <c r="BZ59">
        <v>1016.05</v>
      </c>
      <c r="CA59">
        <v>-0.00910337</v>
      </c>
      <c r="CB59">
        <v>-0.59</v>
      </c>
      <c r="CC59" t="s">
        <v>415</v>
      </c>
      <c r="CD59" t="s">
        <v>415</v>
      </c>
      <c r="CE59" t="s">
        <v>415</v>
      </c>
      <c r="CF59" t="s">
        <v>415</v>
      </c>
      <c r="CG59" t="s">
        <v>415</v>
      </c>
      <c r="CH59" t="s">
        <v>415</v>
      </c>
      <c r="CI59" t="s">
        <v>415</v>
      </c>
      <c r="CJ59" t="s">
        <v>415</v>
      </c>
      <c r="CK59" t="s">
        <v>415</v>
      </c>
      <c r="CL59" t="s">
        <v>415</v>
      </c>
      <c r="CM59">
        <f>$B$11*DK59+$C$11*DL59+$F$11*DW59*(1-DZ59)</f>
        <v>0</v>
      </c>
      <c r="CN59">
        <f>CM59*CO59</f>
        <v>0</v>
      </c>
      <c r="CO59">
        <f>($B$11*$D$9+$C$11*$D$9+$F$11*((EJ59+EB59)/MAX(EJ59+EB59+EK59, 0.1)*$I$9+EK59/MAX(EJ59+EB59+EK59, 0.1)*$J$9))/($B$11+$C$11+$F$11)</f>
        <v>0</v>
      </c>
      <c r="CP59">
        <f>($B$11*$K$9+$C$11*$K$9+$F$11*((EJ59+EB59)/MAX(EJ59+EB59+EK59, 0.1)*$P$9+EK59/MAX(EJ59+EB59+EK59, 0.1)*$Q$9))/($B$11+$C$11+$F$11)</f>
        <v>0</v>
      </c>
      <c r="CQ59">
        <v>6</v>
      </c>
      <c r="CR59">
        <v>0.5</v>
      </c>
      <c r="CS59" t="s">
        <v>416</v>
      </c>
      <c r="CT59">
        <v>2</v>
      </c>
      <c r="CU59">
        <v>1689869635.099999</v>
      </c>
      <c r="CV59">
        <v>409.9526129032258</v>
      </c>
      <c r="CW59">
        <v>425.1125483870967</v>
      </c>
      <c r="CX59">
        <v>17.72962580645162</v>
      </c>
      <c r="CY59">
        <v>15.94307741935484</v>
      </c>
      <c r="CZ59">
        <v>409.1206129032258</v>
      </c>
      <c r="DA59">
        <v>17.52755806451613</v>
      </c>
      <c r="DB59">
        <v>600.2057741935485</v>
      </c>
      <c r="DC59">
        <v>101.5932258064516</v>
      </c>
      <c r="DD59">
        <v>0.09976133870967739</v>
      </c>
      <c r="DE59">
        <v>24.42686774193549</v>
      </c>
      <c r="DF59">
        <v>24.46740967741935</v>
      </c>
      <c r="DG59">
        <v>999.9000000000003</v>
      </c>
      <c r="DH59">
        <v>0</v>
      </c>
      <c r="DI59">
        <v>0</v>
      </c>
      <c r="DJ59">
        <v>9990.095161290321</v>
      </c>
      <c r="DK59">
        <v>0</v>
      </c>
      <c r="DL59">
        <v>1015.100677419355</v>
      </c>
      <c r="DM59">
        <v>-15.12726451612903</v>
      </c>
      <c r="DN59">
        <v>417.3854516129032</v>
      </c>
      <c r="DO59">
        <v>432.0000000000001</v>
      </c>
      <c r="DP59">
        <v>1.786550645161291</v>
      </c>
      <c r="DQ59">
        <v>425.1125483870967</v>
      </c>
      <c r="DR59">
        <v>15.94307741935484</v>
      </c>
      <c r="DS59">
        <v>1.80121129032258</v>
      </c>
      <c r="DT59">
        <v>1.61970935483871</v>
      </c>
      <c r="DU59">
        <v>15.79725483870967</v>
      </c>
      <c r="DV59">
        <v>14.14757419354839</v>
      </c>
      <c r="DW59">
        <v>1499.931290322581</v>
      </c>
      <c r="DX59">
        <v>0.9730038709677418</v>
      </c>
      <c r="DY59">
        <v>0.02699629677419355</v>
      </c>
      <c r="DZ59">
        <v>0</v>
      </c>
      <c r="EA59">
        <v>767.2271935483869</v>
      </c>
      <c r="EB59">
        <v>4.999310000000001</v>
      </c>
      <c r="EC59">
        <v>13029.91935483871</v>
      </c>
      <c r="ED59">
        <v>13258.64516129032</v>
      </c>
      <c r="EE59">
        <v>36.42912903225806</v>
      </c>
      <c r="EF59">
        <v>38.03206451612902</v>
      </c>
      <c r="EG59">
        <v>36.84248387096773</v>
      </c>
      <c r="EH59">
        <v>37.23558064516128</v>
      </c>
      <c r="EI59">
        <v>37.69116129032257</v>
      </c>
      <c r="EJ59">
        <v>1454.573225806451</v>
      </c>
      <c r="EK59">
        <v>40.35838709677418</v>
      </c>
      <c r="EL59">
        <v>0</v>
      </c>
      <c r="EM59">
        <v>3345.399999856949</v>
      </c>
      <c r="EN59">
        <v>0</v>
      </c>
      <c r="EO59">
        <v>766.8484000000001</v>
      </c>
      <c r="EP59">
        <v>-35.58369235171225</v>
      </c>
      <c r="EQ59">
        <v>-399.446155026132</v>
      </c>
      <c r="ER59">
        <v>13025.728</v>
      </c>
      <c r="ES59">
        <v>15</v>
      </c>
      <c r="ET59">
        <v>1689869683.6</v>
      </c>
      <c r="EU59" t="s">
        <v>621</v>
      </c>
      <c r="EV59">
        <v>1689869683.6</v>
      </c>
      <c r="EW59">
        <v>1689861608.6</v>
      </c>
      <c r="EX59">
        <v>20</v>
      </c>
      <c r="EY59">
        <v>-0.02</v>
      </c>
      <c r="EZ59">
        <v>-0.008999999999999999</v>
      </c>
      <c r="FA59">
        <v>0.832</v>
      </c>
      <c r="FB59">
        <v>0.167</v>
      </c>
      <c r="FC59">
        <v>431</v>
      </c>
      <c r="FD59">
        <v>16</v>
      </c>
      <c r="FE59">
        <v>0.26</v>
      </c>
      <c r="FF59">
        <v>0.05</v>
      </c>
      <c r="FG59">
        <v>-15.1363375</v>
      </c>
      <c r="FH59">
        <v>0.1254292682926999</v>
      </c>
      <c r="FI59">
        <v>0.02935148793076761</v>
      </c>
      <c r="FJ59">
        <v>1</v>
      </c>
      <c r="FK59">
        <v>409.985</v>
      </c>
      <c r="FL59">
        <v>0.08831145717429779</v>
      </c>
      <c r="FM59">
        <v>0.02758018612458353</v>
      </c>
      <c r="FN59">
        <v>1</v>
      </c>
      <c r="FO59">
        <v>1.791054</v>
      </c>
      <c r="FP59">
        <v>-0.1505110694183891</v>
      </c>
      <c r="FQ59">
        <v>0.01986847286532106</v>
      </c>
      <c r="FR59">
        <v>1</v>
      </c>
      <c r="FS59">
        <v>17.7315</v>
      </c>
      <c r="FT59">
        <v>-0.6183510567296431</v>
      </c>
      <c r="FU59">
        <v>0.04562343695952789</v>
      </c>
      <c r="FV59">
        <v>1</v>
      </c>
      <c r="FW59">
        <v>4</v>
      </c>
      <c r="FX59">
        <v>4</v>
      </c>
      <c r="FY59" t="s">
        <v>418</v>
      </c>
      <c r="FZ59">
        <v>3.17953</v>
      </c>
      <c r="GA59">
        <v>2.79727</v>
      </c>
      <c r="GB59">
        <v>0.103634</v>
      </c>
      <c r="GC59">
        <v>0.107217</v>
      </c>
      <c r="GD59">
        <v>0.0974125</v>
      </c>
      <c r="GE59">
        <v>0.09129089999999999</v>
      </c>
      <c r="GF59">
        <v>28075.3</v>
      </c>
      <c r="GG59">
        <v>22254.5</v>
      </c>
      <c r="GH59">
        <v>29267.9</v>
      </c>
      <c r="GI59">
        <v>24414.8</v>
      </c>
      <c r="GJ59">
        <v>33596.8</v>
      </c>
      <c r="GK59">
        <v>32376.5</v>
      </c>
      <c r="GL59">
        <v>40365.6</v>
      </c>
      <c r="GM59">
        <v>39827.4</v>
      </c>
      <c r="GN59">
        <v>2.18033</v>
      </c>
      <c r="GO59">
        <v>1.87252</v>
      </c>
      <c r="GP59">
        <v>0.07443130000000001</v>
      </c>
      <c r="GQ59">
        <v>0</v>
      </c>
      <c r="GR59">
        <v>23.2838</v>
      </c>
      <c r="GS59">
        <v>999.9</v>
      </c>
      <c r="GT59">
        <v>48</v>
      </c>
      <c r="GU59">
        <v>31.6</v>
      </c>
      <c r="GV59">
        <v>22.0547</v>
      </c>
      <c r="GW59">
        <v>62.1212</v>
      </c>
      <c r="GX59">
        <v>33.0529</v>
      </c>
      <c r="GY59">
        <v>1</v>
      </c>
      <c r="GZ59">
        <v>-0.0712729</v>
      </c>
      <c r="HA59">
        <v>-2.34219</v>
      </c>
      <c r="HB59">
        <v>20.2486</v>
      </c>
      <c r="HC59">
        <v>5.22882</v>
      </c>
      <c r="HD59">
        <v>11.9081</v>
      </c>
      <c r="HE59">
        <v>4.96415</v>
      </c>
      <c r="HF59">
        <v>3.292</v>
      </c>
      <c r="HG59">
        <v>9999</v>
      </c>
      <c r="HH59">
        <v>9999</v>
      </c>
      <c r="HI59">
        <v>9999</v>
      </c>
      <c r="HJ59">
        <v>999.9</v>
      </c>
      <c r="HK59">
        <v>4.97017</v>
      </c>
      <c r="HL59">
        <v>1.87503</v>
      </c>
      <c r="HM59">
        <v>1.87379</v>
      </c>
      <c r="HN59">
        <v>1.87298</v>
      </c>
      <c r="HO59">
        <v>1.87442</v>
      </c>
      <c r="HP59">
        <v>1.8694</v>
      </c>
      <c r="HQ59">
        <v>1.87363</v>
      </c>
      <c r="HR59">
        <v>1.87866</v>
      </c>
      <c r="HS59">
        <v>0</v>
      </c>
      <c r="HT59">
        <v>0</v>
      </c>
      <c r="HU59">
        <v>0</v>
      </c>
      <c r="HV59">
        <v>0</v>
      </c>
      <c r="HW59" t="s">
        <v>419</v>
      </c>
      <c r="HX59" t="s">
        <v>420</v>
      </c>
      <c r="HY59" t="s">
        <v>421</v>
      </c>
      <c r="HZ59" t="s">
        <v>421</v>
      </c>
      <c r="IA59" t="s">
        <v>421</v>
      </c>
      <c r="IB59" t="s">
        <v>421</v>
      </c>
      <c r="IC59">
        <v>0</v>
      </c>
      <c r="ID59">
        <v>100</v>
      </c>
      <c r="IE59">
        <v>100</v>
      </c>
      <c r="IF59">
        <v>0.832</v>
      </c>
      <c r="IG59">
        <v>0.2007</v>
      </c>
      <c r="IH59">
        <v>0.8436955310835852</v>
      </c>
      <c r="II59">
        <v>0.0007502269904989051</v>
      </c>
      <c r="IJ59">
        <v>-1.907541437940456E-06</v>
      </c>
      <c r="IK59">
        <v>4.87577687351772E-10</v>
      </c>
      <c r="IL59">
        <v>0.01467436238513454</v>
      </c>
      <c r="IM59">
        <v>-0.004180631305406676</v>
      </c>
      <c r="IN59">
        <v>0.0009752032425147314</v>
      </c>
      <c r="IO59">
        <v>-7.227821618075307E-06</v>
      </c>
      <c r="IP59">
        <v>1</v>
      </c>
      <c r="IQ59">
        <v>1943</v>
      </c>
      <c r="IR59">
        <v>1</v>
      </c>
      <c r="IS59">
        <v>21</v>
      </c>
      <c r="IT59">
        <v>66.90000000000001</v>
      </c>
      <c r="IU59">
        <v>133.9</v>
      </c>
      <c r="IV59">
        <v>1.09985</v>
      </c>
      <c r="IW59">
        <v>2.43042</v>
      </c>
      <c r="IX59">
        <v>1.42578</v>
      </c>
      <c r="IY59">
        <v>2.27051</v>
      </c>
      <c r="IZ59">
        <v>1.54785</v>
      </c>
      <c r="JA59">
        <v>2.4646</v>
      </c>
      <c r="JB59">
        <v>35.1286</v>
      </c>
      <c r="JC59">
        <v>14.5611</v>
      </c>
      <c r="JD59">
        <v>18</v>
      </c>
      <c r="JE59">
        <v>627.349</v>
      </c>
      <c r="JF59">
        <v>416.632</v>
      </c>
      <c r="JG59">
        <v>24.6913</v>
      </c>
      <c r="JH59">
        <v>26.3224</v>
      </c>
      <c r="JI59">
        <v>30.0006</v>
      </c>
      <c r="JJ59">
        <v>26.2711</v>
      </c>
      <c r="JK59">
        <v>26.2216</v>
      </c>
      <c r="JL59">
        <v>22.0302</v>
      </c>
      <c r="JM59">
        <v>27.0395</v>
      </c>
      <c r="JN59">
        <v>44.4897</v>
      </c>
      <c r="JO59">
        <v>24.7783</v>
      </c>
      <c r="JP59">
        <v>425.114</v>
      </c>
      <c r="JQ59">
        <v>15.8305</v>
      </c>
      <c r="JR59">
        <v>95.3537</v>
      </c>
      <c r="JS59">
        <v>101.334</v>
      </c>
    </row>
    <row r="60" spans="1:279">
      <c r="A60">
        <v>44</v>
      </c>
      <c r="B60">
        <v>1689869804.6</v>
      </c>
      <c r="C60">
        <v>8776.5</v>
      </c>
      <c r="D60" t="s">
        <v>622</v>
      </c>
      <c r="E60" t="s">
        <v>623</v>
      </c>
      <c r="F60">
        <v>15</v>
      </c>
      <c r="L60" t="s">
        <v>616</v>
      </c>
      <c r="N60" t="s">
        <v>617</v>
      </c>
      <c r="O60" t="s">
        <v>618</v>
      </c>
      <c r="P60">
        <v>1689869796.599999</v>
      </c>
      <c r="Q60">
        <f>(R60)/1000</f>
        <v>0</v>
      </c>
      <c r="R60">
        <f>1000*DB60*AP60*(CX60-CY60)/(100*CQ60*(1000-AP60*CX60))</f>
        <v>0</v>
      </c>
      <c r="S60">
        <f>DB60*AP60*(CW60-CV60*(1000-AP60*CY60)/(1000-AP60*CX60))/(100*CQ60)</f>
        <v>0</v>
      </c>
      <c r="T60">
        <f>CV60 - IF(AP60&gt;1, S60*CQ60*100.0/(AR60*DJ60), 0)</f>
        <v>0</v>
      </c>
      <c r="U60">
        <f>((AA60-Q60/2)*T60-S60)/(AA60+Q60/2)</f>
        <v>0</v>
      </c>
      <c r="V60">
        <f>U60*(DC60+DD60)/1000.0</f>
        <v>0</v>
      </c>
      <c r="W60">
        <f>(CV60 - IF(AP60&gt;1, S60*CQ60*100.0/(AR60*DJ60), 0))*(DC60+DD60)/1000.0</f>
        <v>0</v>
      </c>
      <c r="X60">
        <f>2.0/((1/Z60-1/Y60)+SIGN(Z60)*SQRT((1/Z60-1/Y60)*(1/Z60-1/Y60) + 4*CR60/((CR60+1)*(CR60+1))*(2*1/Z60*1/Y60-1/Y60*1/Y60)))</f>
        <v>0</v>
      </c>
      <c r="Y60">
        <f>IF(LEFT(CS60,1)&lt;&gt;"0",IF(LEFT(CS60,1)="1",3.0,CT60),$D$5+$E$5*(DJ60*DC60/($K$5*1000))+$F$5*(DJ60*DC60/($K$5*1000))*MAX(MIN(CQ60,$J$5),$I$5)*MAX(MIN(CQ60,$J$5),$I$5)+$G$5*MAX(MIN(CQ60,$J$5),$I$5)*(DJ60*DC60/($K$5*1000))+$H$5*(DJ60*DC60/($K$5*1000))*(DJ60*DC60/($K$5*1000)))</f>
        <v>0</v>
      </c>
      <c r="Z60">
        <f>Q60*(1000-(1000*0.61365*exp(17.502*AD60/(240.97+AD60))/(DC60+DD60)+CX60)/2)/(1000*0.61365*exp(17.502*AD60/(240.97+AD60))/(DC60+DD60)-CX60)</f>
        <v>0</v>
      </c>
      <c r="AA60">
        <f>1/((CR60+1)/(X60/1.6)+1/(Y60/1.37)) + CR60/((CR60+1)/(X60/1.6) + CR60/(Y60/1.37))</f>
        <v>0</v>
      </c>
      <c r="AB60">
        <f>(CM60*CP60)</f>
        <v>0</v>
      </c>
      <c r="AC60">
        <f>(DE60+(AB60+2*0.95*5.67E-8*(((DE60+$B$7)+273)^4-(DE60+273)^4)-44100*Q60)/(1.84*29.3*Y60+8*0.95*5.67E-8*(DE60+273)^3))</f>
        <v>0</v>
      </c>
      <c r="AD60">
        <f>($C$7*DF60+$D$7*DG60+$E$7*AC60)</f>
        <v>0</v>
      </c>
      <c r="AE60">
        <f>0.61365*exp(17.502*AD60/(240.97+AD60))</f>
        <v>0</v>
      </c>
      <c r="AF60">
        <f>(AG60/AH60*100)</f>
        <v>0</v>
      </c>
      <c r="AG60">
        <f>CX60*(DC60+DD60)/1000</f>
        <v>0</v>
      </c>
      <c r="AH60">
        <f>0.61365*exp(17.502*DE60/(240.97+DE60))</f>
        <v>0</v>
      </c>
      <c r="AI60">
        <f>(AE60-CX60*(DC60+DD60)/1000)</f>
        <v>0</v>
      </c>
      <c r="AJ60">
        <f>(-Q60*44100)</f>
        <v>0</v>
      </c>
      <c r="AK60">
        <f>2*29.3*Y60*0.92*(DE60-AD60)</f>
        <v>0</v>
      </c>
      <c r="AL60">
        <f>2*0.95*5.67E-8*(((DE60+$B$7)+273)^4-(AD60+273)^4)</f>
        <v>0</v>
      </c>
      <c r="AM60">
        <f>AB60+AL60+AJ60+AK60</f>
        <v>0</v>
      </c>
      <c r="AN60">
        <v>0</v>
      </c>
      <c r="AO60">
        <v>0</v>
      </c>
      <c r="AP60">
        <f>IF(AN60*$H$13&gt;=AR60,1.0,(AR60/(AR60-AN60*$H$13)))</f>
        <v>0</v>
      </c>
      <c r="AQ60">
        <f>(AP60-1)*100</f>
        <v>0</v>
      </c>
      <c r="AR60">
        <f>MAX(0,($B$13+$C$13*DJ60)/(1+$D$13*DJ60)*DC60/(DE60+273)*$E$13)</f>
        <v>0</v>
      </c>
      <c r="AS60" t="s">
        <v>550</v>
      </c>
      <c r="AT60">
        <v>12570.4</v>
      </c>
      <c r="AU60">
        <v>549.9728</v>
      </c>
      <c r="AV60">
        <v>2575.47</v>
      </c>
      <c r="AW60">
        <f>1-AU60/AV60</f>
        <v>0</v>
      </c>
      <c r="AX60">
        <v>-0.9844805726750365</v>
      </c>
      <c r="AY60" t="s">
        <v>624</v>
      </c>
      <c r="AZ60">
        <v>12556.8</v>
      </c>
      <c r="BA60">
        <v>690.7623076923078</v>
      </c>
      <c r="BB60">
        <v>1169.17</v>
      </c>
      <c r="BC60">
        <f>1-BA60/BB60</f>
        <v>0</v>
      </c>
      <c r="BD60">
        <v>0.5</v>
      </c>
      <c r="BE60">
        <f>CN60</f>
        <v>0</v>
      </c>
      <c r="BF60">
        <f>S60</f>
        <v>0</v>
      </c>
      <c r="BG60">
        <f>BC60*BD60*BE60</f>
        <v>0</v>
      </c>
      <c r="BH60">
        <f>(BF60-AX60)/BE60</f>
        <v>0</v>
      </c>
      <c r="BI60">
        <f>(AV60-BB60)/BB60</f>
        <v>0</v>
      </c>
      <c r="BJ60">
        <f>AU60/(AW60+AU60/BB60)</f>
        <v>0</v>
      </c>
      <c r="BK60" t="s">
        <v>625</v>
      </c>
      <c r="BL60">
        <v>510.28</v>
      </c>
      <c r="BM60">
        <f>IF(BL60&lt;&gt;0, BL60, BJ60)</f>
        <v>0</v>
      </c>
      <c r="BN60">
        <f>1-BM60/BB60</f>
        <v>0</v>
      </c>
      <c r="BO60">
        <f>(BB60-BA60)/(BB60-BM60)</f>
        <v>0</v>
      </c>
      <c r="BP60">
        <f>(AV60-BB60)/(AV60-BM60)</f>
        <v>0</v>
      </c>
      <c r="BQ60">
        <f>(BB60-BA60)/(BB60-AU60)</f>
        <v>0</v>
      </c>
      <c r="BR60">
        <f>(AV60-BB60)/(AV60-AU60)</f>
        <v>0</v>
      </c>
      <c r="BS60">
        <f>(BO60*BM60/BA60)</f>
        <v>0</v>
      </c>
      <c r="BT60">
        <f>(1-BS60)</f>
        <v>0</v>
      </c>
      <c r="BU60">
        <v>2866</v>
      </c>
      <c r="BV60">
        <v>300</v>
      </c>
      <c r="BW60">
        <v>300</v>
      </c>
      <c r="BX60">
        <v>300</v>
      </c>
      <c r="BY60">
        <v>12556.8</v>
      </c>
      <c r="BZ60">
        <v>1104.25</v>
      </c>
      <c r="CA60">
        <v>-0.009530479999999999</v>
      </c>
      <c r="CB60">
        <v>-4.9</v>
      </c>
      <c r="CC60" t="s">
        <v>415</v>
      </c>
      <c r="CD60" t="s">
        <v>415</v>
      </c>
      <c r="CE60" t="s">
        <v>415</v>
      </c>
      <c r="CF60" t="s">
        <v>415</v>
      </c>
      <c r="CG60" t="s">
        <v>415</v>
      </c>
      <c r="CH60" t="s">
        <v>415</v>
      </c>
      <c r="CI60" t="s">
        <v>415</v>
      </c>
      <c r="CJ60" t="s">
        <v>415</v>
      </c>
      <c r="CK60" t="s">
        <v>415</v>
      </c>
      <c r="CL60" t="s">
        <v>415</v>
      </c>
      <c r="CM60">
        <f>$B$11*DK60+$C$11*DL60+$F$11*DW60*(1-DZ60)</f>
        <v>0</v>
      </c>
      <c r="CN60">
        <f>CM60*CO60</f>
        <v>0</v>
      </c>
      <c r="CO60">
        <f>($B$11*$D$9+$C$11*$D$9+$F$11*((EJ60+EB60)/MAX(EJ60+EB60+EK60, 0.1)*$I$9+EK60/MAX(EJ60+EB60+EK60, 0.1)*$J$9))/($B$11+$C$11+$F$11)</f>
        <v>0</v>
      </c>
      <c r="CP60">
        <f>($B$11*$K$9+$C$11*$K$9+$F$11*((EJ60+EB60)/MAX(EJ60+EB60+EK60, 0.1)*$P$9+EK60/MAX(EJ60+EB60+EK60, 0.1)*$Q$9))/($B$11+$C$11+$F$11)</f>
        <v>0</v>
      </c>
      <c r="CQ60">
        <v>6</v>
      </c>
      <c r="CR60">
        <v>0.5</v>
      </c>
      <c r="CS60" t="s">
        <v>416</v>
      </c>
      <c r="CT60">
        <v>2</v>
      </c>
      <c r="CU60">
        <v>1689869796.599999</v>
      </c>
      <c r="CV60">
        <v>409.9584838709677</v>
      </c>
      <c r="CW60">
        <v>424.5865806451613</v>
      </c>
      <c r="CX60">
        <v>18.7597</v>
      </c>
      <c r="CY60">
        <v>17.35460645161291</v>
      </c>
      <c r="CZ60">
        <v>409.1139354838709</v>
      </c>
      <c r="DA60">
        <v>18.53354516129032</v>
      </c>
      <c r="DB60">
        <v>600.2503225806453</v>
      </c>
      <c r="DC60">
        <v>101.5934838709677</v>
      </c>
      <c r="DD60">
        <v>0.100369135483871</v>
      </c>
      <c r="DE60">
        <v>25.41536129032258</v>
      </c>
      <c r="DF60">
        <v>25.19097741935484</v>
      </c>
      <c r="DG60">
        <v>999.9000000000003</v>
      </c>
      <c r="DH60">
        <v>0</v>
      </c>
      <c r="DI60">
        <v>0</v>
      </c>
      <c r="DJ60">
        <v>9993.897096774195</v>
      </c>
      <c r="DK60">
        <v>0</v>
      </c>
      <c r="DL60">
        <v>896.8548709677419</v>
      </c>
      <c r="DM60">
        <v>-14.62804193548387</v>
      </c>
      <c r="DN60">
        <v>417.7962580645162</v>
      </c>
      <c r="DO60">
        <v>432.0851612903225</v>
      </c>
      <c r="DP60">
        <v>1.405085483870968</v>
      </c>
      <c r="DQ60">
        <v>424.5865806451613</v>
      </c>
      <c r="DR60">
        <v>17.35460645161291</v>
      </c>
      <c r="DS60">
        <v>1.905863548387097</v>
      </c>
      <c r="DT60">
        <v>1.763115483870968</v>
      </c>
      <c r="DU60">
        <v>16.68318387096774</v>
      </c>
      <c r="DV60">
        <v>15.46328709677419</v>
      </c>
      <c r="DW60">
        <v>999.9957096774191</v>
      </c>
      <c r="DX60">
        <v>0.9600041935483867</v>
      </c>
      <c r="DY60">
        <v>0.03999591935483871</v>
      </c>
      <c r="DZ60">
        <v>0</v>
      </c>
      <c r="EA60">
        <v>690.8098709677419</v>
      </c>
      <c r="EB60">
        <v>4.999310000000001</v>
      </c>
      <c r="EC60">
        <v>8550.508709677422</v>
      </c>
      <c r="ED60">
        <v>8784.830322580645</v>
      </c>
      <c r="EE60">
        <v>38.33041935483871</v>
      </c>
      <c r="EF60">
        <v>41.38683870967741</v>
      </c>
      <c r="EG60">
        <v>39.21948387096772</v>
      </c>
      <c r="EH60">
        <v>40.47164516129033</v>
      </c>
      <c r="EI60">
        <v>40.20141935483871</v>
      </c>
      <c r="EJ60">
        <v>955.2009677419356</v>
      </c>
      <c r="EK60">
        <v>39.79516129032257</v>
      </c>
      <c r="EL60">
        <v>0</v>
      </c>
      <c r="EM60">
        <v>161.2000000476837</v>
      </c>
      <c r="EN60">
        <v>0</v>
      </c>
      <c r="EO60">
        <v>690.7623076923078</v>
      </c>
      <c r="EP60">
        <v>-4.36362393924366</v>
      </c>
      <c r="EQ60">
        <v>66.53401694772847</v>
      </c>
      <c r="ER60">
        <v>8553.804615384615</v>
      </c>
      <c r="ES60">
        <v>15</v>
      </c>
      <c r="ET60">
        <v>1689869683.6</v>
      </c>
      <c r="EU60" t="s">
        <v>621</v>
      </c>
      <c r="EV60">
        <v>1689869683.6</v>
      </c>
      <c r="EW60">
        <v>1689861608.6</v>
      </c>
      <c r="EX60">
        <v>20</v>
      </c>
      <c r="EY60">
        <v>-0.02</v>
      </c>
      <c r="EZ60">
        <v>-0.008999999999999999</v>
      </c>
      <c r="FA60">
        <v>0.832</v>
      </c>
      <c r="FB60">
        <v>0.167</v>
      </c>
      <c r="FC60">
        <v>431</v>
      </c>
      <c r="FD60">
        <v>16</v>
      </c>
      <c r="FE60">
        <v>0.26</v>
      </c>
      <c r="FF60">
        <v>0.05</v>
      </c>
      <c r="FG60">
        <v>-14.6397675</v>
      </c>
      <c r="FH60">
        <v>0.1339373358349496</v>
      </c>
      <c r="FI60">
        <v>0.03682260438575742</v>
      </c>
      <c r="FJ60">
        <v>1</v>
      </c>
      <c r="FK60">
        <v>409.9562666666667</v>
      </c>
      <c r="FL60">
        <v>-0.02055617352642879</v>
      </c>
      <c r="FM60">
        <v>0.01623357289350497</v>
      </c>
      <c r="FN60">
        <v>1</v>
      </c>
      <c r="FO60">
        <v>1.476813</v>
      </c>
      <c r="FP60">
        <v>-1.266244052532836</v>
      </c>
      <c r="FQ60">
        <v>0.1268642222259688</v>
      </c>
      <c r="FR60">
        <v>0</v>
      </c>
      <c r="FS60">
        <v>18.75523333333333</v>
      </c>
      <c r="FT60">
        <v>0.4223145717464451</v>
      </c>
      <c r="FU60">
        <v>0.03176332616224079</v>
      </c>
      <c r="FV60">
        <v>1</v>
      </c>
      <c r="FW60">
        <v>3</v>
      </c>
      <c r="FX60">
        <v>4</v>
      </c>
      <c r="FY60" t="s">
        <v>445</v>
      </c>
      <c r="FZ60">
        <v>3.17908</v>
      </c>
      <c r="GA60">
        <v>2.79708</v>
      </c>
      <c r="GB60">
        <v>0.103646</v>
      </c>
      <c r="GC60">
        <v>0.107142</v>
      </c>
      <c r="GD60">
        <v>0.101848</v>
      </c>
      <c r="GE60">
        <v>0.0978065</v>
      </c>
      <c r="GF60">
        <v>28075.2</v>
      </c>
      <c r="GG60">
        <v>22255.5</v>
      </c>
      <c r="GH60">
        <v>29268</v>
      </c>
      <c r="GI60">
        <v>24413.6</v>
      </c>
      <c r="GJ60">
        <v>33428</v>
      </c>
      <c r="GK60">
        <v>32139.2</v>
      </c>
      <c r="GL60">
        <v>40365.7</v>
      </c>
      <c r="GM60">
        <v>39825.5</v>
      </c>
      <c r="GN60">
        <v>2.17977</v>
      </c>
      <c r="GO60">
        <v>1.8775</v>
      </c>
      <c r="GP60">
        <v>0.0893325</v>
      </c>
      <c r="GQ60">
        <v>0</v>
      </c>
      <c r="GR60">
        <v>23.681</v>
      </c>
      <c r="GS60">
        <v>999.9</v>
      </c>
      <c r="GT60">
        <v>51.4</v>
      </c>
      <c r="GU60">
        <v>31.6</v>
      </c>
      <c r="GV60">
        <v>23.6174</v>
      </c>
      <c r="GW60">
        <v>62.0112</v>
      </c>
      <c r="GX60">
        <v>33.9022</v>
      </c>
      <c r="GY60">
        <v>1</v>
      </c>
      <c r="GZ60">
        <v>-0.0718318</v>
      </c>
      <c r="HA60">
        <v>1.75035</v>
      </c>
      <c r="HB60">
        <v>20.2611</v>
      </c>
      <c r="HC60">
        <v>5.22852</v>
      </c>
      <c r="HD60">
        <v>11.9081</v>
      </c>
      <c r="HE60">
        <v>4.9638</v>
      </c>
      <c r="HF60">
        <v>3.292</v>
      </c>
      <c r="HG60">
        <v>9999</v>
      </c>
      <c r="HH60">
        <v>9999</v>
      </c>
      <c r="HI60">
        <v>9999</v>
      </c>
      <c r="HJ60">
        <v>999.9</v>
      </c>
      <c r="HK60">
        <v>4.97019</v>
      </c>
      <c r="HL60">
        <v>1.87503</v>
      </c>
      <c r="HM60">
        <v>1.87379</v>
      </c>
      <c r="HN60">
        <v>1.87295</v>
      </c>
      <c r="HO60">
        <v>1.87442</v>
      </c>
      <c r="HP60">
        <v>1.86937</v>
      </c>
      <c r="HQ60">
        <v>1.87363</v>
      </c>
      <c r="HR60">
        <v>1.87866</v>
      </c>
      <c r="HS60">
        <v>0</v>
      </c>
      <c r="HT60">
        <v>0</v>
      </c>
      <c r="HU60">
        <v>0</v>
      </c>
      <c r="HV60">
        <v>0</v>
      </c>
      <c r="HW60" t="s">
        <v>419</v>
      </c>
      <c r="HX60" t="s">
        <v>420</v>
      </c>
      <c r="HY60" t="s">
        <v>421</v>
      </c>
      <c r="HZ60" t="s">
        <v>421</v>
      </c>
      <c r="IA60" t="s">
        <v>421</v>
      </c>
      <c r="IB60" t="s">
        <v>421</v>
      </c>
      <c r="IC60">
        <v>0</v>
      </c>
      <c r="ID60">
        <v>100</v>
      </c>
      <c r="IE60">
        <v>100</v>
      </c>
      <c r="IF60">
        <v>0.845</v>
      </c>
      <c r="IG60">
        <v>0.2275</v>
      </c>
      <c r="IH60">
        <v>0.8235530086203046</v>
      </c>
      <c r="II60">
        <v>0.0007502269904989051</v>
      </c>
      <c r="IJ60">
        <v>-1.907541437940456E-06</v>
      </c>
      <c r="IK60">
        <v>4.87577687351772E-10</v>
      </c>
      <c r="IL60">
        <v>0.01467436238513454</v>
      </c>
      <c r="IM60">
        <v>-0.004180631305406676</v>
      </c>
      <c r="IN60">
        <v>0.0009752032425147314</v>
      </c>
      <c r="IO60">
        <v>-7.227821618075307E-06</v>
      </c>
      <c r="IP60">
        <v>1</v>
      </c>
      <c r="IQ60">
        <v>1943</v>
      </c>
      <c r="IR60">
        <v>1</v>
      </c>
      <c r="IS60">
        <v>21</v>
      </c>
      <c r="IT60">
        <v>2</v>
      </c>
      <c r="IU60">
        <v>136.6</v>
      </c>
      <c r="IV60">
        <v>1.09985</v>
      </c>
      <c r="IW60">
        <v>2.42432</v>
      </c>
      <c r="IX60">
        <v>1.42578</v>
      </c>
      <c r="IY60">
        <v>2.26929</v>
      </c>
      <c r="IZ60">
        <v>1.54785</v>
      </c>
      <c r="JA60">
        <v>2.33643</v>
      </c>
      <c r="JB60">
        <v>35.0134</v>
      </c>
      <c r="JC60">
        <v>14.5348</v>
      </c>
      <c r="JD60">
        <v>18</v>
      </c>
      <c r="JE60">
        <v>627.05</v>
      </c>
      <c r="JF60">
        <v>419.548</v>
      </c>
      <c r="JG60">
        <v>23.015</v>
      </c>
      <c r="JH60">
        <v>26.2635</v>
      </c>
      <c r="JI60">
        <v>30.0005</v>
      </c>
      <c r="JJ60">
        <v>26.2808</v>
      </c>
      <c r="JK60">
        <v>26.241</v>
      </c>
      <c r="JL60">
        <v>22.0474</v>
      </c>
      <c r="JM60">
        <v>27.0333</v>
      </c>
      <c r="JN60">
        <v>61.8882</v>
      </c>
      <c r="JO60">
        <v>22.9219</v>
      </c>
      <c r="JP60">
        <v>424.675</v>
      </c>
      <c r="JQ60">
        <v>17.5275</v>
      </c>
      <c r="JR60">
        <v>95.35380000000001</v>
      </c>
      <c r="JS60">
        <v>101.329</v>
      </c>
    </row>
    <row r="61" spans="1:279">
      <c r="A61">
        <v>45</v>
      </c>
      <c r="B61">
        <v>1689869874.5</v>
      </c>
      <c r="C61">
        <v>8846.400000095367</v>
      </c>
      <c r="D61" t="s">
        <v>626</v>
      </c>
      <c r="E61" t="s">
        <v>627</v>
      </c>
      <c r="F61">
        <v>15</v>
      </c>
      <c r="L61" t="s">
        <v>616</v>
      </c>
      <c r="N61" t="s">
        <v>617</v>
      </c>
      <c r="O61" t="s">
        <v>618</v>
      </c>
      <c r="P61">
        <v>1689869866.75</v>
      </c>
      <c r="Q61">
        <f>(R61)/1000</f>
        <v>0</v>
      </c>
      <c r="R61">
        <f>1000*DB61*AP61*(CX61-CY61)/(100*CQ61*(1000-AP61*CX61))</f>
        <v>0</v>
      </c>
      <c r="S61">
        <f>DB61*AP61*(CW61-CV61*(1000-AP61*CY61)/(1000-AP61*CX61))/(100*CQ61)</f>
        <v>0</v>
      </c>
      <c r="T61">
        <f>CV61 - IF(AP61&gt;1, S61*CQ61*100.0/(AR61*DJ61), 0)</f>
        <v>0</v>
      </c>
      <c r="U61">
        <f>((AA61-Q61/2)*T61-S61)/(AA61+Q61/2)</f>
        <v>0</v>
      </c>
      <c r="V61">
        <f>U61*(DC61+DD61)/1000.0</f>
        <v>0</v>
      </c>
      <c r="W61">
        <f>(CV61 - IF(AP61&gt;1, S61*CQ61*100.0/(AR61*DJ61), 0))*(DC61+DD61)/1000.0</f>
        <v>0</v>
      </c>
      <c r="X61">
        <f>2.0/((1/Z61-1/Y61)+SIGN(Z61)*SQRT((1/Z61-1/Y61)*(1/Z61-1/Y61) + 4*CR61/((CR61+1)*(CR61+1))*(2*1/Z61*1/Y61-1/Y61*1/Y61)))</f>
        <v>0</v>
      </c>
      <c r="Y61">
        <f>IF(LEFT(CS61,1)&lt;&gt;"0",IF(LEFT(CS61,1)="1",3.0,CT61),$D$5+$E$5*(DJ61*DC61/($K$5*1000))+$F$5*(DJ61*DC61/($K$5*1000))*MAX(MIN(CQ61,$J$5),$I$5)*MAX(MIN(CQ61,$J$5),$I$5)+$G$5*MAX(MIN(CQ61,$J$5),$I$5)*(DJ61*DC61/($K$5*1000))+$H$5*(DJ61*DC61/($K$5*1000))*(DJ61*DC61/($K$5*1000)))</f>
        <v>0</v>
      </c>
      <c r="Z61">
        <f>Q61*(1000-(1000*0.61365*exp(17.502*AD61/(240.97+AD61))/(DC61+DD61)+CX61)/2)/(1000*0.61365*exp(17.502*AD61/(240.97+AD61))/(DC61+DD61)-CX61)</f>
        <v>0</v>
      </c>
      <c r="AA61">
        <f>1/((CR61+1)/(X61/1.6)+1/(Y61/1.37)) + CR61/((CR61+1)/(X61/1.6) + CR61/(Y61/1.37))</f>
        <v>0</v>
      </c>
      <c r="AB61">
        <f>(CM61*CP61)</f>
        <v>0</v>
      </c>
      <c r="AC61">
        <f>(DE61+(AB61+2*0.95*5.67E-8*(((DE61+$B$7)+273)^4-(DE61+273)^4)-44100*Q61)/(1.84*29.3*Y61+8*0.95*5.67E-8*(DE61+273)^3))</f>
        <v>0</v>
      </c>
      <c r="AD61">
        <f>($C$7*DF61+$D$7*DG61+$E$7*AC61)</f>
        <v>0</v>
      </c>
      <c r="AE61">
        <f>0.61365*exp(17.502*AD61/(240.97+AD61))</f>
        <v>0</v>
      </c>
      <c r="AF61">
        <f>(AG61/AH61*100)</f>
        <v>0</v>
      </c>
      <c r="AG61">
        <f>CX61*(DC61+DD61)/1000</f>
        <v>0</v>
      </c>
      <c r="AH61">
        <f>0.61365*exp(17.502*DE61/(240.97+DE61))</f>
        <v>0</v>
      </c>
      <c r="AI61">
        <f>(AE61-CX61*(DC61+DD61)/1000)</f>
        <v>0</v>
      </c>
      <c r="AJ61">
        <f>(-Q61*44100)</f>
        <v>0</v>
      </c>
      <c r="AK61">
        <f>2*29.3*Y61*0.92*(DE61-AD61)</f>
        <v>0</v>
      </c>
      <c r="AL61">
        <f>2*0.95*5.67E-8*(((DE61+$B$7)+273)^4-(AD61+273)^4)</f>
        <v>0</v>
      </c>
      <c r="AM61">
        <f>AB61+AL61+AJ61+AK61</f>
        <v>0</v>
      </c>
      <c r="AN61">
        <v>0</v>
      </c>
      <c r="AO61">
        <v>0</v>
      </c>
      <c r="AP61">
        <f>IF(AN61*$H$13&gt;=AR61,1.0,(AR61/(AR61-AN61*$H$13)))</f>
        <v>0</v>
      </c>
      <c r="AQ61">
        <f>(AP61-1)*100</f>
        <v>0</v>
      </c>
      <c r="AR61">
        <f>MAX(0,($B$13+$C$13*DJ61)/(1+$D$13*DJ61)*DC61/(DE61+273)*$E$13)</f>
        <v>0</v>
      </c>
      <c r="AS61" t="s">
        <v>550</v>
      </c>
      <c r="AT61">
        <v>12570.4</v>
      </c>
      <c r="AU61">
        <v>549.9728</v>
      </c>
      <c r="AV61">
        <v>2575.47</v>
      </c>
      <c r="AW61">
        <f>1-AU61/AV61</f>
        <v>0</v>
      </c>
      <c r="AX61">
        <v>-0.9844805726750365</v>
      </c>
      <c r="AY61" t="s">
        <v>628</v>
      </c>
      <c r="AZ61">
        <v>12568.9</v>
      </c>
      <c r="BA61">
        <v>760.3749600000001</v>
      </c>
      <c r="BB61">
        <v>1859.84</v>
      </c>
      <c r="BC61">
        <f>1-BA61/BB61</f>
        <v>0</v>
      </c>
      <c r="BD61">
        <v>0.5</v>
      </c>
      <c r="BE61">
        <f>CN61</f>
        <v>0</v>
      </c>
      <c r="BF61">
        <f>S61</f>
        <v>0</v>
      </c>
      <c r="BG61">
        <f>BC61*BD61*BE61</f>
        <v>0</v>
      </c>
      <c r="BH61">
        <f>(BF61-AX61)/BE61</f>
        <v>0</v>
      </c>
      <c r="BI61">
        <f>(AV61-BB61)/BB61</f>
        <v>0</v>
      </c>
      <c r="BJ61">
        <f>AU61/(AW61+AU61/BB61)</f>
        <v>0</v>
      </c>
      <c r="BK61" t="s">
        <v>629</v>
      </c>
      <c r="BL61">
        <v>562.34</v>
      </c>
      <c r="BM61">
        <f>IF(BL61&lt;&gt;0, BL61, BJ61)</f>
        <v>0</v>
      </c>
      <c r="BN61">
        <f>1-BM61/BB61</f>
        <v>0</v>
      </c>
      <c r="BO61">
        <f>(BB61-BA61)/(BB61-BM61)</f>
        <v>0</v>
      </c>
      <c r="BP61">
        <f>(AV61-BB61)/(AV61-BM61)</f>
        <v>0</v>
      </c>
      <c r="BQ61">
        <f>(BB61-BA61)/(BB61-AU61)</f>
        <v>0</v>
      </c>
      <c r="BR61">
        <f>(AV61-BB61)/(AV61-AU61)</f>
        <v>0</v>
      </c>
      <c r="BS61">
        <f>(BO61*BM61/BA61)</f>
        <v>0</v>
      </c>
      <c r="BT61">
        <f>(1-BS61)</f>
        <v>0</v>
      </c>
      <c r="BU61">
        <v>2868</v>
      </c>
      <c r="BV61">
        <v>300</v>
      </c>
      <c r="BW61">
        <v>300</v>
      </c>
      <c r="BX61">
        <v>300</v>
      </c>
      <c r="BY61">
        <v>12568.9</v>
      </c>
      <c r="BZ61">
        <v>1736.75</v>
      </c>
      <c r="CA61">
        <v>-0.00997078</v>
      </c>
      <c r="CB61">
        <v>-14.92</v>
      </c>
      <c r="CC61" t="s">
        <v>415</v>
      </c>
      <c r="CD61" t="s">
        <v>415</v>
      </c>
      <c r="CE61" t="s">
        <v>415</v>
      </c>
      <c r="CF61" t="s">
        <v>415</v>
      </c>
      <c r="CG61" t="s">
        <v>415</v>
      </c>
      <c r="CH61" t="s">
        <v>415</v>
      </c>
      <c r="CI61" t="s">
        <v>415</v>
      </c>
      <c r="CJ61" t="s">
        <v>415</v>
      </c>
      <c r="CK61" t="s">
        <v>415</v>
      </c>
      <c r="CL61" t="s">
        <v>415</v>
      </c>
      <c r="CM61">
        <f>$B$11*DK61+$C$11*DL61+$F$11*DW61*(1-DZ61)</f>
        <v>0</v>
      </c>
      <c r="CN61">
        <f>CM61*CO61</f>
        <v>0</v>
      </c>
      <c r="CO61">
        <f>($B$11*$D$9+$C$11*$D$9+$F$11*((EJ61+EB61)/MAX(EJ61+EB61+EK61, 0.1)*$I$9+EK61/MAX(EJ61+EB61+EK61, 0.1)*$J$9))/($B$11+$C$11+$F$11)</f>
        <v>0</v>
      </c>
      <c r="CP61">
        <f>($B$11*$K$9+$C$11*$K$9+$F$11*((EJ61+EB61)/MAX(EJ61+EB61+EK61, 0.1)*$P$9+EK61/MAX(EJ61+EB61+EK61, 0.1)*$Q$9))/($B$11+$C$11+$F$11)</f>
        <v>0</v>
      </c>
      <c r="CQ61">
        <v>6</v>
      </c>
      <c r="CR61">
        <v>0.5</v>
      </c>
      <c r="CS61" t="s">
        <v>416</v>
      </c>
      <c r="CT61">
        <v>2</v>
      </c>
      <c r="CU61">
        <v>1689869866.75</v>
      </c>
      <c r="CV61">
        <v>409.9811333333334</v>
      </c>
      <c r="CW61">
        <v>422.9833333333333</v>
      </c>
      <c r="CX61">
        <v>17.85048666666667</v>
      </c>
      <c r="CY61">
        <v>16.27344</v>
      </c>
      <c r="CZ61">
        <v>409.1365</v>
      </c>
      <c r="DA61">
        <v>17.64565</v>
      </c>
      <c r="DB61">
        <v>600.2571333333333</v>
      </c>
      <c r="DC61">
        <v>101.5973666666667</v>
      </c>
      <c r="DD61">
        <v>0.1003751066666667</v>
      </c>
      <c r="DE61">
        <v>25.25735333333334</v>
      </c>
      <c r="DF61">
        <v>24.77743666666667</v>
      </c>
      <c r="DG61">
        <v>999.9000000000002</v>
      </c>
      <c r="DH61">
        <v>0</v>
      </c>
      <c r="DI61">
        <v>0</v>
      </c>
      <c r="DJ61">
        <v>9999.478333333333</v>
      </c>
      <c r="DK61">
        <v>0</v>
      </c>
      <c r="DL61">
        <v>1627.282666666667</v>
      </c>
      <c r="DM61">
        <v>-13.00215</v>
      </c>
      <c r="DN61">
        <v>417.4324999999999</v>
      </c>
      <c r="DO61">
        <v>429.9805666666665</v>
      </c>
      <c r="DP61">
        <v>1.577061</v>
      </c>
      <c r="DQ61">
        <v>422.9833333333333</v>
      </c>
      <c r="DR61">
        <v>16.27344</v>
      </c>
      <c r="DS61">
        <v>1.813563666666667</v>
      </c>
      <c r="DT61">
        <v>1.653337666666667</v>
      </c>
      <c r="DU61">
        <v>15.90418666666667</v>
      </c>
      <c r="DV61">
        <v>14.46503</v>
      </c>
      <c r="DW61">
        <v>500.0396</v>
      </c>
      <c r="DX61">
        <v>0.9199995000000001</v>
      </c>
      <c r="DY61">
        <v>0.08000058666666665</v>
      </c>
      <c r="DZ61">
        <v>0</v>
      </c>
      <c r="EA61">
        <v>760.1826666666668</v>
      </c>
      <c r="EB61">
        <v>4.99931</v>
      </c>
      <c r="EC61">
        <v>5291.246333333333</v>
      </c>
      <c r="ED61">
        <v>4309.706666666667</v>
      </c>
      <c r="EE61">
        <v>38.38299999999999</v>
      </c>
      <c r="EF61">
        <v>41.57059999999999</v>
      </c>
      <c r="EG61">
        <v>39.80386666666666</v>
      </c>
      <c r="EH61">
        <v>39.92059999999999</v>
      </c>
      <c r="EI61">
        <v>39.94139999999998</v>
      </c>
      <c r="EJ61">
        <v>455.4373333333332</v>
      </c>
      <c r="EK61">
        <v>39.60366666666665</v>
      </c>
      <c r="EL61">
        <v>0</v>
      </c>
      <c r="EM61">
        <v>69.40000009536743</v>
      </c>
      <c r="EN61">
        <v>0</v>
      </c>
      <c r="EO61">
        <v>760.3749600000001</v>
      </c>
      <c r="EP61">
        <v>25.93176917399213</v>
      </c>
      <c r="EQ61">
        <v>118.6107689554077</v>
      </c>
      <c r="ER61">
        <v>5291.741599999999</v>
      </c>
      <c r="ES61">
        <v>15</v>
      </c>
      <c r="ET61">
        <v>1689869683.6</v>
      </c>
      <c r="EU61" t="s">
        <v>621</v>
      </c>
      <c r="EV61">
        <v>1689869683.6</v>
      </c>
      <c r="EW61">
        <v>1689861608.6</v>
      </c>
      <c r="EX61">
        <v>20</v>
      </c>
      <c r="EY61">
        <v>-0.02</v>
      </c>
      <c r="EZ61">
        <v>-0.008999999999999999</v>
      </c>
      <c r="FA61">
        <v>0.832</v>
      </c>
      <c r="FB61">
        <v>0.167</v>
      </c>
      <c r="FC61">
        <v>431</v>
      </c>
      <c r="FD61">
        <v>16</v>
      </c>
      <c r="FE61">
        <v>0.26</v>
      </c>
      <c r="FF61">
        <v>0.05</v>
      </c>
      <c r="FG61">
        <v>-13.00984</v>
      </c>
      <c r="FH61">
        <v>0.07040825515950187</v>
      </c>
      <c r="FI61">
        <v>0.02885959805679923</v>
      </c>
      <c r="FJ61">
        <v>1</v>
      </c>
      <c r="FK61">
        <v>409.9816666666667</v>
      </c>
      <c r="FL61">
        <v>0.03465183537238112</v>
      </c>
      <c r="FM61">
        <v>0.01640799263232125</v>
      </c>
      <c r="FN61">
        <v>1</v>
      </c>
      <c r="FO61">
        <v>1.6062445</v>
      </c>
      <c r="FP61">
        <v>-0.4530938836773069</v>
      </c>
      <c r="FQ61">
        <v>0.04807223579936759</v>
      </c>
      <c r="FR61">
        <v>1</v>
      </c>
      <c r="FS61">
        <v>17.85073</v>
      </c>
      <c r="FT61">
        <v>-0.08229677419349117</v>
      </c>
      <c r="FU61">
        <v>0.007477528557841227</v>
      </c>
      <c r="FV61">
        <v>1</v>
      </c>
      <c r="FW61">
        <v>4</v>
      </c>
      <c r="FX61">
        <v>4</v>
      </c>
      <c r="FY61" t="s">
        <v>418</v>
      </c>
      <c r="FZ61">
        <v>3.17961</v>
      </c>
      <c r="GA61">
        <v>2.7971</v>
      </c>
      <c r="GB61">
        <v>0.103623</v>
      </c>
      <c r="GC61">
        <v>0.106789</v>
      </c>
      <c r="GD61">
        <v>0.098205</v>
      </c>
      <c r="GE61">
        <v>0.09354</v>
      </c>
      <c r="GF61">
        <v>28072.3</v>
      </c>
      <c r="GG61">
        <v>22262.2</v>
      </c>
      <c r="GH61">
        <v>29264.3</v>
      </c>
      <c r="GI61">
        <v>24411.5</v>
      </c>
      <c r="GJ61">
        <v>33562.5</v>
      </c>
      <c r="GK61">
        <v>32291</v>
      </c>
      <c r="GL61">
        <v>40360.6</v>
      </c>
      <c r="GM61">
        <v>39822.3</v>
      </c>
      <c r="GN61">
        <v>2.1802</v>
      </c>
      <c r="GO61">
        <v>1.87447</v>
      </c>
      <c r="GP61">
        <v>0.0644103</v>
      </c>
      <c r="GQ61">
        <v>0</v>
      </c>
      <c r="GR61">
        <v>23.8191</v>
      </c>
      <c r="GS61">
        <v>999.9</v>
      </c>
      <c r="GT61">
        <v>51.3</v>
      </c>
      <c r="GU61">
        <v>31.7</v>
      </c>
      <c r="GV61">
        <v>23.7022</v>
      </c>
      <c r="GW61">
        <v>62.6612</v>
      </c>
      <c r="GX61">
        <v>33.0088</v>
      </c>
      <c r="GY61">
        <v>1</v>
      </c>
      <c r="GZ61">
        <v>-0.0704827</v>
      </c>
      <c r="HA61">
        <v>-1.3028</v>
      </c>
      <c r="HB61">
        <v>20.2677</v>
      </c>
      <c r="HC61">
        <v>5.22433</v>
      </c>
      <c r="HD61">
        <v>11.9081</v>
      </c>
      <c r="HE61">
        <v>4.96355</v>
      </c>
      <c r="HF61">
        <v>3.29125</v>
      </c>
      <c r="HG61">
        <v>9999</v>
      </c>
      <c r="HH61">
        <v>9999</v>
      </c>
      <c r="HI61">
        <v>9999</v>
      </c>
      <c r="HJ61">
        <v>999.9</v>
      </c>
      <c r="HK61">
        <v>4.97022</v>
      </c>
      <c r="HL61">
        <v>1.87507</v>
      </c>
      <c r="HM61">
        <v>1.8738</v>
      </c>
      <c r="HN61">
        <v>1.87302</v>
      </c>
      <c r="HO61">
        <v>1.87449</v>
      </c>
      <c r="HP61">
        <v>1.86945</v>
      </c>
      <c r="HQ61">
        <v>1.87363</v>
      </c>
      <c r="HR61">
        <v>1.87866</v>
      </c>
      <c r="HS61">
        <v>0</v>
      </c>
      <c r="HT61">
        <v>0</v>
      </c>
      <c r="HU61">
        <v>0</v>
      </c>
      <c r="HV61">
        <v>0</v>
      </c>
      <c r="HW61" t="s">
        <v>419</v>
      </c>
      <c r="HX61" t="s">
        <v>420</v>
      </c>
      <c r="HY61" t="s">
        <v>421</v>
      </c>
      <c r="HZ61" t="s">
        <v>421</v>
      </c>
      <c r="IA61" t="s">
        <v>421</v>
      </c>
      <c r="IB61" t="s">
        <v>421</v>
      </c>
      <c r="IC61">
        <v>0</v>
      </c>
      <c r="ID61">
        <v>100</v>
      </c>
      <c r="IE61">
        <v>100</v>
      </c>
      <c r="IF61">
        <v>0.845</v>
      </c>
      <c r="IG61">
        <v>0.2055</v>
      </c>
      <c r="IH61">
        <v>0.8235530086203046</v>
      </c>
      <c r="II61">
        <v>0.0007502269904989051</v>
      </c>
      <c r="IJ61">
        <v>-1.907541437940456E-06</v>
      </c>
      <c r="IK61">
        <v>4.87577687351772E-10</v>
      </c>
      <c r="IL61">
        <v>0.01467436238513454</v>
      </c>
      <c r="IM61">
        <v>-0.004180631305406676</v>
      </c>
      <c r="IN61">
        <v>0.0009752032425147314</v>
      </c>
      <c r="IO61">
        <v>-7.227821618075307E-06</v>
      </c>
      <c r="IP61">
        <v>1</v>
      </c>
      <c r="IQ61">
        <v>1943</v>
      </c>
      <c r="IR61">
        <v>1</v>
      </c>
      <c r="IS61">
        <v>21</v>
      </c>
      <c r="IT61">
        <v>3.2</v>
      </c>
      <c r="IU61">
        <v>137.8</v>
      </c>
      <c r="IV61">
        <v>1.09619</v>
      </c>
      <c r="IW61">
        <v>2.42065</v>
      </c>
      <c r="IX61">
        <v>1.42578</v>
      </c>
      <c r="IY61">
        <v>2.27051</v>
      </c>
      <c r="IZ61">
        <v>1.54785</v>
      </c>
      <c r="JA61">
        <v>2.45605</v>
      </c>
      <c r="JB61">
        <v>35.1747</v>
      </c>
      <c r="JC61">
        <v>14.5348</v>
      </c>
      <c r="JD61">
        <v>18</v>
      </c>
      <c r="JE61">
        <v>627.691</v>
      </c>
      <c r="JF61">
        <v>418.084</v>
      </c>
      <c r="JG61">
        <v>25.1806</v>
      </c>
      <c r="JH61">
        <v>26.2995</v>
      </c>
      <c r="JI61">
        <v>30.0004</v>
      </c>
      <c r="JJ61">
        <v>26.3112</v>
      </c>
      <c r="JK61">
        <v>26.2713</v>
      </c>
      <c r="JL61">
        <v>21.9639</v>
      </c>
      <c r="JM61">
        <v>29.4872</v>
      </c>
      <c r="JN61">
        <v>59.9404</v>
      </c>
      <c r="JO61">
        <v>25.2477</v>
      </c>
      <c r="JP61">
        <v>423.052</v>
      </c>
      <c r="JQ61">
        <v>16.6772</v>
      </c>
      <c r="JR61">
        <v>95.3419</v>
      </c>
      <c r="JS61">
        <v>101.321</v>
      </c>
    </row>
    <row r="62" spans="1:279">
      <c r="A62">
        <v>46</v>
      </c>
      <c r="B62">
        <v>1689870002</v>
      </c>
      <c r="C62">
        <v>8973.900000095367</v>
      </c>
      <c r="D62" t="s">
        <v>630</v>
      </c>
      <c r="E62" t="s">
        <v>631</v>
      </c>
      <c r="F62">
        <v>15</v>
      </c>
      <c r="L62" t="s">
        <v>616</v>
      </c>
      <c r="N62" t="s">
        <v>617</v>
      </c>
      <c r="O62" t="s">
        <v>618</v>
      </c>
      <c r="P62">
        <v>1689869994.25</v>
      </c>
      <c r="Q62">
        <f>(R62)/1000</f>
        <v>0</v>
      </c>
      <c r="R62">
        <f>1000*DB62*AP62*(CX62-CY62)/(100*CQ62*(1000-AP62*CX62))</f>
        <v>0</v>
      </c>
      <c r="S62">
        <f>DB62*AP62*(CW62-CV62*(1000-AP62*CY62)/(1000-AP62*CX62))/(100*CQ62)</f>
        <v>0</v>
      </c>
      <c r="T62">
        <f>CV62 - IF(AP62&gt;1, S62*CQ62*100.0/(AR62*DJ62), 0)</f>
        <v>0</v>
      </c>
      <c r="U62">
        <f>((AA62-Q62/2)*T62-S62)/(AA62+Q62/2)</f>
        <v>0</v>
      </c>
      <c r="V62">
        <f>U62*(DC62+DD62)/1000.0</f>
        <v>0</v>
      </c>
      <c r="W62">
        <f>(CV62 - IF(AP62&gt;1, S62*CQ62*100.0/(AR62*DJ62), 0))*(DC62+DD62)/1000.0</f>
        <v>0</v>
      </c>
      <c r="X62">
        <f>2.0/((1/Z62-1/Y62)+SIGN(Z62)*SQRT((1/Z62-1/Y62)*(1/Z62-1/Y62) + 4*CR62/((CR62+1)*(CR62+1))*(2*1/Z62*1/Y62-1/Y62*1/Y62)))</f>
        <v>0</v>
      </c>
      <c r="Y62">
        <f>IF(LEFT(CS62,1)&lt;&gt;"0",IF(LEFT(CS62,1)="1",3.0,CT62),$D$5+$E$5*(DJ62*DC62/($K$5*1000))+$F$5*(DJ62*DC62/($K$5*1000))*MAX(MIN(CQ62,$J$5),$I$5)*MAX(MIN(CQ62,$J$5),$I$5)+$G$5*MAX(MIN(CQ62,$J$5),$I$5)*(DJ62*DC62/($K$5*1000))+$H$5*(DJ62*DC62/($K$5*1000))*(DJ62*DC62/($K$5*1000)))</f>
        <v>0</v>
      </c>
      <c r="Z62">
        <f>Q62*(1000-(1000*0.61365*exp(17.502*AD62/(240.97+AD62))/(DC62+DD62)+CX62)/2)/(1000*0.61365*exp(17.502*AD62/(240.97+AD62))/(DC62+DD62)-CX62)</f>
        <v>0</v>
      </c>
      <c r="AA62">
        <f>1/((CR62+1)/(X62/1.6)+1/(Y62/1.37)) + CR62/((CR62+1)/(X62/1.6) + CR62/(Y62/1.37))</f>
        <v>0</v>
      </c>
      <c r="AB62">
        <f>(CM62*CP62)</f>
        <v>0</v>
      </c>
      <c r="AC62">
        <f>(DE62+(AB62+2*0.95*5.67E-8*(((DE62+$B$7)+273)^4-(DE62+273)^4)-44100*Q62)/(1.84*29.3*Y62+8*0.95*5.67E-8*(DE62+273)^3))</f>
        <v>0</v>
      </c>
      <c r="AD62">
        <f>($C$7*DF62+$D$7*DG62+$E$7*AC62)</f>
        <v>0</v>
      </c>
      <c r="AE62">
        <f>0.61365*exp(17.502*AD62/(240.97+AD62))</f>
        <v>0</v>
      </c>
      <c r="AF62">
        <f>(AG62/AH62*100)</f>
        <v>0</v>
      </c>
      <c r="AG62">
        <f>CX62*(DC62+DD62)/1000</f>
        <v>0</v>
      </c>
      <c r="AH62">
        <f>0.61365*exp(17.502*DE62/(240.97+DE62))</f>
        <v>0</v>
      </c>
      <c r="AI62">
        <f>(AE62-CX62*(DC62+DD62)/1000)</f>
        <v>0</v>
      </c>
      <c r="AJ62">
        <f>(-Q62*44100)</f>
        <v>0</v>
      </c>
      <c r="AK62">
        <f>2*29.3*Y62*0.92*(DE62-AD62)</f>
        <v>0</v>
      </c>
      <c r="AL62">
        <f>2*0.95*5.67E-8*(((DE62+$B$7)+273)^4-(AD62+273)^4)</f>
        <v>0</v>
      </c>
      <c r="AM62">
        <f>AB62+AL62+AJ62+AK62</f>
        <v>0</v>
      </c>
      <c r="AN62">
        <v>0</v>
      </c>
      <c r="AO62">
        <v>0</v>
      </c>
      <c r="AP62">
        <f>IF(AN62*$H$13&gt;=AR62,1.0,(AR62/(AR62-AN62*$H$13)))</f>
        <v>0</v>
      </c>
      <c r="AQ62">
        <f>(AP62-1)*100</f>
        <v>0</v>
      </c>
      <c r="AR62">
        <f>MAX(0,($B$13+$C$13*DJ62)/(1+$D$13*DJ62)*DC62/(DE62+273)*$E$13)</f>
        <v>0</v>
      </c>
      <c r="AS62" t="s">
        <v>550</v>
      </c>
      <c r="AT62">
        <v>12570.4</v>
      </c>
      <c r="AU62">
        <v>549.9728</v>
      </c>
      <c r="AV62">
        <v>2575.47</v>
      </c>
      <c r="AW62">
        <f>1-AU62/AV62</f>
        <v>0</v>
      </c>
      <c r="AX62">
        <v>-0.9844805726750365</v>
      </c>
      <c r="AY62" t="s">
        <v>632</v>
      </c>
      <c r="AZ62">
        <v>12574.9</v>
      </c>
      <c r="BA62">
        <v>790.5478076923077</v>
      </c>
      <c r="BB62">
        <v>2316.63</v>
      </c>
      <c r="BC62">
        <f>1-BA62/BB62</f>
        <v>0</v>
      </c>
      <c r="BD62">
        <v>0.5</v>
      </c>
      <c r="BE62">
        <f>CN62</f>
        <v>0</v>
      </c>
      <c r="BF62">
        <f>S62</f>
        <v>0</v>
      </c>
      <c r="BG62">
        <f>BC62*BD62*BE62</f>
        <v>0</v>
      </c>
      <c r="BH62">
        <f>(BF62-AX62)/BE62</f>
        <v>0</v>
      </c>
      <c r="BI62">
        <f>(AV62-BB62)/BB62</f>
        <v>0</v>
      </c>
      <c r="BJ62">
        <f>AU62/(AW62+AU62/BB62)</f>
        <v>0</v>
      </c>
      <c r="BK62" t="s">
        <v>633</v>
      </c>
      <c r="BL62">
        <v>608.96</v>
      </c>
      <c r="BM62">
        <f>IF(BL62&lt;&gt;0, BL62, BJ62)</f>
        <v>0</v>
      </c>
      <c r="BN62">
        <f>1-BM62/BB62</f>
        <v>0</v>
      </c>
      <c r="BO62">
        <f>(BB62-BA62)/(BB62-BM62)</f>
        <v>0</v>
      </c>
      <c r="BP62">
        <f>(AV62-BB62)/(AV62-BM62)</f>
        <v>0</v>
      </c>
      <c r="BQ62">
        <f>(BB62-BA62)/(BB62-AU62)</f>
        <v>0</v>
      </c>
      <c r="BR62">
        <f>(AV62-BB62)/(AV62-AU62)</f>
        <v>0</v>
      </c>
      <c r="BS62">
        <f>(BO62*BM62/BA62)</f>
        <v>0</v>
      </c>
      <c r="BT62">
        <f>(1-BS62)</f>
        <v>0</v>
      </c>
      <c r="BU62">
        <v>2870</v>
      </c>
      <c r="BV62">
        <v>300</v>
      </c>
      <c r="BW62">
        <v>300</v>
      </c>
      <c r="BX62">
        <v>300</v>
      </c>
      <c r="BY62">
        <v>12574.9</v>
      </c>
      <c r="BZ62">
        <v>2224.06</v>
      </c>
      <c r="CA62">
        <v>-0.0101932</v>
      </c>
      <c r="CB62">
        <v>3.55</v>
      </c>
      <c r="CC62" t="s">
        <v>415</v>
      </c>
      <c r="CD62" t="s">
        <v>415</v>
      </c>
      <c r="CE62" t="s">
        <v>415</v>
      </c>
      <c r="CF62" t="s">
        <v>415</v>
      </c>
      <c r="CG62" t="s">
        <v>415</v>
      </c>
      <c r="CH62" t="s">
        <v>415</v>
      </c>
      <c r="CI62" t="s">
        <v>415</v>
      </c>
      <c r="CJ62" t="s">
        <v>415</v>
      </c>
      <c r="CK62" t="s">
        <v>415</v>
      </c>
      <c r="CL62" t="s">
        <v>415</v>
      </c>
      <c r="CM62">
        <f>$B$11*DK62+$C$11*DL62+$F$11*DW62*(1-DZ62)</f>
        <v>0</v>
      </c>
      <c r="CN62">
        <f>CM62*CO62</f>
        <v>0</v>
      </c>
      <c r="CO62">
        <f>($B$11*$D$9+$C$11*$D$9+$F$11*((EJ62+EB62)/MAX(EJ62+EB62+EK62, 0.1)*$I$9+EK62/MAX(EJ62+EB62+EK62, 0.1)*$J$9))/($B$11+$C$11+$F$11)</f>
        <v>0</v>
      </c>
      <c r="CP62">
        <f>($B$11*$K$9+$C$11*$K$9+$F$11*((EJ62+EB62)/MAX(EJ62+EB62+EK62, 0.1)*$P$9+EK62/MAX(EJ62+EB62+EK62, 0.1)*$Q$9))/($B$11+$C$11+$F$11)</f>
        <v>0</v>
      </c>
      <c r="CQ62">
        <v>6</v>
      </c>
      <c r="CR62">
        <v>0.5</v>
      </c>
      <c r="CS62" t="s">
        <v>416</v>
      </c>
      <c r="CT62">
        <v>2</v>
      </c>
      <c r="CU62">
        <v>1689869994.25</v>
      </c>
      <c r="CV62">
        <v>410.0132333333333</v>
      </c>
      <c r="CW62">
        <v>419.0468666666667</v>
      </c>
      <c r="CX62">
        <v>18.49455666666666</v>
      </c>
      <c r="CY62">
        <v>17.15646333333333</v>
      </c>
      <c r="CZ62">
        <v>409.1251666666666</v>
      </c>
      <c r="DA62">
        <v>18.27965</v>
      </c>
      <c r="DB62">
        <v>600.2098999999999</v>
      </c>
      <c r="DC62">
        <v>101.5959333333333</v>
      </c>
      <c r="DD62">
        <v>0.10024161</v>
      </c>
      <c r="DE62">
        <v>25.46294</v>
      </c>
      <c r="DF62">
        <v>24.91619333333333</v>
      </c>
      <c r="DG62">
        <v>999.9000000000002</v>
      </c>
      <c r="DH62">
        <v>0</v>
      </c>
      <c r="DI62">
        <v>0</v>
      </c>
      <c r="DJ62">
        <v>10001.14066666667</v>
      </c>
      <c r="DK62">
        <v>0</v>
      </c>
      <c r="DL62">
        <v>1640.444666666667</v>
      </c>
      <c r="DM62">
        <v>-9.033585</v>
      </c>
      <c r="DN62">
        <v>417.7391</v>
      </c>
      <c r="DO62">
        <v>426.3617</v>
      </c>
      <c r="DP62">
        <v>1.338095666666667</v>
      </c>
      <c r="DQ62">
        <v>419.0468666666667</v>
      </c>
      <c r="DR62">
        <v>17.15646333333333</v>
      </c>
      <c r="DS62">
        <v>1.878973666666667</v>
      </c>
      <c r="DT62">
        <v>1.743028333333333</v>
      </c>
      <c r="DU62">
        <v>16.45971666666667</v>
      </c>
      <c r="DV62">
        <v>15.28500666666667</v>
      </c>
      <c r="DW62">
        <v>250.0122666666666</v>
      </c>
      <c r="DX62">
        <v>0.8999840666666667</v>
      </c>
      <c r="DY62">
        <v>0.1000158633333333</v>
      </c>
      <c r="DZ62">
        <v>0</v>
      </c>
      <c r="EA62">
        <v>790.5321333333336</v>
      </c>
      <c r="EB62">
        <v>4.99931</v>
      </c>
      <c r="EC62">
        <v>3465.972</v>
      </c>
      <c r="ED62">
        <v>2117.917333333333</v>
      </c>
      <c r="EE62">
        <v>35.52266666666666</v>
      </c>
      <c r="EF62">
        <v>38.46016666666666</v>
      </c>
      <c r="EG62">
        <v>37.2373</v>
      </c>
      <c r="EH62">
        <v>36.88309999999999</v>
      </c>
      <c r="EI62">
        <v>37.29343333333333</v>
      </c>
      <c r="EJ62">
        <v>220.5059999999999</v>
      </c>
      <c r="EK62">
        <v>24.504</v>
      </c>
      <c r="EL62">
        <v>0</v>
      </c>
      <c r="EM62">
        <v>126.7999999523163</v>
      </c>
      <c r="EN62">
        <v>0</v>
      </c>
      <c r="EO62">
        <v>790.5478076923077</v>
      </c>
      <c r="EP62">
        <v>4.650700858419483</v>
      </c>
      <c r="EQ62">
        <v>-65.85846131346436</v>
      </c>
      <c r="ER62">
        <v>3465.371538461538</v>
      </c>
      <c r="ES62">
        <v>15</v>
      </c>
      <c r="ET62">
        <v>1689869963</v>
      </c>
      <c r="EU62" t="s">
        <v>634</v>
      </c>
      <c r="EV62">
        <v>1689869963</v>
      </c>
      <c r="EW62">
        <v>1689869958</v>
      </c>
      <c r="EX62">
        <v>21</v>
      </c>
      <c r="EY62">
        <v>0.043</v>
      </c>
      <c r="EZ62">
        <v>-0.005</v>
      </c>
      <c r="FA62">
        <v>0.883</v>
      </c>
      <c r="FB62">
        <v>0.179</v>
      </c>
      <c r="FC62">
        <v>419</v>
      </c>
      <c r="FD62">
        <v>17</v>
      </c>
      <c r="FE62">
        <v>0.3</v>
      </c>
      <c r="FF62">
        <v>0.05</v>
      </c>
      <c r="FG62">
        <v>-9.132764</v>
      </c>
      <c r="FH62">
        <v>1.302953470919327</v>
      </c>
      <c r="FI62">
        <v>0.2174586470435241</v>
      </c>
      <c r="FJ62">
        <v>1</v>
      </c>
      <c r="FK62">
        <v>410.0179333333334</v>
      </c>
      <c r="FL62">
        <v>-1.242126807565645</v>
      </c>
      <c r="FM62">
        <v>0.09947359225219071</v>
      </c>
      <c r="FN62">
        <v>1</v>
      </c>
      <c r="FO62">
        <v>1.32683775</v>
      </c>
      <c r="FP62">
        <v>0.1669203377110688</v>
      </c>
      <c r="FQ62">
        <v>0.02001430144765239</v>
      </c>
      <c r="FR62">
        <v>1</v>
      </c>
      <c r="FS62">
        <v>18.49657333333333</v>
      </c>
      <c r="FT62">
        <v>-0.2581268075639304</v>
      </c>
      <c r="FU62">
        <v>0.01892027014136473</v>
      </c>
      <c r="FV62">
        <v>1</v>
      </c>
      <c r="FW62">
        <v>4</v>
      </c>
      <c r="FX62">
        <v>4</v>
      </c>
      <c r="FY62" t="s">
        <v>418</v>
      </c>
      <c r="FZ62">
        <v>3.17894</v>
      </c>
      <c r="GA62">
        <v>2.79651</v>
      </c>
      <c r="GB62">
        <v>0.103602</v>
      </c>
      <c r="GC62">
        <v>0.106059</v>
      </c>
      <c r="GD62">
        <v>0.100466</v>
      </c>
      <c r="GE62">
        <v>0.0961839</v>
      </c>
      <c r="GF62">
        <v>28069.2</v>
      </c>
      <c r="GG62">
        <v>22277.9</v>
      </c>
      <c r="GH62">
        <v>29260.7</v>
      </c>
      <c r="GI62">
        <v>24408.9</v>
      </c>
      <c r="GJ62">
        <v>33472.5</v>
      </c>
      <c r="GK62">
        <v>32192</v>
      </c>
      <c r="GL62">
        <v>40355.7</v>
      </c>
      <c r="GM62">
        <v>39818.1</v>
      </c>
      <c r="GN62">
        <v>2.1784</v>
      </c>
      <c r="GO62">
        <v>1.8742</v>
      </c>
      <c r="GP62">
        <v>0.0548661</v>
      </c>
      <c r="GQ62">
        <v>0</v>
      </c>
      <c r="GR62">
        <v>23.9756</v>
      </c>
      <c r="GS62">
        <v>999.9</v>
      </c>
      <c r="GT62">
        <v>50.7</v>
      </c>
      <c r="GU62">
        <v>31.8</v>
      </c>
      <c r="GV62">
        <v>23.5594</v>
      </c>
      <c r="GW62">
        <v>62.6412</v>
      </c>
      <c r="GX62">
        <v>33.3694</v>
      </c>
      <c r="GY62">
        <v>1</v>
      </c>
      <c r="GZ62">
        <v>-0.0662297</v>
      </c>
      <c r="HA62">
        <v>-1.13577</v>
      </c>
      <c r="HB62">
        <v>20.2721</v>
      </c>
      <c r="HC62">
        <v>5.22478</v>
      </c>
      <c r="HD62">
        <v>11.9081</v>
      </c>
      <c r="HE62">
        <v>4.9634</v>
      </c>
      <c r="HF62">
        <v>3.29133</v>
      </c>
      <c r="HG62">
        <v>9999</v>
      </c>
      <c r="HH62">
        <v>9999</v>
      </c>
      <c r="HI62">
        <v>9999</v>
      </c>
      <c r="HJ62">
        <v>999.9</v>
      </c>
      <c r="HK62">
        <v>4.97022</v>
      </c>
      <c r="HL62">
        <v>1.87513</v>
      </c>
      <c r="HM62">
        <v>1.87386</v>
      </c>
      <c r="HN62">
        <v>1.87302</v>
      </c>
      <c r="HO62">
        <v>1.87453</v>
      </c>
      <c r="HP62">
        <v>1.86951</v>
      </c>
      <c r="HQ62">
        <v>1.87364</v>
      </c>
      <c r="HR62">
        <v>1.87869</v>
      </c>
      <c r="HS62">
        <v>0</v>
      </c>
      <c r="HT62">
        <v>0</v>
      </c>
      <c r="HU62">
        <v>0</v>
      </c>
      <c r="HV62">
        <v>0</v>
      </c>
      <c r="HW62" t="s">
        <v>419</v>
      </c>
      <c r="HX62" t="s">
        <v>420</v>
      </c>
      <c r="HY62" t="s">
        <v>421</v>
      </c>
      <c r="HZ62" t="s">
        <v>421</v>
      </c>
      <c r="IA62" t="s">
        <v>421</v>
      </c>
      <c r="IB62" t="s">
        <v>421</v>
      </c>
      <c r="IC62">
        <v>0</v>
      </c>
      <c r="ID62">
        <v>100</v>
      </c>
      <c r="IE62">
        <v>100</v>
      </c>
      <c r="IF62">
        <v>0.888</v>
      </c>
      <c r="IG62">
        <v>0.214</v>
      </c>
      <c r="IH62">
        <v>0.8670097527821762</v>
      </c>
      <c r="II62">
        <v>0.0007502269904989051</v>
      </c>
      <c r="IJ62">
        <v>-1.907541437940456E-06</v>
      </c>
      <c r="IK62">
        <v>4.87577687351772E-10</v>
      </c>
      <c r="IL62">
        <v>0.009613580467362166</v>
      </c>
      <c r="IM62">
        <v>-0.004180631305406676</v>
      </c>
      <c r="IN62">
        <v>0.0009752032425147314</v>
      </c>
      <c r="IO62">
        <v>-7.227821618075307E-06</v>
      </c>
      <c r="IP62">
        <v>1</v>
      </c>
      <c r="IQ62">
        <v>1943</v>
      </c>
      <c r="IR62">
        <v>1</v>
      </c>
      <c r="IS62">
        <v>21</v>
      </c>
      <c r="IT62">
        <v>0.7</v>
      </c>
      <c r="IU62">
        <v>0.7</v>
      </c>
      <c r="IV62">
        <v>1.08887</v>
      </c>
      <c r="IW62">
        <v>2.41699</v>
      </c>
      <c r="IX62">
        <v>1.42578</v>
      </c>
      <c r="IY62">
        <v>2.26929</v>
      </c>
      <c r="IZ62">
        <v>1.54785</v>
      </c>
      <c r="JA62">
        <v>2.46094</v>
      </c>
      <c r="JB62">
        <v>35.4986</v>
      </c>
      <c r="JC62">
        <v>14.5261</v>
      </c>
      <c r="JD62">
        <v>18</v>
      </c>
      <c r="JE62">
        <v>626.99</v>
      </c>
      <c r="JF62">
        <v>418.339</v>
      </c>
      <c r="JG62">
        <v>25.5168</v>
      </c>
      <c r="JH62">
        <v>26.3441</v>
      </c>
      <c r="JI62">
        <v>30.0002</v>
      </c>
      <c r="JJ62">
        <v>26.3685</v>
      </c>
      <c r="JK62">
        <v>26.3266</v>
      </c>
      <c r="JL62">
        <v>21.8139</v>
      </c>
      <c r="JM62">
        <v>27.1657</v>
      </c>
      <c r="JN62">
        <v>57.255</v>
      </c>
      <c r="JO62">
        <v>25.5469</v>
      </c>
      <c r="JP62">
        <v>419.144</v>
      </c>
      <c r="JQ62">
        <v>16.9633</v>
      </c>
      <c r="JR62">
        <v>95.3302</v>
      </c>
      <c r="JS62">
        <v>101.31</v>
      </c>
    </row>
    <row r="63" spans="1:279">
      <c r="A63">
        <v>47</v>
      </c>
      <c r="B63">
        <v>1689870071.5</v>
      </c>
      <c r="C63">
        <v>9043.400000095367</v>
      </c>
      <c r="D63" t="s">
        <v>635</v>
      </c>
      <c r="E63" t="s">
        <v>636</v>
      </c>
      <c r="F63">
        <v>15</v>
      </c>
      <c r="L63" t="s">
        <v>616</v>
      </c>
      <c r="N63" t="s">
        <v>617</v>
      </c>
      <c r="O63" t="s">
        <v>618</v>
      </c>
      <c r="P63">
        <v>1689870063.75</v>
      </c>
      <c r="Q63">
        <f>(R63)/1000</f>
        <v>0</v>
      </c>
      <c r="R63">
        <f>1000*DB63*AP63*(CX63-CY63)/(100*CQ63*(1000-AP63*CX63))</f>
        <v>0</v>
      </c>
      <c r="S63">
        <f>DB63*AP63*(CW63-CV63*(1000-AP63*CY63)/(1000-AP63*CX63))/(100*CQ63)</f>
        <v>0</v>
      </c>
      <c r="T63">
        <f>CV63 - IF(AP63&gt;1, S63*CQ63*100.0/(AR63*DJ63), 0)</f>
        <v>0</v>
      </c>
      <c r="U63">
        <f>((AA63-Q63/2)*T63-S63)/(AA63+Q63/2)</f>
        <v>0</v>
      </c>
      <c r="V63">
        <f>U63*(DC63+DD63)/1000.0</f>
        <v>0</v>
      </c>
      <c r="W63">
        <f>(CV63 - IF(AP63&gt;1, S63*CQ63*100.0/(AR63*DJ63), 0))*(DC63+DD63)/1000.0</f>
        <v>0</v>
      </c>
      <c r="X63">
        <f>2.0/((1/Z63-1/Y63)+SIGN(Z63)*SQRT((1/Z63-1/Y63)*(1/Z63-1/Y63) + 4*CR63/((CR63+1)*(CR63+1))*(2*1/Z63*1/Y63-1/Y63*1/Y63)))</f>
        <v>0</v>
      </c>
      <c r="Y63">
        <f>IF(LEFT(CS63,1)&lt;&gt;"0",IF(LEFT(CS63,1)="1",3.0,CT63),$D$5+$E$5*(DJ63*DC63/($K$5*1000))+$F$5*(DJ63*DC63/($K$5*1000))*MAX(MIN(CQ63,$J$5),$I$5)*MAX(MIN(CQ63,$J$5),$I$5)+$G$5*MAX(MIN(CQ63,$J$5),$I$5)*(DJ63*DC63/($K$5*1000))+$H$5*(DJ63*DC63/($K$5*1000))*(DJ63*DC63/($K$5*1000)))</f>
        <v>0</v>
      </c>
      <c r="Z63">
        <f>Q63*(1000-(1000*0.61365*exp(17.502*AD63/(240.97+AD63))/(DC63+DD63)+CX63)/2)/(1000*0.61365*exp(17.502*AD63/(240.97+AD63))/(DC63+DD63)-CX63)</f>
        <v>0</v>
      </c>
      <c r="AA63">
        <f>1/((CR63+1)/(X63/1.6)+1/(Y63/1.37)) + CR63/((CR63+1)/(X63/1.6) + CR63/(Y63/1.37))</f>
        <v>0</v>
      </c>
      <c r="AB63">
        <f>(CM63*CP63)</f>
        <v>0</v>
      </c>
      <c r="AC63">
        <f>(DE63+(AB63+2*0.95*5.67E-8*(((DE63+$B$7)+273)^4-(DE63+273)^4)-44100*Q63)/(1.84*29.3*Y63+8*0.95*5.67E-8*(DE63+273)^3))</f>
        <v>0</v>
      </c>
      <c r="AD63">
        <f>($C$7*DF63+$D$7*DG63+$E$7*AC63)</f>
        <v>0</v>
      </c>
      <c r="AE63">
        <f>0.61365*exp(17.502*AD63/(240.97+AD63))</f>
        <v>0</v>
      </c>
      <c r="AF63">
        <f>(AG63/AH63*100)</f>
        <v>0</v>
      </c>
      <c r="AG63">
        <f>CX63*(DC63+DD63)/1000</f>
        <v>0</v>
      </c>
      <c r="AH63">
        <f>0.61365*exp(17.502*DE63/(240.97+DE63))</f>
        <v>0</v>
      </c>
      <c r="AI63">
        <f>(AE63-CX63*(DC63+DD63)/1000)</f>
        <v>0</v>
      </c>
      <c r="AJ63">
        <f>(-Q63*44100)</f>
        <v>0</v>
      </c>
      <c r="AK63">
        <f>2*29.3*Y63*0.92*(DE63-AD63)</f>
        <v>0</v>
      </c>
      <c r="AL63">
        <f>2*0.95*5.67E-8*(((DE63+$B$7)+273)^4-(AD63+273)^4)</f>
        <v>0</v>
      </c>
      <c r="AM63">
        <f>AB63+AL63+AJ63+AK63</f>
        <v>0</v>
      </c>
      <c r="AN63">
        <v>0</v>
      </c>
      <c r="AO63">
        <v>0</v>
      </c>
      <c r="AP63">
        <f>IF(AN63*$H$13&gt;=AR63,1.0,(AR63/(AR63-AN63*$H$13)))</f>
        <v>0</v>
      </c>
      <c r="AQ63">
        <f>(AP63-1)*100</f>
        <v>0</v>
      </c>
      <c r="AR63">
        <f>MAX(0,($B$13+$C$13*DJ63)/(1+$D$13*DJ63)*DC63/(DE63+273)*$E$13)</f>
        <v>0</v>
      </c>
      <c r="AS63" t="s">
        <v>550</v>
      </c>
      <c r="AT63">
        <v>12570.4</v>
      </c>
      <c r="AU63">
        <v>549.9728</v>
      </c>
      <c r="AV63">
        <v>2575.47</v>
      </c>
      <c r="AW63">
        <f>1-AU63/AV63</f>
        <v>0</v>
      </c>
      <c r="AX63">
        <v>-0.9844805726750365</v>
      </c>
      <c r="AY63" t="s">
        <v>637</v>
      </c>
      <c r="AZ63">
        <v>12561.3</v>
      </c>
      <c r="BA63">
        <v>756.2153461538462</v>
      </c>
      <c r="BB63">
        <v>2330.48</v>
      </c>
      <c r="BC63">
        <f>1-BA63/BB63</f>
        <v>0</v>
      </c>
      <c r="BD63">
        <v>0.5</v>
      </c>
      <c r="BE63">
        <f>CN63</f>
        <v>0</v>
      </c>
      <c r="BF63">
        <f>S63</f>
        <v>0</v>
      </c>
      <c r="BG63">
        <f>BC63*BD63*BE63</f>
        <v>0</v>
      </c>
      <c r="BH63">
        <f>(BF63-AX63)/BE63</f>
        <v>0</v>
      </c>
      <c r="BI63">
        <f>(AV63-BB63)/BB63</f>
        <v>0</v>
      </c>
      <c r="BJ63">
        <f>AU63/(AW63+AU63/BB63)</f>
        <v>0</v>
      </c>
      <c r="BK63" t="s">
        <v>638</v>
      </c>
      <c r="BL63">
        <v>620.29</v>
      </c>
      <c r="BM63">
        <f>IF(BL63&lt;&gt;0, BL63, BJ63)</f>
        <v>0</v>
      </c>
      <c r="BN63">
        <f>1-BM63/BB63</f>
        <v>0</v>
      </c>
      <c r="BO63">
        <f>(BB63-BA63)/(BB63-BM63)</f>
        <v>0</v>
      </c>
      <c r="BP63">
        <f>(AV63-BB63)/(AV63-BM63)</f>
        <v>0</v>
      </c>
      <c r="BQ63">
        <f>(BB63-BA63)/(BB63-AU63)</f>
        <v>0</v>
      </c>
      <c r="BR63">
        <f>(AV63-BB63)/(AV63-AU63)</f>
        <v>0</v>
      </c>
      <c r="BS63">
        <f>(BO63*BM63/BA63)</f>
        <v>0</v>
      </c>
      <c r="BT63">
        <f>(1-BS63)</f>
        <v>0</v>
      </c>
      <c r="BU63">
        <v>2872</v>
      </c>
      <c r="BV63">
        <v>300</v>
      </c>
      <c r="BW63">
        <v>300</v>
      </c>
      <c r="BX63">
        <v>300</v>
      </c>
      <c r="BY63">
        <v>12561.3</v>
      </c>
      <c r="BZ63">
        <v>2296.38</v>
      </c>
      <c r="CA63">
        <v>-0.0102917</v>
      </c>
      <c r="CB63">
        <v>25.98</v>
      </c>
      <c r="CC63" t="s">
        <v>415</v>
      </c>
      <c r="CD63" t="s">
        <v>415</v>
      </c>
      <c r="CE63" t="s">
        <v>415</v>
      </c>
      <c r="CF63" t="s">
        <v>415</v>
      </c>
      <c r="CG63" t="s">
        <v>415</v>
      </c>
      <c r="CH63" t="s">
        <v>415</v>
      </c>
      <c r="CI63" t="s">
        <v>415</v>
      </c>
      <c r="CJ63" t="s">
        <v>415</v>
      </c>
      <c r="CK63" t="s">
        <v>415</v>
      </c>
      <c r="CL63" t="s">
        <v>415</v>
      </c>
      <c r="CM63">
        <f>$B$11*DK63+$C$11*DL63+$F$11*DW63*(1-DZ63)</f>
        <v>0</v>
      </c>
      <c r="CN63">
        <f>CM63*CO63</f>
        <v>0</v>
      </c>
      <c r="CO63">
        <f>($B$11*$D$9+$C$11*$D$9+$F$11*((EJ63+EB63)/MAX(EJ63+EB63+EK63, 0.1)*$I$9+EK63/MAX(EJ63+EB63+EK63, 0.1)*$J$9))/($B$11+$C$11+$F$11)</f>
        <v>0</v>
      </c>
      <c r="CP63">
        <f>($B$11*$K$9+$C$11*$K$9+$F$11*((EJ63+EB63)/MAX(EJ63+EB63+EK63, 0.1)*$P$9+EK63/MAX(EJ63+EB63+EK63, 0.1)*$Q$9))/($B$11+$C$11+$F$11)</f>
        <v>0</v>
      </c>
      <c r="CQ63">
        <v>6</v>
      </c>
      <c r="CR63">
        <v>0.5</v>
      </c>
      <c r="CS63" t="s">
        <v>416</v>
      </c>
      <c r="CT63">
        <v>2</v>
      </c>
      <c r="CU63">
        <v>1689870063.75</v>
      </c>
      <c r="CV63">
        <v>410.2114666666666</v>
      </c>
      <c r="CW63">
        <v>415.3148666666667</v>
      </c>
      <c r="CX63">
        <v>18.25877666666667</v>
      </c>
      <c r="CY63">
        <v>16.89087333333334</v>
      </c>
      <c r="CZ63">
        <v>409.3614666666666</v>
      </c>
      <c r="DA63">
        <v>18.04941333333333</v>
      </c>
      <c r="DB63">
        <v>600.2289333333333</v>
      </c>
      <c r="DC63">
        <v>101.5983666666667</v>
      </c>
      <c r="DD63">
        <v>0.09996768666666668</v>
      </c>
      <c r="DE63">
        <v>25.58535333333333</v>
      </c>
      <c r="DF63">
        <v>25.01317</v>
      </c>
      <c r="DG63">
        <v>999.9000000000002</v>
      </c>
      <c r="DH63">
        <v>0</v>
      </c>
      <c r="DI63">
        <v>0</v>
      </c>
      <c r="DJ63">
        <v>9997.665000000001</v>
      </c>
      <c r="DK63">
        <v>0</v>
      </c>
      <c r="DL63">
        <v>1638.491666666666</v>
      </c>
      <c r="DM63">
        <v>-5.065513333333334</v>
      </c>
      <c r="DN63">
        <v>417.8792666666666</v>
      </c>
      <c r="DO63">
        <v>422.4504</v>
      </c>
      <c r="DP63">
        <v>1.367905</v>
      </c>
      <c r="DQ63">
        <v>415.3148666666667</v>
      </c>
      <c r="DR63">
        <v>16.89087333333334</v>
      </c>
      <c r="DS63">
        <v>1.855062333333333</v>
      </c>
      <c r="DT63">
        <v>1.716086</v>
      </c>
      <c r="DU63">
        <v>16.25864</v>
      </c>
      <c r="DV63">
        <v>15.04251333333333</v>
      </c>
      <c r="DW63">
        <v>124.9927</v>
      </c>
      <c r="DX63">
        <v>0.8999884666666668</v>
      </c>
      <c r="DY63">
        <v>0.1000115066666667</v>
      </c>
      <c r="DZ63">
        <v>0</v>
      </c>
      <c r="EA63">
        <v>756.2499</v>
      </c>
      <c r="EB63">
        <v>4.99931</v>
      </c>
      <c r="EC63">
        <v>2472.605666666667</v>
      </c>
      <c r="ED63">
        <v>1037.237333333333</v>
      </c>
      <c r="EE63">
        <v>35.13946666666666</v>
      </c>
      <c r="EF63">
        <v>38.98723333333332</v>
      </c>
      <c r="EG63">
        <v>37.16853333333334</v>
      </c>
      <c r="EH63">
        <v>37.50596666666666</v>
      </c>
      <c r="EI63">
        <v>37.43106666666666</v>
      </c>
      <c r="EJ63">
        <v>107.994</v>
      </c>
      <c r="EK63">
        <v>12.001</v>
      </c>
      <c r="EL63">
        <v>0</v>
      </c>
      <c r="EM63">
        <v>68.79999995231628</v>
      </c>
      <c r="EN63">
        <v>0</v>
      </c>
      <c r="EO63">
        <v>756.2153461538462</v>
      </c>
      <c r="EP63">
        <v>-13.12167521905612</v>
      </c>
      <c r="EQ63">
        <v>-31.79247866321485</v>
      </c>
      <c r="ER63">
        <v>2472.643461538461</v>
      </c>
      <c r="ES63">
        <v>15</v>
      </c>
      <c r="ET63">
        <v>1689870089.5</v>
      </c>
      <c r="EU63" t="s">
        <v>639</v>
      </c>
      <c r="EV63">
        <v>1689870089.5</v>
      </c>
      <c r="EW63">
        <v>1689869958</v>
      </c>
      <c r="EX63">
        <v>22</v>
      </c>
      <c r="EY63">
        <v>-0.035</v>
      </c>
      <c r="EZ63">
        <v>-0.005</v>
      </c>
      <c r="FA63">
        <v>0.85</v>
      </c>
      <c r="FB63">
        <v>0.179</v>
      </c>
      <c r="FC63">
        <v>415</v>
      </c>
      <c r="FD63">
        <v>17</v>
      </c>
      <c r="FE63">
        <v>0.37</v>
      </c>
      <c r="FF63">
        <v>0.05</v>
      </c>
      <c r="FG63">
        <v>-5.07890325</v>
      </c>
      <c r="FH63">
        <v>0.05084994371483773</v>
      </c>
      <c r="FI63">
        <v>0.03675523679610154</v>
      </c>
      <c r="FJ63">
        <v>1</v>
      </c>
      <c r="FK63">
        <v>410.2596333333333</v>
      </c>
      <c r="FL63">
        <v>-0.9355194660722012</v>
      </c>
      <c r="FM63">
        <v>0.07046298476663357</v>
      </c>
      <c r="FN63">
        <v>1</v>
      </c>
      <c r="FO63">
        <v>1.3900835</v>
      </c>
      <c r="FP63">
        <v>-0.4722193621013178</v>
      </c>
      <c r="FQ63">
        <v>0.05861622410007318</v>
      </c>
      <c r="FR63">
        <v>1</v>
      </c>
      <c r="FS63">
        <v>18.25416333333333</v>
      </c>
      <c r="FT63">
        <v>0.1578527252502681</v>
      </c>
      <c r="FU63">
        <v>0.01698445334874106</v>
      </c>
      <c r="FV63">
        <v>1</v>
      </c>
      <c r="FW63">
        <v>4</v>
      </c>
      <c r="FX63">
        <v>4</v>
      </c>
      <c r="FY63" t="s">
        <v>418</v>
      </c>
      <c r="FZ63">
        <v>3.17902</v>
      </c>
      <c r="GA63">
        <v>2.79703</v>
      </c>
      <c r="GB63">
        <v>0.103647</v>
      </c>
      <c r="GC63">
        <v>0.105308</v>
      </c>
      <c r="GD63">
        <v>0.0999728</v>
      </c>
      <c r="GE63">
        <v>0.0960579</v>
      </c>
      <c r="GF63">
        <v>28067.9</v>
      </c>
      <c r="GG63">
        <v>22296.9</v>
      </c>
      <c r="GH63">
        <v>29260.7</v>
      </c>
      <c r="GI63">
        <v>24409.3</v>
      </c>
      <c r="GJ63">
        <v>33491.3</v>
      </c>
      <c r="GK63">
        <v>32197</v>
      </c>
      <c r="GL63">
        <v>40355.8</v>
      </c>
      <c r="GM63">
        <v>39818.7</v>
      </c>
      <c r="GN63">
        <v>2.17905</v>
      </c>
      <c r="GO63">
        <v>1.8749</v>
      </c>
      <c r="GP63">
        <v>0.0651851</v>
      </c>
      <c r="GQ63">
        <v>0</v>
      </c>
      <c r="GR63">
        <v>23.9913</v>
      </c>
      <c r="GS63">
        <v>999.9</v>
      </c>
      <c r="GT63">
        <v>50.3</v>
      </c>
      <c r="GU63">
        <v>31.9</v>
      </c>
      <c r="GV63">
        <v>23.5086</v>
      </c>
      <c r="GW63">
        <v>61.6812</v>
      </c>
      <c r="GX63">
        <v>33.4295</v>
      </c>
      <c r="GY63">
        <v>1</v>
      </c>
      <c r="GZ63">
        <v>-0.0664431</v>
      </c>
      <c r="HA63">
        <v>-0.671838</v>
      </c>
      <c r="HB63">
        <v>20.2766</v>
      </c>
      <c r="HC63">
        <v>5.22777</v>
      </c>
      <c r="HD63">
        <v>11.9081</v>
      </c>
      <c r="HE63">
        <v>4.96435</v>
      </c>
      <c r="HF63">
        <v>3.292</v>
      </c>
      <c r="HG63">
        <v>9999</v>
      </c>
      <c r="HH63">
        <v>9999</v>
      </c>
      <c r="HI63">
        <v>9999</v>
      </c>
      <c r="HJ63">
        <v>999.9</v>
      </c>
      <c r="HK63">
        <v>4.97024</v>
      </c>
      <c r="HL63">
        <v>1.87515</v>
      </c>
      <c r="HM63">
        <v>1.87391</v>
      </c>
      <c r="HN63">
        <v>1.87302</v>
      </c>
      <c r="HO63">
        <v>1.87454</v>
      </c>
      <c r="HP63">
        <v>1.86951</v>
      </c>
      <c r="HQ63">
        <v>1.87366</v>
      </c>
      <c r="HR63">
        <v>1.87871</v>
      </c>
      <c r="HS63">
        <v>0</v>
      </c>
      <c r="HT63">
        <v>0</v>
      </c>
      <c r="HU63">
        <v>0</v>
      </c>
      <c r="HV63">
        <v>0</v>
      </c>
      <c r="HW63" t="s">
        <v>419</v>
      </c>
      <c r="HX63" t="s">
        <v>420</v>
      </c>
      <c r="HY63" t="s">
        <v>421</v>
      </c>
      <c r="HZ63" t="s">
        <v>421</v>
      </c>
      <c r="IA63" t="s">
        <v>421</v>
      </c>
      <c r="IB63" t="s">
        <v>421</v>
      </c>
      <c r="IC63">
        <v>0</v>
      </c>
      <c r="ID63">
        <v>100</v>
      </c>
      <c r="IE63">
        <v>100</v>
      </c>
      <c r="IF63">
        <v>0.85</v>
      </c>
      <c r="IG63">
        <v>0.2111</v>
      </c>
      <c r="IH63">
        <v>0.8670097527821762</v>
      </c>
      <c r="II63">
        <v>0.0007502269904989051</v>
      </c>
      <c r="IJ63">
        <v>-1.907541437940456E-06</v>
      </c>
      <c r="IK63">
        <v>4.87577687351772E-10</v>
      </c>
      <c r="IL63">
        <v>0.009613580467362166</v>
      </c>
      <c r="IM63">
        <v>-0.004180631305406676</v>
      </c>
      <c r="IN63">
        <v>0.0009752032425147314</v>
      </c>
      <c r="IO63">
        <v>-7.227821618075307E-06</v>
      </c>
      <c r="IP63">
        <v>1</v>
      </c>
      <c r="IQ63">
        <v>1943</v>
      </c>
      <c r="IR63">
        <v>1</v>
      </c>
      <c r="IS63">
        <v>21</v>
      </c>
      <c r="IT63">
        <v>1.8</v>
      </c>
      <c r="IU63">
        <v>1.9</v>
      </c>
      <c r="IV63">
        <v>1.08032</v>
      </c>
      <c r="IW63">
        <v>2.41699</v>
      </c>
      <c r="IX63">
        <v>1.42578</v>
      </c>
      <c r="IY63">
        <v>2.27051</v>
      </c>
      <c r="IZ63">
        <v>1.54785</v>
      </c>
      <c r="JA63">
        <v>2.45361</v>
      </c>
      <c r="JB63">
        <v>35.6613</v>
      </c>
      <c r="JC63">
        <v>14.5261</v>
      </c>
      <c r="JD63">
        <v>18</v>
      </c>
      <c r="JE63">
        <v>627.491</v>
      </c>
      <c r="JF63">
        <v>418.752</v>
      </c>
      <c r="JG63">
        <v>26.1494</v>
      </c>
      <c r="JH63">
        <v>26.3352</v>
      </c>
      <c r="JI63">
        <v>29.9999</v>
      </c>
      <c r="JJ63">
        <v>26.3708</v>
      </c>
      <c r="JK63">
        <v>26.3296</v>
      </c>
      <c r="JL63">
        <v>21.6511</v>
      </c>
      <c r="JM63">
        <v>25.9176</v>
      </c>
      <c r="JN63">
        <v>55.7498</v>
      </c>
      <c r="JO63">
        <v>25.8484</v>
      </c>
      <c r="JP63">
        <v>415.287</v>
      </c>
      <c r="JQ63">
        <v>17.1566</v>
      </c>
      <c r="JR63">
        <v>95.3304</v>
      </c>
      <c r="JS63">
        <v>101.312</v>
      </c>
    </row>
    <row r="64" spans="1:279">
      <c r="A64">
        <v>48</v>
      </c>
      <c r="B64">
        <v>1689870180</v>
      </c>
      <c r="C64">
        <v>9151.900000095367</v>
      </c>
      <c r="D64" t="s">
        <v>640</v>
      </c>
      <c r="E64" t="s">
        <v>641</v>
      </c>
      <c r="F64">
        <v>15</v>
      </c>
      <c r="L64" t="s">
        <v>616</v>
      </c>
      <c r="N64" t="s">
        <v>617</v>
      </c>
      <c r="O64" t="s">
        <v>618</v>
      </c>
      <c r="P64">
        <v>1689870172.25</v>
      </c>
      <c r="Q64">
        <f>(R64)/1000</f>
        <v>0</v>
      </c>
      <c r="R64">
        <f>1000*DB64*AP64*(CX64-CY64)/(100*CQ64*(1000-AP64*CX64))</f>
        <v>0</v>
      </c>
      <c r="S64">
        <f>DB64*AP64*(CW64-CV64*(1000-AP64*CY64)/(1000-AP64*CX64))/(100*CQ64)</f>
        <v>0</v>
      </c>
      <c r="T64">
        <f>CV64 - IF(AP64&gt;1, S64*CQ64*100.0/(AR64*DJ64), 0)</f>
        <v>0</v>
      </c>
      <c r="U64">
        <f>((AA64-Q64/2)*T64-S64)/(AA64+Q64/2)</f>
        <v>0</v>
      </c>
      <c r="V64">
        <f>U64*(DC64+DD64)/1000.0</f>
        <v>0</v>
      </c>
      <c r="W64">
        <f>(CV64 - IF(AP64&gt;1, S64*CQ64*100.0/(AR64*DJ64), 0))*(DC64+DD64)/1000.0</f>
        <v>0</v>
      </c>
      <c r="X64">
        <f>2.0/((1/Z64-1/Y64)+SIGN(Z64)*SQRT((1/Z64-1/Y64)*(1/Z64-1/Y64) + 4*CR64/((CR64+1)*(CR64+1))*(2*1/Z64*1/Y64-1/Y64*1/Y64)))</f>
        <v>0</v>
      </c>
      <c r="Y64">
        <f>IF(LEFT(CS64,1)&lt;&gt;"0",IF(LEFT(CS64,1)="1",3.0,CT64),$D$5+$E$5*(DJ64*DC64/($K$5*1000))+$F$5*(DJ64*DC64/($K$5*1000))*MAX(MIN(CQ64,$J$5),$I$5)*MAX(MIN(CQ64,$J$5),$I$5)+$G$5*MAX(MIN(CQ64,$J$5),$I$5)*(DJ64*DC64/($K$5*1000))+$H$5*(DJ64*DC64/($K$5*1000))*(DJ64*DC64/($K$5*1000)))</f>
        <v>0</v>
      </c>
      <c r="Z64">
        <f>Q64*(1000-(1000*0.61365*exp(17.502*AD64/(240.97+AD64))/(DC64+DD64)+CX64)/2)/(1000*0.61365*exp(17.502*AD64/(240.97+AD64))/(DC64+DD64)-CX64)</f>
        <v>0</v>
      </c>
      <c r="AA64">
        <f>1/((CR64+1)/(X64/1.6)+1/(Y64/1.37)) + CR64/((CR64+1)/(X64/1.6) + CR64/(Y64/1.37))</f>
        <v>0</v>
      </c>
      <c r="AB64">
        <f>(CM64*CP64)</f>
        <v>0</v>
      </c>
      <c r="AC64">
        <f>(DE64+(AB64+2*0.95*5.67E-8*(((DE64+$B$7)+273)^4-(DE64+273)^4)-44100*Q64)/(1.84*29.3*Y64+8*0.95*5.67E-8*(DE64+273)^3))</f>
        <v>0</v>
      </c>
      <c r="AD64">
        <f>($C$7*DF64+$D$7*DG64+$E$7*AC64)</f>
        <v>0</v>
      </c>
      <c r="AE64">
        <f>0.61365*exp(17.502*AD64/(240.97+AD64))</f>
        <v>0</v>
      </c>
      <c r="AF64">
        <f>(AG64/AH64*100)</f>
        <v>0</v>
      </c>
      <c r="AG64">
        <f>CX64*(DC64+DD64)/1000</f>
        <v>0</v>
      </c>
      <c r="AH64">
        <f>0.61365*exp(17.502*DE64/(240.97+DE64))</f>
        <v>0</v>
      </c>
      <c r="AI64">
        <f>(AE64-CX64*(DC64+DD64)/1000)</f>
        <v>0</v>
      </c>
      <c r="AJ64">
        <f>(-Q64*44100)</f>
        <v>0</v>
      </c>
      <c r="AK64">
        <f>2*29.3*Y64*0.92*(DE64-AD64)</f>
        <v>0</v>
      </c>
      <c r="AL64">
        <f>2*0.95*5.67E-8*(((DE64+$B$7)+273)^4-(AD64+273)^4)</f>
        <v>0</v>
      </c>
      <c r="AM64">
        <f>AB64+AL64+AJ64+AK64</f>
        <v>0</v>
      </c>
      <c r="AN64">
        <v>0</v>
      </c>
      <c r="AO64">
        <v>0</v>
      </c>
      <c r="AP64">
        <f>IF(AN64*$H$13&gt;=AR64,1.0,(AR64/(AR64-AN64*$H$13)))</f>
        <v>0</v>
      </c>
      <c r="AQ64">
        <f>(AP64-1)*100</f>
        <v>0</v>
      </c>
      <c r="AR64">
        <f>MAX(0,($B$13+$C$13*DJ64)/(1+$D$13*DJ64)*DC64/(DE64+273)*$E$13)</f>
        <v>0</v>
      </c>
      <c r="AS64" t="s">
        <v>550</v>
      </c>
      <c r="AT64">
        <v>12570.4</v>
      </c>
      <c r="AU64">
        <v>549.9728</v>
      </c>
      <c r="AV64">
        <v>2575.47</v>
      </c>
      <c r="AW64">
        <f>1-AU64/AV64</f>
        <v>0</v>
      </c>
      <c r="AX64">
        <v>-0.9844805726750365</v>
      </c>
      <c r="AY64" t="s">
        <v>642</v>
      </c>
      <c r="AZ64">
        <v>12551.8</v>
      </c>
      <c r="BA64">
        <v>708.2888</v>
      </c>
      <c r="BB64">
        <v>2380.68</v>
      </c>
      <c r="BC64">
        <f>1-BA64/BB64</f>
        <v>0</v>
      </c>
      <c r="BD64">
        <v>0.5</v>
      </c>
      <c r="BE64">
        <f>CN64</f>
        <v>0</v>
      </c>
      <c r="BF64">
        <f>S64</f>
        <v>0</v>
      </c>
      <c r="BG64">
        <f>BC64*BD64*BE64</f>
        <v>0</v>
      </c>
      <c r="BH64">
        <f>(BF64-AX64)/BE64</f>
        <v>0</v>
      </c>
      <c r="BI64">
        <f>(AV64-BB64)/BB64</f>
        <v>0</v>
      </c>
      <c r="BJ64">
        <f>AU64/(AW64+AU64/BB64)</f>
        <v>0</v>
      </c>
      <c r="BK64" t="s">
        <v>643</v>
      </c>
      <c r="BL64">
        <v>615.01</v>
      </c>
      <c r="BM64">
        <f>IF(BL64&lt;&gt;0, BL64, BJ64)</f>
        <v>0</v>
      </c>
      <c r="BN64">
        <f>1-BM64/BB64</f>
        <v>0</v>
      </c>
      <c r="BO64">
        <f>(BB64-BA64)/(BB64-BM64)</f>
        <v>0</v>
      </c>
      <c r="BP64">
        <f>(AV64-BB64)/(AV64-BM64)</f>
        <v>0</v>
      </c>
      <c r="BQ64">
        <f>(BB64-BA64)/(BB64-AU64)</f>
        <v>0</v>
      </c>
      <c r="BR64">
        <f>(AV64-BB64)/(AV64-AU64)</f>
        <v>0</v>
      </c>
      <c r="BS64">
        <f>(BO64*BM64/BA64)</f>
        <v>0</v>
      </c>
      <c r="BT64">
        <f>(1-BS64)</f>
        <v>0</v>
      </c>
      <c r="BU64">
        <v>2874</v>
      </c>
      <c r="BV64">
        <v>300</v>
      </c>
      <c r="BW64">
        <v>300</v>
      </c>
      <c r="BX64">
        <v>300</v>
      </c>
      <c r="BY64">
        <v>12551.8</v>
      </c>
      <c r="BZ64">
        <v>2379.68</v>
      </c>
      <c r="CA64">
        <v>-0.010349</v>
      </c>
      <c r="CB64">
        <v>35.48</v>
      </c>
      <c r="CC64" t="s">
        <v>415</v>
      </c>
      <c r="CD64" t="s">
        <v>415</v>
      </c>
      <c r="CE64" t="s">
        <v>415</v>
      </c>
      <c r="CF64" t="s">
        <v>415</v>
      </c>
      <c r="CG64" t="s">
        <v>415</v>
      </c>
      <c r="CH64" t="s">
        <v>415</v>
      </c>
      <c r="CI64" t="s">
        <v>415</v>
      </c>
      <c r="CJ64" t="s">
        <v>415</v>
      </c>
      <c r="CK64" t="s">
        <v>415</v>
      </c>
      <c r="CL64" t="s">
        <v>415</v>
      </c>
      <c r="CM64">
        <f>$B$11*DK64+$C$11*DL64+$F$11*DW64*(1-DZ64)</f>
        <v>0</v>
      </c>
      <c r="CN64">
        <f>CM64*CO64</f>
        <v>0</v>
      </c>
      <c r="CO64">
        <f>($B$11*$D$9+$C$11*$D$9+$F$11*((EJ64+EB64)/MAX(EJ64+EB64+EK64, 0.1)*$I$9+EK64/MAX(EJ64+EB64+EK64, 0.1)*$J$9))/($B$11+$C$11+$F$11)</f>
        <v>0</v>
      </c>
      <c r="CP64">
        <f>($B$11*$K$9+$C$11*$K$9+$F$11*((EJ64+EB64)/MAX(EJ64+EB64+EK64, 0.1)*$P$9+EK64/MAX(EJ64+EB64+EK64, 0.1)*$Q$9))/($B$11+$C$11+$F$11)</f>
        <v>0</v>
      </c>
      <c r="CQ64">
        <v>6</v>
      </c>
      <c r="CR64">
        <v>0.5</v>
      </c>
      <c r="CS64" t="s">
        <v>416</v>
      </c>
      <c r="CT64">
        <v>2</v>
      </c>
      <c r="CU64">
        <v>1689870172.25</v>
      </c>
      <c r="CV64">
        <v>410.0348333333334</v>
      </c>
      <c r="CW64">
        <v>412.6573999999999</v>
      </c>
      <c r="CX64">
        <v>3.926791999999999</v>
      </c>
      <c r="CY64">
        <v>0.5604747666666667</v>
      </c>
      <c r="CZ64">
        <v>409.2068333333334</v>
      </c>
      <c r="DA64">
        <v>3.919018333333333</v>
      </c>
      <c r="DB64">
        <v>600.2490999999999</v>
      </c>
      <c r="DC64">
        <v>101.5917333333333</v>
      </c>
      <c r="DD64">
        <v>0.1001002433333333</v>
      </c>
      <c r="DE64">
        <v>25.77384666666666</v>
      </c>
      <c r="DF64">
        <v>25.02408333333334</v>
      </c>
      <c r="DG64">
        <v>999.9000000000002</v>
      </c>
      <c r="DH64">
        <v>0</v>
      </c>
      <c r="DI64">
        <v>0</v>
      </c>
      <c r="DJ64">
        <v>10005.85833333333</v>
      </c>
      <c r="DK64">
        <v>0</v>
      </c>
      <c r="DL64">
        <v>1652.021666666667</v>
      </c>
      <c r="DM64">
        <v>-2.597664333333334</v>
      </c>
      <c r="DN64">
        <v>411.6764333333333</v>
      </c>
      <c r="DO64">
        <v>412.8889</v>
      </c>
      <c r="DP64">
        <v>3.366318999999999</v>
      </c>
      <c r="DQ64">
        <v>412.6573999999999</v>
      </c>
      <c r="DR64">
        <v>0.5604747666666667</v>
      </c>
      <c r="DS64">
        <v>0.3989302</v>
      </c>
      <c r="DT64">
        <v>0.05693967666666667</v>
      </c>
      <c r="DU64">
        <v>-5.787474666666668</v>
      </c>
      <c r="DV64">
        <v>-28.82105333333334</v>
      </c>
      <c r="DW64">
        <v>50.0048</v>
      </c>
      <c r="DX64">
        <v>0.900124</v>
      </c>
      <c r="DY64">
        <v>0.09987606666666668</v>
      </c>
      <c r="DZ64">
        <v>0</v>
      </c>
      <c r="EA64">
        <v>708.4023000000001</v>
      </c>
      <c r="EB64">
        <v>4.99931</v>
      </c>
      <c r="EC64">
        <v>1828.689666666666</v>
      </c>
      <c r="ED64">
        <v>389.0518</v>
      </c>
      <c r="EE64">
        <v>35.7353</v>
      </c>
      <c r="EF64">
        <v>40.89766666666666</v>
      </c>
      <c r="EG64">
        <v>38.16013333333332</v>
      </c>
      <c r="EH64">
        <v>39.67693333333333</v>
      </c>
      <c r="EI64">
        <v>38.36649999999999</v>
      </c>
      <c r="EJ64">
        <v>40.511</v>
      </c>
      <c r="EK64">
        <v>4.492</v>
      </c>
      <c r="EL64">
        <v>0</v>
      </c>
      <c r="EM64">
        <v>107.7999999523163</v>
      </c>
      <c r="EN64">
        <v>0</v>
      </c>
      <c r="EO64">
        <v>708.2888</v>
      </c>
      <c r="EP64">
        <v>-12.7919230906525</v>
      </c>
      <c r="EQ64">
        <v>28.90307690389565</v>
      </c>
      <c r="ER64">
        <v>1828.7572</v>
      </c>
      <c r="ES64">
        <v>15</v>
      </c>
      <c r="ET64">
        <v>1689870197</v>
      </c>
      <c r="EU64" t="s">
        <v>644</v>
      </c>
      <c r="EV64">
        <v>1689870197</v>
      </c>
      <c r="EW64">
        <v>1689869958</v>
      </c>
      <c r="EX64">
        <v>23</v>
      </c>
      <c r="EY64">
        <v>-0.023</v>
      </c>
      <c r="EZ64">
        <v>-0.005</v>
      </c>
      <c r="FA64">
        <v>0.828</v>
      </c>
      <c r="FB64">
        <v>0.179</v>
      </c>
      <c r="FC64">
        <v>413</v>
      </c>
      <c r="FD64">
        <v>17</v>
      </c>
      <c r="FE64">
        <v>0.65</v>
      </c>
      <c r="FF64">
        <v>0.05</v>
      </c>
      <c r="FG64">
        <v>-2.594184</v>
      </c>
      <c r="FH64">
        <v>-0.04642266416509362</v>
      </c>
      <c r="FI64">
        <v>0.0216862997996431</v>
      </c>
      <c r="FJ64">
        <v>1</v>
      </c>
      <c r="FK64">
        <v>410.0595333333333</v>
      </c>
      <c r="FL64">
        <v>0.04928142380384543</v>
      </c>
      <c r="FM64">
        <v>0.01470540339089169</v>
      </c>
      <c r="FN64">
        <v>1</v>
      </c>
      <c r="FO64">
        <v>3.391953</v>
      </c>
      <c r="FP64">
        <v>-0.4931889681050806</v>
      </c>
      <c r="FQ64">
        <v>0.0476745777747428</v>
      </c>
      <c r="FR64">
        <v>1</v>
      </c>
      <c r="FS64">
        <v>3.932066</v>
      </c>
      <c r="FT64">
        <v>-0.6337719243603961</v>
      </c>
      <c r="FU64">
        <v>0.04578053295160869</v>
      </c>
      <c r="FV64">
        <v>1</v>
      </c>
      <c r="FW64">
        <v>4</v>
      </c>
      <c r="FX64">
        <v>4</v>
      </c>
      <c r="FY64" t="s">
        <v>418</v>
      </c>
      <c r="FZ64">
        <v>3.17922</v>
      </c>
      <c r="GA64">
        <v>2.79719</v>
      </c>
      <c r="GB64">
        <v>0.103491</v>
      </c>
      <c r="GC64">
        <v>0.104635</v>
      </c>
      <c r="GD64">
        <v>0.0296769</v>
      </c>
      <c r="GE64">
        <v>0.00500517</v>
      </c>
      <c r="GF64">
        <v>28080.8</v>
      </c>
      <c r="GG64">
        <v>22316.3</v>
      </c>
      <c r="GH64">
        <v>29268.7</v>
      </c>
      <c r="GI64">
        <v>24411.6</v>
      </c>
      <c r="GJ64">
        <v>36158.4</v>
      </c>
      <c r="GK64">
        <v>35468.1</v>
      </c>
      <c r="GL64">
        <v>40372.5</v>
      </c>
      <c r="GM64">
        <v>39822.3</v>
      </c>
      <c r="GN64">
        <v>2.18015</v>
      </c>
      <c r="GO64">
        <v>1.83773</v>
      </c>
      <c r="GP64">
        <v>0.0453815</v>
      </c>
      <c r="GQ64">
        <v>0</v>
      </c>
      <c r="GR64">
        <v>24.3246</v>
      </c>
      <c r="GS64">
        <v>999.9</v>
      </c>
      <c r="GT64">
        <v>40.8</v>
      </c>
      <c r="GU64">
        <v>32</v>
      </c>
      <c r="GV64">
        <v>19.1756</v>
      </c>
      <c r="GW64">
        <v>61.3712</v>
      </c>
      <c r="GX64">
        <v>33.9704</v>
      </c>
      <c r="GY64">
        <v>1</v>
      </c>
      <c r="GZ64">
        <v>-0.0676194</v>
      </c>
      <c r="HA64">
        <v>-0.851476</v>
      </c>
      <c r="HB64">
        <v>20.2784</v>
      </c>
      <c r="HC64">
        <v>5.22717</v>
      </c>
      <c r="HD64">
        <v>11.9081</v>
      </c>
      <c r="HE64">
        <v>4.96435</v>
      </c>
      <c r="HF64">
        <v>3.292</v>
      </c>
      <c r="HG64">
        <v>9999</v>
      </c>
      <c r="HH64">
        <v>9999</v>
      </c>
      <c r="HI64">
        <v>9999</v>
      </c>
      <c r="HJ64">
        <v>999.9</v>
      </c>
      <c r="HK64">
        <v>4.97027</v>
      </c>
      <c r="HL64">
        <v>1.87515</v>
      </c>
      <c r="HM64">
        <v>1.87392</v>
      </c>
      <c r="HN64">
        <v>1.87302</v>
      </c>
      <c r="HO64">
        <v>1.87454</v>
      </c>
      <c r="HP64">
        <v>1.86951</v>
      </c>
      <c r="HQ64">
        <v>1.87371</v>
      </c>
      <c r="HR64">
        <v>1.87877</v>
      </c>
      <c r="HS64">
        <v>0</v>
      </c>
      <c r="HT64">
        <v>0</v>
      </c>
      <c r="HU64">
        <v>0</v>
      </c>
      <c r="HV64">
        <v>0</v>
      </c>
      <c r="HW64" t="s">
        <v>419</v>
      </c>
      <c r="HX64" t="s">
        <v>420</v>
      </c>
      <c r="HY64" t="s">
        <v>421</v>
      </c>
      <c r="HZ64" t="s">
        <v>421</v>
      </c>
      <c r="IA64" t="s">
        <v>421</v>
      </c>
      <c r="IB64" t="s">
        <v>421</v>
      </c>
      <c r="IC64">
        <v>0</v>
      </c>
      <c r="ID64">
        <v>100</v>
      </c>
      <c r="IE64">
        <v>100</v>
      </c>
      <c r="IF64">
        <v>0.828</v>
      </c>
      <c r="IG64">
        <v>0.0076</v>
      </c>
      <c r="IH64">
        <v>0.8319902586860478</v>
      </c>
      <c r="II64">
        <v>0.0007502269904989051</v>
      </c>
      <c r="IJ64">
        <v>-1.907541437940456E-06</v>
      </c>
      <c r="IK64">
        <v>4.87577687351772E-10</v>
      </c>
      <c r="IL64">
        <v>0.009613580467362166</v>
      </c>
      <c r="IM64">
        <v>-0.004180631305406676</v>
      </c>
      <c r="IN64">
        <v>0.0009752032425147314</v>
      </c>
      <c r="IO64">
        <v>-7.227821618075307E-06</v>
      </c>
      <c r="IP64">
        <v>1</v>
      </c>
      <c r="IQ64">
        <v>1943</v>
      </c>
      <c r="IR64">
        <v>1</v>
      </c>
      <c r="IS64">
        <v>21</v>
      </c>
      <c r="IT64">
        <v>1.5</v>
      </c>
      <c r="IU64">
        <v>3.7</v>
      </c>
      <c r="IV64">
        <v>1.06201</v>
      </c>
      <c r="IW64">
        <v>2.41455</v>
      </c>
      <c r="IX64">
        <v>1.42578</v>
      </c>
      <c r="IY64">
        <v>2.27295</v>
      </c>
      <c r="IZ64">
        <v>1.54785</v>
      </c>
      <c r="JA64">
        <v>2.49146</v>
      </c>
      <c r="JB64">
        <v>35.9178</v>
      </c>
      <c r="JC64">
        <v>14.5173</v>
      </c>
      <c r="JD64">
        <v>18</v>
      </c>
      <c r="JE64">
        <v>628.131</v>
      </c>
      <c r="JF64">
        <v>398.322</v>
      </c>
      <c r="JG64">
        <v>26.0176</v>
      </c>
      <c r="JH64">
        <v>26.3397</v>
      </c>
      <c r="JI64">
        <v>30</v>
      </c>
      <c r="JJ64">
        <v>26.3552</v>
      </c>
      <c r="JK64">
        <v>26.3185</v>
      </c>
      <c r="JL64">
        <v>21.2713</v>
      </c>
      <c r="JM64">
        <v>100</v>
      </c>
      <c r="JN64">
        <v>0</v>
      </c>
      <c r="JO64">
        <v>25.9715</v>
      </c>
      <c r="JP64">
        <v>412.442</v>
      </c>
      <c r="JQ64">
        <v>17.5146</v>
      </c>
      <c r="JR64">
        <v>95.3642</v>
      </c>
      <c r="JS64">
        <v>101.321</v>
      </c>
    </row>
    <row r="65" spans="1:279">
      <c r="A65">
        <v>49</v>
      </c>
      <c r="B65">
        <v>1689870293</v>
      </c>
      <c r="C65">
        <v>9264.900000095367</v>
      </c>
      <c r="D65" t="s">
        <v>645</v>
      </c>
      <c r="E65" t="s">
        <v>646</v>
      </c>
      <c r="F65">
        <v>15</v>
      </c>
      <c r="L65" t="s">
        <v>616</v>
      </c>
      <c r="N65" t="s">
        <v>617</v>
      </c>
      <c r="O65" t="s">
        <v>618</v>
      </c>
      <c r="P65">
        <v>1689870285.25</v>
      </c>
      <c r="Q65">
        <f>(R65)/1000</f>
        <v>0</v>
      </c>
      <c r="R65">
        <f>1000*DB65*AP65*(CX65-CY65)/(100*CQ65*(1000-AP65*CX65))</f>
        <v>0</v>
      </c>
      <c r="S65">
        <f>DB65*AP65*(CW65-CV65*(1000-AP65*CY65)/(1000-AP65*CX65))/(100*CQ65)</f>
        <v>0</v>
      </c>
      <c r="T65">
        <f>CV65 - IF(AP65&gt;1, S65*CQ65*100.0/(AR65*DJ65), 0)</f>
        <v>0</v>
      </c>
      <c r="U65">
        <f>((AA65-Q65/2)*T65-S65)/(AA65+Q65/2)</f>
        <v>0</v>
      </c>
      <c r="V65">
        <f>U65*(DC65+DD65)/1000.0</f>
        <v>0</v>
      </c>
      <c r="W65">
        <f>(CV65 - IF(AP65&gt;1, S65*CQ65*100.0/(AR65*DJ65), 0))*(DC65+DD65)/1000.0</f>
        <v>0</v>
      </c>
      <c r="X65">
        <f>2.0/((1/Z65-1/Y65)+SIGN(Z65)*SQRT((1/Z65-1/Y65)*(1/Z65-1/Y65) + 4*CR65/((CR65+1)*(CR65+1))*(2*1/Z65*1/Y65-1/Y65*1/Y65)))</f>
        <v>0</v>
      </c>
      <c r="Y65">
        <f>IF(LEFT(CS65,1)&lt;&gt;"0",IF(LEFT(CS65,1)="1",3.0,CT65),$D$5+$E$5*(DJ65*DC65/($K$5*1000))+$F$5*(DJ65*DC65/($K$5*1000))*MAX(MIN(CQ65,$J$5),$I$5)*MAX(MIN(CQ65,$J$5),$I$5)+$G$5*MAX(MIN(CQ65,$J$5),$I$5)*(DJ65*DC65/($K$5*1000))+$H$5*(DJ65*DC65/($K$5*1000))*(DJ65*DC65/($K$5*1000)))</f>
        <v>0</v>
      </c>
      <c r="Z65">
        <f>Q65*(1000-(1000*0.61365*exp(17.502*AD65/(240.97+AD65))/(DC65+DD65)+CX65)/2)/(1000*0.61365*exp(17.502*AD65/(240.97+AD65))/(DC65+DD65)-CX65)</f>
        <v>0</v>
      </c>
      <c r="AA65">
        <f>1/((CR65+1)/(X65/1.6)+1/(Y65/1.37)) + CR65/((CR65+1)/(X65/1.6) + CR65/(Y65/1.37))</f>
        <v>0</v>
      </c>
      <c r="AB65">
        <f>(CM65*CP65)</f>
        <v>0</v>
      </c>
      <c r="AC65">
        <f>(DE65+(AB65+2*0.95*5.67E-8*(((DE65+$B$7)+273)^4-(DE65+273)^4)-44100*Q65)/(1.84*29.3*Y65+8*0.95*5.67E-8*(DE65+273)^3))</f>
        <v>0</v>
      </c>
      <c r="AD65">
        <f>($C$7*DF65+$D$7*DG65+$E$7*AC65)</f>
        <v>0</v>
      </c>
      <c r="AE65">
        <f>0.61365*exp(17.502*AD65/(240.97+AD65))</f>
        <v>0</v>
      </c>
      <c r="AF65">
        <f>(AG65/AH65*100)</f>
        <v>0</v>
      </c>
      <c r="AG65">
        <f>CX65*(DC65+DD65)/1000</f>
        <v>0</v>
      </c>
      <c r="AH65">
        <f>0.61365*exp(17.502*DE65/(240.97+DE65))</f>
        <v>0</v>
      </c>
      <c r="AI65">
        <f>(AE65-CX65*(DC65+DD65)/1000)</f>
        <v>0</v>
      </c>
      <c r="AJ65">
        <f>(-Q65*44100)</f>
        <v>0</v>
      </c>
      <c r="AK65">
        <f>2*29.3*Y65*0.92*(DE65-AD65)</f>
        <v>0</v>
      </c>
      <c r="AL65">
        <f>2*0.95*5.67E-8*(((DE65+$B$7)+273)^4-(AD65+273)^4)</f>
        <v>0</v>
      </c>
      <c r="AM65">
        <f>AB65+AL65+AJ65+AK65</f>
        <v>0</v>
      </c>
      <c r="AN65">
        <v>0</v>
      </c>
      <c r="AO65">
        <v>0</v>
      </c>
      <c r="AP65">
        <f>IF(AN65*$H$13&gt;=AR65,1.0,(AR65/(AR65-AN65*$H$13)))</f>
        <v>0</v>
      </c>
      <c r="AQ65">
        <f>(AP65-1)*100</f>
        <v>0</v>
      </c>
      <c r="AR65">
        <f>MAX(0,($B$13+$C$13*DJ65)/(1+$D$13*DJ65)*DC65/(DE65+273)*$E$13)</f>
        <v>0</v>
      </c>
      <c r="AS65" t="s">
        <v>647</v>
      </c>
      <c r="AT65">
        <v>12546.3</v>
      </c>
      <c r="AU65">
        <v>567.6487999999999</v>
      </c>
      <c r="AV65">
        <v>2596.4</v>
      </c>
      <c r="AW65">
        <f>1-AU65/AV65</f>
        <v>0</v>
      </c>
      <c r="AX65">
        <v>-1.24160784132644</v>
      </c>
      <c r="AY65" t="s">
        <v>415</v>
      </c>
      <c r="AZ65" t="s">
        <v>415</v>
      </c>
      <c r="BA65">
        <v>0</v>
      </c>
      <c r="BB65">
        <v>0</v>
      </c>
      <c r="BC65">
        <f>1-BA65/BB65</f>
        <v>0</v>
      </c>
      <c r="BD65">
        <v>0.5</v>
      </c>
      <c r="BE65">
        <f>CN65</f>
        <v>0</v>
      </c>
      <c r="BF65">
        <f>S65</f>
        <v>0</v>
      </c>
      <c r="BG65">
        <f>BC65*BD65*BE65</f>
        <v>0</v>
      </c>
      <c r="BH65">
        <f>(BF65-AX65)/BE65</f>
        <v>0</v>
      </c>
      <c r="BI65">
        <f>(AV65-BB65)/BB65</f>
        <v>0</v>
      </c>
      <c r="BJ65">
        <f>AU65/(AW65+AU65/BB65)</f>
        <v>0</v>
      </c>
      <c r="BK65" t="s">
        <v>415</v>
      </c>
      <c r="BL65">
        <v>0</v>
      </c>
      <c r="BM65">
        <f>IF(BL65&lt;&gt;0, BL65, BJ65)</f>
        <v>0</v>
      </c>
      <c r="BN65">
        <f>1-BM65/BB65</f>
        <v>0</v>
      </c>
      <c r="BO65">
        <f>(BB65-BA65)/(BB65-BM65)</f>
        <v>0</v>
      </c>
      <c r="BP65">
        <f>(AV65-BB65)/(AV65-BM65)</f>
        <v>0</v>
      </c>
      <c r="BQ65">
        <f>(BB65-BA65)/(BB65-AU65)</f>
        <v>0</v>
      </c>
      <c r="BR65">
        <f>(AV65-BB65)/(AV65-AU65)</f>
        <v>0</v>
      </c>
      <c r="BS65">
        <f>(BO65*BM65/BA65)</f>
        <v>0</v>
      </c>
      <c r="BT65">
        <f>(1-BS65)</f>
        <v>0</v>
      </c>
      <c r="BU65">
        <v>2876</v>
      </c>
      <c r="BV65">
        <v>300</v>
      </c>
      <c r="BW65">
        <v>300</v>
      </c>
      <c r="BX65">
        <v>300</v>
      </c>
      <c r="BY65">
        <v>12546.3</v>
      </c>
      <c r="BZ65">
        <v>2508.59</v>
      </c>
      <c r="CA65">
        <v>-0.0103848</v>
      </c>
      <c r="CB65">
        <v>-3.54</v>
      </c>
      <c r="CC65" t="s">
        <v>415</v>
      </c>
      <c r="CD65" t="s">
        <v>415</v>
      </c>
      <c r="CE65" t="s">
        <v>415</v>
      </c>
      <c r="CF65" t="s">
        <v>415</v>
      </c>
      <c r="CG65" t="s">
        <v>415</v>
      </c>
      <c r="CH65" t="s">
        <v>415</v>
      </c>
      <c r="CI65" t="s">
        <v>415</v>
      </c>
      <c r="CJ65" t="s">
        <v>415</v>
      </c>
      <c r="CK65" t="s">
        <v>415</v>
      </c>
      <c r="CL65" t="s">
        <v>415</v>
      </c>
      <c r="CM65">
        <f>$B$11*DK65+$C$11*DL65+$F$11*DW65*(1-DZ65)</f>
        <v>0</v>
      </c>
      <c r="CN65">
        <f>CM65*CO65</f>
        <v>0</v>
      </c>
      <c r="CO65">
        <f>($B$11*$D$9+$C$11*$D$9+$F$11*((EJ65+EB65)/MAX(EJ65+EB65+EK65, 0.1)*$I$9+EK65/MAX(EJ65+EB65+EK65, 0.1)*$J$9))/($B$11+$C$11+$F$11)</f>
        <v>0</v>
      </c>
      <c r="CP65">
        <f>($B$11*$K$9+$C$11*$K$9+$F$11*((EJ65+EB65)/MAX(EJ65+EB65+EK65, 0.1)*$P$9+EK65/MAX(EJ65+EB65+EK65, 0.1)*$Q$9))/($B$11+$C$11+$F$11)</f>
        <v>0</v>
      </c>
      <c r="CQ65">
        <v>6</v>
      </c>
      <c r="CR65">
        <v>0.5</v>
      </c>
      <c r="CS65" t="s">
        <v>416</v>
      </c>
      <c r="CT65">
        <v>2</v>
      </c>
      <c r="CU65">
        <v>1689870285.25</v>
      </c>
      <c r="CV65">
        <v>410.2362333333333</v>
      </c>
      <c r="CW65">
        <v>410.2088333333332</v>
      </c>
      <c r="CX65">
        <v>3.341349</v>
      </c>
      <c r="CY65">
        <v>0.3926242</v>
      </c>
      <c r="CZ65">
        <v>409.4494333333333</v>
      </c>
      <c r="DA65">
        <v>3.363878999999999</v>
      </c>
      <c r="DB65">
        <v>600.2313666666668</v>
      </c>
      <c r="DC65">
        <v>101.5904</v>
      </c>
      <c r="DD65">
        <v>0.09988760666666667</v>
      </c>
      <c r="DE65">
        <v>25.88982666666667</v>
      </c>
      <c r="DF65">
        <v>25.09362</v>
      </c>
      <c r="DG65">
        <v>999.9000000000002</v>
      </c>
      <c r="DH65">
        <v>0</v>
      </c>
      <c r="DI65">
        <v>0</v>
      </c>
      <c r="DJ65">
        <v>10000.54733333333</v>
      </c>
      <c r="DK65">
        <v>0</v>
      </c>
      <c r="DL65">
        <v>1655.732</v>
      </c>
      <c r="DM65">
        <v>0.02735898563333333</v>
      </c>
      <c r="DN65">
        <v>411.6115</v>
      </c>
      <c r="DO65">
        <v>410.3699333333333</v>
      </c>
      <c r="DP65">
        <v>2.948723</v>
      </c>
      <c r="DQ65">
        <v>410.2088333333332</v>
      </c>
      <c r="DR65">
        <v>0.3926242</v>
      </c>
      <c r="DS65">
        <v>0.3394489</v>
      </c>
      <c r="DT65">
        <v>0.03988684666666667</v>
      </c>
      <c r="DU65">
        <v>-7.885403333333333</v>
      </c>
      <c r="DV65">
        <v>-32.55028666666666</v>
      </c>
      <c r="DW65">
        <v>0.0499931</v>
      </c>
      <c r="DX65">
        <v>0</v>
      </c>
      <c r="DY65">
        <v>0</v>
      </c>
      <c r="DZ65">
        <v>0</v>
      </c>
      <c r="EA65">
        <v>567.9313333333334</v>
      </c>
      <c r="EB65">
        <v>0.0499931</v>
      </c>
      <c r="EC65">
        <v>1542.942</v>
      </c>
      <c r="ED65">
        <v>0.7596666666666668</v>
      </c>
      <c r="EE65">
        <v>36.0641</v>
      </c>
      <c r="EF65">
        <v>41.75823333333332</v>
      </c>
      <c r="EG65">
        <v>38.8225</v>
      </c>
      <c r="EH65">
        <v>39.78719999999998</v>
      </c>
      <c r="EI65">
        <v>38.4853</v>
      </c>
      <c r="EJ65">
        <v>0</v>
      </c>
      <c r="EK65">
        <v>0</v>
      </c>
      <c r="EL65">
        <v>0</v>
      </c>
      <c r="EM65">
        <v>112.5999999046326</v>
      </c>
      <c r="EN65">
        <v>0</v>
      </c>
      <c r="EO65">
        <v>567.6487999999999</v>
      </c>
      <c r="EP65">
        <v>-24.12692315684281</v>
      </c>
      <c r="EQ65">
        <v>-2.147692510494988</v>
      </c>
      <c r="ER65">
        <v>1542.4632</v>
      </c>
      <c r="ES65">
        <v>15</v>
      </c>
      <c r="ET65">
        <v>1689870267</v>
      </c>
      <c r="EU65" t="s">
        <v>648</v>
      </c>
      <c r="EV65">
        <v>1689870256</v>
      </c>
      <c r="EW65">
        <v>1689870267</v>
      </c>
      <c r="EX65">
        <v>24</v>
      </c>
      <c r="EY65">
        <v>-0.043</v>
      </c>
      <c r="EZ65">
        <v>-0.029</v>
      </c>
      <c r="FA65">
        <v>0.787</v>
      </c>
      <c r="FB65">
        <v>-0.021</v>
      </c>
      <c r="FC65">
        <v>411</v>
      </c>
      <c r="FD65">
        <v>0</v>
      </c>
      <c r="FE65">
        <v>0.54</v>
      </c>
      <c r="FF65">
        <v>0.02</v>
      </c>
      <c r="FG65">
        <v>0.035380561725</v>
      </c>
      <c r="FH65">
        <v>-0.1648631056547844</v>
      </c>
      <c r="FI65">
        <v>0.04011715075166345</v>
      </c>
      <c r="FJ65">
        <v>1</v>
      </c>
      <c r="FK65">
        <v>410.2416999999999</v>
      </c>
      <c r="FL65">
        <v>-0.6673815350377108</v>
      </c>
      <c r="FM65">
        <v>0.05123680317896252</v>
      </c>
      <c r="FN65">
        <v>1</v>
      </c>
      <c r="FO65">
        <v>2.9515385</v>
      </c>
      <c r="FP65">
        <v>-0.06042484052533281</v>
      </c>
      <c r="FQ65">
        <v>0.006189345098635259</v>
      </c>
      <c r="FR65">
        <v>1</v>
      </c>
      <c r="FS65">
        <v>3.342269</v>
      </c>
      <c r="FT65">
        <v>-0.1142637597330277</v>
      </c>
      <c r="FU65">
        <v>0.008251176623165104</v>
      </c>
      <c r="FV65">
        <v>1</v>
      </c>
      <c r="FW65">
        <v>4</v>
      </c>
      <c r="FX65">
        <v>4</v>
      </c>
      <c r="FY65" t="s">
        <v>418</v>
      </c>
      <c r="FZ65">
        <v>3.17908</v>
      </c>
      <c r="GA65">
        <v>2.79696</v>
      </c>
      <c r="GB65">
        <v>0.103517</v>
      </c>
      <c r="GC65">
        <v>0.104161</v>
      </c>
      <c r="GD65">
        <v>0.0263586</v>
      </c>
      <c r="GE65">
        <v>0.00364434</v>
      </c>
      <c r="GF65">
        <v>28080.7</v>
      </c>
      <c r="GG65">
        <v>22328.3</v>
      </c>
      <c r="GH65">
        <v>29269.4</v>
      </c>
      <c r="GI65">
        <v>24411.9</v>
      </c>
      <c r="GJ65">
        <v>36283.4</v>
      </c>
      <c r="GK65">
        <v>35516.7</v>
      </c>
      <c r="GL65">
        <v>40373.3</v>
      </c>
      <c r="GM65">
        <v>39822.5</v>
      </c>
      <c r="GN65">
        <v>2.17757</v>
      </c>
      <c r="GO65">
        <v>1.83528</v>
      </c>
      <c r="GP65">
        <v>0.047721</v>
      </c>
      <c r="GQ65">
        <v>0</v>
      </c>
      <c r="GR65">
        <v>24.3277</v>
      </c>
      <c r="GS65">
        <v>999.9</v>
      </c>
      <c r="GT65">
        <v>38.8</v>
      </c>
      <c r="GU65">
        <v>32.3</v>
      </c>
      <c r="GV65">
        <v>18.5488</v>
      </c>
      <c r="GW65">
        <v>62.7612</v>
      </c>
      <c r="GX65">
        <v>34.6635</v>
      </c>
      <c r="GY65">
        <v>1</v>
      </c>
      <c r="GZ65">
        <v>-0.0676321</v>
      </c>
      <c r="HA65">
        <v>-0.701435</v>
      </c>
      <c r="HB65">
        <v>20.2808</v>
      </c>
      <c r="HC65">
        <v>5.22777</v>
      </c>
      <c r="HD65">
        <v>11.9083</v>
      </c>
      <c r="HE65">
        <v>4.9638</v>
      </c>
      <c r="HF65">
        <v>3.292</v>
      </c>
      <c r="HG65">
        <v>9999</v>
      </c>
      <c r="HH65">
        <v>9999</v>
      </c>
      <c r="HI65">
        <v>9999</v>
      </c>
      <c r="HJ65">
        <v>999.9</v>
      </c>
      <c r="HK65">
        <v>4.97027</v>
      </c>
      <c r="HL65">
        <v>1.87515</v>
      </c>
      <c r="HM65">
        <v>1.87393</v>
      </c>
      <c r="HN65">
        <v>1.87303</v>
      </c>
      <c r="HO65">
        <v>1.87454</v>
      </c>
      <c r="HP65">
        <v>1.86951</v>
      </c>
      <c r="HQ65">
        <v>1.87367</v>
      </c>
      <c r="HR65">
        <v>1.87874</v>
      </c>
      <c r="HS65">
        <v>0</v>
      </c>
      <c r="HT65">
        <v>0</v>
      </c>
      <c r="HU65">
        <v>0</v>
      </c>
      <c r="HV65">
        <v>0</v>
      </c>
      <c r="HW65" t="s">
        <v>419</v>
      </c>
      <c r="HX65" t="s">
        <v>420</v>
      </c>
      <c r="HY65" t="s">
        <v>421</v>
      </c>
      <c r="HZ65" t="s">
        <v>421</v>
      </c>
      <c r="IA65" t="s">
        <v>421</v>
      </c>
      <c r="IB65" t="s">
        <v>421</v>
      </c>
      <c r="IC65">
        <v>0</v>
      </c>
      <c r="ID65">
        <v>100</v>
      </c>
      <c r="IE65">
        <v>100</v>
      </c>
      <c r="IF65">
        <v>0.787</v>
      </c>
      <c r="IG65">
        <v>-0.0226</v>
      </c>
      <c r="IH65">
        <v>0.7659437761892522</v>
      </c>
      <c r="II65">
        <v>0.0007502269904989051</v>
      </c>
      <c r="IJ65">
        <v>-1.907541437940456E-06</v>
      </c>
      <c r="IK65">
        <v>4.87577687351772E-10</v>
      </c>
      <c r="IL65">
        <v>-0.01922777380897783</v>
      </c>
      <c r="IM65">
        <v>-0.004180631305406676</v>
      </c>
      <c r="IN65">
        <v>0.0009752032425147314</v>
      </c>
      <c r="IO65">
        <v>-7.227821618075307E-06</v>
      </c>
      <c r="IP65">
        <v>1</v>
      </c>
      <c r="IQ65">
        <v>1943</v>
      </c>
      <c r="IR65">
        <v>1</v>
      </c>
      <c r="IS65">
        <v>21</v>
      </c>
      <c r="IT65">
        <v>0.6</v>
      </c>
      <c r="IU65">
        <v>0.4</v>
      </c>
      <c r="IV65">
        <v>1.05591</v>
      </c>
      <c r="IW65">
        <v>2.43164</v>
      </c>
      <c r="IX65">
        <v>1.42578</v>
      </c>
      <c r="IY65">
        <v>2.27173</v>
      </c>
      <c r="IZ65">
        <v>1.54785</v>
      </c>
      <c r="JA65">
        <v>2.28027</v>
      </c>
      <c r="JB65">
        <v>36.105</v>
      </c>
      <c r="JC65">
        <v>14.491</v>
      </c>
      <c r="JD65">
        <v>18</v>
      </c>
      <c r="JE65">
        <v>626.442</v>
      </c>
      <c r="JF65">
        <v>397.086</v>
      </c>
      <c r="JG65">
        <v>26.0671</v>
      </c>
      <c r="JH65">
        <v>26.3397</v>
      </c>
      <c r="JI65">
        <v>29.9998</v>
      </c>
      <c r="JJ65">
        <v>26.3738</v>
      </c>
      <c r="JK65">
        <v>26.3296</v>
      </c>
      <c r="JL65">
        <v>21.1596</v>
      </c>
      <c r="JM65">
        <v>100</v>
      </c>
      <c r="JN65">
        <v>0</v>
      </c>
      <c r="JO65">
        <v>25.9791</v>
      </c>
      <c r="JP65">
        <v>410.051</v>
      </c>
      <c r="JQ65">
        <v>17.5146</v>
      </c>
      <c r="JR65">
        <v>95.3663</v>
      </c>
      <c r="JS65">
        <v>101.322</v>
      </c>
    </row>
    <row r="66" spans="1:279">
      <c r="A66">
        <v>50</v>
      </c>
      <c r="B66">
        <v>1689870408.5</v>
      </c>
      <c r="C66">
        <v>9380.400000095367</v>
      </c>
      <c r="D66" t="s">
        <v>649</v>
      </c>
      <c r="E66" t="s">
        <v>650</v>
      </c>
      <c r="F66">
        <v>15</v>
      </c>
      <c r="L66" t="s">
        <v>616</v>
      </c>
      <c r="N66" t="s">
        <v>617</v>
      </c>
      <c r="O66" t="s">
        <v>618</v>
      </c>
      <c r="P66">
        <v>1689870400.75</v>
      </c>
      <c r="Q66">
        <f>(R66)/1000</f>
        <v>0</v>
      </c>
      <c r="R66">
        <f>1000*DB66*AP66*(CX66-CY66)/(100*CQ66*(1000-AP66*CX66))</f>
        <v>0</v>
      </c>
      <c r="S66">
        <f>DB66*AP66*(CW66-CV66*(1000-AP66*CY66)/(1000-AP66*CX66))/(100*CQ66)</f>
        <v>0</v>
      </c>
      <c r="T66">
        <f>CV66 - IF(AP66&gt;1, S66*CQ66*100.0/(AR66*DJ66), 0)</f>
        <v>0</v>
      </c>
      <c r="U66">
        <f>((AA66-Q66/2)*T66-S66)/(AA66+Q66/2)</f>
        <v>0</v>
      </c>
      <c r="V66">
        <f>U66*(DC66+DD66)/1000.0</f>
        <v>0</v>
      </c>
      <c r="W66">
        <f>(CV66 - IF(AP66&gt;1, S66*CQ66*100.0/(AR66*DJ66), 0))*(DC66+DD66)/1000.0</f>
        <v>0</v>
      </c>
      <c r="X66">
        <f>2.0/((1/Z66-1/Y66)+SIGN(Z66)*SQRT((1/Z66-1/Y66)*(1/Z66-1/Y66) + 4*CR66/((CR66+1)*(CR66+1))*(2*1/Z66*1/Y66-1/Y66*1/Y66)))</f>
        <v>0</v>
      </c>
      <c r="Y66">
        <f>IF(LEFT(CS66,1)&lt;&gt;"0",IF(LEFT(CS66,1)="1",3.0,CT66),$D$5+$E$5*(DJ66*DC66/($K$5*1000))+$F$5*(DJ66*DC66/($K$5*1000))*MAX(MIN(CQ66,$J$5),$I$5)*MAX(MIN(CQ66,$J$5),$I$5)+$G$5*MAX(MIN(CQ66,$J$5),$I$5)*(DJ66*DC66/($K$5*1000))+$H$5*(DJ66*DC66/($K$5*1000))*(DJ66*DC66/($K$5*1000)))</f>
        <v>0</v>
      </c>
      <c r="Z66">
        <f>Q66*(1000-(1000*0.61365*exp(17.502*AD66/(240.97+AD66))/(DC66+DD66)+CX66)/2)/(1000*0.61365*exp(17.502*AD66/(240.97+AD66))/(DC66+DD66)-CX66)</f>
        <v>0</v>
      </c>
      <c r="AA66">
        <f>1/((CR66+1)/(X66/1.6)+1/(Y66/1.37)) + CR66/((CR66+1)/(X66/1.6) + CR66/(Y66/1.37))</f>
        <v>0</v>
      </c>
      <c r="AB66">
        <f>(CM66*CP66)</f>
        <v>0</v>
      </c>
      <c r="AC66">
        <f>(DE66+(AB66+2*0.95*5.67E-8*(((DE66+$B$7)+273)^4-(DE66+273)^4)-44100*Q66)/(1.84*29.3*Y66+8*0.95*5.67E-8*(DE66+273)^3))</f>
        <v>0</v>
      </c>
      <c r="AD66">
        <f>($C$7*DF66+$D$7*DG66+$E$7*AC66)</f>
        <v>0</v>
      </c>
      <c r="AE66">
        <f>0.61365*exp(17.502*AD66/(240.97+AD66))</f>
        <v>0</v>
      </c>
      <c r="AF66">
        <f>(AG66/AH66*100)</f>
        <v>0</v>
      </c>
      <c r="AG66">
        <f>CX66*(DC66+DD66)/1000</f>
        <v>0</v>
      </c>
      <c r="AH66">
        <f>0.61365*exp(17.502*DE66/(240.97+DE66))</f>
        <v>0</v>
      </c>
      <c r="AI66">
        <f>(AE66-CX66*(DC66+DD66)/1000)</f>
        <v>0</v>
      </c>
      <c r="AJ66">
        <f>(-Q66*44100)</f>
        <v>0</v>
      </c>
      <c r="AK66">
        <f>2*29.3*Y66*0.92*(DE66-AD66)</f>
        <v>0</v>
      </c>
      <c r="AL66">
        <f>2*0.95*5.67E-8*(((DE66+$B$7)+273)^4-(AD66+273)^4)</f>
        <v>0</v>
      </c>
      <c r="AM66">
        <f>AB66+AL66+AJ66+AK66</f>
        <v>0</v>
      </c>
      <c r="AN66">
        <v>0</v>
      </c>
      <c r="AO66">
        <v>0</v>
      </c>
      <c r="AP66">
        <f>IF(AN66*$H$13&gt;=AR66,1.0,(AR66/(AR66-AN66*$H$13)))</f>
        <v>0</v>
      </c>
      <c r="AQ66">
        <f>(AP66-1)*100</f>
        <v>0</v>
      </c>
      <c r="AR66">
        <f>MAX(0,($B$13+$C$13*DJ66)/(1+$D$13*DJ66)*DC66/(DE66+273)*$E$13)</f>
        <v>0</v>
      </c>
      <c r="AS66" t="s">
        <v>647</v>
      </c>
      <c r="AT66">
        <v>12546.3</v>
      </c>
      <c r="AU66">
        <v>567.6487999999999</v>
      </c>
      <c r="AV66">
        <v>2596.4</v>
      </c>
      <c r="AW66">
        <f>1-AU66/AV66</f>
        <v>0</v>
      </c>
      <c r="AX66">
        <v>-1.24160784132644</v>
      </c>
      <c r="AY66" t="s">
        <v>651</v>
      </c>
      <c r="AZ66">
        <v>12564.7</v>
      </c>
      <c r="BA66">
        <v>738.45832</v>
      </c>
      <c r="BB66">
        <v>936.776</v>
      </c>
      <c r="BC66">
        <f>1-BA66/BB66</f>
        <v>0</v>
      </c>
      <c r="BD66">
        <v>0.5</v>
      </c>
      <c r="BE66">
        <f>CN66</f>
        <v>0</v>
      </c>
      <c r="BF66">
        <f>S66</f>
        <v>0</v>
      </c>
      <c r="BG66">
        <f>BC66*BD66*BE66</f>
        <v>0</v>
      </c>
      <c r="BH66">
        <f>(BF66-AX66)/BE66</f>
        <v>0</v>
      </c>
      <c r="BI66">
        <f>(AV66-BB66)/BB66</f>
        <v>0</v>
      </c>
      <c r="BJ66">
        <f>AU66/(AW66+AU66/BB66)</f>
        <v>0</v>
      </c>
      <c r="BK66" t="s">
        <v>652</v>
      </c>
      <c r="BL66">
        <v>518.99</v>
      </c>
      <c r="BM66">
        <f>IF(BL66&lt;&gt;0, BL66, BJ66)</f>
        <v>0</v>
      </c>
      <c r="BN66">
        <f>1-BM66/BB66</f>
        <v>0</v>
      </c>
      <c r="BO66">
        <f>(BB66-BA66)/(BB66-BM66)</f>
        <v>0</v>
      </c>
      <c r="BP66">
        <f>(AV66-BB66)/(AV66-BM66)</f>
        <v>0</v>
      </c>
      <c r="BQ66">
        <f>(BB66-BA66)/(BB66-AU66)</f>
        <v>0</v>
      </c>
      <c r="BR66">
        <f>(AV66-BB66)/(AV66-AU66)</f>
        <v>0</v>
      </c>
      <c r="BS66">
        <f>(BO66*BM66/BA66)</f>
        <v>0</v>
      </c>
      <c r="BT66">
        <f>(1-BS66)</f>
        <v>0</v>
      </c>
      <c r="BU66">
        <v>2877</v>
      </c>
      <c r="BV66">
        <v>300</v>
      </c>
      <c r="BW66">
        <v>300</v>
      </c>
      <c r="BX66">
        <v>300</v>
      </c>
      <c r="BY66">
        <v>12564.7</v>
      </c>
      <c r="BZ66">
        <v>907.3099999999999</v>
      </c>
      <c r="CA66">
        <v>-0.009105129999999999</v>
      </c>
      <c r="CB66">
        <v>0.12</v>
      </c>
      <c r="CC66" t="s">
        <v>415</v>
      </c>
      <c r="CD66" t="s">
        <v>415</v>
      </c>
      <c r="CE66" t="s">
        <v>415</v>
      </c>
      <c r="CF66" t="s">
        <v>415</v>
      </c>
      <c r="CG66" t="s">
        <v>415</v>
      </c>
      <c r="CH66" t="s">
        <v>415</v>
      </c>
      <c r="CI66" t="s">
        <v>415</v>
      </c>
      <c r="CJ66" t="s">
        <v>415</v>
      </c>
      <c r="CK66" t="s">
        <v>415</v>
      </c>
      <c r="CL66" t="s">
        <v>415</v>
      </c>
      <c r="CM66">
        <f>$B$11*DK66+$C$11*DL66+$F$11*DW66*(1-DZ66)</f>
        <v>0</v>
      </c>
      <c r="CN66">
        <f>CM66*CO66</f>
        <v>0</v>
      </c>
      <c r="CO66">
        <f>($B$11*$D$9+$C$11*$D$9+$F$11*((EJ66+EB66)/MAX(EJ66+EB66+EK66, 0.1)*$I$9+EK66/MAX(EJ66+EB66+EK66, 0.1)*$J$9))/($B$11+$C$11+$F$11)</f>
        <v>0</v>
      </c>
      <c r="CP66">
        <f>($B$11*$K$9+$C$11*$K$9+$F$11*((EJ66+EB66)/MAX(EJ66+EB66+EK66, 0.1)*$P$9+EK66/MAX(EJ66+EB66+EK66, 0.1)*$Q$9))/($B$11+$C$11+$F$11)</f>
        <v>0</v>
      </c>
      <c r="CQ66">
        <v>6</v>
      </c>
      <c r="CR66">
        <v>0.5</v>
      </c>
      <c r="CS66" t="s">
        <v>416</v>
      </c>
      <c r="CT66">
        <v>2</v>
      </c>
      <c r="CU66">
        <v>1689870400.75</v>
      </c>
      <c r="CV66">
        <v>399.7989333333334</v>
      </c>
      <c r="CW66">
        <v>412.6817</v>
      </c>
      <c r="CX66">
        <v>3.201113666666666</v>
      </c>
      <c r="CY66">
        <v>0.3372737666666666</v>
      </c>
      <c r="CZ66">
        <v>399.0063</v>
      </c>
      <c r="DA66">
        <v>3.223926666666666</v>
      </c>
      <c r="DB66">
        <v>600.2141333333333</v>
      </c>
      <c r="DC66">
        <v>101.5904333333333</v>
      </c>
      <c r="DD66">
        <v>0.09912985333333332</v>
      </c>
      <c r="DE66">
        <v>24.86701666666666</v>
      </c>
      <c r="DF66">
        <v>24.74942333333333</v>
      </c>
      <c r="DG66">
        <v>999.9000000000002</v>
      </c>
      <c r="DH66">
        <v>0</v>
      </c>
      <c r="DI66">
        <v>0</v>
      </c>
      <c r="DJ66">
        <v>10039.83133333333</v>
      </c>
      <c r="DK66">
        <v>0</v>
      </c>
      <c r="DL66">
        <v>1666.630666666667</v>
      </c>
      <c r="DM66">
        <v>-12.88288333333333</v>
      </c>
      <c r="DN66">
        <v>401.0826666666666</v>
      </c>
      <c r="DO66">
        <v>412.8209333333333</v>
      </c>
      <c r="DP66">
        <v>2.863840666666666</v>
      </c>
      <c r="DQ66">
        <v>412.6817</v>
      </c>
      <c r="DR66">
        <v>0.3372737666666666</v>
      </c>
      <c r="DS66">
        <v>0.3252026</v>
      </c>
      <c r="DT66">
        <v>0.03426375666666667</v>
      </c>
      <c r="DU66">
        <v>-8.436408666666667</v>
      </c>
      <c r="DV66">
        <v>-34.10358666666666</v>
      </c>
      <c r="DW66">
        <v>1500.045333333334</v>
      </c>
      <c r="DX66">
        <v>0.9730031999999998</v>
      </c>
      <c r="DY66">
        <v>0.02699673</v>
      </c>
      <c r="DZ66">
        <v>0</v>
      </c>
      <c r="EA66">
        <v>739.2616333333335</v>
      </c>
      <c r="EB66">
        <v>4.99931</v>
      </c>
      <c r="EC66">
        <v>12325.92</v>
      </c>
      <c r="ED66">
        <v>13259.65</v>
      </c>
      <c r="EE66">
        <v>36.625</v>
      </c>
      <c r="EF66">
        <v>39.39559999999999</v>
      </c>
      <c r="EG66">
        <v>37.6122</v>
      </c>
      <c r="EH66">
        <v>38.17059999999999</v>
      </c>
      <c r="EI66">
        <v>37.81226666666667</v>
      </c>
      <c r="EJ66">
        <v>1454.684</v>
      </c>
      <c r="EK66">
        <v>40.36133333333332</v>
      </c>
      <c r="EL66">
        <v>0</v>
      </c>
      <c r="EM66">
        <v>115.2000000476837</v>
      </c>
      <c r="EN66">
        <v>0</v>
      </c>
      <c r="EO66">
        <v>738.45832</v>
      </c>
      <c r="EP66">
        <v>-60.14030767951253</v>
      </c>
      <c r="EQ66">
        <v>-804.6923077625672</v>
      </c>
      <c r="ER66">
        <v>12314.656</v>
      </c>
      <c r="ES66">
        <v>15</v>
      </c>
      <c r="ET66">
        <v>1689870267</v>
      </c>
      <c r="EU66" t="s">
        <v>648</v>
      </c>
      <c r="EV66">
        <v>1689870256</v>
      </c>
      <c r="EW66">
        <v>1689870267</v>
      </c>
      <c r="EX66">
        <v>24</v>
      </c>
      <c r="EY66">
        <v>-0.043</v>
      </c>
      <c r="EZ66">
        <v>-0.029</v>
      </c>
      <c r="FA66">
        <v>0.787</v>
      </c>
      <c r="FB66">
        <v>-0.021</v>
      </c>
      <c r="FC66">
        <v>411</v>
      </c>
      <c r="FD66">
        <v>0</v>
      </c>
      <c r="FE66">
        <v>0.54</v>
      </c>
      <c r="FF66">
        <v>0.02</v>
      </c>
      <c r="FG66">
        <v>-12.8398625</v>
      </c>
      <c r="FH66">
        <v>-0.6115891181988294</v>
      </c>
      <c r="FI66">
        <v>0.06549777739549646</v>
      </c>
      <c r="FJ66">
        <v>1</v>
      </c>
      <c r="FK66">
        <v>399.7962666666668</v>
      </c>
      <c r="FL66">
        <v>0.3072213570642903</v>
      </c>
      <c r="FM66">
        <v>0.0254492086757564</v>
      </c>
      <c r="FN66">
        <v>1</v>
      </c>
      <c r="FO66">
        <v>2.872869</v>
      </c>
      <c r="FP66">
        <v>-0.1461525703564752</v>
      </c>
      <c r="FQ66">
        <v>0.01478300287492362</v>
      </c>
      <c r="FR66">
        <v>1</v>
      </c>
      <c r="FS66">
        <v>3.203053666666666</v>
      </c>
      <c r="FT66">
        <v>-0.1169686318131277</v>
      </c>
      <c r="FU66">
        <v>0.008564708394854379</v>
      </c>
      <c r="FV66">
        <v>1</v>
      </c>
      <c r="FW66">
        <v>4</v>
      </c>
      <c r="FX66">
        <v>4</v>
      </c>
      <c r="FY66" t="s">
        <v>418</v>
      </c>
      <c r="FZ66">
        <v>3.17896</v>
      </c>
      <c r="GA66">
        <v>2.7967</v>
      </c>
      <c r="GB66">
        <v>0.101494</v>
      </c>
      <c r="GC66">
        <v>0.104653</v>
      </c>
      <c r="GD66">
        <v>0.0254384</v>
      </c>
      <c r="GE66">
        <v>0.0031557</v>
      </c>
      <c r="GF66">
        <v>28149.2</v>
      </c>
      <c r="GG66">
        <v>22318.6</v>
      </c>
      <c r="GH66">
        <v>29275.3</v>
      </c>
      <c r="GI66">
        <v>24415.1</v>
      </c>
      <c r="GJ66">
        <v>36324.9</v>
      </c>
      <c r="GK66">
        <v>35538.7</v>
      </c>
      <c r="GL66">
        <v>40381.7</v>
      </c>
      <c r="GM66">
        <v>39827.9</v>
      </c>
      <c r="GN66">
        <v>2.17893</v>
      </c>
      <c r="GO66">
        <v>1.83342</v>
      </c>
      <c r="GP66">
        <v>0.0294298</v>
      </c>
      <c r="GQ66">
        <v>0</v>
      </c>
      <c r="GR66">
        <v>24.3937</v>
      </c>
      <c r="GS66">
        <v>999.9</v>
      </c>
      <c r="GT66">
        <v>38.1</v>
      </c>
      <c r="GU66">
        <v>32.4</v>
      </c>
      <c r="GV66">
        <v>18.3172</v>
      </c>
      <c r="GW66">
        <v>62.1513</v>
      </c>
      <c r="GX66">
        <v>33.8622</v>
      </c>
      <c r="GY66">
        <v>1</v>
      </c>
      <c r="GZ66">
        <v>-0.06640500000000001</v>
      </c>
      <c r="HA66">
        <v>0.292467</v>
      </c>
      <c r="HB66">
        <v>20.2654</v>
      </c>
      <c r="HC66">
        <v>5.22762</v>
      </c>
      <c r="HD66">
        <v>11.9141</v>
      </c>
      <c r="HE66">
        <v>4.9641</v>
      </c>
      <c r="HF66">
        <v>3.292</v>
      </c>
      <c r="HG66">
        <v>9999</v>
      </c>
      <c r="HH66">
        <v>9999</v>
      </c>
      <c r="HI66">
        <v>9999</v>
      </c>
      <c r="HJ66">
        <v>999.9</v>
      </c>
      <c r="HK66">
        <v>4.97022</v>
      </c>
      <c r="HL66">
        <v>1.87514</v>
      </c>
      <c r="HM66">
        <v>1.87391</v>
      </c>
      <c r="HN66">
        <v>1.87304</v>
      </c>
      <c r="HO66">
        <v>1.87454</v>
      </c>
      <c r="HP66">
        <v>1.86951</v>
      </c>
      <c r="HQ66">
        <v>1.87368</v>
      </c>
      <c r="HR66">
        <v>1.87877</v>
      </c>
      <c r="HS66">
        <v>0</v>
      </c>
      <c r="HT66">
        <v>0</v>
      </c>
      <c r="HU66">
        <v>0</v>
      </c>
      <c r="HV66">
        <v>0</v>
      </c>
      <c r="HW66" t="s">
        <v>419</v>
      </c>
      <c r="HX66" t="s">
        <v>420</v>
      </c>
      <c r="HY66" t="s">
        <v>421</v>
      </c>
      <c r="HZ66" t="s">
        <v>421</v>
      </c>
      <c r="IA66" t="s">
        <v>421</v>
      </c>
      <c r="IB66" t="s">
        <v>421</v>
      </c>
      <c r="IC66">
        <v>0</v>
      </c>
      <c r="ID66">
        <v>100</v>
      </c>
      <c r="IE66">
        <v>100</v>
      </c>
      <c r="IF66">
        <v>0.792</v>
      </c>
      <c r="IG66">
        <v>-0.0228</v>
      </c>
      <c r="IH66">
        <v>0.7659437761892522</v>
      </c>
      <c r="II66">
        <v>0.0007502269904989051</v>
      </c>
      <c r="IJ66">
        <v>-1.907541437940456E-06</v>
      </c>
      <c r="IK66">
        <v>4.87577687351772E-10</v>
      </c>
      <c r="IL66">
        <v>-0.01922777380897783</v>
      </c>
      <c r="IM66">
        <v>-0.004180631305406676</v>
      </c>
      <c r="IN66">
        <v>0.0009752032425147314</v>
      </c>
      <c r="IO66">
        <v>-7.227821618075307E-06</v>
      </c>
      <c r="IP66">
        <v>1</v>
      </c>
      <c r="IQ66">
        <v>1943</v>
      </c>
      <c r="IR66">
        <v>1</v>
      </c>
      <c r="IS66">
        <v>21</v>
      </c>
      <c r="IT66">
        <v>2.5</v>
      </c>
      <c r="IU66">
        <v>2.4</v>
      </c>
      <c r="IV66">
        <v>1.06201</v>
      </c>
      <c r="IW66">
        <v>2.41333</v>
      </c>
      <c r="IX66">
        <v>1.42578</v>
      </c>
      <c r="IY66">
        <v>2.27173</v>
      </c>
      <c r="IZ66">
        <v>1.54785</v>
      </c>
      <c r="JA66">
        <v>2.50854</v>
      </c>
      <c r="JB66">
        <v>36.0347</v>
      </c>
      <c r="JC66">
        <v>14.4297</v>
      </c>
      <c r="JD66">
        <v>18</v>
      </c>
      <c r="JE66">
        <v>627.758</v>
      </c>
      <c r="JF66">
        <v>396.337</v>
      </c>
      <c r="JG66">
        <v>22.0228</v>
      </c>
      <c r="JH66">
        <v>26.4478</v>
      </c>
      <c r="JI66">
        <v>29.9936</v>
      </c>
      <c r="JJ66">
        <v>26.4041</v>
      </c>
      <c r="JK66">
        <v>26.3643</v>
      </c>
      <c r="JL66">
        <v>21.2792</v>
      </c>
      <c r="JM66">
        <v>100</v>
      </c>
      <c r="JN66">
        <v>0</v>
      </c>
      <c r="JO66">
        <v>21.8286</v>
      </c>
      <c r="JP66">
        <v>412.816</v>
      </c>
      <c r="JQ66">
        <v>17.5146</v>
      </c>
      <c r="JR66">
        <v>95.3858</v>
      </c>
      <c r="JS66">
        <v>101.335</v>
      </c>
    </row>
    <row r="67" spans="1:279">
      <c r="A67">
        <v>51</v>
      </c>
      <c r="B67">
        <v>1689870493</v>
      </c>
      <c r="C67">
        <v>9464.900000095367</v>
      </c>
      <c r="D67" t="s">
        <v>653</v>
      </c>
      <c r="E67" t="s">
        <v>654</v>
      </c>
      <c r="F67">
        <v>15</v>
      </c>
      <c r="L67" t="s">
        <v>616</v>
      </c>
      <c r="N67" t="s">
        <v>617</v>
      </c>
      <c r="O67" t="s">
        <v>618</v>
      </c>
      <c r="P67">
        <v>1689870485.25</v>
      </c>
      <c r="Q67">
        <f>(R67)/1000</f>
        <v>0</v>
      </c>
      <c r="R67">
        <f>1000*DB67*AP67*(CX67-CY67)/(100*CQ67*(1000-AP67*CX67))</f>
        <v>0</v>
      </c>
      <c r="S67">
        <f>DB67*AP67*(CW67-CV67*(1000-AP67*CY67)/(1000-AP67*CX67))/(100*CQ67)</f>
        <v>0</v>
      </c>
      <c r="T67">
        <f>CV67 - IF(AP67&gt;1, S67*CQ67*100.0/(AR67*DJ67), 0)</f>
        <v>0</v>
      </c>
      <c r="U67">
        <f>((AA67-Q67/2)*T67-S67)/(AA67+Q67/2)</f>
        <v>0</v>
      </c>
      <c r="V67">
        <f>U67*(DC67+DD67)/1000.0</f>
        <v>0</v>
      </c>
      <c r="W67">
        <f>(CV67 - IF(AP67&gt;1, S67*CQ67*100.0/(AR67*DJ67), 0))*(DC67+DD67)/1000.0</f>
        <v>0</v>
      </c>
      <c r="X67">
        <f>2.0/((1/Z67-1/Y67)+SIGN(Z67)*SQRT((1/Z67-1/Y67)*(1/Z67-1/Y67) + 4*CR67/((CR67+1)*(CR67+1))*(2*1/Z67*1/Y67-1/Y67*1/Y67)))</f>
        <v>0</v>
      </c>
      <c r="Y67">
        <f>IF(LEFT(CS67,1)&lt;&gt;"0",IF(LEFT(CS67,1)="1",3.0,CT67),$D$5+$E$5*(DJ67*DC67/($K$5*1000))+$F$5*(DJ67*DC67/($K$5*1000))*MAX(MIN(CQ67,$J$5),$I$5)*MAX(MIN(CQ67,$J$5),$I$5)+$G$5*MAX(MIN(CQ67,$J$5),$I$5)*(DJ67*DC67/($K$5*1000))+$H$5*(DJ67*DC67/($K$5*1000))*(DJ67*DC67/($K$5*1000)))</f>
        <v>0</v>
      </c>
      <c r="Z67">
        <f>Q67*(1000-(1000*0.61365*exp(17.502*AD67/(240.97+AD67))/(DC67+DD67)+CX67)/2)/(1000*0.61365*exp(17.502*AD67/(240.97+AD67))/(DC67+DD67)-CX67)</f>
        <v>0</v>
      </c>
      <c r="AA67">
        <f>1/((CR67+1)/(X67/1.6)+1/(Y67/1.37)) + CR67/((CR67+1)/(X67/1.6) + CR67/(Y67/1.37))</f>
        <v>0</v>
      </c>
      <c r="AB67">
        <f>(CM67*CP67)</f>
        <v>0</v>
      </c>
      <c r="AC67">
        <f>(DE67+(AB67+2*0.95*5.67E-8*(((DE67+$B$7)+273)^4-(DE67+273)^4)-44100*Q67)/(1.84*29.3*Y67+8*0.95*5.67E-8*(DE67+273)^3))</f>
        <v>0</v>
      </c>
      <c r="AD67">
        <f>($C$7*DF67+$D$7*DG67+$E$7*AC67)</f>
        <v>0</v>
      </c>
      <c r="AE67">
        <f>0.61365*exp(17.502*AD67/(240.97+AD67))</f>
        <v>0</v>
      </c>
      <c r="AF67">
        <f>(AG67/AH67*100)</f>
        <v>0</v>
      </c>
      <c r="AG67">
        <f>CX67*(DC67+DD67)/1000</f>
        <v>0</v>
      </c>
      <c r="AH67">
        <f>0.61365*exp(17.502*DE67/(240.97+DE67))</f>
        <v>0</v>
      </c>
      <c r="AI67">
        <f>(AE67-CX67*(DC67+DD67)/1000)</f>
        <v>0</v>
      </c>
      <c r="AJ67">
        <f>(-Q67*44100)</f>
        <v>0</v>
      </c>
      <c r="AK67">
        <f>2*29.3*Y67*0.92*(DE67-AD67)</f>
        <v>0</v>
      </c>
      <c r="AL67">
        <f>2*0.95*5.67E-8*(((DE67+$B$7)+273)^4-(AD67+273)^4)</f>
        <v>0</v>
      </c>
      <c r="AM67">
        <f>AB67+AL67+AJ67+AK67</f>
        <v>0</v>
      </c>
      <c r="AN67">
        <v>0</v>
      </c>
      <c r="AO67">
        <v>0</v>
      </c>
      <c r="AP67">
        <f>IF(AN67*$H$13&gt;=AR67,1.0,(AR67/(AR67-AN67*$H$13)))</f>
        <v>0</v>
      </c>
      <c r="AQ67">
        <f>(AP67-1)*100</f>
        <v>0</v>
      </c>
      <c r="AR67">
        <f>MAX(0,($B$13+$C$13*DJ67)/(1+$D$13*DJ67)*DC67/(DE67+273)*$E$13)</f>
        <v>0</v>
      </c>
      <c r="AS67" t="s">
        <v>647</v>
      </c>
      <c r="AT67">
        <v>12546.3</v>
      </c>
      <c r="AU67">
        <v>567.6487999999999</v>
      </c>
      <c r="AV67">
        <v>2596.4</v>
      </c>
      <c r="AW67">
        <f>1-AU67/AV67</f>
        <v>0</v>
      </c>
      <c r="AX67">
        <v>-1.24160784132644</v>
      </c>
      <c r="AY67" t="s">
        <v>655</v>
      </c>
      <c r="AZ67">
        <v>12566.5</v>
      </c>
      <c r="BA67">
        <v>695.1468799999999</v>
      </c>
      <c r="BB67">
        <v>882.329</v>
      </c>
      <c r="BC67">
        <f>1-BA67/BB67</f>
        <v>0</v>
      </c>
      <c r="BD67">
        <v>0.5</v>
      </c>
      <c r="BE67">
        <f>CN67</f>
        <v>0</v>
      </c>
      <c r="BF67">
        <f>S67</f>
        <v>0</v>
      </c>
      <c r="BG67">
        <f>BC67*BD67*BE67</f>
        <v>0</v>
      </c>
      <c r="BH67">
        <f>(BF67-AX67)/BE67</f>
        <v>0</v>
      </c>
      <c r="BI67">
        <f>(AV67-BB67)/BB67</f>
        <v>0</v>
      </c>
      <c r="BJ67">
        <f>AU67/(AW67+AU67/BB67)</f>
        <v>0</v>
      </c>
      <c r="BK67" t="s">
        <v>656</v>
      </c>
      <c r="BL67">
        <v>502.93</v>
      </c>
      <c r="BM67">
        <f>IF(BL67&lt;&gt;0, BL67, BJ67)</f>
        <v>0</v>
      </c>
      <c r="BN67">
        <f>1-BM67/BB67</f>
        <v>0</v>
      </c>
      <c r="BO67">
        <f>(BB67-BA67)/(BB67-BM67)</f>
        <v>0</v>
      </c>
      <c r="BP67">
        <f>(AV67-BB67)/(AV67-BM67)</f>
        <v>0</v>
      </c>
      <c r="BQ67">
        <f>(BB67-BA67)/(BB67-AU67)</f>
        <v>0</v>
      </c>
      <c r="BR67">
        <f>(AV67-BB67)/(AV67-AU67)</f>
        <v>0</v>
      </c>
      <c r="BS67">
        <f>(BO67*BM67/BA67)</f>
        <v>0</v>
      </c>
      <c r="BT67">
        <f>(1-BS67)</f>
        <v>0</v>
      </c>
      <c r="BU67">
        <v>2879</v>
      </c>
      <c r="BV67">
        <v>300</v>
      </c>
      <c r="BW67">
        <v>300</v>
      </c>
      <c r="BX67">
        <v>300</v>
      </c>
      <c r="BY67">
        <v>12566.5</v>
      </c>
      <c r="BZ67">
        <v>854.48</v>
      </c>
      <c r="CA67">
        <v>-0.00910647</v>
      </c>
      <c r="CB67">
        <v>-0.93</v>
      </c>
      <c r="CC67" t="s">
        <v>415</v>
      </c>
      <c r="CD67" t="s">
        <v>415</v>
      </c>
      <c r="CE67" t="s">
        <v>415</v>
      </c>
      <c r="CF67" t="s">
        <v>415</v>
      </c>
      <c r="CG67" t="s">
        <v>415</v>
      </c>
      <c r="CH67" t="s">
        <v>415</v>
      </c>
      <c r="CI67" t="s">
        <v>415</v>
      </c>
      <c r="CJ67" t="s">
        <v>415</v>
      </c>
      <c r="CK67" t="s">
        <v>415</v>
      </c>
      <c r="CL67" t="s">
        <v>415</v>
      </c>
      <c r="CM67">
        <f>$B$11*DK67+$C$11*DL67+$F$11*DW67*(1-DZ67)</f>
        <v>0</v>
      </c>
      <c r="CN67">
        <f>CM67*CO67</f>
        <v>0</v>
      </c>
      <c r="CO67">
        <f>($B$11*$D$9+$C$11*$D$9+$F$11*((EJ67+EB67)/MAX(EJ67+EB67+EK67, 0.1)*$I$9+EK67/MAX(EJ67+EB67+EK67, 0.1)*$J$9))/($B$11+$C$11+$F$11)</f>
        <v>0</v>
      </c>
      <c r="CP67">
        <f>($B$11*$K$9+$C$11*$K$9+$F$11*((EJ67+EB67)/MAX(EJ67+EB67+EK67, 0.1)*$P$9+EK67/MAX(EJ67+EB67+EK67, 0.1)*$Q$9))/($B$11+$C$11+$F$11)</f>
        <v>0</v>
      </c>
      <c r="CQ67">
        <v>6</v>
      </c>
      <c r="CR67">
        <v>0.5</v>
      </c>
      <c r="CS67" t="s">
        <v>416</v>
      </c>
      <c r="CT67">
        <v>2</v>
      </c>
      <c r="CU67">
        <v>1689870485.25</v>
      </c>
      <c r="CV67">
        <v>301.5672333333333</v>
      </c>
      <c r="CW67">
        <v>310.3593666666666</v>
      </c>
      <c r="CX67">
        <v>3.07288</v>
      </c>
      <c r="CY67">
        <v>0.3112326333333333</v>
      </c>
      <c r="CZ67">
        <v>300.8882333333333</v>
      </c>
      <c r="DA67">
        <v>3.095916</v>
      </c>
      <c r="DB67">
        <v>600.2424666666667</v>
      </c>
      <c r="DC67">
        <v>101.588</v>
      </c>
      <c r="DD67">
        <v>0.10005262</v>
      </c>
      <c r="DE67">
        <v>24.92110333333334</v>
      </c>
      <c r="DF67">
        <v>25.03371333333333</v>
      </c>
      <c r="DG67">
        <v>999.9000000000002</v>
      </c>
      <c r="DH67">
        <v>0</v>
      </c>
      <c r="DI67">
        <v>0</v>
      </c>
      <c r="DJ67">
        <v>9992.475</v>
      </c>
      <c r="DK67">
        <v>0</v>
      </c>
      <c r="DL67">
        <v>1675.952333333333</v>
      </c>
      <c r="DM67">
        <v>-8.638985333333332</v>
      </c>
      <c r="DN67">
        <v>302.6503333333333</v>
      </c>
      <c r="DO67">
        <v>310.456</v>
      </c>
      <c r="DP67">
        <v>2.761647666666667</v>
      </c>
      <c r="DQ67">
        <v>310.3593666666666</v>
      </c>
      <c r="DR67">
        <v>0.3112326333333333</v>
      </c>
      <c r="DS67">
        <v>0.3121676333333333</v>
      </c>
      <c r="DT67">
        <v>0.03161752333333333</v>
      </c>
      <c r="DU67">
        <v>-8.959722333333332</v>
      </c>
      <c r="DV67">
        <v>-34.91590666666666</v>
      </c>
      <c r="DW67">
        <v>1500.032</v>
      </c>
      <c r="DX67">
        <v>0.9729993333333332</v>
      </c>
      <c r="DY67">
        <v>0.02700029999999999</v>
      </c>
      <c r="DZ67">
        <v>0</v>
      </c>
      <c r="EA67">
        <v>695.216</v>
      </c>
      <c r="EB67">
        <v>4.99931</v>
      </c>
      <c r="EC67">
        <v>11670.72333333333</v>
      </c>
      <c r="ED67">
        <v>13259.50333333333</v>
      </c>
      <c r="EE67">
        <v>36.23733333333333</v>
      </c>
      <c r="EF67">
        <v>38.3248</v>
      </c>
      <c r="EG67">
        <v>36.92473333333333</v>
      </c>
      <c r="EH67">
        <v>37.04146666666666</v>
      </c>
      <c r="EI67">
        <v>37.3832</v>
      </c>
      <c r="EJ67">
        <v>1454.664666666667</v>
      </c>
      <c r="EK67">
        <v>40.36933333333332</v>
      </c>
      <c r="EL67">
        <v>0</v>
      </c>
      <c r="EM67">
        <v>83.79999995231628</v>
      </c>
      <c r="EN67">
        <v>0</v>
      </c>
      <c r="EO67">
        <v>695.1468799999999</v>
      </c>
      <c r="EP67">
        <v>-16.13930770527771</v>
      </c>
      <c r="EQ67">
        <v>-320.8384621083719</v>
      </c>
      <c r="ER67">
        <v>11668.992</v>
      </c>
      <c r="ES67">
        <v>15</v>
      </c>
      <c r="ET67">
        <v>1689870517</v>
      </c>
      <c r="EU67" t="s">
        <v>657</v>
      </c>
      <c r="EV67">
        <v>1689870517</v>
      </c>
      <c r="EW67">
        <v>1689870267</v>
      </c>
      <c r="EX67">
        <v>25</v>
      </c>
      <c r="EY67">
        <v>-0.152</v>
      </c>
      <c r="EZ67">
        <v>-0.029</v>
      </c>
      <c r="FA67">
        <v>0.679</v>
      </c>
      <c r="FB67">
        <v>-0.021</v>
      </c>
      <c r="FC67">
        <v>310</v>
      </c>
      <c r="FD67">
        <v>0</v>
      </c>
      <c r="FE67">
        <v>0.12</v>
      </c>
      <c r="FF67">
        <v>0.02</v>
      </c>
      <c r="FG67">
        <v>-8.611587560975611</v>
      </c>
      <c r="FH67">
        <v>-0.8091932404181152</v>
      </c>
      <c r="FI67">
        <v>0.08701887263146521</v>
      </c>
      <c r="FJ67">
        <v>1</v>
      </c>
      <c r="FK67">
        <v>301.7458709677418</v>
      </c>
      <c r="FL67">
        <v>-5.511629032257937</v>
      </c>
      <c r="FM67">
        <v>0.4155249103153898</v>
      </c>
      <c r="FN67">
        <v>0</v>
      </c>
      <c r="FO67">
        <v>2.766712195121951</v>
      </c>
      <c r="FP67">
        <v>-0.1155140069686408</v>
      </c>
      <c r="FQ67">
        <v>0.01141254049488075</v>
      </c>
      <c r="FR67">
        <v>1</v>
      </c>
      <c r="FS67">
        <v>3.073389677419355</v>
      </c>
      <c r="FT67">
        <v>-0.1328075806451606</v>
      </c>
      <c r="FU67">
        <v>0.009912676304048519</v>
      </c>
      <c r="FV67">
        <v>1</v>
      </c>
      <c r="FW67">
        <v>3</v>
      </c>
      <c r="FX67">
        <v>4</v>
      </c>
      <c r="FY67" t="s">
        <v>445</v>
      </c>
      <c r="FZ67">
        <v>3.17844</v>
      </c>
      <c r="GA67">
        <v>2.79695</v>
      </c>
      <c r="GB67">
        <v>0.0809954</v>
      </c>
      <c r="GC67">
        <v>0.083526</v>
      </c>
      <c r="GD67">
        <v>0.0244821</v>
      </c>
      <c r="GE67">
        <v>0.00292744</v>
      </c>
      <c r="GF67">
        <v>28777.2</v>
      </c>
      <c r="GG67">
        <v>22836.2</v>
      </c>
      <c r="GH67">
        <v>29261.9</v>
      </c>
      <c r="GI67">
        <v>24406.2</v>
      </c>
      <c r="GJ67">
        <v>36343</v>
      </c>
      <c r="GK67">
        <v>35533</v>
      </c>
      <c r="GL67">
        <v>40363.5</v>
      </c>
      <c r="GM67">
        <v>39813.6</v>
      </c>
      <c r="GN67">
        <v>2.17707</v>
      </c>
      <c r="GO67">
        <v>1.82908</v>
      </c>
      <c r="GP67">
        <v>0.0368617</v>
      </c>
      <c r="GQ67">
        <v>0</v>
      </c>
      <c r="GR67">
        <v>24.3822</v>
      </c>
      <c r="GS67">
        <v>999.9</v>
      </c>
      <c r="GT67">
        <v>37.7</v>
      </c>
      <c r="GU67">
        <v>32.5</v>
      </c>
      <c r="GV67">
        <v>18.2286</v>
      </c>
      <c r="GW67">
        <v>62.2313</v>
      </c>
      <c r="GX67">
        <v>34.7556</v>
      </c>
      <c r="GY67">
        <v>1</v>
      </c>
      <c r="GZ67">
        <v>-0.0442632</v>
      </c>
      <c r="HA67">
        <v>2.42213</v>
      </c>
      <c r="HB67">
        <v>20.2488</v>
      </c>
      <c r="HC67">
        <v>5.22478</v>
      </c>
      <c r="HD67">
        <v>11.9099</v>
      </c>
      <c r="HE67">
        <v>4.96395</v>
      </c>
      <c r="HF67">
        <v>3.292</v>
      </c>
      <c r="HG67">
        <v>9999</v>
      </c>
      <c r="HH67">
        <v>9999</v>
      </c>
      <c r="HI67">
        <v>9999</v>
      </c>
      <c r="HJ67">
        <v>999.9</v>
      </c>
      <c r="HK67">
        <v>4.97022</v>
      </c>
      <c r="HL67">
        <v>1.87515</v>
      </c>
      <c r="HM67">
        <v>1.87388</v>
      </c>
      <c r="HN67">
        <v>1.87303</v>
      </c>
      <c r="HO67">
        <v>1.87454</v>
      </c>
      <c r="HP67">
        <v>1.86951</v>
      </c>
      <c r="HQ67">
        <v>1.87367</v>
      </c>
      <c r="HR67">
        <v>1.87871</v>
      </c>
      <c r="HS67">
        <v>0</v>
      </c>
      <c r="HT67">
        <v>0</v>
      </c>
      <c r="HU67">
        <v>0</v>
      </c>
      <c r="HV67">
        <v>0</v>
      </c>
      <c r="HW67" t="s">
        <v>419</v>
      </c>
      <c r="HX67" t="s">
        <v>420</v>
      </c>
      <c r="HY67" t="s">
        <v>421</v>
      </c>
      <c r="HZ67" t="s">
        <v>421</v>
      </c>
      <c r="IA67" t="s">
        <v>421</v>
      </c>
      <c r="IB67" t="s">
        <v>421</v>
      </c>
      <c r="IC67">
        <v>0</v>
      </c>
      <c r="ID67">
        <v>100</v>
      </c>
      <c r="IE67">
        <v>100</v>
      </c>
      <c r="IF67">
        <v>0.679</v>
      </c>
      <c r="IG67">
        <v>-0.0231</v>
      </c>
      <c r="IH67">
        <v>0.7659437761892522</v>
      </c>
      <c r="II67">
        <v>0.0007502269904989051</v>
      </c>
      <c r="IJ67">
        <v>-1.907541437940456E-06</v>
      </c>
      <c r="IK67">
        <v>4.87577687351772E-10</v>
      </c>
      <c r="IL67">
        <v>-0.01922777380897783</v>
      </c>
      <c r="IM67">
        <v>-0.004180631305406676</v>
      </c>
      <c r="IN67">
        <v>0.0009752032425147314</v>
      </c>
      <c r="IO67">
        <v>-7.227821618075307E-06</v>
      </c>
      <c r="IP67">
        <v>1</v>
      </c>
      <c r="IQ67">
        <v>1943</v>
      </c>
      <c r="IR67">
        <v>1</v>
      </c>
      <c r="IS67">
        <v>21</v>
      </c>
      <c r="IT67">
        <v>4</v>
      </c>
      <c r="IU67">
        <v>3.8</v>
      </c>
      <c r="IV67">
        <v>0.843506</v>
      </c>
      <c r="IW67">
        <v>2.42188</v>
      </c>
      <c r="IX67">
        <v>1.42578</v>
      </c>
      <c r="IY67">
        <v>2.27173</v>
      </c>
      <c r="IZ67">
        <v>1.54785</v>
      </c>
      <c r="JA67">
        <v>2.37427</v>
      </c>
      <c r="JB67">
        <v>36.105</v>
      </c>
      <c r="JC67">
        <v>14.4122</v>
      </c>
      <c r="JD67">
        <v>18</v>
      </c>
      <c r="JE67">
        <v>627.607</v>
      </c>
      <c r="JF67">
        <v>394.743</v>
      </c>
      <c r="JG67">
        <v>21.1551</v>
      </c>
      <c r="JH67">
        <v>26.6175</v>
      </c>
      <c r="JI67">
        <v>30.0002</v>
      </c>
      <c r="JJ67">
        <v>26.516</v>
      </c>
      <c r="JK67">
        <v>26.4695</v>
      </c>
      <c r="JL67">
        <v>16.9008</v>
      </c>
      <c r="JM67">
        <v>100</v>
      </c>
      <c r="JN67">
        <v>0</v>
      </c>
      <c r="JO67">
        <v>21.1786</v>
      </c>
      <c r="JP67">
        <v>309.682</v>
      </c>
      <c r="JQ67">
        <v>17.5146</v>
      </c>
      <c r="JR67">
        <v>95.3425</v>
      </c>
      <c r="JS67">
        <v>101.299</v>
      </c>
    </row>
    <row r="68" spans="1:279">
      <c r="A68">
        <v>52</v>
      </c>
      <c r="B68">
        <v>1689870593</v>
      </c>
      <c r="C68">
        <v>9564.900000095367</v>
      </c>
      <c r="D68" t="s">
        <v>658</v>
      </c>
      <c r="E68" t="s">
        <v>659</v>
      </c>
      <c r="F68">
        <v>15</v>
      </c>
      <c r="L68" t="s">
        <v>616</v>
      </c>
      <c r="N68" t="s">
        <v>617</v>
      </c>
      <c r="O68" t="s">
        <v>618</v>
      </c>
      <c r="P68">
        <v>1689870585</v>
      </c>
      <c r="Q68">
        <f>(R68)/1000</f>
        <v>0</v>
      </c>
      <c r="R68">
        <f>1000*DB68*AP68*(CX68-CY68)/(100*CQ68*(1000-AP68*CX68))</f>
        <v>0</v>
      </c>
      <c r="S68">
        <f>DB68*AP68*(CW68-CV68*(1000-AP68*CY68)/(1000-AP68*CX68))/(100*CQ68)</f>
        <v>0</v>
      </c>
      <c r="T68">
        <f>CV68 - IF(AP68&gt;1, S68*CQ68*100.0/(AR68*DJ68), 0)</f>
        <v>0</v>
      </c>
      <c r="U68">
        <f>((AA68-Q68/2)*T68-S68)/(AA68+Q68/2)</f>
        <v>0</v>
      </c>
      <c r="V68">
        <f>U68*(DC68+DD68)/1000.0</f>
        <v>0</v>
      </c>
      <c r="W68">
        <f>(CV68 - IF(AP68&gt;1, S68*CQ68*100.0/(AR68*DJ68), 0))*(DC68+DD68)/1000.0</f>
        <v>0</v>
      </c>
      <c r="X68">
        <f>2.0/((1/Z68-1/Y68)+SIGN(Z68)*SQRT((1/Z68-1/Y68)*(1/Z68-1/Y68) + 4*CR68/((CR68+1)*(CR68+1))*(2*1/Z68*1/Y68-1/Y68*1/Y68)))</f>
        <v>0</v>
      </c>
      <c r="Y68">
        <f>IF(LEFT(CS68,1)&lt;&gt;"0",IF(LEFT(CS68,1)="1",3.0,CT68),$D$5+$E$5*(DJ68*DC68/($K$5*1000))+$F$5*(DJ68*DC68/($K$5*1000))*MAX(MIN(CQ68,$J$5),$I$5)*MAX(MIN(CQ68,$J$5),$I$5)+$G$5*MAX(MIN(CQ68,$J$5),$I$5)*(DJ68*DC68/($K$5*1000))+$H$5*(DJ68*DC68/($K$5*1000))*(DJ68*DC68/($K$5*1000)))</f>
        <v>0</v>
      </c>
      <c r="Z68">
        <f>Q68*(1000-(1000*0.61365*exp(17.502*AD68/(240.97+AD68))/(DC68+DD68)+CX68)/2)/(1000*0.61365*exp(17.502*AD68/(240.97+AD68))/(DC68+DD68)-CX68)</f>
        <v>0</v>
      </c>
      <c r="AA68">
        <f>1/((CR68+1)/(X68/1.6)+1/(Y68/1.37)) + CR68/((CR68+1)/(X68/1.6) + CR68/(Y68/1.37))</f>
        <v>0</v>
      </c>
      <c r="AB68">
        <f>(CM68*CP68)</f>
        <v>0</v>
      </c>
      <c r="AC68">
        <f>(DE68+(AB68+2*0.95*5.67E-8*(((DE68+$B$7)+273)^4-(DE68+273)^4)-44100*Q68)/(1.84*29.3*Y68+8*0.95*5.67E-8*(DE68+273)^3))</f>
        <v>0</v>
      </c>
      <c r="AD68">
        <f>($C$7*DF68+$D$7*DG68+$E$7*AC68)</f>
        <v>0</v>
      </c>
      <c r="AE68">
        <f>0.61365*exp(17.502*AD68/(240.97+AD68))</f>
        <v>0</v>
      </c>
      <c r="AF68">
        <f>(AG68/AH68*100)</f>
        <v>0</v>
      </c>
      <c r="AG68">
        <f>CX68*(DC68+DD68)/1000</f>
        <v>0</v>
      </c>
      <c r="AH68">
        <f>0.61365*exp(17.502*DE68/(240.97+DE68))</f>
        <v>0</v>
      </c>
      <c r="AI68">
        <f>(AE68-CX68*(DC68+DD68)/1000)</f>
        <v>0</v>
      </c>
      <c r="AJ68">
        <f>(-Q68*44100)</f>
        <v>0</v>
      </c>
      <c r="AK68">
        <f>2*29.3*Y68*0.92*(DE68-AD68)</f>
        <v>0</v>
      </c>
      <c r="AL68">
        <f>2*0.95*5.67E-8*(((DE68+$B$7)+273)^4-(AD68+273)^4)</f>
        <v>0</v>
      </c>
      <c r="AM68">
        <f>AB68+AL68+AJ68+AK68</f>
        <v>0</v>
      </c>
      <c r="AN68">
        <v>0</v>
      </c>
      <c r="AO68">
        <v>0</v>
      </c>
      <c r="AP68">
        <f>IF(AN68*$H$13&gt;=AR68,1.0,(AR68/(AR68-AN68*$H$13)))</f>
        <v>0</v>
      </c>
      <c r="AQ68">
        <f>(AP68-1)*100</f>
        <v>0</v>
      </c>
      <c r="AR68">
        <f>MAX(0,($B$13+$C$13*DJ68)/(1+$D$13*DJ68)*DC68/(DE68+273)*$E$13)</f>
        <v>0</v>
      </c>
      <c r="AS68" t="s">
        <v>647</v>
      </c>
      <c r="AT68">
        <v>12546.3</v>
      </c>
      <c r="AU68">
        <v>567.6487999999999</v>
      </c>
      <c r="AV68">
        <v>2596.4</v>
      </c>
      <c r="AW68">
        <f>1-AU68/AV68</f>
        <v>0</v>
      </c>
      <c r="AX68">
        <v>-1.24160784132644</v>
      </c>
      <c r="AY68" t="s">
        <v>660</v>
      </c>
      <c r="AZ68">
        <v>12557.4</v>
      </c>
      <c r="BA68">
        <v>679.7425999999999</v>
      </c>
      <c r="BB68">
        <v>852.592</v>
      </c>
      <c r="BC68">
        <f>1-BA68/BB68</f>
        <v>0</v>
      </c>
      <c r="BD68">
        <v>0.5</v>
      </c>
      <c r="BE68">
        <f>CN68</f>
        <v>0</v>
      </c>
      <c r="BF68">
        <f>S68</f>
        <v>0</v>
      </c>
      <c r="BG68">
        <f>BC68*BD68*BE68</f>
        <v>0</v>
      </c>
      <c r="BH68">
        <f>(BF68-AX68)/BE68</f>
        <v>0</v>
      </c>
      <c r="BI68">
        <f>(AV68-BB68)/BB68</f>
        <v>0</v>
      </c>
      <c r="BJ68">
        <f>AU68/(AW68+AU68/BB68)</f>
        <v>0</v>
      </c>
      <c r="BK68" t="s">
        <v>661</v>
      </c>
      <c r="BL68">
        <v>492.17</v>
      </c>
      <c r="BM68">
        <f>IF(BL68&lt;&gt;0, BL68, BJ68)</f>
        <v>0</v>
      </c>
      <c r="BN68">
        <f>1-BM68/BB68</f>
        <v>0</v>
      </c>
      <c r="BO68">
        <f>(BB68-BA68)/(BB68-BM68)</f>
        <v>0</v>
      </c>
      <c r="BP68">
        <f>(AV68-BB68)/(AV68-BM68)</f>
        <v>0</v>
      </c>
      <c r="BQ68">
        <f>(BB68-BA68)/(BB68-AU68)</f>
        <v>0</v>
      </c>
      <c r="BR68">
        <f>(AV68-BB68)/(AV68-AU68)</f>
        <v>0</v>
      </c>
      <c r="BS68">
        <f>(BO68*BM68/BA68)</f>
        <v>0</v>
      </c>
      <c r="BT68">
        <f>(1-BS68)</f>
        <v>0</v>
      </c>
      <c r="BU68">
        <v>2881</v>
      </c>
      <c r="BV68">
        <v>300</v>
      </c>
      <c r="BW68">
        <v>300</v>
      </c>
      <c r="BX68">
        <v>300</v>
      </c>
      <c r="BY68">
        <v>12557.4</v>
      </c>
      <c r="BZ68">
        <v>823.23</v>
      </c>
      <c r="CA68">
        <v>-0.00910064</v>
      </c>
      <c r="CB68">
        <v>-1.57</v>
      </c>
      <c r="CC68" t="s">
        <v>415</v>
      </c>
      <c r="CD68" t="s">
        <v>415</v>
      </c>
      <c r="CE68" t="s">
        <v>415</v>
      </c>
      <c r="CF68" t="s">
        <v>415</v>
      </c>
      <c r="CG68" t="s">
        <v>415</v>
      </c>
      <c r="CH68" t="s">
        <v>415</v>
      </c>
      <c r="CI68" t="s">
        <v>415</v>
      </c>
      <c r="CJ68" t="s">
        <v>415</v>
      </c>
      <c r="CK68" t="s">
        <v>415</v>
      </c>
      <c r="CL68" t="s">
        <v>415</v>
      </c>
      <c r="CM68">
        <f>$B$11*DK68+$C$11*DL68+$F$11*DW68*(1-DZ68)</f>
        <v>0</v>
      </c>
      <c r="CN68">
        <f>CM68*CO68</f>
        <v>0</v>
      </c>
      <c r="CO68">
        <f>($B$11*$D$9+$C$11*$D$9+$F$11*((EJ68+EB68)/MAX(EJ68+EB68+EK68, 0.1)*$I$9+EK68/MAX(EJ68+EB68+EK68, 0.1)*$J$9))/($B$11+$C$11+$F$11)</f>
        <v>0</v>
      </c>
      <c r="CP68">
        <f>($B$11*$K$9+$C$11*$K$9+$F$11*((EJ68+EB68)/MAX(EJ68+EB68+EK68, 0.1)*$P$9+EK68/MAX(EJ68+EB68+EK68, 0.1)*$Q$9))/($B$11+$C$11+$F$11)</f>
        <v>0</v>
      </c>
      <c r="CQ68">
        <v>6</v>
      </c>
      <c r="CR68">
        <v>0.5</v>
      </c>
      <c r="CS68" t="s">
        <v>416</v>
      </c>
      <c r="CT68">
        <v>2</v>
      </c>
      <c r="CU68">
        <v>1689870585</v>
      </c>
      <c r="CV68">
        <v>201.7544838709677</v>
      </c>
      <c r="CW68">
        <v>206.5933548387097</v>
      </c>
      <c r="CX68">
        <v>2.916271290322581</v>
      </c>
      <c r="CY68">
        <v>0.2891300967741937</v>
      </c>
      <c r="CZ68">
        <v>201.0344838709677</v>
      </c>
      <c r="DA68">
        <v>2.939545161290323</v>
      </c>
      <c r="DB68">
        <v>600.2290322580644</v>
      </c>
      <c r="DC68">
        <v>101.593</v>
      </c>
      <c r="DD68">
        <v>0.09978811612903228</v>
      </c>
      <c r="DE68">
        <v>24.8482935483871</v>
      </c>
      <c r="DF68">
        <v>25.00230967741935</v>
      </c>
      <c r="DG68">
        <v>999.9000000000003</v>
      </c>
      <c r="DH68">
        <v>0</v>
      </c>
      <c r="DI68">
        <v>0</v>
      </c>
      <c r="DJ68">
        <v>9998.647096774193</v>
      </c>
      <c r="DK68">
        <v>0</v>
      </c>
      <c r="DL68">
        <v>1685.064838709678</v>
      </c>
      <c r="DM68">
        <v>-4.866765161290322</v>
      </c>
      <c r="DN68">
        <v>202.3165806451613</v>
      </c>
      <c r="DO68">
        <v>206.6530967741936</v>
      </c>
      <c r="DP68">
        <v>2.62714064516129</v>
      </c>
      <c r="DQ68">
        <v>206.5933548387097</v>
      </c>
      <c r="DR68">
        <v>0.2891300967741937</v>
      </c>
      <c r="DS68">
        <v>0.2962726129032257</v>
      </c>
      <c r="DT68">
        <v>0.02937359032258065</v>
      </c>
      <c r="DU68">
        <v>-9.624778064516128</v>
      </c>
      <c r="DV68">
        <v>-35.65434838709677</v>
      </c>
      <c r="DW68">
        <v>1499.945806451613</v>
      </c>
      <c r="DX68">
        <v>0.9730031290322579</v>
      </c>
      <c r="DY68">
        <v>0.02699695483870968</v>
      </c>
      <c r="DZ68">
        <v>0</v>
      </c>
      <c r="EA68">
        <v>679.809612903226</v>
      </c>
      <c r="EB68">
        <v>4.999310000000001</v>
      </c>
      <c r="EC68">
        <v>11490.08064516129</v>
      </c>
      <c r="ED68">
        <v>13258.76774193549</v>
      </c>
      <c r="EE68">
        <v>36.93529032258063</v>
      </c>
      <c r="EF68">
        <v>39.49774193548386</v>
      </c>
      <c r="EG68">
        <v>37.64090322580644</v>
      </c>
      <c r="EH68">
        <v>38.22554838709677</v>
      </c>
      <c r="EI68">
        <v>38.49374193548388</v>
      </c>
      <c r="EJ68">
        <v>1454.588387096774</v>
      </c>
      <c r="EK68">
        <v>40.35838709677417</v>
      </c>
      <c r="EL68">
        <v>0</v>
      </c>
      <c r="EM68">
        <v>99.40000009536743</v>
      </c>
      <c r="EN68">
        <v>0</v>
      </c>
      <c r="EO68">
        <v>679.7425999999999</v>
      </c>
      <c r="EP68">
        <v>-5.483538451886512</v>
      </c>
      <c r="EQ68">
        <v>186.6538458926643</v>
      </c>
      <c r="ER68">
        <v>11491.684</v>
      </c>
      <c r="ES68">
        <v>15</v>
      </c>
      <c r="ET68">
        <v>1689870611</v>
      </c>
      <c r="EU68" t="s">
        <v>662</v>
      </c>
      <c r="EV68">
        <v>1689870611</v>
      </c>
      <c r="EW68">
        <v>1689870267</v>
      </c>
      <c r="EX68">
        <v>26</v>
      </c>
      <c r="EY68">
        <v>0.028</v>
      </c>
      <c r="EZ68">
        <v>-0.029</v>
      </c>
      <c r="FA68">
        <v>0.72</v>
      </c>
      <c r="FB68">
        <v>-0.021</v>
      </c>
      <c r="FC68">
        <v>206</v>
      </c>
      <c r="FD68">
        <v>0</v>
      </c>
      <c r="FE68">
        <v>0.24</v>
      </c>
      <c r="FF68">
        <v>0.02</v>
      </c>
      <c r="FG68">
        <v>-4.838444634146342</v>
      </c>
      <c r="FH68">
        <v>-0.6188385365853739</v>
      </c>
      <c r="FI68">
        <v>0.08313965339312863</v>
      </c>
      <c r="FJ68">
        <v>1</v>
      </c>
      <c r="FK68">
        <v>201.8210967741935</v>
      </c>
      <c r="FL68">
        <v>-5.969516129032508</v>
      </c>
      <c r="FM68">
        <v>0.4457863914071294</v>
      </c>
      <c r="FN68">
        <v>0</v>
      </c>
      <c r="FO68">
        <v>2.628320243902439</v>
      </c>
      <c r="FP68">
        <v>-0.01936243902438904</v>
      </c>
      <c r="FQ68">
        <v>0.001967863132020431</v>
      </c>
      <c r="FR68">
        <v>1</v>
      </c>
      <c r="FS68">
        <v>2.916693225806452</v>
      </c>
      <c r="FT68">
        <v>-0.02600370967742225</v>
      </c>
      <c r="FU68">
        <v>0.001997862385226252</v>
      </c>
      <c r="FV68">
        <v>1</v>
      </c>
      <c r="FW68">
        <v>3</v>
      </c>
      <c r="FX68">
        <v>4</v>
      </c>
      <c r="FY68" t="s">
        <v>445</v>
      </c>
      <c r="FZ68">
        <v>3.17863</v>
      </c>
      <c r="GA68">
        <v>2.79708</v>
      </c>
      <c r="GB68">
        <v>0.0573034</v>
      </c>
      <c r="GC68">
        <v>0.0590703</v>
      </c>
      <c r="GD68">
        <v>0.0234982</v>
      </c>
      <c r="GE68">
        <v>0.00272532</v>
      </c>
      <c r="GF68">
        <v>29513.5</v>
      </c>
      <c r="GG68">
        <v>23441.5</v>
      </c>
      <c r="GH68">
        <v>29256.9</v>
      </c>
      <c r="GI68">
        <v>24402.4</v>
      </c>
      <c r="GJ68">
        <v>36372.8</v>
      </c>
      <c r="GK68">
        <v>35533.7</v>
      </c>
      <c r="GL68">
        <v>40357.1</v>
      </c>
      <c r="GM68">
        <v>39807.6</v>
      </c>
      <c r="GN68">
        <v>2.17525</v>
      </c>
      <c r="GO68">
        <v>1.8269</v>
      </c>
      <c r="GP68">
        <v>0.0485592</v>
      </c>
      <c r="GQ68">
        <v>0</v>
      </c>
      <c r="GR68">
        <v>24.2474</v>
      </c>
      <c r="GS68">
        <v>999.9</v>
      </c>
      <c r="GT68">
        <v>37.3</v>
      </c>
      <c r="GU68">
        <v>32.7</v>
      </c>
      <c r="GV68">
        <v>18.2397</v>
      </c>
      <c r="GW68">
        <v>62.8513</v>
      </c>
      <c r="GX68">
        <v>34.6755</v>
      </c>
      <c r="GY68">
        <v>1</v>
      </c>
      <c r="GZ68">
        <v>-0.038374</v>
      </c>
      <c r="HA68">
        <v>2.71993</v>
      </c>
      <c r="HB68">
        <v>20.2361</v>
      </c>
      <c r="HC68">
        <v>5.22747</v>
      </c>
      <c r="HD68">
        <v>11.9081</v>
      </c>
      <c r="HE68">
        <v>4.9638</v>
      </c>
      <c r="HF68">
        <v>3.292</v>
      </c>
      <c r="HG68">
        <v>9999</v>
      </c>
      <c r="HH68">
        <v>9999</v>
      </c>
      <c r="HI68">
        <v>9999</v>
      </c>
      <c r="HJ68">
        <v>999.9</v>
      </c>
      <c r="HK68">
        <v>4.97017</v>
      </c>
      <c r="HL68">
        <v>1.87515</v>
      </c>
      <c r="HM68">
        <v>1.87391</v>
      </c>
      <c r="HN68">
        <v>1.87305</v>
      </c>
      <c r="HO68">
        <v>1.87454</v>
      </c>
      <c r="HP68">
        <v>1.86951</v>
      </c>
      <c r="HQ68">
        <v>1.87371</v>
      </c>
      <c r="HR68">
        <v>1.87876</v>
      </c>
      <c r="HS68">
        <v>0</v>
      </c>
      <c r="HT68">
        <v>0</v>
      </c>
      <c r="HU68">
        <v>0</v>
      </c>
      <c r="HV68">
        <v>0</v>
      </c>
      <c r="HW68" t="s">
        <v>419</v>
      </c>
      <c r="HX68" t="s">
        <v>420</v>
      </c>
      <c r="HY68" t="s">
        <v>421</v>
      </c>
      <c r="HZ68" t="s">
        <v>421</v>
      </c>
      <c r="IA68" t="s">
        <v>421</v>
      </c>
      <c r="IB68" t="s">
        <v>421</v>
      </c>
      <c r="IC68">
        <v>0</v>
      </c>
      <c r="ID68">
        <v>100</v>
      </c>
      <c r="IE68">
        <v>100</v>
      </c>
      <c r="IF68">
        <v>0.72</v>
      </c>
      <c r="IG68">
        <v>-0.0233</v>
      </c>
      <c r="IH68">
        <v>0.6144615177125365</v>
      </c>
      <c r="II68">
        <v>0.0007502269904989051</v>
      </c>
      <c r="IJ68">
        <v>-1.907541437940456E-06</v>
      </c>
      <c r="IK68">
        <v>4.87577687351772E-10</v>
      </c>
      <c r="IL68">
        <v>-0.01922777380897783</v>
      </c>
      <c r="IM68">
        <v>-0.004180631305406676</v>
      </c>
      <c r="IN68">
        <v>0.0009752032425147314</v>
      </c>
      <c r="IO68">
        <v>-7.227821618075307E-06</v>
      </c>
      <c r="IP68">
        <v>1</v>
      </c>
      <c r="IQ68">
        <v>1943</v>
      </c>
      <c r="IR68">
        <v>1</v>
      </c>
      <c r="IS68">
        <v>21</v>
      </c>
      <c r="IT68">
        <v>1.3</v>
      </c>
      <c r="IU68">
        <v>5.4</v>
      </c>
      <c r="IV68">
        <v>0.6140139999999999</v>
      </c>
      <c r="IW68">
        <v>2.43652</v>
      </c>
      <c r="IX68">
        <v>1.42578</v>
      </c>
      <c r="IY68">
        <v>2.27173</v>
      </c>
      <c r="IZ68">
        <v>1.54785</v>
      </c>
      <c r="JA68">
        <v>2.41577</v>
      </c>
      <c r="JB68">
        <v>36.34</v>
      </c>
      <c r="JC68">
        <v>14.3772</v>
      </c>
      <c r="JD68">
        <v>18</v>
      </c>
      <c r="JE68">
        <v>627.397</v>
      </c>
      <c r="JF68">
        <v>394.298</v>
      </c>
      <c r="JG68">
        <v>22.387</v>
      </c>
      <c r="JH68">
        <v>26.7206</v>
      </c>
      <c r="JI68">
        <v>30.0018</v>
      </c>
      <c r="JJ68">
        <v>26.6212</v>
      </c>
      <c r="JK68">
        <v>26.573</v>
      </c>
      <c r="JL68">
        <v>12.3078</v>
      </c>
      <c r="JM68">
        <v>100</v>
      </c>
      <c r="JN68">
        <v>0</v>
      </c>
      <c r="JO68">
        <v>21.7804</v>
      </c>
      <c r="JP68">
        <v>205.872</v>
      </c>
      <c r="JQ68">
        <v>17.5146</v>
      </c>
      <c r="JR68">
        <v>95.32689999999999</v>
      </c>
      <c r="JS68">
        <v>101.283</v>
      </c>
    </row>
    <row r="69" spans="1:279">
      <c r="A69">
        <v>53</v>
      </c>
      <c r="B69">
        <v>1689870687</v>
      </c>
      <c r="C69">
        <v>9658.900000095367</v>
      </c>
      <c r="D69" t="s">
        <v>663</v>
      </c>
      <c r="E69" t="s">
        <v>664</v>
      </c>
      <c r="F69">
        <v>15</v>
      </c>
      <c r="L69" t="s">
        <v>616</v>
      </c>
      <c r="N69" t="s">
        <v>617</v>
      </c>
      <c r="O69" t="s">
        <v>618</v>
      </c>
      <c r="P69">
        <v>1689870679</v>
      </c>
      <c r="Q69">
        <f>(R69)/1000</f>
        <v>0</v>
      </c>
      <c r="R69">
        <f>1000*DB69*AP69*(CX69-CY69)/(100*CQ69*(1000-AP69*CX69))</f>
        <v>0</v>
      </c>
      <c r="S69">
        <f>DB69*AP69*(CW69-CV69*(1000-AP69*CY69)/(1000-AP69*CX69))/(100*CQ69)</f>
        <v>0</v>
      </c>
      <c r="T69">
        <f>CV69 - IF(AP69&gt;1, S69*CQ69*100.0/(AR69*DJ69), 0)</f>
        <v>0</v>
      </c>
      <c r="U69">
        <f>((AA69-Q69/2)*T69-S69)/(AA69+Q69/2)</f>
        <v>0</v>
      </c>
      <c r="V69">
        <f>U69*(DC69+DD69)/1000.0</f>
        <v>0</v>
      </c>
      <c r="W69">
        <f>(CV69 - IF(AP69&gt;1, S69*CQ69*100.0/(AR69*DJ69), 0))*(DC69+DD69)/1000.0</f>
        <v>0</v>
      </c>
      <c r="X69">
        <f>2.0/((1/Z69-1/Y69)+SIGN(Z69)*SQRT((1/Z69-1/Y69)*(1/Z69-1/Y69) + 4*CR69/((CR69+1)*(CR69+1))*(2*1/Z69*1/Y69-1/Y69*1/Y69)))</f>
        <v>0</v>
      </c>
      <c r="Y69">
        <f>IF(LEFT(CS69,1)&lt;&gt;"0",IF(LEFT(CS69,1)="1",3.0,CT69),$D$5+$E$5*(DJ69*DC69/($K$5*1000))+$F$5*(DJ69*DC69/($K$5*1000))*MAX(MIN(CQ69,$J$5),$I$5)*MAX(MIN(CQ69,$J$5),$I$5)+$G$5*MAX(MIN(CQ69,$J$5),$I$5)*(DJ69*DC69/($K$5*1000))+$H$5*(DJ69*DC69/($K$5*1000))*(DJ69*DC69/($K$5*1000)))</f>
        <v>0</v>
      </c>
      <c r="Z69">
        <f>Q69*(1000-(1000*0.61365*exp(17.502*AD69/(240.97+AD69))/(DC69+DD69)+CX69)/2)/(1000*0.61365*exp(17.502*AD69/(240.97+AD69))/(DC69+DD69)-CX69)</f>
        <v>0</v>
      </c>
      <c r="AA69">
        <f>1/((CR69+1)/(X69/1.6)+1/(Y69/1.37)) + CR69/((CR69+1)/(X69/1.6) + CR69/(Y69/1.37))</f>
        <v>0</v>
      </c>
      <c r="AB69">
        <f>(CM69*CP69)</f>
        <v>0</v>
      </c>
      <c r="AC69">
        <f>(DE69+(AB69+2*0.95*5.67E-8*(((DE69+$B$7)+273)^4-(DE69+273)^4)-44100*Q69)/(1.84*29.3*Y69+8*0.95*5.67E-8*(DE69+273)^3))</f>
        <v>0</v>
      </c>
      <c r="AD69">
        <f>($C$7*DF69+$D$7*DG69+$E$7*AC69)</f>
        <v>0</v>
      </c>
      <c r="AE69">
        <f>0.61365*exp(17.502*AD69/(240.97+AD69))</f>
        <v>0</v>
      </c>
      <c r="AF69">
        <f>(AG69/AH69*100)</f>
        <v>0</v>
      </c>
      <c r="AG69">
        <f>CX69*(DC69+DD69)/1000</f>
        <v>0</v>
      </c>
      <c r="AH69">
        <f>0.61365*exp(17.502*DE69/(240.97+DE69))</f>
        <v>0</v>
      </c>
      <c r="AI69">
        <f>(AE69-CX69*(DC69+DD69)/1000)</f>
        <v>0</v>
      </c>
      <c r="AJ69">
        <f>(-Q69*44100)</f>
        <v>0</v>
      </c>
      <c r="AK69">
        <f>2*29.3*Y69*0.92*(DE69-AD69)</f>
        <v>0</v>
      </c>
      <c r="AL69">
        <f>2*0.95*5.67E-8*(((DE69+$B$7)+273)^4-(AD69+273)^4)</f>
        <v>0</v>
      </c>
      <c r="AM69">
        <f>AB69+AL69+AJ69+AK69</f>
        <v>0</v>
      </c>
      <c r="AN69">
        <v>0</v>
      </c>
      <c r="AO69">
        <v>0</v>
      </c>
      <c r="AP69">
        <f>IF(AN69*$H$13&gt;=AR69,1.0,(AR69/(AR69-AN69*$H$13)))</f>
        <v>0</v>
      </c>
      <c r="AQ69">
        <f>(AP69-1)*100</f>
        <v>0</v>
      </c>
      <c r="AR69">
        <f>MAX(0,($B$13+$C$13*DJ69)/(1+$D$13*DJ69)*DC69/(DE69+273)*$E$13)</f>
        <v>0</v>
      </c>
      <c r="AS69" t="s">
        <v>647</v>
      </c>
      <c r="AT69">
        <v>12546.3</v>
      </c>
      <c r="AU69">
        <v>567.6487999999999</v>
      </c>
      <c r="AV69">
        <v>2596.4</v>
      </c>
      <c r="AW69">
        <f>1-AU69/AV69</f>
        <v>0</v>
      </c>
      <c r="AX69">
        <v>-1.24160784132644</v>
      </c>
      <c r="AY69" t="s">
        <v>665</v>
      </c>
      <c r="AZ69">
        <v>12551.7</v>
      </c>
      <c r="BA69">
        <v>672.1408</v>
      </c>
      <c r="BB69">
        <v>825.874</v>
      </c>
      <c r="BC69">
        <f>1-BA69/BB69</f>
        <v>0</v>
      </c>
      <c r="BD69">
        <v>0.5</v>
      </c>
      <c r="BE69">
        <f>CN69</f>
        <v>0</v>
      </c>
      <c r="BF69">
        <f>S69</f>
        <v>0</v>
      </c>
      <c r="BG69">
        <f>BC69*BD69*BE69</f>
        <v>0</v>
      </c>
      <c r="BH69">
        <f>(BF69-AX69)/BE69</f>
        <v>0</v>
      </c>
      <c r="BI69">
        <f>(AV69-BB69)/BB69</f>
        <v>0</v>
      </c>
      <c r="BJ69">
        <f>AU69/(AW69+AU69/BB69)</f>
        <v>0</v>
      </c>
      <c r="BK69" t="s">
        <v>666</v>
      </c>
      <c r="BL69">
        <v>490.51</v>
      </c>
      <c r="BM69">
        <f>IF(BL69&lt;&gt;0, BL69, BJ69)</f>
        <v>0</v>
      </c>
      <c r="BN69">
        <f>1-BM69/BB69</f>
        <v>0</v>
      </c>
      <c r="BO69">
        <f>(BB69-BA69)/(BB69-BM69)</f>
        <v>0</v>
      </c>
      <c r="BP69">
        <f>(AV69-BB69)/(AV69-BM69)</f>
        <v>0</v>
      </c>
      <c r="BQ69">
        <f>(BB69-BA69)/(BB69-AU69)</f>
        <v>0</v>
      </c>
      <c r="BR69">
        <f>(AV69-BB69)/(AV69-AU69)</f>
        <v>0</v>
      </c>
      <c r="BS69">
        <f>(BO69*BM69/BA69)</f>
        <v>0</v>
      </c>
      <c r="BT69">
        <f>(1-BS69)</f>
        <v>0</v>
      </c>
      <c r="BU69">
        <v>2883</v>
      </c>
      <c r="BV69">
        <v>300</v>
      </c>
      <c r="BW69">
        <v>300</v>
      </c>
      <c r="BX69">
        <v>300</v>
      </c>
      <c r="BY69">
        <v>12551.7</v>
      </c>
      <c r="BZ69">
        <v>797.78</v>
      </c>
      <c r="CA69">
        <v>-0.00909547</v>
      </c>
      <c r="CB69">
        <v>-1.18</v>
      </c>
      <c r="CC69" t="s">
        <v>415</v>
      </c>
      <c r="CD69" t="s">
        <v>415</v>
      </c>
      <c r="CE69" t="s">
        <v>415</v>
      </c>
      <c r="CF69" t="s">
        <v>415</v>
      </c>
      <c r="CG69" t="s">
        <v>415</v>
      </c>
      <c r="CH69" t="s">
        <v>415</v>
      </c>
      <c r="CI69" t="s">
        <v>415</v>
      </c>
      <c r="CJ69" t="s">
        <v>415</v>
      </c>
      <c r="CK69" t="s">
        <v>415</v>
      </c>
      <c r="CL69" t="s">
        <v>415</v>
      </c>
      <c r="CM69">
        <f>$B$11*DK69+$C$11*DL69+$F$11*DW69*(1-DZ69)</f>
        <v>0</v>
      </c>
      <c r="CN69">
        <f>CM69*CO69</f>
        <v>0</v>
      </c>
      <c r="CO69">
        <f>($B$11*$D$9+$C$11*$D$9+$F$11*((EJ69+EB69)/MAX(EJ69+EB69+EK69, 0.1)*$I$9+EK69/MAX(EJ69+EB69+EK69, 0.1)*$J$9))/($B$11+$C$11+$F$11)</f>
        <v>0</v>
      </c>
      <c r="CP69">
        <f>($B$11*$K$9+$C$11*$K$9+$F$11*((EJ69+EB69)/MAX(EJ69+EB69+EK69, 0.1)*$P$9+EK69/MAX(EJ69+EB69+EK69, 0.1)*$Q$9))/($B$11+$C$11+$F$11)</f>
        <v>0</v>
      </c>
      <c r="CQ69">
        <v>6</v>
      </c>
      <c r="CR69">
        <v>0.5</v>
      </c>
      <c r="CS69" t="s">
        <v>416</v>
      </c>
      <c r="CT69">
        <v>2</v>
      </c>
      <c r="CU69">
        <v>1689870679</v>
      </c>
      <c r="CV69">
        <v>101.697</v>
      </c>
      <c r="CW69">
        <v>103.0332258064516</v>
      </c>
      <c r="CX69">
        <v>2.814872258064516</v>
      </c>
      <c r="CY69">
        <v>0.2721843548387097</v>
      </c>
      <c r="CZ69">
        <v>100.942</v>
      </c>
      <c r="DA69">
        <v>2.838275161290322</v>
      </c>
      <c r="DB69">
        <v>600.230612903226</v>
      </c>
      <c r="DC69">
        <v>101.5930967741935</v>
      </c>
      <c r="DD69">
        <v>0.1000042096774194</v>
      </c>
      <c r="DE69">
        <v>24.84453870967742</v>
      </c>
      <c r="DF69">
        <v>24.95551612903225</v>
      </c>
      <c r="DG69">
        <v>999.9000000000003</v>
      </c>
      <c r="DH69">
        <v>0</v>
      </c>
      <c r="DI69">
        <v>0</v>
      </c>
      <c r="DJ69">
        <v>10000.86290322581</v>
      </c>
      <c r="DK69">
        <v>0</v>
      </c>
      <c r="DL69">
        <v>1689.011290322581</v>
      </c>
      <c r="DM69">
        <v>-1.39219935483871</v>
      </c>
      <c r="DN69">
        <v>101.9279032258065</v>
      </c>
      <c r="DO69">
        <v>103.0612903225806</v>
      </c>
      <c r="DP69">
        <v>2.542688709677419</v>
      </c>
      <c r="DQ69">
        <v>103.0332258064516</v>
      </c>
      <c r="DR69">
        <v>0.2721843548387097</v>
      </c>
      <c r="DS69">
        <v>0.2859716451612903</v>
      </c>
      <c r="DT69">
        <v>0.02765205483870968</v>
      </c>
      <c r="DU69">
        <v>-10.07301612903226</v>
      </c>
      <c r="DV69">
        <v>-36.25624838709678</v>
      </c>
      <c r="DW69">
        <v>1500.003548387097</v>
      </c>
      <c r="DX69">
        <v>0.9729940645161288</v>
      </c>
      <c r="DY69">
        <v>0.02700567419354838</v>
      </c>
      <c r="DZ69">
        <v>0</v>
      </c>
      <c r="EA69">
        <v>672.1647096774194</v>
      </c>
      <c r="EB69">
        <v>4.999310000000001</v>
      </c>
      <c r="EC69">
        <v>11472.56129032258</v>
      </c>
      <c r="ED69">
        <v>13259.23225806452</v>
      </c>
      <c r="EE69">
        <v>38.65903225806451</v>
      </c>
      <c r="EF69">
        <v>41.56629032258063</v>
      </c>
      <c r="EG69">
        <v>39.29409677419355</v>
      </c>
      <c r="EH69">
        <v>40.39896774193546</v>
      </c>
      <c r="EI69">
        <v>40.24164516129031</v>
      </c>
      <c r="EJ69">
        <v>1454.632258064516</v>
      </c>
      <c r="EK69">
        <v>40.37129032258062</v>
      </c>
      <c r="EL69">
        <v>0</v>
      </c>
      <c r="EM69">
        <v>93.40000009536743</v>
      </c>
      <c r="EN69">
        <v>0</v>
      </c>
      <c r="EO69">
        <v>672.1408</v>
      </c>
      <c r="EP69">
        <v>-3.759846138280137</v>
      </c>
      <c r="EQ69">
        <v>-70.46923053852127</v>
      </c>
      <c r="ER69">
        <v>11472.072</v>
      </c>
      <c r="ES69">
        <v>15</v>
      </c>
      <c r="ET69">
        <v>1689870709</v>
      </c>
      <c r="EU69" t="s">
        <v>667</v>
      </c>
      <c r="EV69">
        <v>1689870709</v>
      </c>
      <c r="EW69">
        <v>1689870267</v>
      </c>
      <c r="EX69">
        <v>27</v>
      </c>
      <c r="EY69">
        <v>0.055</v>
      </c>
      <c r="EZ69">
        <v>-0.029</v>
      </c>
      <c r="FA69">
        <v>0.755</v>
      </c>
      <c r="FB69">
        <v>-0.021</v>
      </c>
      <c r="FC69">
        <v>102</v>
      </c>
      <c r="FD69">
        <v>0</v>
      </c>
      <c r="FE69">
        <v>0.19</v>
      </c>
      <c r="FF69">
        <v>0.02</v>
      </c>
      <c r="FG69">
        <v>-1.370798292682927</v>
      </c>
      <c r="FH69">
        <v>-0.7248798606271745</v>
      </c>
      <c r="FI69">
        <v>0.07873118224731977</v>
      </c>
      <c r="FJ69">
        <v>1</v>
      </c>
      <c r="FK69">
        <v>101.641064516129</v>
      </c>
      <c r="FL69">
        <v>-5.20229032258095</v>
      </c>
      <c r="FM69">
        <v>0.389889143507185</v>
      </c>
      <c r="FN69">
        <v>0</v>
      </c>
      <c r="FO69">
        <v>2.546383658536585</v>
      </c>
      <c r="FP69">
        <v>-0.09107811846690236</v>
      </c>
      <c r="FQ69">
        <v>0.009005317062469136</v>
      </c>
      <c r="FR69">
        <v>1</v>
      </c>
      <c r="FS69">
        <v>2.814872258064516</v>
      </c>
      <c r="FT69">
        <v>-0.1036025806451606</v>
      </c>
      <c r="FU69">
        <v>0.007748264200900199</v>
      </c>
      <c r="FV69">
        <v>1</v>
      </c>
      <c r="FW69">
        <v>3</v>
      </c>
      <c r="FX69">
        <v>4</v>
      </c>
      <c r="FY69" t="s">
        <v>445</v>
      </c>
      <c r="FZ69">
        <v>3.17882</v>
      </c>
      <c r="GA69">
        <v>2.79717</v>
      </c>
      <c r="GB69">
        <v>0.0299922</v>
      </c>
      <c r="GC69">
        <v>0.0308233</v>
      </c>
      <c r="GD69">
        <v>0.0227118</v>
      </c>
      <c r="GE69">
        <v>0.00256603</v>
      </c>
      <c r="GF69">
        <v>30363.8</v>
      </c>
      <c r="GG69">
        <v>24141.9</v>
      </c>
      <c r="GH69">
        <v>29252.7</v>
      </c>
      <c r="GI69">
        <v>24399.4</v>
      </c>
      <c r="GJ69">
        <v>36396</v>
      </c>
      <c r="GK69">
        <v>35533.5</v>
      </c>
      <c r="GL69">
        <v>40351.5</v>
      </c>
      <c r="GM69">
        <v>39802.2</v>
      </c>
      <c r="GN69">
        <v>2.17372</v>
      </c>
      <c r="GO69">
        <v>1.8244</v>
      </c>
      <c r="GP69">
        <v>0.0392646</v>
      </c>
      <c r="GQ69">
        <v>0</v>
      </c>
      <c r="GR69">
        <v>24.2745</v>
      </c>
      <c r="GS69">
        <v>999.9</v>
      </c>
      <c r="GT69">
        <v>37.1</v>
      </c>
      <c r="GU69">
        <v>32.9</v>
      </c>
      <c r="GV69">
        <v>18.3466</v>
      </c>
      <c r="GW69">
        <v>61.7013</v>
      </c>
      <c r="GX69">
        <v>34.2548</v>
      </c>
      <c r="GY69">
        <v>1</v>
      </c>
      <c r="GZ69">
        <v>-0.0330742</v>
      </c>
      <c r="HA69">
        <v>0.811416</v>
      </c>
      <c r="HB69">
        <v>20.2661</v>
      </c>
      <c r="HC69">
        <v>5.22553</v>
      </c>
      <c r="HD69">
        <v>11.9081</v>
      </c>
      <c r="HE69">
        <v>4.96385</v>
      </c>
      <c r="HF69">
        <v>3.292</v>
      </c>
      <c r="HG69">
        <v>9999</v>
      </c>
      <c r="HH69">
        <v>9999</v>
      </c>
      <c r="HI69">
        <v>9999</v>
      </c>
      <c r="HJ69">
        <v>999.9</v>
      </c>
      <c r="HK69">
        <v>4.97024</v>
      </c>
      <c r="HL69">
        <v>1.87515</v>
      </c>
      <c r="HM69">
        <v>1.87392</v>
      </c>
      <c r="HN69">
        <v>1.87314</v>
      </c>
      <c r="HO69">
        <v>1.87454</v>
      </c>
      <c r="HP69">
        <v>1.86951</v>
      </c>
      <c r="HQ69">
        <v>1.87376</v>
      </c>
      <c r="HR69">
        <v>1.87881</v>
      </c>
      <c r="HS69">
        <v>0</v>
      </c>
      <c r="HT69">
        <v>0</v>
      </c>
      <c r="HU69">
        <v>0</v>
      </c>
      <c r="HV69">
        <v>0</v>
      </c>
      <c r="HW69" t="s">
        <v>419</v>
      </c>
      <c r="HX69" t="s">
        <v>420</v>
      </c>
      <c r="HY69" t="s">
        <v>421</v>
      </c>
      <c r="HZ69" t="s">
        <v>421</v>
      </c>
      <c r="IA69" t="s">
        <v>421</v>
      </c>
      <c r="IB69" t="s">
        <v>421</v>
      </c>
      <c r="IC69">
        <v>0</v>
      </c>
      <c r="ID69">
        <v>100</v>
      </c>
      <c r="IE69">
        <v>100</v>
      </c>
      <c r="IF69">
        <v>0.755</v>
      </c>
      <c r="IG69">
        <v>-0.0234</v>
      </c>
      <c r="IH69">
        <v>0.6422588580628592</v>
      </c>
      <c r="II69">
        <v>0.0007502269904989051</v>
      </c>
      <c r="IJ69">
        <v>-1.907541437940456E-06</v>
      </c>
      <c r="IK69">
        <v>4.87577687351772E-10</v>
      </c>
      <c r="IL69">
        <v>-0.01922777380897783</v>
      </c>
      <c r="IM69">
        <v>-0.004180631305406676</v>
      </c>
      <c r="IN69">
        <v>0.0009752032425147314</v>
      </c>
      <c r="IO69">
        <v>-7.227821618075307E-06</v>
      </c>
      <c r="IP69">
        <v>1</v>
      </c>
      <c r="IQ69">
        <v>1943</v>
      </c>
      <c r="IR69">
        <v>1</v>
      </c>
      <c r="IS69">
        <v>21</v>
      </c>
      <c r="IT69">
        <v>1.3</v>
      </c>
      <c r="IU69">
        <v>7</v>
      </c>
      <c r="IV69">
        <v>0.375977</v>
      </c>
      <c r="IW69">
        <v>2.47437</v>
      </c>
      <c r="IX69">
        <v>1.42578</v>
      </c>
      <c r="IY69">
        <v>2.27173</v>
      </c>
      <c r="IZ69">
        <v>1.54785</v>
      </c>
      <c r="JA69">
        <v>2.35474</v>
      </c>
      <c r="JB69">
        <v>36.5523</v>
      </c>
      <c r="JC69">
        <v>14.386</v>
      </c>
      <c r="JD69">
        <v>18</v>
      </c>
      <c r="JE69">
        <v>627.309</v>
      </c>
      <c r="JF69">
        <v>393.645</v>
      </c>
      <c r="JG69">
        <v>21.8906</v>
      </c>
      <c r="JH69">
        <v>26.7973</v>
      </c>
      <c r="JI69">
        <v>29.9998</v>
      </c>
      <c r="JJ69">
        <v>26.7173</v>
      </c>
      <c r="JK69">
        <v>26.672</v>
      </c>
      <c r="JL69">
        <v>7.55828</v>
      </c>
      <c r="JM69">
        <v>100</v>
      </c>
      <c r="JN69">
        <v>0</v>
      </c>
      <c r="JO69">
        <v>21.9359</v>
      </c>
      <c r="JP69">
        <v>102.327</v>
      </c>
      <c r="JQ69">
        <v>17.5146</v>
      </c>
      <c r="JR69">
        <v>95.3135</v>
      </c>
      <c r="JS69">
        <v>101.27</v>
      </c>
    </row>
    <row r="70" spans="1:279">
      <c r="A70">
        <v>54</v>
      </c>
      <c r="B70">
        <v>1689870785</v>
      </c>
      <c r="C70">
        <v>9756.900000095367</v>
      </c>
      <c r="D70" t="s">
        <v>668</v>
      </c>
      <c r="E70" t="s">
        <v>669</v>
      </c>
      <c r="F70">
        <v>15</v>
      </c>
      <c r="L70" t="s">
        <v>616</v>
      </c>
      <c r="N70" t="s">
        <v>617</v>
      </c>
      <c r="O70" t="s">
        <v>618</v>
      </c>
      <c r="P70">
        <v>1689870777</v>
      </c>
      <c r="Q70">
        <f>(R70)/1000</f>
        <v>0</v>
      </c>
      <c r="R70">
        <f>1000*DB70*AP70*(CX70-CY70)/(100*CQ70*(1000-AP70*CX70))</f>
        <v>0</v>
      </c>
      <c r="S70">
        <f>DB70*AP70*(CW70-CV70*(1000-AP70*CY70)/(1000-AP70*CX70))/(100*CQ70)</f>
        <v>0</v>
      </c>
      <c r="T70">
        <f>CV70 - IF(AP70&gt;1, S70*CQ70*100.0/(AR70*DJ70), 0)</f>
        <v>0</v>
      </c>
      <c r="U70">
        <f>((AA70-Q70/2)*T70-S70)/(AA70+Q70/2)</f>
        <v>0</v>
      </c>
      <c r="V70">
        <f>U70*(DC70+DD70)/1000.0</f>
        <v>0</v>
      </c>
      <c r="W70">
        <f>(CV70 - IF(AP70&gt;1, S70*CQ70*100.0/(AR70*DJ70), 0))*(DC70+DD70)/1000.0</f>
        <v>0</v>
      </c>
      <c r="X70">
        <f>2.0/((1/Z70-1/Y70)+SIGN(Z70)*SQRT((1/Z70-1/Y70)*(1/Z70-1/Y70) + 4*CR70/((CR70+1)*(CR70+1))*(2*1/Z70*1/Y70-1/Y70*1/Y70)))</f>
        <v>0</v>
      </c>
      <c r="Y70">
        <f>IF(LEFT(CS70,1)&lt;&gt;"0",IF(LEFT(CS70,1)="1",3.0,CT70),$D$5+$E$5*(DJ70*DC70/($K$5*1000))+$F$5*(DJ70*DC70/($K$5*1000))*MAX(MIN(CQ70,$J$5),$I$5)*MAX(MIN(CQ70,$J$5),$I$5)+$G$5*MAX(MIN(CQ70,$J$5),$I$5)*(DJ70*DC70/($K$5*1000))+$H$5*(DJ70*DC70/($K$5*1000))*(DJ70*DC70/($K$5*1000)))</f>
        <v>0</v>
      </c>
      <c r="Z70">
        <f>Q70*(1000-(1000*0.61365*exp(17.502*AD70/(240.97+AD70))/(DC70+DD70)+CX70)/2)/(1000*0.61365*exp(17.502*AD70/(240.97+AD70))/(DC70+DD70)-CX70)</f>
        <v>0</v>
      </c>
      <c r="AA70">
        <f>1/((CR70+1)/(X70/1.6)+1/(Y70/1.37)) + CR70/((CR70+1)/(X70/1.6) + CR70/(Y70/1.37))</f>
        <v>0</v>
      </c>
      <c r="AB70">
        <f>(CM70*CP70)</f>
        <v>0</v>
      </c>
      <c r="AC70">
        <f>(DE70+(AB70+2*0.95*5.67E-8*(((DE70+$B$7)+273)^4-(DE70+273)^4)-44100*Q70)/(1.84*29.3*Y70+8*0.95*5.67E-8*(DE70+273)^3))</f>
        <v>0</v>
      </c>
      <c r="AD70">
        <f>($C$7*DF70+$D$7*DG70+$E$7*AC70)</f>
        <v>0</v>
      </c>
      <c r="AE70">
        <f>0.61365*exp(17.502*AD70/(240.97+AD70))</f>
        <v>0</v>
      </c>
      <c r="AF70">
        <f>(AG70/AH70*100)</f>
        <v>0</v>
      </c>
      <c r="AG70">
        <f>CX70*(DC70+DD70)/1000</f>
        <v>0</v>
      </c>
      <c r="AH70">
        <f>0.61365*exp(17.502*DE70/(240.97+DE70))</f>
        <v>0</v>
      </c>
      <c r="AI70">
        <f>(AE70-CX70*(DC70+DD70)/1000)</f>
        <v>0</v>
      </c>
      <c r="AJ70">
        <f>(-Q70*44100)</f>
        <v>0</v>
      </c>
      <c r="AK70">
        <f>2*29.3*Y70*0.92*(DE70-AD70)</f>
        <v>0</v>
      </c>
      <c r="AL70">
        <f>2*0.95*5.67E-8*(((DE70+$B$7)+273)^4-(AD70+273)^4)</f>
        <v>0</v>
      </c>
      <c r="AM70">
        <f>AB70+AL70+AJ70+AK70</f>
        <v>0</v>
      </c>
      <c r="AN70">
        <v>0</v>
      </c>
      <c r="AO70">
        <v>0</v>
      </c>
      <c r="AP70">
        <f>IF(AN70*$H$13&gt;=AR70,1.0,(AR70/(AR70-AN70*$H$13)))</f>
        <v>0</v>
      </c>
      <c r="AQ70">
        <f>(AP70-1)*100</f>
        <v>0</v>
      </c>
      <c r="AR70">
        <f>MAX(0,($B$13+$C$13*DJ70)/(1+$D$13*DJ70)*DC70/(DE70+273)*$E$13)</f>
        <v>0</v>
      </c>
      <c r="AS70" t="s">
        <v>647</v>
      </c>
      <c r="AT70">
        <v>12546.3</v>
      </c>
      <c r="AU70">
        <v>567.6487999999999</v>
      </c>
      <c r="AV70">
        <v>2596.4</v>
      </c>
      <c r="AW70">
        <f>1-AU70/AV70</f>
        <v>0</v>
      </c>
      <c r="AX70">
        <v>-1.24160784132644</v>
      </c>
      <c r="AY70" t="s">
        <v>670</v>
      </c>
      <c r="AZ70">
        <v>12557.2</v>
      </c>
      <c r="BA70">
        <v>670.01296</v>
      </c>
      <c r="BB70">
        <v>809.13</v>
      </c>
      <c r="BC70">
        <f>1-BA70/BB70</f>
        <v>0</v>
      </c>
      <c r="BD70">
        <v>0.5</v>
      </c>
      <c r="BE70">
        <f>CN70</f>
        <v>0</v>
      </c>
      <c r="BF70">
        <f>S70</f>
        <v>0</v>
      </c>
      <c r="BG70">
        <f>BC70*BD70*BE70</f>
        <v>0</v>
      </c>
      <c r="BH70">
        <f>(BF70-AX70)/BE70</f>
        <v>0</v>
      </c>
      <c r="BI70">
        <f>(AV70-BB70)/BB70</f>
        <v>0</v>
      </c>
      <c r="BJ70">
        <f>AU70/(AW70+AU70/BB70)</f>
        <v>0</v>
      </c>
      <c r="BK70" t="s">
        <v>671</v>
      </c>
      <c r="BL70">
        <v>488.27</v>
      </c>
      <c r="BM70">
        <f>IF(BL70&lt;&gt;0, BL70, BJ70)</f>
        <v>0</v>
      </c>
      <c r="BN70">
        <f>1-BM70/BB70</f>
        <v>0</v>
      </c>
      <c r="BO70">
        <f>(BB70-BA70)/(BB70-BM70)</f>
        <v>0</v>
      </c>
      <c r="BP70">
        <f>(AV70-BB70)/(AV70-BM70)</f>
        <v>0</v>
      </c>
      <c r="BQ70">
        <f>(BB70-BA70)/(BB70-AU70)</f>
        <v>0</v>
      </c>
      <c r="BR70">
        <f>(AV70-BB70)/(AV70-AU70)</f>
        <v>0</v>
      </c>
      <c r="BS70">
        <f>(BO70*BM70/BA70)</f>
        <v>0</v>
      </c>
      <c r="BT70">
        <f>(1-BS70)</f>
        <v>0</v>
      </c>
      <c r="BU70">
        <v>2885</v>
      </c>
      <c r="BV70">
        <v>300</v>
      </c>
      <c r="BW70">
        <v>300</v>
      </c>
      <c r="BX70">
        <v>300</v>
      </c>
      <c r="BY70">
        <v>12557.2</v>
      </c>
      <c r="BZ70">
        <v>785.59</v>
      </c>
      <c r="CA70">
        <v>-0.00909832</v>
      </c>
      <c r="CB70">
        <v>-1.5</v>
      </c>
      <c r="CC70" t="s">
        <v>415</v>
      </c>
      <c r="CD70" t="s">
        <v>415</v>
      </c>
      <c r="CE70" t="s">
        <v>415</v>
      </c>
      <c r="CF70" t="s">
        <v>415</v>
      </c>
      <c r="CG70" t="s">
        <v>415</v>
      </c>
      <c r="CH70" t="s">
        <v>415</v>
      </c>
      <c r="CI70" t="s">
        <v>415</v>
      </c>
      <c r="CJ70" t="s">
        <v>415</v>
      </c>
      <c r="CK70" t="s">
        <v>415</v>
      </c>
      <c r="CL70" t="s">
        <v>415</v>
      </c>
      <c r="CM70">
        <f>$B$11*DK70+$C$11*DL70+$F$11*DW70*(1-DZ70)</f>
        <v>0</v>
      </c>
      <c r="CN70">
        <f>CM70*CO70</f>
        <v>0</v>
      </c>
      <c r="CO70">
        <f>($B$11*$D$9+$C$11*$D$9+$F$11*((EJ70+EB70)/MAX(EJ70+EB70+EK70, 0.1)*$I$9+EK70/MAX(EJ70+EB70+EK70, 0.1)*$J$9))/($B$11+$C$11+$F$11)</f>
        <v>0</v>
      </c>
      <c r="CP70">
        <f>($B$11*$K$9+$C$11*$K$9+$F$11*((EJ70+EB70)/MAX(EJ70+EB70+EK70, 0.1)*$P$9+EK70/MAX(EJ70+EB70+EK70, 0.1)*$Q$9))/($B$11+$C$11+$F$11)</f>
        <v>0</v>
      </c>
      <c r="CQ70">
        <v>6</v>
      </c>
      <c r="CR70">
        <v>0.5</v>
      </c>
      <c r="CS70" t="s">
        <v>416</v>
      </c>
      <c r="CT70">
        <v>2</v>
      </c>
      <c r="CU70">
        <v>1689870777</v>
      </c>
      <c r="CV70">
        <v>50.91014516129032</v>
      </c>
      <c r="CW70">
        <v>50.66082580645162</v>
      </c>
      <c r="CX70">
        <v>2.731624516129032</v>
      </c>
      <c r="CY70">
        <v>0.2570092258064516</v>
      </c>
      <c r="CZ70">
        <v>50.11314516129032</v>
      </c>
      <c r="DA70">
        <v>2.755119354838709</v>
      </c>
      <c r="DB70">
        <v>600.222258064516</v>
      </c>
      <c r="DC70">
        <v>101.5914838709677</v>
      </c>
      <c r="DD70">
        <v>0.09995244193548386</v>
      </c>
      <c r="DE70">
        <v>24.91004838709677</v>
      </c>
      <c r="DF70">
        <v>24.94282258064516</v>
      </c>
      <c r="DG70">
        <v>999.9000000000003</v>
      </c>
      <c r="DH70">
        <v>0</v>
      </c>
      <c r="DI70">
        <v>0</v>
      </c>
      <c r="DJ70">
        <v>9999.95806451613</v>
      </c>
      <c r="DK70">
        <v>0</v>
      </c>
      <c r="DL70">
        <v>1695.541935483871</v>
      </c>
      <c r="DM70">
        <v>0.1826669516129033</v>
      </c>
      <c r="DN70">
        <v>50.98275483870969</v>
      </c>
      <c r="DO70">
        <v>50.67384193548386</v>
      </c>
      <c r="DP70">
        <v>2.474615161290322</v>
      </c>
      <c r="DQ70">
        <v>50.66082580645162</v>
      </c>
      <c r="DR70">
        <v>0.2570092258064516</v>
      </c>
      <c r="DS70">
        <v>0.2775098387096774</v>
      </c>
      <c r="DT70">
        <v>0.02610995806451613</v>
      </c>
      <c r="DU70">
        <v>-10.45204516129032</v>
      </c>
      <c r="DV70">
        <v>-36.82484516129033</v>
      </c>
      <c r="DW70">
        <v>1499.983870967742</v>
      </c>
      <c r="DX70">
        <v>0.9730020322580645</v>
      </c>
      <c r="DY70">
        <v>0.02699817096774193</v>
      </c>
      <c r="DZ70">
        <v>0</v>
      </c>
      <c r="EA70">
        <v>670.0062903225805</v>
      </c>
      <c r="EB70">
        <v>4.999310000000001</v>
      </c>
      <c r="EC70">
        <v>11392.08709677419</v>
      </c>
      <c r="ED70">
        <v>13259.10967741936</v>
      </c>
      <c r="EE70">
        <v>38.18335483870968</v>
      </c>
      <c r="EF70">
        <v>40.15903225806451</v>
      </c>
      <c r="EG70">
        <v>38.86054838709676</v>
      </c>
      <c r="EH70">
        <v>38.70945161290321</v>
      </c>
      <c r="EI70">
        <v>39.16296774193547</v>
      </c>
      <c r="EJ70">
        <v>1454.622903225807</v>
      </c>
      <c r="EK70">
        <v>40.36096774193548</v>
      </c>
      <c r="EL70">
        <v>0</v>
      </c>
      <c r="EM70">
        <v>97.40000009536743</v>
      </c>
      <c r="EN70">
        <v>0</v>
      </c>
      <c r="EO70">
        <v>670.01296</v>
      </c>
      <c r="EP70">
        <v>0.4649230706791819</v>
      </c>
      <c r="EQ70">
        <v>-15.72307669647177</v>
      </c>
      <c r="ER70">
        <v>11391.876</v>
      </c>
      <c r="ES70">
        <v>15</v>
      </c>
      <c r="ET70">
        <v>1689870802.5</v>
      </c>
      <c r="EU70" t="s">
        <v>672</v>
      </c>
      <c r="EV70">
        <v>1689870802.5</v>
      </c>
      <c r="EW70">
        <v>1689870267</v>
      </c>
      <c r="EX70">
        <v>28</v>
      </c>
      <c r="EY70">
        <v>0.067</v>
      </c>
      <c r="EZ70">
        <v>-0.029</v>
      </c>
      <c r="FA70">
        <v>0.797</v>
      </c>
      <c r="FB70">
        <v>-0.021</v>
      </c>
      <c r="FC70">
        <v>50</v>
      </c>
      <c r="FD70">
        <v>0</v>
      </c>
      <c r="FE70">
        <v>0.35</v>
      </c>
      <c r="FF70">
        <v>0.02</v>
      </c>
      <c r="FG70">
        <v>0.1972447926829268</v>
      </c>
      <c r="FH70">
        <v>-0.4767264857142857</v>
      </c>
      <c r="FI70">
        <v>0.06651505459943668</v>
      </c>
      <c r="FJ70">
        <v>1</v>
      </c>
      <c r="FK70">
        <v>50.88848709677419</v>
      </c>
      <c r="FL70">
        <v>-2.917224193548493</v>
      </c>
      <c r="FM70">
        <v>0.221583712779145</v>
      </c>
      <c r="FN70">
        <v>1</v>
      </c>
      <c r="FO70">
        <v>2.475299512195122</v>
      </c>
      <c r="FP70">
        <v>-0.01286989547038652</v>
      </c>
      <c r="FQ70">
        <v>0.00134934663723309</v>
      </c>
      <c r="FR70">
        <v>1</v>
      </c>
      <c r="FS70">
        <v>2.731924516129033</v>
      </c>
      <c r="FT70">
        <v>-0.01872338709678354</v>
      </c>
      <c r="FU70">
        <v>0.001439201926493857</v>
      </c>
      <c r="FV70">
        <v>1</v>
      </c>
      <c r="FW70">
        <v>4</v>
      </c>
      <c r="FX70">
        <v>4</v>
      </c>
      <c r="FY70" t="s">
        <v>418</v>
      </c>
      <c r="FZ70">
        <v>3.17841</v>
      </c>
      <c r="GA70">
        <v>2.79653</v>
      </c>
      <c r="GB70">
        <v>0.0150229</v>
      </c>
      <c r="GC70">
        <v>0.0152911</v>
      </c>
      <c r="GD70">
        <v>0.02219</v>
      </c>
      <c r="GE70">
        <v>0.0024263</v>
      </c>
      <c r="GF70">
        <v>30826.5</v>
      </c>
      <c r="GG70">
        <v>24525</v>
      </c>
      <c r="GH70">
        <v>29247.3</v>
      </c>
      <c r="GI70">
        <v>24395.7</v>
      </c>
      <c r="GJ70">
        <v>36409.4</v>
      </c>
      <c r="GK70">
        <v>35532.6</v>
      </c>
      <c r="GL70">
        <v>40345.6</v>
      </c>
      <c r="GM70">
        <v>39796.4</v>
      </c>
      <c r="GN70">
        <v>2.17298</v>
      </c>
      <c r="GO70">
        <v>1.82332</v>
      </c>
      <c r="GP70">
        <v>0.0639074</v>
      </c>
      <c r="GQ70">
        <v>0</v>
      </c>
      <c r="GR70">
        <v>23.9138</v>
      </c>
      <c r="GS70">
        <v>999.9</v>
      </c>
      <c r="GT70">
        <v>36.6</v>
      </c>
      <c r="GU70">
        <v>33.1</v>
      </c>
      <c r="GV70">
        <v>18.3036</v>
      </c>
      <c r="GW70">
        <v>62.2213</v>
      </c>
      <c r="GX70">
        <v>33.8341</v>
      </c>
      <c r="GY70">
        <v>1</v>
      </c>
      <c r="GZ70">
        <v>-0.0284807</v>
      </c>
      <c r="HA70">
        <v>0.30384</v>
      </c>
      <c r="HB70">
        <v>20.266</v>
      </c>
      <c r="HC70">
        <v>5.22792</v>
      </c>
      <c r="HD70">
        <v>11.9081</v>
      </c>
      <c r="HE70">
        <v>4.9638</v>
      </c>
      <c r="HF70">
        <v>3.292</v>
      </c>
      <c r="HG70">
        <v>9999</v>
      </c>
      <c r="HH70">
        <v>9999</v>
      </c>
      <c r="HI70">
        <v>9999</v>
      </c>
      <c r="HJ70">
        <v>999.9</v>
      </c>
      <c r="HK70">
        <v>4.97024</v>
      </c>
      <c r="HL70">
        <v>1.87518</v>
      </c>
      <c r="HM70">
        <v>1.87393</v>
      </c>
      <c r="HN70">
        <v>1.87314</v>
      </c>
      <c r="HO70">
        <v>1.87455</v>
      </c>
      <c r="HP70">
        <v>1.86952</v>
      </c>
      <c r="HQ70">
        <v>1.87378</v>
      </c>
      <c r="HR70">
        <v>1.87881</v>
      </c>
      <c r="HS70">
        <v>0</v>
      </c>
      <c r="HT70">
        <v>0</v>
      </c>
      <c r="HU70">
        <v>0</v>
      </c>
      <c r="HV70">
        <v>0</v>
      </c>
      <c r="HW70" t="s">
        <v>419</v>
      </c>
      <c r="HX70" t="s">
        <v>420</v>
      </c>
      <c r="HY70" t="s">
        <v>421</v>
      </c>
      <c r="HZ70" t="s">
        <v>421</v>
      </c>
      <c r="IA70" t="s">
        <v>421</v>
      </c>
      <c r="IB70" t="s">
        <v>421</v>
      </c>
      <c r="IC70">
        <v>0</v>
      </c>
      <c r="ID70">
        <v>100</v>
      </c>
      <c r="IE70">
        <v>100</v>
      </c>
      <c r="IF70">
        <v>0.797</v>
      </c>
      <c r="IG70">
        <v>-0.0235</v>
      </c>
      <c r="IH70">
        <v>0.6974697823681707</v>
      </c>
      <c r="II70">
        <v>0.0007502269904989051</v>
      </c>
      <c r="IJ70">
        <v>-1.907541437940456E-06</v>
      </c>
      <c r="IK70">
        <v>4.87577687351772E-10</v>
      </c>
      <c r="IL70">
        <v>-0.01922777380897783</v>
      </c>
      <c r="IM70">
        <v>-0.004180631305406676</v>
      </c>
      <c r="IN70">
        <v>0.0009752032425147314</v>
      </c>
      <c r="IO70">
        <v>-7.227821618075307E-06</v>
      </c>
      <c r="IP70">
        <v>1</v>
      </c>
      <c r="IQ70">
        <v>1943</v>
      </c>
      <c r="IR70">
        <v>1</v>
      </c>
      <c r="IS70">
        <v>21</v>
      </c>
      <c r="IT70">
        <v>1.3</v>
      </c>
      <c r="IU70">
        <v>8.6</v>
      </c>
      <c r="IV70">
        <v>0.257568</v>
      </c>
      <c r="IW70">
        <v>2.48413</v>
      </c>
      <c r="IX70">
        <v>1.42578</v>
      </c>
      <c r="IY70">
        <v>2.27173</v>
      </c>
      <c r="IZ70">
        <v>1.54785</v>
      </c>
      <c r="JA70">
        <v>2.47192</v>
      </c>
      <c r="JB70">
        <v>36.7417</v>
      </c>
      <c r="JC70">
        <v>14.386</v>
      </c>
      <c r="JD70">
        <v>18</v>
      </c>
      <c r="JE70">
        <v>627.532</v>
      </c>
      <c r="JF70">
        <v>393.56</v>
      </c>
      <c r="JG70">
        <v>23.0426</v>
      </c>
      <c r="JH70">
        <v>26.8273</v>
      </c>
      <c r="JI70">
        <v>30.0001</v>
      </c>
      <c r="JJ70">
        <v>26.7895</v>
      </c>
      <c r="JK70">
        <v>26.743</v>
      </c>
      <c r="JL70">
        <v>5.19142</v>
      </c>
      <c r="JM70">
        <v>100</v>
      </c>
      <c r="JN70">
        <v>0</v>
      </c>
      <c r="JO70">
        <v>23.0734</v>
      </c>
      <c r="JP70">
        <v>50.2357</v>
      </c>
      <c r="JQ70">
        <v>17.5146</v>
      </c>
      <c r="JR70">
        <v>95.298</v>
      </c>
      <c r="JS70">
        <v>101.255</v>
      </c>
    </row>
    <row r="71" spans="1:279">
      <c r="A71">
        <v>55</v>
      </c>
      <c r="B71">
        <v>1689870878.5</v>
      </c>
      <c r="C71">
        <v>9850.400000095367</v>
      </c>
      <c r="D71" t="s">
        <v>673</v>
      </c>
      <c r="E71" t="s">
        <v>674</v>
      </c>
      <c r="F71">
        <v>15</v>
      </c>
      <c r="L71" t="s">
        <v>616</v>
      </c>
      <c r="N71" t="s">
        <v>617</v>
      </c>
      <c r="O71" t="s">
        <v>618</v>
      </c>
      <c r="P71">
        <v>1689870870.5</v>
      </c>
      <c r="Q71">
        <f>(R71)/1000</f>
        <v>0</v>
      </c>
      <c r="R71">
        <f>1000*DB71*AP71*(CX71-CY71)/(100*CQ71*(1000-AP71*CX71))</f>
        <v>0</v>
      </c>
      <c r="S71">
        <f>DB71*AP71*(CW71-CV71*(1000-AP71*CY71)/(1000-AP71*CX71))/(100*CQ71)</f>
        <v>0</v>
      </c>
      <c r="T71">
        <f>CV71 - IF(AP71&gt;1, S71*CQ71*100.0/(AR71*DJ71), 0)</f>
        <v>0</v>
      </c>
      <c r="U71">
        <f>((AA71-Q71/2)*T71-S71)/(AA71+Q71/2)</f>
        <v>0</v>
      </c>
      <c r="V71">
        <f>U71*(DC71+DD71)/1000.0</f>
        <v>0</v>
      </c>
      <c r="W71">
        <f>(CV71 - IF(AP71&gt;1, S71*CQ71*100.0/(AR71*DJ71), 0))*(DC71+DD71)/1000.0</f>
        <v>0</v>
      </c>
      <c r="X71">
        <f>2.0/((1/Z71-1/Y71)+SIGN(Z71)*SQRT((1/Z71-1/Y71)*(1/Z71-1/Y71) + 4*CR71/((CR71+1)*(CR71+1))*(2*1/Z71*1/Y71-1/Y71*1/Y71)))</f>
        <v>0</v>
      </c>
      <c r="Y71">
        <f>IF(LEFT(CS71,1)&lt;&gt;"0",IF(LEFT(CS71,1)="1",3.0,CT71),$D$5+$E$5*(DJ71*DC71/($K$5*1000))+$F$5*(DJ71*DC71/($K$5*1000))*MAX(MIN(CQ71,$J$5),$I$5)*MAX(MIN(CQ71,$J$5),$I$5)+$G$5*MAX(MIN(CQ71,$J$5),$I$5)*(DJ71*DC71/($K$5*1000))+$H$5*(DJ71*DC71/($K$5*1000))*(DJ71*DC71/($K$5*1000)))</f>
        <v>0</v>
      </c>
      <c r="Z71">
        <f>Q71*(1000-(1000*0.61365*exp(17.502*AD71/(240.97+AD71))/(DC71+DD71)+CX71)/2)/(1000*0.61365*exp(17.502*AD71/(240.97+AD71))/(DC71+DD71)-CX71)</f>
        <v>0</v>
      </c>
      <c r="AA71">
        <f>1/((CR71+1)/(X71/1.6)+1/(Y71/1.37)) + CR71/((CR71+1)/(X71/1.6) + CR71/(Y71/1.37))</f>
        <v>0</v>
      </c>
      <c r="AB71">
        <f>(CM71*CP71)</f>
        <v>0</v>
      </c>
      <c r="AC71">
        <f>(DE71+(AB71+2*0.95*5.67E-8*(((DE71+$B$7)+273)^4-(DE71+273)^4)-44100*Q71)/(1.84*29.3*Y71+8*0.95*5.67E-8*(DE71+273)^3))</f>
        <v>0</v>
      </c>
      <c r="AD71">
        <f>($C$7*DF71+$D$7*DG71+$E$7*AC71)</f>
        <v>0</v>
      </c>
      <c r="AE71">
        <f>0.61365*exp(17.502*AD71/(240.97+AD71))</f>
        <v>0</v>
      </c>
      <c r="AF71">
        <f>(AG71/AH71*100)</f>
        <v>0</v>
      </c>
      <c r="AG71">
        <f>CX71*(DC71+DD71)/1000</f>
        <v>0</v>
      </c>
      <c r="AH71">
        <f>0.61365*exp(17.502*DE71/(240.97+DE71))</f>
        <v>0</v>
      </c>
      <c r="AI71">
        <f>(AE71-CX71*(DC71+DD71)/1000)</f>
        <v>0</v>
      </c>
      <c r="AJ71">
        <f>(-Q71*44100)</f>
        <v>0</v>
      </c>
      <c r="AK71">
        <f>2*29.3*Y71*0.92*(DE71-AD71)</f>
        <v>0</v>
      </c>
      <c r="AL71">
        <f>2*0.95*5.67E-8*(((DE71+$B$7)+273)^4-(AD71+273)^4)</f>
        <v>0</v>
      </c>
      <c r="AM71">
        <f>AB71+AL71+AJ71+AK71</f>
        <v>0</v>
      </c>
      <c r="AN71">
        <v>0</v>
      </c>
      <c r="AO71">
        <v>0</v>
      </c>
      <c r="AP71">
        <f>IF(AN71*$H$13&gt;=AR71,1.0,(AR71/(AR71-AN71*$H$13)))</f>
        <v>0</v>
      </c>
      <c r="AQ71">
        <f>(AP71-1)*100</f>
        <v>0</v>
      </c>
      <c r="AR71">
        <f>MAX(0,($B$13+$C$13*DJ71)/(1+$D$13*DJ71)*DC71/(DE71+273)*$E$13)</f>
        <v>0</v>
      </c>
      <c r="AS71" t="s">
        <v>647</v>
      </c>
      <c r="AT71">
        <v>12546.3</v>
      </c>
      <c r="AU71">
        <v>567.6487999999999</v>
      </c>
      <c r="AV71">
        <v>2596.4</v>
      </c>
      <c r="AW71">
        <f>1-AU71/AV71</f>
        <v>0</v>
      </c>
      <c r="AX71">
        <v>-1.24160784132644</v>
      </c>
      <c r="AY71" t="s">
        <v>675</v>
      </c>
      <c r="AZ71">
        <v>12561.3</v>
      </c>
      <c r="BA71">
        <v>673.4798846153845</v>
      </c>
      <c r="BB71">
        <v>799.124</v>
      </c>
      <c r="BC71">
        <f>1-BA71/BB71</f>
        <v>0</v>
      </c>
      <c r="BD71">
        <v>0.5</v>
      </c>
      <c r="BE71">
        <f>CN71</f>
        <v>0</v>
      </c>
      <c r="BF71">
        <f>S71</f>
        <v>0</v>
      </c>
      <c r="BG71">
        <f>BC71*BD71*BE71</f>
        <v>0</v>
      </c>
      <c r="BH71">
        <f>(BF71-AX71)/BE71</f>
        <v>0</v>
      </c>
      <c r="BI71">
        <f>(AV71-BB71)/BB71</f>
        <v>0</v>
      </c>
      <c r="BJ71">
        <f>AU71/(AW71+AU71/BB71)</f>
        <v>0</v>
      </c>
      <c r="BK71" t="s">
        <v>676</v>
      </c>
      <c r="BL71">
        <v>488.25</v>
      </c>
      <c r="BM71">
        <f>IF(BL71&lt;&gt;0, BL71, BJ71)</f>
        <v>0</v>
      </c>
      <c r="BN71">
        <f>1-BM71/BB71</f>
        <v>0</v>
      </c>
      <c r="BO71">
        <f>(BB71-BA71)/(BB71-BM71)</f>
        <v>0</v>
      </c>
      <c r="BP71">
        <f>(AV71-BB71)/(AV71-BM71)</f>
        <v>0</v>
      </c>
      <c r="BQ71">
        <f>(BB71-BA71)/(BB71-AU71)</f>
        <v>0</v>
      </c>
      <c r="BR71">
        <f>(AV71-BB71)/(AV71-AU71)</f>
        <v>0</v>
      </c>
      <c r="BS71">
        <f>(BO71*BM71/BA71)</f>
        <v>0</v>
      </c>
      <c r="BT71">
        <f>(1-BS71)</f>
        <v>0</v>
      </c>
      <c r="BU71">
        <v>2887</v>
      </c>
      <c r="BV71">
        <v>300</v>
      </c>
      <c r="BW71">
        <v>300</v>
      </c>
      <c r="BX71">
        <v>300</v>
      </c>
      <c r="BY71">
        <v>12561.3</v>
      </c>
      <c r="BZ71">
        <v>776.9400000000001</v>
      </c>
      <c r="CA71">
        <v>-0.00910211</v>
      </c>
      <c r="CB71">
        <v>-1.6</v>
      </c>
      <c r="CC71" t="s">
        <v>415</v>
      </c>
      <c r="CD71" t="s">
        <v>415</v>
      </c>
      <c r="CE71" t="s">
        <v>415</v>
      </c>
      <c r="CF71" t="s">
        <v>415</v>
      </c>
      <c r="CG71" t="s">
        <v>415</v>
      </c>
      <c r="CH71" t="s">
        <v>415</v>
      </c>
      <c r="CI71" t="s">
        <v>415</v>
      </c>
      <c r="CJ71" t="s">
        <v>415</v>
      </c>
      <c r="CK71" t="s">
        <v>415</v>
      </c>
      <c r="CL71" t="s">
        <v>415</v>
      </c>
      <c r="CM71">
        <f>$B$11*DK71+$C$11*DL71+$F$11*DW71*(1-DZ71)</f>
        <v>0</v>
      </c>
      <c r="CN71">
        <f>CM71*CO71</f>
        <v>0</v>
      </c>
      <c r="CO71">
        <f>($B$11*$D$9+$C$11*$D$9+$F$11*((EJ71+EB71)/MAX(EJ71+EB71+EK71, 0.1)*$I$9+EK71/MAX(EJ71+EB71+EK71, 0.1)*$J$9))/($B$11+$C$11+$F$11)</f>
        <v>0</v>
      </c>
      <c r="CP71">
        <f>($B$11*$K$9+$C$11*$K$9+$F$11*((EJ71+EB71)/MAX(EJ71+EB71+EK71, 0.1)*$P$9+EK71/MAX(EJ71+EB71+EK71, 0.1)*$Q$9))/($B$11+$C$11+$F$11)</f>
        <v>0</v>
      </c>
      <c r="CQ71">
        <v>6</v>
      </c>
      <c r="CR71">
        <v>0.5</v>
      </c>
      <c r="CS71" t="s">
        <v>416</v>
      </c>
      <c r="CT71">
        <v>2</v>
      </c>
      <c r="CU71">
        <v>1689870870.5</v>
      </c>
      <c r="CV71">
        <v>2.222602903225806</v>
      </c>
      <c r="CW71">
        <v>0.4712972903225806</v>
      </c>
      <c r="CX71">
        <v>2.699644193548388</v>
      </c>
      <c r="CY71">
        <v>0.2466161612903226</v>
      </c>
      <c r="CZ71">
        <v>1.380602903225806</v>
      </c>
      <c r="DA71">
        <v>2.723170967741935</v>
      </c>
      <c r="DB71">
        <v>600.2431612903227</v>
      </c>
      <c r="DC71">
        <v>101.5894838709678</v>
      </c>
      <c r="DD71">
        <v>0.09993999354838709</v>
      </c>
      <c r="DE71">
        <v>24.94287419354839</v>
      </c>
      <c r="DF71">
        <v>24.96221935483871</v>
      </c>
      <c r="DG71">
        <v>999.9000000000003</v>
      </c>
      <c r="DH71">
        <v>0</v>
      </c>
      <c r="DI71">
        <v>0</v>
      </c>
      <c r="DJ71">
        <v>10001.95096774194</v>
      </c>
      <c r="DK71">
        <v>0</v>
      </c>
      <c r="DL71">
        <v>1699.873870967742</v>
      </c>
      <c r="DM71">
        <v>1.67521935483871</v>
      </c>
      <c r="DN71">
        <v>2.152328387096774</v>
      </c>
      <c r="DO71">
        <v>0.4714134838709678</v>
      </c>
      <c r="DP71">
        <v>2.453028387096774</v>
      </c>
      <c r="DQ71">
        <v>0.4712972903225806</v>
      </c>
      <c r="DR71">
        <v>0.2466161612903226</v>
      </c>
      <c r="DS71">
        <v>0.2742556774193549</v>
      </c>
      <c r="DT71">
        <v>0.02505362258064516</v>
      </c>
      <c r="DU71">
        <v>-10.60059677419355</v>
      </c>
      <c r="DV71">
        <v>-37.23213870967742</v>
      </c>
      <c r="DW71">
        <v>1500.022258064516</v>
      </c>
      <c r="DX71">
        <v>0.9730073225806449</v>
      </c>
      <c r="DY71">
        <v>0.02699317096774193</v>
      </c>
      <c r="DZ71">
        <v>0</v>
      </c>
      <c r="EA71">
        <v>673.4721935483871</v>
      </c>
      <c r="EB71">
        <v>4.999310000000001</v>
      </c>
      <c r="EC71">
        <v>11354.56451612903</v>
      </c>
      <c r="ED71">
        <v>13259.45161290323</v>
      </c>
      <c r="EE71">
        <v>37.26383870967741</v>
      </c>
      <c r="EF71">
        <v>39.02603225806451</v>
      </c>
      <c r="EG71">
        <v>37.92725806451612</v>
      </c>
      <c r="EH71">
        <v>37.556</v>
      </c>
      <c r="EI71">
        <v>38.18919354838709</v>
      </c>
      <c r="EJ71">
        <v>1454.670967741936</v>
      </c>
      <c r="EK71">
        <v>40.35709677419353</v>
      </c>
      <c r="EL71">
        <v>0</v>
      </c>
      <c r="EM71">
        <v>92.79999995231628</v>
      </c>
      <c r="EN71">
        <v>0</v>
      </c>
      <c r="EO71">
        <v>673.4798846153845</v>
      </c>
      <c r="EP71">
        <v>2.559760691501241</v>
      </c>
      <c r="EQ71">
        <v>96.38290605126002</v>
      </c>
      <c r="ER71">
        <v>11354.79230769231</v>
      </c>
      <c r="ES71">
        <v>15</v>
      </c>
      <c r="ET71">
        <v>1689870895.5</v>
      </c>
      <c r="EU71" t="s">
        <v>677</v>
      </c>
      <c r="EV71">
        <v>1689870895.5</v>
      </c>
      <c r="EW71">
        <v>1689870267</v>
      </c>
      <c r="EX71">
        <v>29</v>
      </c>
      <c r="EY71">
        <v>0.077</v>
      </c>
      <c r="EZ71">
        <v>-0.029</v>
      </c>
      <c r="FA71">
        <v>0.842</v>
      </c>
      <c r="FB71">
        <v>-0.021</v>
      </c>
      <c r="FC71">
        <v>0</v>
      </c>
      <c r="FD71">
        <v>0</v>
      </c>
      <c r="FE71">
        <v>0.26</v>
      </c>
      <c r="FF71">
        <v>0.02</v>
      </c>
      <c r="FG71">
        <v>1.68050425</v>
      </c>
      <c r="FH71">
        <v>-0.07716011257036001</v>
      </c>
      <c r="FI71">
        <v>0.01242347976363707</v>
      </c>
      <c r="FJ71">
        <v>1</v>
      </c>
      <c r="FK71">
        <v>2.145745</v>
      </c>
      <c r="FL71">
        <v>-0.1715492769744132</v>
      </c>
      <c r="FM71">
        <v>0.0149214279365839</v>
      </c>
      <c r="FN71">
        <v>1</v>
      </c>
      <c r="FO71">
        <v>2.4559065</v>
      </c>
      <c r="FP71">
        <v>-0.07007347091932832</v>
      </c>
      <c r="FQ71">
        <v>0.006821393021223725</v>
      </c>
      <c r="FR71">
        <v>1</v>
      </c>
      <c r="FS71">
        <v>2.699304333333334</v>
      </c>
      <c r="FT71">
        <v>-0.06892645161290754</v>
      </c>
      <c r="FU71">
        <v>0.005039670414708619</v>
      </c>
      <c r="FV71">
        <v>1</v>
      </c>
      <c r="FW71">
        <v>4</v>
      </c>
      <c r="FX71">
        <v>4</v>
      </c>
      <c r="FY71" t="s">
        <v>418</v>
      </c>
      <c r="FZ71">
        <v>3.17851</v>
      </c>
      <c r="GA71">
        <v>2.79647</v>
      </c>
      <c r="GB71">
        <v>0.000408755</v>
      </c>
      <c r="GC71">
        <v>0.000139402</v>
      </c>
      <c r="GD71">
        <v>0.0219176</v>
      </c>
      <c r="GE71">
        <v>0.00233033</v>
      </c>
      <c r="GF71">
        <v>31285.5</v>
      </c>
      <c r="GG71">
        <v>24902.7</v>
      </c>
      <c r="GH71">
        <v>29248.7</v>
      </c>
      <c r="GI71">
        <v>24395.8</v>
      </c>
      <c r="GJ71">
        <v>36420.1</v>
      </c>
      <c r="GK71">
        <v>35536</v>
      </c>
      <c r="GL71">
        <v>40346.7</v>
      </c>
      <c r="GM71">
        <v>39796.9</v>
      </c>
      <c r="GN71">
        <v>2.17295</v>
      </c>
      <c r="GO71">
        <v>1.8225</v>
      </c>
      <c r="GP71">
        <v>0.0555068</v>
      </c>
      <c r="GQ71">
        <v>0</v>
      </c>
      <c r="GR71">
        <v>24.0228</v>
      </c>
      <c r="GS71">
        <v>999.9</v>
      </c>
      <c r="GT71">
        <v>36.1</v>
      </c>
      <c r="GU71">
        <v>33.3</v>
      </c>
      <c r="GV71">
        <v>18.2579</v>
      </c>
      <c r="GW71">
        <v>62.2813</v>
      </c>
      <c r="GX71">
        <v>34.6675</v>
      </c>
      <c r="GY71">
        <v>1</v>
      </c>
      <c r="GZ71">
        <v>-0.0307215</v>
      </c>
      <c r="HA71">
        <v>0.0159041</v>
      </c>
      <c r="HB71">
        <v>20.2664</v>
      </c>
      <c r="HC71">
        <v>5.22852</v>
      </c>
      <c r="HD71">
        <v>11.9081</v>
      </c>
      <c r="HE71">
        <v>4.96385</v>
      </c>
      <c r="HF71">
        <v>3.292</v>
      </c>
      <c r="HG71">
        <v>9999</v>
      </c>
      <c r="HH71">
        <v>9999</v>
      </c>
      <c r="HI71">
        <v>9999</v>
      </c>
      <c r="HJ71">
        <v>999.9</v>
      </c>
      <c r="HK71">
        <v>4.97031</v>
      </c>
      <c r="HL71">
        <v>1.8752</v>
      </c>
      <c r="HM71">
        <v>1.87399</v>
      </c>
      <c r="HN71">
        <v>1.87317</v>
      </c>
      <c r="HO71">
        <v>1.87462</v>
      </c>
      <c r="HP71">
        <v>1.86959</v>
      </c>
      <c r="HQ71">
        <v>1.87378</v>
      </c>
      <c r="HR71">
        <v>1.87881</v>
      </c>
      <c r="HS71">
        <v>0</v>
      </c>
      <c r="HT71">
        <v>0</v>
      </c>
      <c r="HU71">
        <v>0</v>
      </c>
      <c r="HV71">
        <v>0</v>
      </c>
      <c r="HW71" t="s">
        <v>419</v>
      </c>
      <c r="HX71" t="s">
        <v>420</v>
      </c>
      <c r="HY71" t="s">
        <v>421</v>
      </c>
      <c r="HZ71" t="s">
        <v>421</v>
      </c>
      <c r="IA71" t="s">
        <v>421</v>
      </c>
      <c r="IB71" t="s">
        <v>421</v>
      </c>
      <c r="IC71">
        <v>0</v>
      </c>
      <c r="ID71">
        <v>100</v>
      </c>
      <c r="IE71">
        <v>100</v>
      </c>
      <c r="IF71">
        <v>0.842</v>
      </c>
      <c r="IG71">
        <v>-0.0235</v>
      </c>
      <c r="IH71">
        <v>0.7648816596560667</v>
      </c>
      <c r="II71">
        <v>0.0007502269904989051</v>
      </c>
      <c r="IJ71">
        <v>-1.907541437940456E-06</v>
      </c>
      <c r="IK71">
        <v>4.87577687351772E-10</v>
      </c>
      <c r="IL71">
        <v>-0.01922777380897783</v>
      </c>
      <c r="IM71">
        <v>-0.004180631305406676</v>
      </c>
      <c r="IN71">
        <v>0.0009752032425147314</v>
      </c>
      <c r="IO71">
        <v>-7.227821618075307E-06</v>
      </c>
      <c r="IP71">
        <v>1</v>
      </c>
      <c r="IQ71">
        <v>1943</v>
      </c>
      <c r="IR71">
        <v>1</v>
      </c>
      <c r="IS71">
        <v>21</v>
      </c>
      <c r="IT71">
        <v>1.3</v>
      </c>
      <c r="IU71">
        <v>10.2</v>
      </c>
      <c r="IV71">
        <v>0.0317383</v>
      </c>
      <c r="IW71">
        <v>4.99756</v>
      </c>
      <c r="IX71">
        <v>1.42578</v>
      </c>
      <c r="IY71">
        <v>2.27051</v>
      </c>
      <c r="IZ71">
        <v>1.54785</v>
      </c>
      <c r="JA71">
        <v>2.27173</v>
      </c>
      <c r="JB71">
        <v>36.908</v>
      </c>
      <c r="JC71">
        <v>14.3422</v>
      </c>
      <c r="JD71">
        <v>18</v>
      </c>
      <c r="JE71">
        <v>627.659</v>
      </c>
      <c r="JF71">
        <v>393.235</v>
      </c>
      <c r="JG71">
        <v>22.625</v>
      </c>
      <c r="JH71">
        <v>26.8061</v>
      </c>
      <c r="JI71">
        <v>29.9987</v>
      </c>
      <c r="JJ71">
        <v>26.803</v>
      </c>
      <c r="JK71">
        <v>26.7597</v>
      </c>
      <c r="JL71">
        <v>0</v>
      </c>
      <c r="JM71">
        <v>100</v>
      </c>
      <c r="JN71">
        <v>0</v>
      </c>
      <c r="JO71">
        <v>22.6209</v>
      </c>
      <c r="JP71">
        <v>50.4476</v>
      </c>
      <c r="JQ71">
        <v>17.5146</v>
      </c>
      <c r="JR71">
        <v>95.3014</v>
      </c>
      <c r="JS71">
        <v>101.256</v>
      </c>
    </row>
    <row r="72" spans="1:279">
      <c r="A72">
        <v>56</v>
      </c>
      <c r="B72">
        <v>1689870971.5</v>
      </c>
      <c r="C72">
        <v>9943.400000095367</v>
      </c>
      <c r="D72" t="s">
        <v>678</v>
      </c>
      <c r="E72" t="s">
        <v>679</v>
      </c>
      <c r="F72">
        <v>15</v>
      </c>
      <c r="L72" t="s">
        <v>616</v>
      </c>
      <c r="N72" t="s">
        <v>617</v>
      </c>
      <c r="O72" t="s">
        <v>618</v>
      </c>
      <c r="P72">
        <v>1689870963.5</v>
      </c>
      <c r="Q72">
        <f>(R72)/1000</f>
        <v>0</v>
      </c>
      <c r="R72">
        <f>1000*DB72*AP72*(CX72-CY72)/(100*CQ72*(1000-AP72*CX72))</f>
        <v>0</v>
      </c>
      <c r="S72">
        <f>DB72*AP72*(CW72-CV72*(1000-AP72*CY72)/(1000-AP72*CX72))/(100*CQ72)</f>
        <v>0</v>
      </c>
      <c r="T72">
        <f>CV72 - IF(AP72&gt;1, S72*CQ72*100.0/(AR72*DJ72), 0)</f>
        <v>0</v>
      </c>
      <c r="U72">
        <f>((AA72-Q72/2)*T72-S72)/(AA72+Q72/2)</f>
        <v>0</v>
      </c>
      <c r="V72">
        <f>U72*(DC72+DD72)/1000.0</f>
        <v>0</v>
      </c>
      <c r="W72">
        <f>(CV72 - IF(AP72&gt;1, S72*CQ72*100.0/(AR72*DJ72), 0))*(DC72+DD72)/1000.0</f>
        <v>0</v>
      </c>
      <c r="X72">
        <f>2.0/((1/Z72-1/Y72)+SIGN(Z72)*SQRT((1/Z72-1/Y72)*(1/Z72-1/Y72) + 4*CR72/((CR72+1)*(CR72+1))*(2*1/Z72*1/Y72-1/Y72*1/Y72)))</f>
        <v>0</v>
      </c>
      <c r="Y72">
        <f>IF(LEFT(CS72,1)&lt;&gt;"0",IF(LEFT(CS72,1)="1",3.0,CT72),$D$5+$E$5*(DJ72*DC72/($K$5*1000))+$F$5*(DJ72*DC72/($K$5*1000))*MAX(MIN(CQ72,$J$5),$I$5)*MAX(MIN(CQ72,$J$5),$I$5)+$G$5*MAX(MIN(CQ72,$J$5),$I$5)*(DJ72*DC72/($K$5*1000))+$H$5*(DJ72*DC72/($K$5*1000))*(DJ72*DC72/($K$5*1000)))</f>
        <v>0</v>
      </c>
      <c r="Z72">
        <f>Q72*(1000-(1000*0.61365*exp(17.502*AD72/(240.97+AD72))/(DC72+DD72)+CX72)/2)/(1000*0.61365*exp(17.502*AD72/(240.97+AD72))/(DC72+DD72)-CX72)</f>
        <v>0</v>
      </c>
      <c r="AA72">
        <f>1/((CR72+1)/(X72/1.6)+1/(Y72/1.37)) + CR72/((CR72+1)/(X72/1.6) + CR72/(Y72/1.37))</f>
        <v>0</v>
      </c>
      <c r="AB72">
        <f>(CM72*CP72)</f>
        <v>0</v>
      </c>
      <c r="AC72">
        <f>(DE72+(AB72+2*0.95*5.67E-8*(((DE72+$B$7)+273)^4-(DE72+273)^4)-44100*Q72)/(1.84*29.3*Y72+8*0.95*5.67E-8*(DE72+273)^3))</f>
        <v>0</v>
      </c>
      <c r="AD72">
        <f>($C$7*DF72+$D$7*DG72+$E$7*AC72)</f>
        <v>0</v>
      </c>
      <c r="AE72">
        <f>0.61365*exp(17.502*AD72/(240.97+AD72))</f>
        <v>0</v>
      </c>
      <c r="AF72">
        <f>(AG72/AH72*100)</f>
        <v>0</v>
      </c>
      <c r="AG72">
        <f>CX72*(DC72+DD72)/1000</f>
        <v>0</v>
      </c>
      <c r="AH72">
        <f>0.61365*exp(17.502*DE72/(240.97+DE72))</f>
        <v>0</v>
      </c>
      <c r="AI72">
        <f>(AE72-CX72*(DC72+DD72)/1000)</f>
        <v>0</v>
      </c>
      <c r="AJ72">
        <f>(-Q72*44100)</f>
        <v>0</v>
      </c>
      <c r="AK72">
        <f>2*29.3*Y72*0.92*(DE72-AD72)</f>
        <v>0</v>
      </c>
      <c r="AL72">
        <f>2*0.95*5.67E-8*(((DE72+$B$7)+273)^4-(AD72+273)^4)</f>
        <v>0</v>
      </c>
      <c r="AM72">
        <f>AB72+AL72+AJ72+AK72</f>
        <v>0</v>
      </c>
      <c r="AN72">
        <v>0</v>
      </c>
      <c r="AO72">
        <v>0</v>
      </c>
      <c r="AP72">
        <f>IF(AN72*$H$13&gt;=AR72,1.0,(AR72/(AR72-AN72*$H$13)))</f>
        <v>0</v>
      </c>
      <c r="AQ72">
        <f>(AP72-1)*100</f>
        <v>0</v>
      </c>
      <c r="AR72">
        <f>MAX(0,($B$13+$C$13*DJ72)/(1+$D$13*DJ72)*DC72/(DE72+273)*$E$13)</f>
        <v>0</v>
      </c>
      <c r="AS72" t="s">
        <v>647</v>
      </c>
      <c r="AT72">
        <v>12546.3</v>
      </c>
      <c r="AU72">
        <v>567.6487999999999</v>
      </c>
      <c r="AV72">
        <v>2596.4</v>
      </c>
      <c r="AW72">
        <f>1-AU72/AV72</f>
        <v>0</v>
      </c>
      <c r="AX72">
        <v>-1.24160784132644</v>
      </c>
      <c r="AY72" t="s">
        <v>680</v>
      </c>
      <c r="AZ72">
        <v>12561.2</v>
      </c>
      <c r="BA72">
        <v>651.86964</v>
      </c>
      <c r="BB72">
        <v>847.35</v>
      </c>
      <c r="BC72">
        <f>1-BA72/BB72</f>
        <v>0</v>
      </c>
      <c r="BD72">
        <v>0.5</v>
      </c>
      <c r="BE72">
        <f>CN72</f>
        <v>0</v>
      </c>
      <c r="BF72">
        <f>S72</f>
        <v>0</v>
      </c>
      <c r="BG72">
        <f>BC72*BD72*BE72</f>
        <v>0</v>
      </c>
      <c r="BH72">
        <f>(BF72-AX72)/BE72</f>
        <v>0</v>
      </c>
      <c r="BI72">
        <f>(AV72-BB72)/BB72</f>
        <v>0</v>
      </c>
      <c r="BJ72">
        <f>AU72/(AW72+AU72/BB72)</f>
        <v>0</v>
      </c>
      <c r="BK72" t="s">
        <v>681</v>
      </c>
      <c r="BL72">
        <v>477.03</v>
      </c>
      <c r="BM72">
        <f>IF(BL72&lt;&gt;0, BL72, BJ72)</f>
        <v>0</v>
      </c>
      <c r="BN72">
        <f>1-BM72/BB72</f>
        <v>0</v>
      </c>
      <c r="BO72">
        <f>(BB72-BA72)/(BB72-BM72)</f>
        <v>0</v>
      </c>
      <c r="BP72">
        <f>(AV72-BB72)/(AV72-BM72)</f>
        <v>0</v>
      </c>
      <c r="BQ72">
        <f>(BB72-BA72)/(BB72-AU72)</f>
        <v>0</v>
      </c>
      <c r="BR72">
        <f>(AV72-BB72)/(AV72-AU72)</f>
        <v>0</v>
      </c>
      <c r="BS72">
        <f>(BO72*BM72/BA72)</f>
        <v>0</v>
      </c>
      <c r="BT72">
        <f>(1-BS72)</f>
        <v>0</v>
      </c>
      <c r="BU72">
        <v>2889</v>
      </c>
      <c r="BV72">
        <v>300</v>
      </c>
      <c r="BW72">
        <v>300</v>
      </c>
      <c r="BX72">
        <v>300</v>
      </c>
      <c r="BY72">
        <v>12561.2</v>
      </c>
      <c r="BZ72">
        <v>814.49</v>
      </c>
      <c r="CA72">
        <v>-0.00910238</v>
      </c>
      <c r="CB72">
        <v>-1.25</v>
      </c>
      <c r="CC72" t="s">
        <v>415</v>
      </c>
      <c r="CD72" t="s">
        <v>415</v>
      </c>
      <c r="CE72" t="s">
        <v>415</v>
      </c>
      <c r="CF72" t="s">
        <v>415</v>
      </c>
      <c r="CG72" t="s">
        <v>415</v>
      </c>
      <c r="CH72" t="s">
        <v>415</v>
      </c>
      <c r="CI72" t="s">
        <v>415</v>
      </c>
      <c r="CJ72" t="s">
        <v>415</v>
      </c>
      <c r="CK72" t="s">
        <v>415</v>
      </c>
      <c r="CL72" t="s">
        <v>415</v>
      </c>
      <c r="CM72">
        <f>$B$11*DK72+$C$11*DL72+$F$11*DW72*(1-DZ72)</f>
        <v>0</v>
      </c>
      <c r="CN72">
        <f>CM72*CO72</f>
        <v>0</v>
      </c>
      <c r="CO72">
        <f>($B$11*$D$9+$C$11*$D$9+$F$11*((EJ72+EB72)/MAX(EJ72+EB72+EK72, 0.1)*$I$9+EK72/MAX(EJ72+EB72+EK72, 0.1)*$J$9))/($B$11+$C$11+$F$11)</f>
        <v>0</v>
      </c>
      <c r="CP72">
        <f>($B$11*$K$9+$C$11*$K$9+$F$11*((EJ72+EB72)/MAX(EJ72+EB72+EK72, 0.1)*$P$9+EK72/MAX(EJ72+EB72+EK72, 0.1)*$Q$9))/($B$11+$C$11+$F$11)</f>
        <v>0</v>
      </c>
      <c r="CQ72">
        <v>6</v>
      </c>
      <c r="CR72">
        <v>0.5</v>
      </c>
      <c r="CS72" t="s">
        <v>416</v>
      </c>
      <c r="CT72">
        <v>2</v>
      </c>
      <c r="CU72">
        <v>1689870963.5</v>
      </c>
      <c r="CV72">
        <v>391.3360645161291</v>
      </c>
      <c r="CW72">
        <v>406.2699032258064</v>
      </c>
      <c r="CX72">
        <v>2.696245161290322</v>
      </c>
      <c r="CY72">
        <v>0.2517337741935484</v>
      </c>
      <c r="CZ72">
        <v>390.4628709677419</v>
      </c>
      <c r="DA72">
        <v>2.719775483870968</v>
      </c>
      <c r="DB72">
        <v>600.2492258064516</v>
      </c>
      <c r="DC72">
        <v>101.5906129032258</v>
      </c>
      <c r="DD72">
        <v>0.1002502483870968</v>
      </c>
      <c r="DE72">
        <v>24.97019032258064</v>
      </c>
      <c r="DF72">
        <v>25.01022580645161</v>
      </c>
      <c r="DG72">
        <v>999.9000000000003</v>
      </c>
      <c r="DH72">
        <v>0</v>
      </c>
      <c r="DI72">
        <v>0</v>
      </c>
      <c r="DJ72">
        <v>9985.734838709679</v>
      </c>
      <c r="DK72">
        <v>0</v>
      </c>
      <c r="DL72">
        <v>1711.581290322581</v>
      </c>
      <c r="DM72">
        <v>-14.93390967741936</v>
      </c>
      <c r="DN72">
        <v>392.3939999999999</v>
      </c>
      <c r="DO72">
        <v>406.3722903225807</v>
      </c>
      <c r="DP72">
        <v>2.444512580645162</v>
      </c>
      <c r="DQ72">
        <v>406.2699032258064</v>
      </c>
      <c r="DR72">
        <v>0.2517337741935484</v>
      </c>
      <c r="DS72">
        <v>0.2739134838709678</v>
      </c>
      <c r="DT72">
        <v>0.02557378387096774</v>
      </c>
      <c r="DU72">
        <v>-10.61629032258065</v>
      </c>
      <c r="DV72">
        <v>-37.02967096774193</v>
      </c>
      <c r="DW72">
        <v>1499.981290322581</v>
      </c>
      <c r="DX72">
        <v>0.9730055161290321</v>
      </c>
      <c r="DY72">
        <v>0.02699465161290323</v>
      </c>
      <c r="DZ72">
        <v>0</v>
      </c>
      <c r="EA72">
        <v>651.9260645161291</v>
      </c>
      <c r="EB72">
        <v>4.999310000000001</v>
      </c>
      <c r="EC72">
        <v>11085.98709677419</v>
      </c>
      <c r="ED72">
        <v>13259.08064516129</v>
      </c>
      <c r="EE72">
        <v>36.60661290322579</v>
      </c>
      <c r="EF72">
        <v>38.43916129032258</v>
      </c>
      <c r="EG72">
        <v>37.24374193548387</v>
      </c>
      <c r="EH72">
        <v>37.00174193548386</v>
      </c>
      <c r="EI72">
        <v>37.67099999999999</v>
      </c>
      <c r="EJ72">
        <v>1454.625483870967</v>
      </c>
      <c r="EK72">
        <v>40.35580645161289</v>
      </c>
      <c r="EL72">
        <v>0</v>
      </c>
      <c r="EM72">
        <v>92.29999995231628</v>
      </c>
      <c r="EN72">
        <v>0</v>
      </c>
      <c r="EO72">
        <v>651.86964</v>
      </c>
      <c r="EP72">
        <v>-6.000769234269267</v>
      </c>
      <c r="EQ72">
        <v>255.3538472651395</v>
      </c>
      <c r="ER72">
        <v>11088.284</v>
      </c>
      <c r="ES72">
        <v>15</v>
      </c>
      <c r="ET72">
        <v>1689870895.5</v>
      </c>
      <c r="EU72" t="s">
        <v>677</v>
      </c>
      <c r="EV72">
        <v>1689870895.5</v>
      </c>
      <c r="EW72">
        <v>1689870267</v>
      </c>
      <c r="EX72">
        <v>29</v>
      </c>
      <c r="EY72">
        <v>0.077</v>
      </c>
      <c r="EZ72">
        <v>-0.029</v>
      </c>
      <c r="FA72">
        <v>0.842</v>
      </c>
      <c r="FB72">
        <v>-0.021</v>
      </c>
      <c r="FC72">
        <v>0</v>
      </c>
      <c r="FD72">
        <v>0</v>
      </c>
      <c r="FE72">
        <v>0.26</v>
      </c>
      <c r="FF72">
        <v>0.02</v>
      </c>
      <c r="FG72">
        <v>-13.804695</v>
      </c>
      <c r="FH72">
        <v>-17.4790957598499</v>
      </c>
      <c r="FI72">
        <v>2.319559741882066</v>
      </c>
      <c r="FJ72">
        <v>0</v>
      </c>
      <c r="FK72">
        <v>391.4485333333334</v>
      </c>
      <c r="FL72">
        <v>32.38029810901066</v>
      </c>
      <c r="FM72">
        <v>2.341584274707097</v>
      </c>
      <c r="FN72">
        <v>0</v>
      </c>
      <c r="FO72">
        <v>2.444177</v>
      </c>
      <c r="FP72">
        <v>0.01356450281425353</v>
      </c>
      <c r="FQ72">
        <v>0.001550324482164915</v>
      </c>
      <c r="FR72">
        <v>1</v>
      </c>
      <c r="FS72">
        <v>2.696287666666666</v>
      </c>
      <c r="FT72">
        <v>0.01656640711901684</v>
      </c>
      <c r="FU72">
        <v>0.001344278451644441</v>
      </c>
      <c r="FV72">
        <v>1</v>
      </c>
      <c r="FW72">
        <v>2</v>
      </c>
      <c r="FX72">
        <v>4</v>
      </c>
      <c r="FY72" t="s">
        <v>459</v>
      </c>
      <c r="FZ72">
        <v>3.17836</v>
      </c>
      <c r="GA72">
        <v>2.79668</v>
      </c>
      <c r="GB72">
        <v>0.100464</v>
      </c>
      <c r="GC72">
        <v>0.103817</v>
      </c>
      <c r="GD72">
        <v>0.0219568</v>
      </c>
      <c r="GE72">
        <v>0.00237971</v>
      </c>
      <c r="GF72">
        <v>28152.1</v>
      </c>
      <c r="GG72">
        <v>22320.4</v>
      </c>
      <c r="GH72">
        <v>29246.7</v>
      </c>
      <c r="GI72">
        <v>24395.8</v>
      </c>
      <c r="GJ72">
        <v>36420.4</v>
      </c>
      <c r="GK72">
        <v>35537.6</v>
      </c>
      <c r="GL72">
        <v>40344.4</v>
      </c>
      <c r="GM72">
        <v>39796.6</v>
      </c>
      <c r="GN72">
        <v>2.1729</v>
      </c>
      <c r="GO72">
        <v>1.82365</v>
      </c>
      <c r="GP72">
        <v>0.0587478</v>
      </c>
      <c r="GQ72">
        <v>0</v>
      </c>
      <c r="GR72">
        <v>24.0481</v>
      </c>
      <c r="GS72">
        <v>999.9</v>
      </c>
      <c r="GT72">
        <v>35.8</v>
      </c>
      <c r="GU72">
        <v>33.4</v>
      </c>
      <c r="GV72">
        <v>18.2083</v>
      </c>
      <c r="GW72">
        <v>62.1913</v>
      </c>
      <c r="GX72">
        <v>34.2949</v>
      </c>
      <c r="GY72">
        <v>1</v>
      </c>
      <c r="GZ72">
        <v>-0.028374</v>
      </c>
      <c r="HA72">
        <v>0.931683</v>
      </c>
      <c r="HB72">
        <v>20.2636</v>
      </c>
      <c r="HC72">
        <v>5.22837</v>
      </c>
      <c r="HD72">
        <v>11.9081</v>
      </c>
      <c r="HE72">
        <v>4.964</v>
      </c>
      <c r="HF72">
        <v>3.292</v>
      </c>
      <c r="HG72">
        <v>9999</v>
      </c>
      <c r="HH72">
        <v>9999</v>
      </c>
      <c r="HI72">
        <v>9999</v>
      </c>
      <c r="HJ72">
        <v>999.9</v>
      </c>
      <c r="HK72">
        <v>4.97024</v>
      </c>
      <c r="HL72">
        <v>1.87523</v>
      </c>
      <c r="HM72">
        <v>1.87393</v>
      </c>
      <c r="HN72">
        <v>1.87317</v>
      </c>
      <c r="HO72">
        <v>1.87462</v>
      </c>
      <c r="HP72">
        <v>1.86957</v>
      </c>
      <c r="HQ72">
        <v>1.87378</v>
      </c>
      <c r="HR72">
        <v>1.87881</v>
      </c>
      <c r="HS72">
        <v>0</v>
      </c>
      <c r="HT72">
        <v>0</v>
      </c>
      <c r="HU72">
        <v>0</v>
      </c>
      <c r="HV72">
        <v>0</v>
      </c>
      <c r="HW72" t="s">
        <v>419</v>
      </c>
      <c r="HX72" t="s">
        <v>420</v>
      </c>
      <c r="HY72" t="s">
        <v>421</v>
      </c>
      <c r="HZ72" t="s">
        <v>421</v>
      </c>
      <c r="IA72" t="s">
        <v>421</v>
      </c>
      <c r="IB72" t="s">
        <v>421</v>
      </c>
      <c r="IC72">
        <v>0</v>
      </c>
      <c r="ID72">
        <v>100</v>
      </c>
      <c r="IE72">
        <v>100</v>
      </c>
      <c r="IF72">
        <v>0.871</v>
      </c>
      <c r="IG72">
        <v>-0.0235</v>
      </c>
      <c r="IH72">
        <v>0.8419844027003298</v>
      </c>
      <c r="II72">
        <v>0.0007502269904989051</v>
      </c>
      <c r="IJ72">
        <v>-1.907541437940456E-06</v>
      </c>
      <c r="IK72">
        <v>4.87577687351772E-10</v>
      </c>
      <c r="IL72">
        <v>-0.01922777380897783</v>
      </c>
      <c r="IM72">
        <v>-0.004180631305406676</v>
      </c>
      <c r="IN72">
        <v>0.0009752032425147314</v>
      </c>
      <c r="IO72">
        <v>-7.227821618075307E-06</v>
      </c>
      <c r="IP72">
        <v>1</v>
      </c>
      <c r="IQ72">
        <v>1943</v>
      </c>
      <c r="IR72">
        <v>1</v>
      </c>
      <c r="IS72">
        <v>21</v>
      </c>
      <c r="IT72">
        <v>1.3</v>
      </c>
      <c r="IU72">
        <v>11.7</v>
      </c>
      <c r="IV72">
        <v>1.05835</v>
      </c>
      <c r="IW72">
        <v>2.45117</v>
      </c>
      <c r="IX72">
        <v>1.42578</v>
      </c>
      <c r="IY72">
        <v>2.27173</v>
      </c>
      <c r="IZ72">
        <v>1.54785</v>
      </c>
      <c r="JA72">
        <v>2.46948</v>
      </c>
      <c r="JB72">
        <v>37.0747</v>
      </c>
      <c r="JC72">
        <v>14.3597</v>
      </c>
      <c r="JD72">
        <v>18</v>
      </c>
      <c r="JE72">
        <v>627.817</v>
      </c>
      <c r="JF72">
        <v>394.002</v>
      </c>
      <c r="JG72">
        <v>22.5875</v>
      </c>
      <c r="JH72">
        <v>26.8066</v>
      </c>
      <c r="JI72">
        <v>30.0002</v>
      </c>
      <c r="JJ72">
        <v>26.8211</v>
      </c>
      <c r="JK72">
        <v>26.7822</v>
      </c>
      <c r="JL72">
        <v>21.2119</v>
      </c>
      <c r="JM72">
        <v>100</v>
      </c>
      <c r="JN72">
        <v>0</v>
      </c>
      <c r="JO72">
        <v>22.5702</v>
      </c>
      <c r="JP72">
        <v>409.374</v>
      </c>
      <c r="JQ72">
        <v>17.5146</v>
      </c>
      <c r="JR72">
        <v>95.29559999999999</v>
      </c>
      <c r="JS72">
        <v>101.256</v>
      </c>
    </row>
    <row r="73" spans="1:279">
      <c r="A73">
        <v>57</v>
      </c>
      <c r="B73">
        <v>1689871056</v>
      </c>
      <c r="C73">
        <v>10027.90000009537</v>
      </c>
      <c r="D73" t="s">
        <v>682</v>
      </c>
      <c r="E73" t="s">
        <v>683</v>
      </c>
      <c r="F73">
        <v>15</v>
      </c>
      <c r="L73" t="s">
        <v>616</v>
      </c>
      <c r="N73" t="s">
        <v>617</v>
      </c>
      <c r="O73" t="s">
        <v>618</v>
      </c>
      <c r="P73">
        <v>1689871048.25</v>
      </c>
      <c r="Q73">
        <f>(R73)/1000</f>
        <v>0</v>
      </c>
      <c r="R73">
        <f>1000*DB73*AP73*(CX73-CY73)/(100*CQ73*(1000-AP73*CX73))</f>
        <v>0</v>
      </c>
      <c r="S73">
        <f>DB73*AP73*(CW73-CV73*(1000-AP73*CY73)/(1000-AP73*CX73))/(100*CQ73)</f>
        <v>0</v>
      </c>
      <c r="T73">
        <f>CV73 - IF(AP73&gt;1, S73*CQ73*100.0/(AR73*DJ73), 0)</f>
        <v>0</v>
      </c>
      <c r="U73">
        <f>((AA73-Q73/2)*T73-S73)/(AA73+Q73/2)</f>
        <v>0</v>
      </c>
      <c r="V73">
        <f>U73*(DC73+DD73)/1000.0</f>
        <v>0</v>
      </c>
      <c r="W73">
        <f>(CV73 - IF(AP73&gt;1, S73*CQ73*100.0/(AR73*DJ73), 0))*(DC73+DD73)/1000.0</f>
        <v>0</v>
      </c>
      <c r="X73">
        <f>2.0/((1/Z73-1/Y73)+SIGN(Z73)*SQRT((1/Z73-1/Y73)*(1/Z73-1/Y73) + 4*CR73/((CR73+1)*(CR73+1))*(2*1/Z73*1/Y73-1/Y73*1/Y73)))</f>
        <v>0</v>
      </c>
      <c r="Y73">
        <f>IF(LEFT(CS73,1)&lt;&gt;"0",IF(LEFT(CS73,1)="1",3.0,CT73),$D$5+$E$5*(DJ73*DC73/($K$5*1000))+$F$5*(DJ73*DC73/($K$5*1000))*MAX(MIN(CQ73,$J$5),$I$5)*MAX(MIN(CQ73,$J$5),$I$5)+$G$5*MAX(MIN(CQ73,$J$5),$I$5)*(DJ73*DC73/($K$5*1000))+$H$5*(DJ73*DC73/($K$5*1000))*(DJ73*DC73/($K$5*1000)))</f>
        <v>0</v>
      </c>
      <c r="Z73">
        <f>Q73*(1000-(1000*0.61365*exp(17.502*AD73/(240.97+AD73))/(DC73+DD73)+CX73)/2)/(1000*0.61365*exp(17.502*AD73/(240.97+AD73))/(DC73+DD73)-CX73)</f>
        <v>0</v>
      </c>
      <c r="AA73">
        <f>1/((CR73+1)/(X73/1.6)+1/(Y73/1.37)) + CR73/((CR73+1)/(X73/1.6) + CR73/(Y73/1.37))</f>
        <v>0</v>
      </c>
      <c r="AB73">
        <f>(CM73*CP73)</f>
        <v>0</v>
      </c>
      <c r="AC73">
        <f>(DE73+(AB73+2*0.95*5.67E-8*(((DE73+$B$7)+273)^4-(DE73+273)^4)-44100*Q73)/(1.84*29.3*Y73+8*0.95*5.67E-8*(DE73+273)^3))</f>
        <v>0</v>
      </c>
      <c r="AD73">
        <f>($C$7*DF73+$D$7*DG73+$E$7*AC73)</f>
        <v>0</v>
      </c>
      <c r="AE73">
        <f>0.61365*exp(17.502*AD73/(240.97+AD73))</f>
        <v>0</v>
      </c>
      <c r="AF73">
        <f>(AG73/AH73*100)</f>
        <v>0</v>
      </c>
      <c r="AG73">
        <f>CX73*(DC73+DD73)/1000</f>
        <v>0</v>
      </c>
      <c r="AH73">
        <f>0.61365*exp(17.502*DE73/(240.97+DE73))</f>
        <v>0</v>
      </c>
      <c r="AI73">
        <f>(AE73-CX73*(DC73+DD73)/1000)</f>
        <v>0</v>
      </c>
      <c r="AJ73">
        <f>(-Q73*44100)</f>
        <v>0</v>
      </c>
      <c r="AK73">
        <f>2*29.3*Y73*0.92*(DE73-AD73)</f>
        <v>0</v>
      </c>
      <c r="AL73">
        <f>2*0.95*5.67E-8*(((DE73+$B$7)+273)^4-(AD73+273)^4)</f>
        <v>0</v>
      </c>
      <c r="AM73">
        <f>AB73+AL73+AJ73+AK73</f>
        <v>0</v>
      </c>
      <c r="AN73">
        <v>0</v>
      </c>
      <c r="AO73">
        <v>0</v>
      </c>
      <c r="AP73">
        <f>IF(AN73*$H$13&gt;=AR73,1.0,(AR73/(AR73-AN73*$H$13)))</f>
        <v>0</v>
      </c>
      <c r="AQ73">
        <f>(AP73-1)*100</f>
        <v>0</v>
      </c>
      <c r="AR73">
        <f>MAX(0,($B$13+$C$13*DJ73)/(1+$D$13*DJ73)*DC73/(DE73+273)*$E$13)</f>
        <v>0</v>
      </c>
      <c r="AS73" t="s">
        <v>647</v>
      </c>
      <c r="AT73">
        <v>12546.3</v>
      </c>
      <c r="AU73">
        <v>567.6487999999999</v>
      </c>
      <c r="AV73">
        <v>2596.4</v>
      </c>
      <c r="AW73">
        <f>1-AU73/AV73</f>
        <v>0</v>
      </c>
      <c r="AX73">
        <v>-1.24160784132644</v>
      </c>
      <c r="AY73" t="s">
        <v>684</v>
      </c>
      <c r="AZ73">
        <v>12564.9</v>
      </c>
      <c r="BA73">
        <v>646.04324</v>
      </c>
      <c r="BB73">
        <v>853.583</v>
      </c>
      <c r="BC73">
        <f>1-BA73/BB73</f>
        <v>0</v>
      </c>
      <c r="BD73">
        <v>0.5</v>
      </c>
      <c r="BE73">
        <f>CN73</f>
        <v>0</v>
      </c>
      <c r="BF73">
        <f>S73</f>
        <v>0</v>
      </c>
      <c r="BG73">
        <f>BC73*BD73*BE73</f>
        <v>0</v>
      </c>
      <c r="BH73">
        <f>(BF73-AX73)/BE73</f>
        <v>0</v>
      </c>
      <c r="BI73">
        <f>(AV73-BB73)/BB73</f>
        <v>0</v>
      </c>
      <c r="BJ73">
        <f>AU73/(AW73+AU73/BB73)</f>
        <v>0</v>
      </c>
      <c r="BK73" t="s">
        <v>685</v>
      </c>
      <c r="BL73">
        <v>482.01</v>
      </c>
      <c r="BM73">
        <f>IF(BL73&lt;&gt;0, BL73, BJ73)</f>
        <v>0</v>
      </c>
      <c r="BN73">
        <f>1-BM73/BB73</f>
        <v>0</v>
      </c>
      <c r="BO73">
        <f>(BB73-BA73)/(BB73-BM73)</f>
        <v>0</v>
      </c>
      <c r="BP73">
        <f>(AV73-BB73)/(AV73-BM73)</f>
        <v>0</v>
      </c>
      <c r="BQ73">
        <f>(BB73-BA73)/(BB73-AU73)</f>
        <v>0</v>
      </c>
      <c r="BR73">
        <f>(AV73-BB73)/(AV73-AU73)</f>
        <v>0</v>
      </c>
      <c r="BS73">
        <f>(BO73*BM73/BA73)</f>
        <v>0</v>
      </c>
      <c r="BT73">
        <f>(1-BS73)</f>
        <v>0</v>
      </c>
      <c r="BU73">
        <v>2891</v>
      </c>
      <c r="BV73">
        <v>300</v>
      </c>
      <c r="BW73">
        <v>300</v>
      </c>
      <c r="BX73">
        <v>300</v>
      </c>
      <c r="BY73">
        <v>12564.9</v>
      </c>
      <c r="BZ73">
        <v>816.88</v>
      </c>
      <c r="CA73">
        <v>-0.009106</v>
      </c>
      <c r="CB73">
        <v>-2.18</v>
      </c>
      <c r="CC73" t="s">
        <v>415</v>
      </c>
      <c r="CD73" t="s">
        <v>415</v>
      </c>
      <c r="CE73" t="s">
        <v>415</v>
      </c>
      <c r="CF73" t="s">
        <v>415</v>
      </c>
      <c r="CG73" t="s">
        <v>415</v>
      </c>
      <c r="CH73" t="s">
        <v>415</v>
      </c>
      <c r="CI73" t="s">
        <v>415</v>
      </c>
      <c r="CJ73" t="s">
        <v>415</v>
      </c>
      <c r="CK73" t="s">
        <v>415</v>
      </c>
      <c r="CL73" t="s">
        <v>415</v>
      </c>
      <c r="CM73">
        <f>$B$11*DK73+$C$11*DL73+$F$11*DW73*(1-DZ73)</f>
        <v>0</v>
      </c>
      <c r="CN73">
        <f>CM73*CO73</f>
        <v>0</v>
      </c>
      <c r="CO73">
        <f>($B$11*$D$9+$C$11*$D$9+$F$11*((EJ73+EB73)/MAX(EJ73+EB73+EK73, 0.1)*$I$9+EK73/MAX(EJ73+EB73+EK73, 0.1)*$J$9))/($B$11+$C$11+$F$11)</f>
        <v>0</v>
      </c>
      <c r="CP73">
        <f>($B$11*$K$9+$C$11*$K$9+$F$11*((EJ73+EB73)/MAX(EJ73+EB73+EK73, 0.1)*$P$9+EK73/MAX(EJ73+EB73+EK73, 0.1)*$Q$9))/($B$11+$C$11+$F$11)</f>
        <v>0</v>
      </c>
      <c r="CQ73">
        <v>6</v>
      </c>
      <c r="CR73">
        <v>0.5</v>
      </c>
      <c r="CS73" t="s">
        <v>416</v>
      </c>
      <c r="CT73">
        <v>2</v>
      </c>
      <c r="CU73">
        <v>1689871048.25</v>
      </c>
      <c r="CV73">
        <v>399.8658000000001</v>
      </c>
      <c r="CW73">
        <v>412.1784</v>
      </c>
      <c r="CX73">
        <v>2.688839666666667</v>
      </c>
      <c r="CY73">
        <v>0.2466761</v>
      </c>
      <c r="CZ73">
        <v>398.9972333333333</v>
      </c>
      <c r="DA73">
        <v>2.712378333333334</v>
      </c>
      <c r="DB73">
        <v>600.2340999999999</v>
      </c>
      <c r="DC73">
        <v>101.5878333333333</v>
      </c>
      <c r="DD73">
        <v>0.10000914</v>
      </c>
      <c r="DE73">
        <v>24.96451</v>
      </c>
      <c r="DF73">
        <v>25.02354666666666</v>
      </c>
      <c r="DG73">
        <v>999.9000000000002</v>
      </c>
      <c r="DH73">
        <v>0</v>
      </c>
      <c r="DI73">
        <v>0</v>
      </c>
      <c r="DJ73">
        <v>10000.727</v>
      </c>
      <c r="DK73">
        <v>0</v>
      </c>
      <c r="DL73">
        <v>1717.023666666667</v>
      </c>
      <c r="DM73">
        <v>-12.31251</v>
      </c>
      <c r="DN73">
        <v>400.9439333333333</v>
      </c>
      <c r="DO73">
        <v>412.2798666666667</v>
      </c>
      <c r="DP73">
        <v>2.442163666666666</v>
      </c>
      <c r="DQ73">
        <v>412.1784</v>
      </c>
      <c r="DR73">
        <v>0.2466761</v>
      </c>
      <c r="DS73">
        <v>0.2731536666666666</v>
      </c>
      <c r="DT73">
        <v>0.02505929333333334</v>
      </c>
      <c r="DU73">
        <v>-10.65123666666667</v>
      </c>
      <c r="DV73">
        <v>-37.22989666666667</v>
      </c>
      <c r="DW73">
        <v>1499.983666666667</v>
      </c>
      <c r="DX73">
        <v>0.9730027999999999</v>
      </c>
      <c r="DY73">
        <v>0.02699707</v>
      </c>
      <c r="DZ73">
        <v>0</v>
      </c>
      <c r="EA73">
        <v>646.0446666666667</v>
      </c>
      <c r="EB73">
        <v>4.99931</v>
      </c>
      <c r="EC73">
        <v>10963.44</v>
      </c>
      <c r="ED73">
        <v>13259.11666666666</v>
      </c>
      <c r="EE73">
        <v>36.09979999999999</v>
      </c>
      <c r="EF73">
        <v>37.9958</v>
      </c>
      <c r="EG73">
        <v>36.73733333333333</v>
      </c>
      <c r="EH73">
        <v>36.625</v>
      </c>
      <c r="EI73">
        <v>37.16633333333333</v>
      </c>
      <c r="EJ73">
        <v>1454.623666666666</v>
      </c>
      <c r="EK73">
        <v>40.35999999999999</v>
      </c>
      <c r="EL73">
        <v>0</v>
      </c>
      <c r="EM73">
        <v>83.79999995231628</v>
      </c>
      <c r="EN73">
        <v>0</v>
      </c>
      <c r="EO73">
        <v>646.04324</v>
      </c>
      <c r="EP73">
        <v>-0.03530768837431712</v>
      </c>
      <c r="EQ73">
        <v>19.94615389364427</v>
      </c>
      <c r="ER73">
        <v>10963.352</v>
      </c>
      <c r="ES73">
        <v>15</v>
      </c>
      <c r="ET73">
        <v>1689870895.5</v>
      </c>
      <c r="EU73" t="s">
        <v>677</v>
      </c>
      <c r="EV73">
        <v>1689870895.5</v>
      </c>
      <c r="EW73">
        <v>1689870267</v>
      </c>
      <c r="EX73">
        <v>29</v>
      </c>
      <c r="EY73">
        <v>0.077</v>
      </c>
      <c r="EZ73">
        <v>-0.029</v>
      </c>
      <c r="FA73">
        <v>0.842</v>
      </c>
      <c r="FB73">
        <v>-0.021</v>
      </c>
      <c r="FC73">
        <v>0</v>
      </c>
      <c r="FD73">
        <v>0</v>
      </c>
      <c r="FE73">
        <v>0.26</v>
      </c>
      <c r="FF73">
        <v>0.02</v>
      </c>
      <c r="FG73">
        <v>-12.3341075</v>
      </c>
      <c r="FH73">
        <v>0.4340544090056861</v>
      </c>
      <c r="FI73">
        <v>0.04560266652017195</v>
      </c>
      <c r="FJ73">
        <v>1</v>
      </c>
      <c r="FK73">
        <v>399.8623666666666</v>
      </c>
      <c r="FL73">
        <v>0.4348031145721226</v>
      </c>
      <c r="FM73">
        <v>0.03282324718177137</v>
      </c>
      <c r="FN73">
        <v>1</v>
      </c>
      <c r="FO73">
        <v>2.4419045</v>
      </c>
      <c r="FP73">
        <v>0.00633681050656008</v>
      </c>
      <c r="FQ73">
        <v>0.0007894996833437945</v>
      </c>
      <c r="FR73">
        <v>1</v>
      </c>
      <c r="FS73">
        <v>2.688776666666667</v>
      </c>
      <c r="FT73">
        <v>0.00771630700778146</v>
      </c>
      <c r="FU73">
        <v>0.0006741529664862403</v>
      </c>
      <c r="FV73">
        <v>1</v>
      </c>
      <c r="FW73">
        <v>4</v>
      </c>
      <c r="FX73">
        <v>4</v>
      </c>
      <c r="FY73" t="s">
        <v>418</v>
      </c>
      <c r="FZ73">
        <v>3.1786</v>
      </c>
      <c r="GA73">
        <v>2.79704</v>
      </c>
      <c r="GB73">
        <v>0.101378</v>
      </c>
      <c r="GC73">
        <v>0.104413</v>
      </c>
      <c r="GD73">
        <v>0.0219029</v>
      </c>
      <c r="GE73">
        <v>0.00233339</v>
      </c>
      <c r="GF73">
        <v>28124.8</v>
      </c>
      <c r="GG73">
        <v>22305.9</v>
      </c>
      <c r="GH73">
        <v>29247.9</v>
      </c>
      <c r="GI73">
        <v>24396.1</v>
      </c>
      <c r="GJ73">
        <v>36423.7</v>
      </c>
      <c r="GK73">
        <v>35540.2</v>
      </c>
      <c r="GL73">
        <v>40345.8</v>
      </c>
      <c r="GM73">
        <v>39797.5</v>
      </c>
      <c r="GN73">
        <v>2.1732</v>
      </c>
      <c r="GO73">
        <v>1.82318</v>
      </c>
      <c r="GP73">
        <v>0.0649132</v>
      </c>
      <c r="GQ73">
        <v>0</v>
      </c>
      <c r="GR73">
        <v>23.9688</v>
      </c>
      <c r="GS73">
        <v>999.9</v>
      </c>
      <c r="GT73">
        <v>35.5</v>
      </c>
      <c r="GU73">
        <v>33.6</v>
      </c>
      <c r="GV73">
        <v>18.2575</v>
      </c>
      <c r="GW73">
        <v>61.9713</v>
      </c>
      <c r="GX73">
        <v>34.6114</v>
      </c>
      <c r="GY73">
        <v>1</v>
      </c>
      <c r="GZ73">
        <v>-0.0298908</v>
      </c>
      <c r="HA73">
        <v>0.758421</v>
      </c>
      <c r="HB73">
        <v>20.2655</v>
      </c>
      <c r="HC73">
        <v>5.22732</v>
      </c>
      <c r="HD73">
        <v>11.9081</v>
      </c>
      <c r="HE73">
        <v>4.96375</v>
      </c>
      <c r="HF73">
        <v>3.292</v>
      </c>
      <c r="HG73">
        <v>9999</v>
      </c>
      <c r="HH73">
        <v>9999</v>
      </c>
      <c r="HI73">
        <v>9999</v>
      </c>
      <c r="HJ73">
        <v>999.9</v>
      </c>
      <c r="HK73">
        <v>4.97023</v>
      </c>
      <c r="HL73">
        <v>1.87519</v>
      </c>
      <c r="HM73">
        <v>1.87397</v>
      </c>
      <c r="HN73">
        <v>1.87317</v>
      </c>
      <c r="HO73">
        <v>1.87459</v>
      </c>
      <c r="HP73">
        <v>1.86957</v>
      </c>
      <c r="HQ73">
        <v>1.87377</v>
      </c>
      <c r="HR73">
        <v>1.87881</v>
      </c>
      <c r="HS73">
        <v>0</v>
      </c>
      <c r="HT73">
        <v>0</v>
      </c>
      <c r="HU73">
        <v>0</v>
      </c>
      <c r="HV73">
        <v>0</v>
      </c>
      <c r="HW73" t="s">
        <v>419</v>
      </c>
      <c r="HX73" t="s">
        <v>420</v>
      </c>
      <c r="HY73" t="s">
        <v>421</v>
      </c>
      <c r="HZ73" t="s">
        <v>421</v>
      </c>
      <c r="IA73" t="s">
        <v>421</v>
      </c>
      <c r="IB73" t="s">
        <v>421</v>
      </c>
      <c r="IC73">
        <v>0</v>
      </c>
      <c r="ID73">
        <v>100</v>
      </c>
      <c r="IE73">
        <v>100</v>
      </c>
      <c r="IF73">
        <v>0.868</v>
      </c>
      <c r="IG73">
        <v>-0.0235</v>
      </c>
      <c r="IH73">
        <v>0.8419844027003298</v>
      </c>
      <c r="II73">
        <v>0.0007502269904989051</v>
      </c>
      <c r="IJ73">
        <v>-1.907541437940456E-06</v>
      </c>
      <c r="IK73">
        <v>4.87577687351772E-10</v>
      </c>
      <c r="IL73">
        <v>-0.01922777380897783</v>
      </c>
      <c r="IM73">
        <v>-0.004180631305406676</v>
      </c>
      <c r="IN73">
        <v>0.0009752032425147314</v>
      </c>
      <c r="IO73">
        <v>-7.227821618075307E-06</v>
      </c>
      <c r="IP73">
        <v>1</v>
      </c>
      <c r="IQ73">
        <v>1943</v>
      </c>
      <c r="IR73">
        <v>1</v>
      </c>
      <c r="IS73">
        <v>21</v>
      </c>
      <c r="IT73">
        <v>2.7</v>
      </c>
      <c r="IU73">
        <v>13.2</v>
      </c>
      <c r="IV73">
        <v>1.06201</v>
      </c>
      <c r="IW73">
        <v>2.4585</v>
      </c>
      <c r="IX73">
        <v>1.42578</v>
      </c>
      <c r="IY73">
        <v>2.27173</v>
      </c>
      <c r="IZ73">
        <v>1.54785</v>
      </c>
      <c r="JA73">
        <v>2.30591</v>
      </c>
      <c r="JB73">
        <v>37.1941</v>
      </c>
      <c r="JC73">
        <v>14.3334</v>
      </c>
      <c r="JD73">
        <v>18</v>
      </c>
      <c r="JE73">
        <v>628.013</v>
      </c>
      <c r="JF73">
        <v>393.742</v>
      </c>
      <c r="JG73">
        <v>22.7405</v>
      </c>
      <c r="JH73">
        <v>26.7885</v>
      </c>
      <c r="JI73">
        <v>29.9999</v>
      </c>
      <c r="JJ73">
        <v>26.8188</v>
      </c>
      <c r="JK73">
        <v>26.7812</v>
      </c>
      <c r="JL73">
        <v>21.2741</v>
      </c>
      <c r="JM73">
        <v>100</v>
      </c>
      <c r="JN73">
        <v>0</v>
      </c>
      <c r="JO73">
        <v>22.7178</v>
      </c>
      <c r="JP73">
        <v>412.213</v>
      </c>
      <c r="JQ73">
        <v>17.5146</v>
      </c>
      <c r="JR73">
        <v>95.2991</v>
      </c>
      <c r="JS73">
        <v>101.257</v>
      </c>
    </row>
    <row r="74" spans="1:279">
      <c r="A74">
        <v>58</v>
      </c>
      <c r="B74">
        <v>1689871140.5</v>
      </c>
      <c r="C74">
        <v>10112.40000009537</v>
      </c>
      <c r="D74" t="s">
        <v>686</v>
      </c>
      <c r="E74" t="s">
        <v>687</v>
      </c>
      <c r="F74">
        <v>15</v>
      </c>
      <c r="L74" t="s">
        <v>616</v>
      </c>
      <c r="N74" t="s">
        <v>617</v>
      </c>
      <c r="O74" t="s">
        <v>618</v>
      </c>
      <c r="P74">
        <v>1689871132.75</v>
      </c>
      <c r="Q74">
        <f>(R74)/1000</f>
        <v>0</v>
      </c>
      <c r="R74">
        <f>1000*DB74*AP74*(CX74-CY74)/(100*CQ74*(1000-AP74*CX74))</f>
        <v>0</v>
      </c>
      <c r="S74">
        <f>DB74*AP74*(CW74-CV74*(1000-AP74*CY74)/(1000-AP74*CX74))/(100*CQ74)</f>
        <v>0</v>
      </c>
      <c r="T74">
        <f>CV74 - IF(AP74&gt;1, S74*CQ74*100.0/(AR74*DJ74), 0)</f>
        <v>0</v>
      </c>
      <c r="U74">
        <f>((AA74-Q74/2)*T74-S74)/(AA74+Q74/2)</f>
        <v>0</v>
      </c>
      <c r="V74">
        <f>U74*(DC74+DD74)/1000.0</f>
        <v>0</v>
      </c>
      <c r="W74">
        <f>(CV74 - IF(AP74&gt;1, S74*CQ74*100.0/(AR74*DJ74), 0))*(DC74+DD74)/1000.0</f>
        <v>0</v>
      </c>
      <c r="X74">
        <f>2.0/((1/Z74-1/Y74)+SIGN(Z74)*SQRT((1/Z74-1/Y74)*(1/Z74-1/Y74) + 4*CR74/((CR74+1)*(CR74+1))*(2*1/Z74*1/Y74-1/Y74*1/Y74)))</f>
        <v>0</v>
      </c>
      <c r="Y74">
        <f>IF(LEFT(CS74,1)&lt;&gt;"0",IF(LEFT(CS74,1)="1",3.0,CT74),$D$5+$E$5*(DJ74*DC74/($K$5*1000))+$F$5*(DJ74*DC74/($K$5*1000))*MAX(MIN(CQ74,$J$5),$I$5)*MAX(MIN(CQ74,$J$5),$I$5)+$G$5*MAX(MIN(CQ74,$J$5),$I$5)*(DJ74*DC74/($K$5*1000))+$H$5*(DJ74*DC74/($K$5*1000))*(DJ74*DC74/($K$5*1000)))</f>
        <v>0</v>
      </c>
      <c r="Z74">
        <f>Q74*(1000-(1000*0.61365*exp(17.502*AD74/(240.97+AD74))/(DC74+DD74)+CX74)/2)/(1000*0.61365*exp(17.502*AD74/(240.97+AD74))/(DC74+DD74)-CX74)</f>
        <v>0</v>
      </c>
      <c r="AA74">
        <f>1/((CR74+1)/(X74/1.6)+1/(Y74/1.37)) + CR74/((CR74+1)/(X74/1.6) + CR74/(Y74/1.37))</f>
        <v>0</v>
      </c>
      <c r="AB74">
        <f>(CM74*CP74)</f>
        <v>0</v>
      </c>
      <c r="AC74">
        <f>(DE74+(AB74+2*0.95*5.67E-8*(((DE74+$B$7)+273)^4-(DE74+273)^4)-44100*Q74)/(1.84*29.3*Y74+8*0.95*5.67E-8*(DE74+273)^3))</f>
        <v>0</v>
      </c>
      <c r="AD74">
        <f>($C$7*DF74+$D$7*DG74+$E$7*AC74)</f>
        <v>0</v>
      </c>
      <c r="AE74">
        <f>0.61365*exp(17.502*AD74/(240.97+AD74))</f>
        <v>0</v>
      </c>
      <c r="AF74">
        <f>(AG74/AH74*100)</f>
        <v>0</v>
      </c>
      <c r="AG74">
        <f>CX74*(DC74+DD74)/1000</f>
        <v>0</v>
      </c>
      <c r="AH74">
        <f>0.61365*exp(17.502*DE74/(240.97+DE74))</f>
        <v>0</v>
      </c>
      <c r="AI74">
        <f>(AE74-CX74*(DC74+DD74)/1000)</f>
        <v>0</v>
      </c>
      <c r="AJ74">
        <f>(-Q74*44100)</f>
        <v>0</v>
      </c>
      <c r="AK74">
        <f>2*29.3*Y74*0.92*(DE74-AD74)</f>
        <v>0</v>
      </c>
      <c r="AL74">
        <f>2*0.95*5.67E-8*(((DE74+$B$7)+273)^4-(AD74+273)^4)</f>
        <v>0</v>
      </c>
      <c r="AM74">
        <f>AB74+AL74+AJ74+AK74</f>
        <v>0</v>
      </c>
      <c r="AN74">
        <v>0</v>
      </c>
      <c r="AO74">
        <v>0</v>
      </c>
      <c r="AP74">
        <f>IF(AN74*$H$13&gt;=AR74,1.0,(AR74/(AR74-AN74*$H$13)))</f>
        <v>0</v>
      </c>
      <c r="AQ74">
        <f>(AP74-1)*100</f>
        <v>0</v>
      </c>
      <c r="AR74">
        <f>MAX(0,($B$13+$C$13*DJ74)/(1+$D$13*DJ74)*DC74/(DE74+273)*$E$13)</f>
        <v>0</v>
      </c>
      <c r="AS74" t="s">
        <v>647</v>
      </c>
      <c r="AT74">
        <v>12546.3</v>
      </c>
      <c r="AU74">
        <v>567.6487999999999</v>
      </c>
      <c r="AV74">
        <v>2596.4</v>
      </c>
      <c r="AW74">
        <f>1-AU74/AV74</f>
        <v>0</v>
      </c>
      <c r="AX74">
        <v>-1.24160784132644</v>
      </c>
      <c r="AY74" t="s">
        <v>688</v>
      </c>
      <c r="AZ74">
        <v>12555.9</v>
      </c>
      <c r="BA74">
        <v>648.3952</v>
      </c>
      <c r="BB74">
        <v>902.7619999999999</v>
      </c>
      <c r="BC74">
        <f>1-BA74/BB74</f>
        <v>0</v>
      </c>
      <c r="BD74">
        <v>0.5</v>
      </c>
      <c r="BE74">
        <f>CN74</f>
        <v>0</v>
      </c>
      <c r="BF74">
        <f>S74</f>
        <v>0</v>
      </c>
      <c r="BG74">
        <f>BC74*BD74*BE74</f>
        <v>0</v>
      </c>
      <c r="BH74">
        <f>(BF74-AX74)/BE74</f>
        <v>0</v>
      </c>
      <c r="BI74">
        <f>(AV74-BB74)/BB74</f>
        <v>0</v>
      </c>
      <c r="BJ74">
        <f>AU74/(AW74+AU74/BB74)</f>
        <v>0</v>
      </c>
      <c r="BK74" t="s">
        <v>689</v>
      </c>
      <c r="BL74">
        <v>476.97</v>
      </c>
      <c r="BM74">
        <f>IF(BL74&lt;&gt;0, BL74, BJ74)</f>
        <v>0</v>
      </c>
      <c r="BN74">
        <f>1-BM74/BB74</f>
        <v>0</v>
      </c>
      <c r="BO74">
        <f>(BB74-BA74)/(BB74-BM74)</f>
        <v>0</v>
      </c>
      <c r="BP74">
        <f>(AV74-BB74)/(AV74-BM74)</f>
        <v>0</v>
      </c>
      <c r="BQ74">
        <f>(BB74-BA74)/(BB74-AU74)</f>
        <v>0</v>
      </c>
      <c r="BR74">
        <f>(AV74-BB74)/(AV74-AU74)</f>
        <v>0</v>
      </c>
      <c r="BS74">
        <f>(BO74*BM74/BA74)</f>
        <v>0</v>
      </c>
      <c r="BT74">
        <f>(1-BS74)</f>
        <v>0</v>
      </c>
      <c r="BU74">
        <v>2893</v>
      </c>
      <c r="BV74">
        <v>300</v>
      </c>
      <c r="BW74">
        <v>300</v>
      </c>
      <c r="BX74">
        <v>300</v>
      </c>
      <c r="BY74">
        <v>12555.9</v>
      </c>
      <c r="BZ74">
        <v>857.4400000000001</v>
      </c>
      <c r="CA74">
        <v>-0.009099660000000001</v>
      </c>
      <c r="CB74">
        <v>-1.77</v>
      </c>
      <c r="CC74" t="s">
        <v>415</v>
      </c>
      <c r="CD74" t="s">
        <v>415</v>
      </c>
      <c r="CE74" t="s">
        <v>415</v>
      </c>
      <c r="CF74" t="s">
        <v>415</v>
      </c>
      <c r="CG74" t="s">
        <v>415</v>
      </c>
      <c r="CH74" t="s">
        <v>415</v>
      </c>
      <c r="CI74" t="s">
        <v>415</v>
      </c>
      <c r="CJ74" t="s">
        <v>415</v>
      </c>
      <c r="CK74" t="s">
        <v>415</v>
      </c>
      <c r="CL74" t="s">
        <v>415</v>
      </c>
      <c r="CM74">
        <f>$B$11*DK74+$C$11*DL74+$F$11*DW74*(1-DZ74)</f>
        <v>0</v>
      </c>
      <c r="CN74">
        <f>CM74*CO74</f>
        <v>0</v>
      </c>
      <c r="CO74">
        <f>($B$11*$D$9+$C$11*$D$9+$F$11*((EJ74+EB74)/MAX(EJ74+EB74+EK74, 0.1)*$I$9+EK74/MAX(EJ74+EB74+EK74, 0.1)*$J$9))/($B$11+$C$11+$F$11)</f>
        <v>0</v>
      </c>
      <c r="CP74">
        <f>($B$11*$K$9+$C$11*$K$9+$F$11*((EJ74+EB74)/MAX(EJ74+EB74+EK74, 0.1)*$P$9+EK74/MAX(EJ74+EB74+EK74, 0.1)*$Q$9))/($B$11+$C$11+$F$11)</f>
        <v>0</v>
      </c>
      <c r="CQ74">
        <v>6</v>
      </c>
      <c r="CR74">
        <v>0.5</v>
      </c>
      <c r="CS74" t="s">
        <v>416</v>
      </c>
      <c r="CT74">
        <v>2</v>
      </c>
      <c r="CU74">
        <v>1689871132.75</v>
      </c>
      <c r="CV74">
        <v>596.4603000000002</v>
      </c>
      <c r="CW74">
        <v>616.8938333333333</v>
      </c>
      <c r="CX74">
        <v>2.689485333333333</v>
      </c>
      <c r="CY74">
        <v>0.2472765</v>
      </c>
      <c r="CZ74">
        <v>595.7452333333334</v>
      </c>
      <c r="DA74">
        <v>2.713021333333333</v>
      </c>
      <c r="DB74">
        <v>600.2361000000001</v>
      </c>
      <c r="DC74">
        <v>101.5877333333334</v>
      </c>
      <c r="DD74">
        <v>0.1001312</v>
      </c>
      <c r="DE74">
        <v>24.94567</v>
      </c>
      <c r="DF74">
        <v>24.98794666666667</v>
      </c>
      <c r="DG74">
        <v>999.9000000000002</v>
      </c>
      <c r="DH74">
        <v>0</v>
      </c>
      <c r="DI74">
        <v>0</v>
      </c>
      <c r="DJ74">
        <v>10002.22966666667</v>
      </c>
      <c r="DK74">
        <v>0</v>
      </c>
      <c r="DL74">
        <v>1721.816666666667</v>
      </c>
      <c r="DM74">
        <v>-20.43356666666667</v>
      </c>
      <c r="DN74">
        <v>598.0686666666668</v>
      </c>
      <c r="DO74">
        <v>617.0463999999999</v>
      </c>
      <c r="DP74">
        <v>2.442209</v>
      </c>
      <c r="DQ74">
        <v>616.8938333333333</v>
      </c>
      <c r="DR74">
        <v>0.2472765</v>
      </c>
      <c r="DS74">
        <v>0.2732190666666667</v>
      </c>
      <c r="DT74">
        <v>0.02512028666666666</v>
      </c>
      <c r="DU74">
        <v>-10.64824333333334</v>
      </c>
      <c r="DV74">
        <v>-37.20597666666666</v>
      </c>
      <c r="DW74">
        <v>1499.989666666667</v>
      </c>
      <c r="DX74">
        <v>0.9730067666666666</v>
      </c>
      <c r="DY74">
        <v>0.02699350333333333</v>
      </c>
      <c r="DZ74">
        <v>0</v>
      </c>
      <c r="EA74">
        <v>648.3713666666666</v>
      </c>
      <c r="EB74">
        <v>4.99931</v>
      </c>
      <c r="EC74">
        <v>11020.88</v>
      </c>
      <c r="ED74">
        <v>13259.17333333333</v>
      </c>
      <c r="EE74">
        <v>37.62480000000001</v>
      </c>
      <c r="EF74">
        <v>40.40179999999998</v>
      </c>
      <c r="EG74">
        <v>38.34349999999998</v>
      </c>
      <c r="EH74">
        <v>38.95606666666666</v>
      </c>
      <c r="EI74">
        <v>39.18306666666665</v>
      </c>
      <c r="EJ74">
        <v>1454.633333333334</v>
      </c>
      <c r="EK74">
        <v>40.35633333333333</v>
      </c>
      <c r="EL74">
        <v>0</v>
      </c>
      <c r="EM74">
        <v>83.79999995231628</v>
      </c>
      <c r="EN74">
        <v>0</v>
      </c>
      <c r="EO74">
        <v>648.3952</v>
      </c>
      <c r="EP74">
        <v>5.247307703426544</v>
      </c>
      <c r="EQ74">
        <v>103.1230769619657</v>
      </c>
      <c r="ER74">
        <v>11021.82</v>
      </c>
      <c r="ES74">
        <v>15</v>
      </c>
      <c r="ET74">
        <v>1689870895.5</v>
      </c>
      <c r="EU74" t="s">
        <v>677</v>
      </c>
      <c r="EV74">
        <v>1689870895.5</v>
      </c>
      <c r="EW74">
        <v>1689870267</v>
      </c>
      <c r="EX74">
        <v>29</v>
      </c>
      <c r="EY74">
        <v>0.077</v>
      </c>
      <c r="EZ74">
        <v>-0.029</v>
      </c>
      <c r="FA74">
        <v>0.842</v>
      </c>
      <c r="FB74">
        <v>-0.021</v>
      </c>
      <c r="FC74">
        <v>0</v>
      </c>
      <c r="FD74">
        <v>0</v>
      </c>
      <c r="FE74">
        <v>0.26</v>
      </c>
      <c r="FF74">
        <v>0.02</v>
      </c>
      <c r="FG74">
        <v>-20.6424243902439</v>
      </c>
      <c r="FH74">
        <v>4.032154703832698</v>
      </c>
      <c r="FI74">
        <v>0.4047554002595424</v>
      </c>
      <c r="FJ74">
        <v>0</v>
      </c>
      <c r="FK74">
        <v>596.305193548387</v>
      </c>
      <c r="FL74">
        <v>11.99535483870926</v>
      </c>
      <c r="FM74">
        <v>0.9021277507471144</v>
      </c>
      <c r="FN74">
        <v>0</v>
      </c>
      <c r="FO74">
        <v>2.445616341463415</v>
      </c>
      <c r="FP74">
        <v>-0.06420606271776637</v>
      </c>
      <c r="FQ74">
        <v>0.006375240887308316</v>
      </c>
      <c r="FR74">
        <v>1</v>
      </c>
      <c r="FS74">
        <v>2.690276774193548</v>
      </c>
      <c r="FT74">
        <v>-0.0688596774193628</v>
      </c>
      <c r="FU74">
        <v>0.005173423641537382</v>
      </c>
      <c r="FV74">
        <v>1</v>
      </c>
      <c r="FW74">
        <v>2</v>
      </c>
      <c r="FX74">
        <v>4</v>
      </c>
      <c r="FY74" t="s">
        <v>459</v>
      </c>
      <c r="FZ74">
        <v>3.17858</v>
      </c>
      <c r="GA74">
        <v>2.79715</v>
      </c>
      <c r="GB74">
        <v>0.136192</v>
      </c>
      <c r="GC74">
        <v>0.140107</v>
      </c>
      <c r="GD74">
        <v>0.021854</v>
      </c>
      <c r="GE74">
        <v>0.00233934</v>
      </c>
      <c r="GF74">
        <v>27035.1</v>
      </c>
      <c r="GG74">
        <v>21417.1</v>
      </c>
      <c r="GH74">
        <v>29247.7</v>
      </c>
      <c r="GI74">
        <v>24396.3</v>
      </c>
      <c r="GJ74">
        <v>36426.3</v>
      </c>
      <c r="GK74">
        <v>35541.3</v>
      </c>
      <c r="GL74">
        <v>40345.1</v>
      </c>
      <c r="GM74">
        <v>39797.6</v>
      </c>
      <c r="GN74">
        <v>2.17335</v>
      </c>
      <c r="GO74">
        <v>1.82323</v>
      </c>
      <c r="GP74">
        <v>0.0451505</v>
      </c>
      <c r="GQ74">
        <v>0</v>
      </c>
      <c r="GR74">
        <v>24.1975</v>
      </c>
      <c r="GS74">
        <v>999.9</v>
      </c>
      <c r="GT74">
        <v>35.2</v>
      </c>
      <c r="GU74">
        <v>33.7</v>
      </c>
      <c r="GV74">
        <v>18.2049</v>
      </c>
      <c r="GW74">
        <v>62.4513</v>
      </c>
      <c r="GX74">
        <v>34.0304</v>
      </c>
      <c r="GY74">
        <v>1</v>
      </c>
      <c r="GZ74">
        <v>-0.0299746</v>
      </c>
      <c r="HA74">
        <v>-0.245289</v>
      </c>
      <c r="HB74">
        <v>20.2665</v>
      </c>
      <c r="HC74">
        <v>5.22343</v>
      </c>
      <c r="HD74">
        <v>11.9081</v>
      </c>
      <c r="HE74">
        <v>4.96385</v>
      </c>
      <c r="HF74">
        <v>3.292</v>
      </c>
      <c r="HG74">
        <v>9999</v>
      </c>
      <c r="HH74">
        <v>9999</v>
      </c>
      <c r="HI74">
        <v>9999</v>
      </c>
      <c r="HJ74">
        <v>999.9</v>
      </c>
      <c r="HK74">
        <v>4.97027</v>
      </c>
      <c r="HL74">
        <v>1.87523</v>
      </c>
      <c r="HM74">
        <v>1.87393</v>
      </c>
      <c r="HN74">
        <v>1.87317</v>
      </c>
      <c r="HO74">
        <v>1.87463</v>
      </c>
      <c r="HP74">
        <v>1.86964</v>
      </c>
      <c r="HQ74">
        <v>1.87378</v>
      </c>
      <c r="HR74">
        <v>1.87881</v>
      </c>
      <c r="HS74">
        <v>0</v>
      </c>
      <c r="HT74">
        <v>0</v>
      </c>
      <c r="HU74">
        <v>0</v>
      </c>
      <c r="HV74">
        <v>0</v>
      </c>
      <c r="HW74" t="s">
        <v>419</v>
      </c>
      <c r="HX74" t="s">
        <v>420</v>
      </c>
      <c r="HY74" t="s">
        <v>421</v>
      </c>
      <c r="HZ74" t="s">
        <v>421</v>
      </c>
      <c r="IA74" t="s">
        <v>421</v>
      </c>
      <c r="IB74" t="s">
        <v>421</v>
      </c>
      <c r="IC74">
        <v>0</v>
      </c>
      <c r="ID74">
        <v>100</v>
      </c>
      <c r="IE74">
        <v>100</v>
      </c>
      <c r="IF74">
        <v>0.713</v>
      </c>
      <c r="IG74">
        <v>-0.0235</v>
      </c>
      <c r="IH74">
        <v>0.8419844027003298</v>
      </c>
      <c r="II74">
        <v>0.0007502269904989051</v>
      </c>
      <c r="IJ74">
        <v>-1.907541437940456E-06</v>
      </c>
      <c r="IK74">
        <v>4.87577687351772E-10</v>
      </c>
      <c r="IL74">
        <v>-0.01922777380897783</v>
      </c>
      <c r="IM74">
        <v>-0.004180631305406676</v>
      </c>
      <c r="IN74">
        <v>0.0009752032425147314</v>
      </c>
      <c r="IO74">
        <v>-7.227821618075307E-06</v>
      </c>
      <c r="IP74">
        <v>1</v>
      </c>
      <c r="IQ74">
        <v>1943</v>
      </c>
      <c r="IR74">
        <v>1</v>
      </c>
      <c r="IS74">
        <v>21</v>
      </c>
      <c r="IT74">
        <v>4.1</v>
      </c>
      <c r="IU74">
        <v>14.6</v>
      </c>
      <c r="IV74">
        <v>1.47217</v>
      </c>
      <c r="IW74">
        <v>2.42554</v>
      </c>
      <c r="IX74">
        <v>1.42578</v>
      </c>
      <c r="IY74">
        <v>2.27173</v>
      </c>
      <c r="IZ74">
        <v>1.54785</v>
      </c>
      <c r="JA74">
        <v>2.47314</v>
      </c>
      <c r="JB74">
        <v>37.3618</v>
      </c>
      <c r="JC74">
        <v>14.3422</v>
      </c>
      <c r="JD74">
        <v>18</v>
      </c>
      <c r="JE74">
        <v>628.318</v>
      </c>
      <c r="JF74">
        <v>393.914</v>
      </c>
      <c r="JG74">
        <v>22.0334</v>
      </c>
      <c r="JH74">
        <v>26.8083</v>
      </c>
      <c r="JI74">
        <v>29.9979</v>
      </c>
      <c r="JJ74">
        <v>26.837</v>
      </c>
      <c r="JK74">
        <v>26.8025</v>
      </c>
      <c r="JL74">
        <v>29.4867</v>
      </c>
      <c r="JM74">
        <v>100</v>
      </c>
      <c r="JN74">
        <v>0</v>
      </c>
      <c r="JO74">
        <v>22.2403</v>
      </c>
      <c r="JP74">
        <v>618.2089999999999</v>
      </c>
      <c r="JQ74">
        <v>17.5146</v>
      </c>
      <c r="JR74">
        <v>95.298</v>
      </c>
      <c r="JS74">
        <v>101.258</v>
      </c>
    </row>
    <row r="75" spans="1:279">
      <c r="A75">
        <v>59</v>
      </c>
      <c r="B75">
        <v>1689871225</v>
      </c>
      <c r="C75">
        <v>10196.90000009537</v>
      </c>
      <c r="D75" t="s">
        <v>690</v>
      </c>
      <c r="E75" t="s">
        <v>691</v>
      </c>
      <c r="F75">
        <v>15</v>
      </c>
      <c r="L75" t="s">
        <v>616</v>
      </c>
      <c r="N75" t="s">
        <v>617</v>
      </c>
      <c r="O75" t="s">
        <v>618</v>
      </c>
      <c r="P75">
        <v>1689871217.25</v>
      </c>
      <c r="Q75">
        <f>(R75)/1000</f>
        <v>0</v>
      </c>
      <c r="R75">
        <f>1000*DB75*AP75*(CX75-CY75)/(100*CQ75*(1000-AP75*CX75))</f>
        <v>0</v>
      </c>
      <c r="S75">
        <f>DB75*AP75*(CW75-CV75*(1000-AP75*CY75)/(1000-AP75*CX75))/(100*CQ75)</f>
        <v>0</v>
      </c>
      <c r="T75">
        <f>CV75 - IF(AP75&gt;1, S75*CQ75*100.0/(AR75*DJ75), 0)</f>
        <v>0</v>
      </c>
      <c r="U75">
        <f>((AA75-Q75/2)*T75-S75)/(AA75+Q75/2)</f>
        <v>0</v>
      </c>
      <c r="V75">
        <f>U75*(DC75+DD75)/1000.0</f>
        <v>0</v>
      </c>
      <c r="W75">
        <f>(CV75 - IF(AP75&gt;1, S75*CQ75*100.0/(AR75*DJ75), 0))*(DC75+DD75)/1000.0</f>
        <v>0</v>
      </c>
      <c r="X75">
        <f>2.0/((1/Z75-1/Y75)+SIGN(Z75)*SQRT((1/Z75-1/Y75)*(1/Z75-1/Y75) + 4*CR75/((CR75+1)*(CR75+1))*(2*1/Z75*1/Y75-1/Y75*1/Y75)))</f>
        <v>0</v>
      </c>
      <c r="Y75">
        <f>IF(LEFT(CS75,1)&lt;&gt;"0",IF(LEFT(CS75,1)="1",3.0,CT75),$D$5+$E$5*(DJ75*DC75/($K$5*1000))+$F$5*(DJ75*DC75/($K$5*1000))*MAX(MIN(CQ75,$J$5),$I$5)*MAX(MIN(CQ75,$J$5),$I$5)+$G$5*MAX(MIN(CQ75,$J$5),$I$5)*(DJ75*DC75/($K$5*1000))+$H$5*(DJ75*DC75/($K$5*1000))*(DJ75*DC75/($K$5*1000)))</f>
        <v>0</v>
      </c>
      <c r="Z75">
        <f>Q75*(1000-(1000*0.61365*exp(17.502*AD75/(240.97+AD75))/(DC75+DD75)+CX75)/2)/(1000*0.61365*exp(17.502*AD75/(240.97+AD75))/(DC75+DD75)-CX75)</f>
        <v>0</v>
      </c>
      <c r="AA75">
        <f>1/((CR75+1)/(X75/1.6)+1/(Y75/1.37)) + CR75/((CR75+1)/(X75/1.6) + CR75/(Y75/1.37))</f>
        <v>0</v>
      </c>
      <c r="AB75">
        <f>(CM75*CP75)</f>
        <v>0</v>
      </c>
      <c r="AC75">
        <f>(DE75+(AB75+2*0.95*5.67E-8*(((DE75+$B$7)+273)^4-(DE75+273)^4)-44100*Q75)/(1.84*29.3*Y75+8*0.95*5.67E-8*(DE75+273)^3))</f>
        <v>0</v>
      </c>
      <c r="AD75">
        <f>($C$7*DF75+$D$7*DG75+$E$7*AC75)</f>
        <v>0</v>
      </c>
      <c r="AE75">
        <f>0.61365*exp(17.502*AD75/(240.97+AD75))</f>
        <v>0</v>
      </c>
      <c r="AF75">
        <f>(AG75/AH75*100)</f>
        <v>0</v>
      </c>
      <c r="AG75">
        <f>CX75*(DC75+DD75)/1000</f>
        <v>0</v>
      </c>
      <c r="AH75">
        <f>0.61365*exp(17.502*DE75/(240.97+DE75))</f>
        <v>0</v>
      </c>
      <c r="AI75">
        <f>(AE75-CX75*(DC75+DD75)/1000)</f>
        <v>0</v>
      </c>
      <c r="AJ75">
        <f>(-Q75*44100)</f>
        <v>0</v>
      </c>
      <c r="AK75">
        <f>2*29.3*Y75*0.92*(DE75-AD75)</f>
        <v>0</v>
      </c>
      <c r="AL75">
        <f>2*0.95*5.67E-8*(((DE75+$B$7)+273)^4-(AD75+273)^4)</f>
        <v>0</v>
      </c>
      <c r="AM75">
        <f>AB75+AL75+AJ75+AK75</f>
        <v>0</v>
      </c>
      <c r="AN75">
        <v>0</v>
      </c>
      <c r="AO75">
        <v>0</v>
      </c>
      <c r="AP75">
        <f>IF(AN75*$H$13&gt;=AR75,1.0,(AR75/(AR75-AN75*$H$13)))</f>
        <v>0</v>
      </c>
      <c r="AQ75">
        <f>(AP75-1)*100</f>
        <v>0</v>
      </c>
      <c r="AR75">
        <f>MAX(0,($B$13+$C$13*DJ75)/(1+$D$13*DJ75)*DC75/(DE75+273)*$E$13)</f>
        <v>0</v>
      </c>
      <c r="AS75" t="s">
        <v>647</v>
      </c>
      <c r="AT75">
        <v>12546.3</v>
      </c>
      <c r="AU75">
        <v>567.6487999999999</v>
      </c>
      <c r="AV75">
        <v>2596.4</v>
      </c>
      <c r="AW75">
        <f>1-AU75/AV75</f>
        <v>0</v>
      </c>
      <c r="AX75">
        <v>-1.24160784132644</v>
      </c>
      <c r="AY75" t="s">
        <v>692</v>
      </c>
      <c r="AZ75">
        <v>12553.8</v>
      </c>
      <c r="BA75">
        <v>661.87856</v>
      </c>
      <c r="BB75">
        <v>954.58</v>
      </c>
      <c r="BC75">
        <f>1-BA75/BB75</f>
        <v>0</v>
      </c>
      <c r="BD75">
        <v>0.5</v>
      </c>
      <c r="BE75">
        <f>CN75</f>
        <v>0</v>
      </c>
      <c r="BF75">
        <f>S75</f>
        <v>0</v>
      </c>
      <c r="BG75">
        <f>BC75*BD75*BE75</f>
        <v>0</v>
      </c>
      <c r="BH75">
        <f>(BF75-AX75)/BE75</f>
        <v>0</v>
      </c>
      <c r="BI75">
        <f>(AV75-BB75)/BB75</f>
        <v>0</v>
      </c>
      <c r="BJ75">
        <f>AU75/(AW75+AU75/BB75)</f>
        <v>0</v>
      </c>
      <c r="BK75" t="s">
        <v>693</v>
      </c>
      <c r="BL75">
        <v>468.17</v>
      </c>
      <c r="BM75">
        <f>IF(BL75&lt;&gt;0, BL75, BJ75)</f>
        <v>0</v>
      </c>
      <c r="BN75">
        <f>1-BM75/BB75</f>
        <v>0</v>
      </c>
      <c r="BO75">
        <f>(BB75-BA75)/(BB75-BM75)</f>
        <v>0</v>
      </c>
      <c r="BP75">
        <f>(AV75-BB75)/(AV75-BM75)</f>
        <v>0</v>
      </c>
      <c r="BQ75">
        <f>(BB75-BA75)/(BB75-AU75)</f>
        <v>0</v>
      </c>
      <c r="BR75">
        <f>(AV75-BB75)/(AV75-AU75)</f>
        <v>0</v>
      </c>
      <c r="BS75">
        <f>(BO75*BM75/BA75)</f>
        <v>0</v>
      </c>
      <c r="BT75">
        <f>(1-BS75)</f>
        <v>0</v>
      </c>
      <c r="BU75">
        <v>2895</v>
      </c>
      <c r="BV75">
        <v>300</v>
      </c>
      <c r="BW75">
        <v>300</v>
      </c>
      <c r="BX75">
        <v>300</v>
      </c>
      <c r="BY75">
        <v>12553.8</v>
      </c>
      <c r="BZ75">
        <v>907.38</v>
      </c>
      <c r="CA75">
        <v>-0.009096709999999999</v>
      </c>
      <c r="CB75">
        <v>-2.41</v>
      </c>
      <c r="CC75" t="s">
        <v>415</v>
      </c>
      <c r="CD75" t="s">
        <v>415</v>
      </c>
      <c r="CE75" t="s">
        <v>415</v>
      </c>
      <c r="CF75" t="s">
        <v>415</v>
      </c>
      <c r="CG75" t="s">
        <v>415</v>
      </c>
      <c r="CH75" t="s">
        <v>415</v>
      </c>
      <c r="CI75" t="s">
        <v>415</v>
      </c>
      <c r="CJ75" t="s">
        <v>415</v>
      </c>
      <c r="CK75" t="s">
        <v>415</v>
      </c>
      <c r="CL75" t="s">
        <v>415</v>
      </c>
      <c r="CM75">
        <f>$B$11*DK75+$C$11*DL75+$F$11*DW75*(1-DZ75)</f>
        <v>0</v>
      </c>
      <c r="CN75">
        <f>CM75*CO75</f>
        <v>0</v>
      </c>
      <c r="CO75">
        <f>($B$11*$D$9+$C$11*$D$9+$F$11*((EJ75+EB75)/MAX(EJ75+EB75+EK75, 0.1)*$I$9+EK75/MAX(EJ75+EB75+EK75, 0.1)*$J$9))/($B$11+$C$11+$F$11)</f>
        <v>0</v>
      </c>
      <c r="CP75">
        <f>($B$11*$K$9+$C$11*$K$9+$F$11*((EJ75+EB75)/MAX(EJ75+EB75+EK75, 0.1)*$P$9+EK75/MAX(EJ75+EB75+EK75, 0.1)*$Q$9))/($B$11+$C$11+$F$11)</f>
        <v>0</v>
      </c>
      <c r="CQ75">
        <v>6</v>
      </c>
      <c r="CR75">
        <v>0.5</v>
      </c>
      <c r="CS75" t="s">
        <v>416</v>
      </c>
      <c r="CT75">
        <v>2</v>
      </c>
      <c r="CU75">
        <v>1689871217.25</v>
      </c>
      <c r="CV75">
        <v>796.4603</v>
      </c>
      <c r="CW75">
        <v>822.4227</v>
      </c>
      <c r="CX75">
        <v>2.655133666666667</v>
      </c>
      <c r="CY75">
        <v>0.2485157333333333</v>
      </c>
      <c r="CZ75">
        <v>795.9837666666666</v>
      </c>
      <c r="DA75">
        <v>2.678701333333334</v>
      </c>
      <c r="DB75">
        <v>600.2478333333333</v>
      </c>
      <c r="DC75">
        <v>101.5856666666666</v>
      </c>
      <c r="DD75">
        <v>0.09989839666666667</v>
      </c>
      <c r="DE75">
        <v>24.97865333333333</v>
      </c>
      <c r="DF75">
        <v>24.93914</v>
      </c>
      <c r="DG75">
        <v>999.9000000000002</v>
      </c>
      <c r="DH75">
        <v>0</v>
      </c>
      <c r="DI75">
        <v>0</v>
      </c>
      <c r="DJ75">
        <v>10008.60533333333</v>
      </c>
      <c r="DK75">
        <v>0</v>
      </c>
      <c r="DL75">
        <v>1727.454</v>
      </c>
      <c r="DM75">
        <v>-25.96239333333333</v>
      </c>
      <c r="DN75">
        <v>798.5806333333335</v>
      </c>
      <c r="DO75">
        <v>822.6270666666666</v>
      </c>
      <c r="DP75">
        <v>2.406618333333333</v>
      </c>
      <c r="DQ75">
        <v>822.4227</v>
      </c>
      <c r="DR75">
        <v>0.2485157333333333</v>
      </c>
      <c r="DS75">
        <v>0.2697236666666666</v>
      </c>
      <c r="DT75">
        <v>0.02524564999999999</v>
      </c>
      <c r="DU75">
        <v>-10.81006666666666</v>
      </c>
      <c r="DV75">
        <v>-37.15693999999999</v>
      </c>
      <c r="DW75">
        <v>1500.038333333333</v>
      </c>
      <c r="DX75">
        <v>0.9729943333333332</v>
      </c>
      <c r="DY75">
        <v>0.0270054</v>
      </c>
      <c r="DZ75">
        <v>0</v>
      </c>
      <c r="EA75">
        <v>661.7931666666667</v>
      </c>
      <c r="EB75">
        <v>4.99931</v>
      </c>
      <c r="EC75">
        <v>11233.6</v>
      </c>
      <c r="ED75">
        <v>13259.54666666667</v>
      </c>
      <c r="EE75">
        <v>39.0665</v>
      </c>
      <c r="EF75">
        <v>41.98099999999999</v>
      </c>
      <c r="EG75">
        <v>39.66636666666665</v>
      </c>
      <c r="EH75">
        <v>40.52883333333332</v>
      </c>
      <c r="EI75">
        <v>40.44973333333333</v>
      </c>
      <c r="EJ75">
        <v>1454.665</v>
      </c>
      <c r="EK75">
        <v>40.37333333333334</v>
      </c>
      <c r="EL75">
        <v>0</v>
      </c>
      <c r="EM75">
        <v>83.79999995231628</v>
      </c>
      <c r="EN75">
        <v>0</v>
      </c>
      <c r="EO75">
        <v>661.87856</v>
      </c>
      <c r="EP75">
        <v>7.786692306017398</v>
      </c>
      <c r="EQ75">
        <v>127.0769231444164</v>
      </c>
      <c r="ER75">
        <v>11234.76</v>
      </c>
      <c r="ES75">
        <v>15</v>
      </c>
      <c r="ET75">
        <v>1689870895.5</v>
      </c>
      <c r="EU75" t="s">
        <v>677</v>
      </c>
      <c r="EV75">
        <v>1689870895.5</v>
      </c>
      <c r="EW75">
        <v>1689870267</v>
      </c>
      <c r="EX75">
        <v>29</v>
      </c>
      <c r="EY75">
        <v>0.077</v>
      </c>
      <c r="EZ75">
        <v>-0.029</v>
      </c>
      <c r="FA75">
        <v>0.842</v>
      </c>
      <c r="FB75">
        <v>-0.021</v>
      </c>
      <c r="FC75">
        <v>0</v>
      </c>
      <c r="FD75">
        <v>0</v>
      </c>
      <c r="FE75">
        <v>0.26</v>
      </c>
      <c r="FF75">
        <v>0.02</v>
      </c>
      <c r="FG75">
        <v>-26.21435853658537</v>
      </c>
      <c r="FH75">
        <v>5.308277351916406</v>
      </c>
      <c r="FI75">
        <v>0.5298331509003381</v>
      </c>
      <c r="FJ75">
        <v>0</v>
      </c>
      <c r="FK75">
        <v>796.4033225806452</v>
      </c>
      <c r="FL75">
        <v>11.40406451612866</v>
      </c>
      <c r="FM75">
        <v>0.8576859861163891</v>
      </c>
      <c r="FN75">
        <v>0</v>
      </c>
      <c r="FO75">
        <v>2.408398292682927</v>
      </c>
      <c r="FP75">
        <v>-0.03526662020905848</v>
      </c>
      <c r="FQ75">
        <v>0.00362454229402361</v>
      </c>
      <c r="FR75">
        <v>1</v>
      </c>
      <c r="FS75">
        <v>2.655302258064516</v>
      </c>
      <c r="FT75">
        <v>-0.0298983870967791</v>
      </c>
      <c r="FU75">
        <v>0.002500461518274239</v>
      </c>
      <c r="FV75">
        <v>1</v>
      </c>
      <c r="FW75">
        <v>2</v>
      </c>
      <c r="FX75">
        <v>4</v>
      </c>
      <c r="FY75" t="s">
        <v>459</v>
      </c>
      <c r="FZ75">
        <v>3.17862</v>
      </c>
      <c r="GA75">
        <v>2.79679</v>
      </c>
      <c r="GB75">
        <v>0.165947</v>
      </c>
      <c r="GC75">
        <v>0.170235</v>
      </c>
      <c r="GD75">
        <v>0.0216385</v>
      </c>
      <c r="GE75">
        <v>0.00235475</v>
      </c>
      <c r="GF75">
        <v>26101.8</v>
      </c>
      <c r="GG75">
        <v>20665.7</v>
      </c>
      <c r="GH75">
        <v>29245.3</v>
      </c>
      <c r="GI75">
        <v>24394.9</v>
      </c>
      <c r="GJ75">
        <v>36432</v>
      </c>
      <c r="GK75">
        <v>35540.2</v>
      </c>
      <c r="GL75">
        <v>40341.4</v>
      </c>
      <c r="GM75">
        <v>39795.9</v>
      </c>
      <c r="GN75">
        <v>2.1723</v>
      </c>
      <c r="GO75">
        <v>1.82267</v>
      </c>
      <c r="GP75">
        <v>0.0565313</v>
      </c>
      <c r="GQ75">
        <v>0</v>
      </c>
      <c r="GR75">
        <v>24.0248</v>
      </c>
      <c r="GS75">
        <v>999.9</v>
      </c>
      <c r="GT75">
        <v>35.2</v>
      </c>
      <c r="GU75">
        <v>33.9</v>
      </c>
      <c r="GV75">
        <v>18.4107</v>
      </c>
      <c r="GW75">
        <v>61.9913</v>
      </c>
      <c r="GX75">
        <v>33.75</v>
      </c>
      <c r="GY75">
        <v>1</v>
      </c>
      <c r="GZ75">
        <v>-0.027251</v>
      </c>
      <c r="HA75">
        <v>0.512342</v>
      </c>
      <c r="HB75">
        <v>20.2654</v>
      </c>
      <c r="HC75">
        <v>5.22762</v>
      </c>
      <c r="HD75">
        <v>11.9081</v>
      </c>
      <c r="HE75">
        <v>4.9637</v>
      </c>
      <c r="HF75">
        <v>3.292</v>
      </c>
      <c r="HG75">
        <v>9999</v>
      </c>
      <c r="HH75">
        <v>9999</v>
      </c>
      <c r="HI75">
        <v>9999</v>
      </c>
      <c r="HJ75">
        <v>999.9</v>
      </c>
      <c r="HK75">
        <v>4.97024</v>
      </c>
      <c r="HL75">
        <v>1.87522</v>
      </c>
      <c r="HM75">
        <v>1.87401</v>
      </c>
      <c r="HN75">
        <v>1.87317</v>
      </c>
      <c r="HO75">
        <v>1.87468</v>
      </c>
      <c r="HP75">
        <v>1.86962</v>
      </c>
      <c r="HQ75">
        <v>1.87378</v>
      </c>
      <c r="HR75">
        <v>1.87881</v>
      </c>
      <c r="HS75">
        <v>0</v>
      </c>
      <c r="HT75">
        <v>0</v>
      </c>
      <c r="HU75">
        <v>0</v>
      </c>
      <c r="HV75">
        <v>0</v>
      </c>
      <c r="HW75" t="s">
        <v>419</v>
      </c>
      <c r="HX75" t="s">
        <v>420</v>
      </c>
      <c r="HY75" t="s">
        <v>421</v>
      </c>
      <c r="HZ75" t="s">
        <v>421</v>
      </c>
      <c r="IA75" t="s">
        <v>421</v>
      </c>
      <c r="IB75" t="s">
        <v>421</v>
      </c>
      <c r="IC75">
        <v>0</v>
      </c>
      <c r="ID75">
        <v>100</v>
      </c>
      <c r="IE75">
        <v>100</v>
      </c>
      <c r="IF75">
        <v>0.475</v>
      </c>
      <c r="IG75">
        <v>-0.0236</v>
      </c>
      <c r="IH75">
        <v>0.8419844027003298</v>
      </c>
      <c r="II75">
        <v>0.0007502269904989051</v>
      </c>
      <c r="IJ75">
        <v>-1.907541437940456E-06</v>
      </c>
      <c r="IK75">
        <v>4.87577687351772E-10</v>
      </c>
      <c r="IL75">
        <v>-0.01922777380897783</v>
      </c>
      <c r="IM75">
        <v>-0.004180631305406676</v>
      </c>
      <c r="IN75">
        <v>0.0009752032425147314</v>
      </c>
      <c r="IO75">
        <v>-7.227821618075307E-06</v>
      </c>
      <c r="IP75">
        <v>1</v>
      </c>
      <c r="IQ75">
        <v>1943</v>
      </c>
      <c r="IR75">
        <v>1</v>
      </c>
      <c r="IS75">
        <v>21</v>
      </c>
      <c r="IT75">
        <v>5.5</v>
      </c>
      <c r="IU75">
        <v>16</v>
      </c>
      <c r="IV75">
        <v>1.86157</v>
      </c>
      <c r="IW75">
        <v>2.41943</v>
      </c>
      <c r="IX75">
        <v>1.42578</v>
      </c>
      <c r="IY75">
        <v>2.27173</v>
      </c>
      <c r="IZ75">
        <v>1.54785</v>
      </c>
      <c r="JA75">
        <v>2.42554</v>
      </c>
      <c r="JB75">
        <v>37.53</v>
      </c>
      <c r="JC75">
        <v>14.3159</v>
      </c>
      <c r="JD75">
        <v>18</v>
      </c>
      <c r="JE75">
        <v>627.812</v>
      </c>
      <c r="JF75">
        <v>393.784</v>
      </c>
      <c r="JG75">
        <v>22.938</v>
      </c>
      <c r="JH75">
        <v>26.8398</v>
      </c>
      <c r="JI75">
        <v>30.0001</v>
      </c>
      <c r="JJ75">
        <v>26.8619</v>
      </c>
      <c r="JK75">
        <v>26.8263</v>
      </c>
      <c r="JL75">
        <v>37.2835</v>
      </c>
      <c r="JM75">
        <v>100</v>
      </c>
      <c r="JN75">
        <v>0</v>
      </c>
      <c r="JO75">
        <v>22.9821</v>
      </c>
      <c r="JP75">
        <v>823.64</v>
      </c>
      <c r="JQ75">
        <v>17.5146</v>
      </c>
      <c r="JR75">
        <v>95.2895</v>
      </c>
      <c r="JS75">
        <v>101.253</v>
      </c>
    </row>
    <row r="76" spans="1:279">
      <c r="A76">
        <v>60</v>
      </c>
      <c r="B76">
        <v>1689871309.5</v>
      </c>
      <c r="C76">
        <v>10281.40000009537</v>
      </c>
      <c r="D76" t="s">
        <v>694</v>
      </c>
      <c r="E76" t="s">
        <v>695</v>
      </c>
      <c r="F76">
        <v>15</v>
      </c>
      <c r="L76" t="s">
        <v>616</v>
      </c>
      <c r="N76" t="s">
        <v>617</v>
      </c>
      <c r="O76" t="s">
        <v>618</v>
      </c>
      <c r="P76">
        <v>1689871301.75</v>
      </c>
      <c r="Q76">
        <f>(R76)/1000</f>
        <v>0</v>
      </c>
      <c r="R76">
        <f>1000*DB76*AP76*(CX76-CY76)/(100*CQ76*(1000-AP76*CX76))</f>
        <v>0</v>
      </c>
      <c r="S76">
        <f>DB76*AP76*(CW76-CV76*(1000-AP76*CY76)/(1000-AP76*CX76))/(100*CQ76)</f>
        <v>0</v>
      </c>
      <c r="T76">
        <f>CV76 - IF(AP76&gt;1, S76*CQ76*100.0/(AR76*DJ76), 0)</f>
        <v>0</v>
      </c>
      <c r="U76">
        <f>((AA76-Q76/2)*T76-S76)/(AA76+Q76/2)</f>
        <v>0</v>
      </c>
      <c r="V76">
        <f>U76*(DC76+DD76)/1000.0</f>
        <v>0</v>
      </c>
      <c r="W76">
        <f>(CV76 - IF(AP76&gt;1, S76*CQ76*100.0/(AR76*DJ76), 0))*(DC76+DD76)/1000.0</f>
        <v>0</v>
      </c>
      <c r="X76">
        <f>2.0/((1/Z76-1/Y76)+SIGN(Z76)*SQRT((1/Z76-1/Y76)*(1/Z76-1/Y76) + 4*CR76/((CR76+1)*(CR76+1))*(2*1/Z76*1/Y76-1/Y76*1/Y76)))</f>
        <v>0</v>
      </c>
      <c r="Y76">
        <f>IF(LEFT(CS76,1)&lt;&gt;"0",IF(LEFT(CS76,1)="1",3.0,CT76),$D$5+$E$5*(DJ76*DC76/($K$5*1000))+$F$5*(DJ76*DC76/($K$5*1000))*MAX(MIN(CQ76,$J$5),$I$5)*MAX(MIN(CQ76,$J$5),$I$5)+$G$5*MAX(MIN(CQ76,$J$5),$I$5)*(DJ76*DC76/($K$5*1000))+$H$5*(DJ76*DC76/($K$5*1000))*(DJ76*DC76/($K$5*1000)))</f>
        <v>0</v>
      </c>
      <c r="Z76">
        <f>Q76*(1000-(1000*0.61365*exp(17.502*AD76/(240.97+AD76))/(DC76+DD76)+CX76)/2)/(1000*0.61365*exp(17.502*AD76/(240.97+AD76))/(DC76+DD76)-CX76)</f>
        <v>0</v>
      </c>
      <c r="AA76">
        <f>1/((CR76+1)/(X76/1.6)+1/(Y76/1.37)) + CR76/((CR76+1)/(X76/1.6) + CR76/(Y76/1.37))</f>
        <v>0</v>
      </c>
      <c r="AB76">
        <f>(CM76*CP76)</f>
        <v>0</v>
      </c>
      <c r="AC76">
        <f>(DE76+(AB76+2*0.95*5.67E-8*(((DE76+$B$7)+273)^4-(DE76+273)^4)-44100*Q76)/(1.84*29.3*Y76+8*0.95*5.67E-8*(DE76+273)^3))</f>
        <v>0</v>
      </c>
      <c r="AD76">
        <f>($C$7*DF76+$D$7*DG76+$E$7*AC76)</f>
        <v>0</v>
      </c>
      <c r="AE76">
        <f>0.61365*exp(17.502*AD76/(240.97+AD76))</f>
        <v>0</v>
      </c>
      <c r="AF76">
        <f>(AG76/AH76*100)</f>
        <v>0</v>
      </c>
      <c r="AG76">
        <f>CX76*(DC76+DD76)/1000</f>
        <v>0</v>
      </c>
      <c r="AH76">
        <f>0.61365*exp(17.502*DE76/(240.97+DE76))</f>
        <v>0</v>
      </c>
      <c r="AI76">
        <f>(AE76-CX76*(DC76+DD76)/1000)</f>
        <v>0</v>
      </c>
      <c r="AJ76">
        <f>(-Q76*44100)</f>
        <v>0</v>
      </c>
      <c r="AK76">
        <f>2*29.3*Y76*0.92*(DE76-AD76)</f>
        <v>0</v>
      </c>
      <c r="AL76">
        <f>2*0.95*5.67E-8*(((DE76+$B$7)+273)^4-(AD76+273)^4)</f>
        <v>0</v>
      </c>
      <c r="AM76">
        <f>AB76+AL76+AJ76+AK76</f>
        <v>0</v>
      </c>
      <c r="AN76">
        <v>0</v>
      </c>
      <c r="AO76">
        <v>0</v>
      </c>
      <c r="AP76">
        <f>IF(AN76*$H$13&gt;=AR76,1.0,(AR76/(AR76-AN76*$H$13)))</f>
        <v>0</v>
      </c>
      <c r="AQ76">
        <f>(AP76-1)*100</f>
        <v>0</v>
      </c>
      <c r="AR76">
        <f>MAX(0,($B$13+$C$13*DJ76)/(1+$D$13*DJ76)*DC76/(DE76+273)*$E$13)</f>
        <v>0</v>
      </c>
      <c r="AS76" t="s">
        <v>647</v>
      </c>
      <c r="AT76">
        <v>12546.3</v>
      </c>
      <c r="AU76">
        <v>567.6487999999999</v>
      </c>
      <c r="AV76">
        <v>2596.4</v>
      </c>
      <c r="AW76">
        <f>1-AU76/AV76</f>
        <v>0</v>
      </c>
      <c r="AX76">
        <v>-1.24160784132644</v>
      </c>
      <c r="AY76" t="s">
        <v>696</v>
      </c>
      <c r="AZ76">
        <v>12558.8</v>
      </c>
      <c r="BA76">
        <v>688.0117200000001</v>
      </c>
      <c r="BB76">
        <v>1004.79</v>
      </c>
      <c r="BC76">
        <f>1-BA76/BB76</f>
        <v>0</v>
      </c>
      <c r="BD76">
        <v>0.5</v>
      </c>
      <c r="BE76">
        <f>CN76</f>
        <v>0</v>
      </c>
      <c r="BF76">
        <f>S76</f>
        <v>0</v>
      </c>
      <c r="BG76">
        <f>BC76*BD76*BE76</f>
        <v>0</v>
      </c>
      <c r="BH76">
        <f>(BF76-AX76)/BE76</f>
        <v>0</v>
      </c>
      <c r="BI76">
        <f>(AV76-BB76)/BB76</f>
        <v>0</v>
      </c>
      <c r="BJ76">
        <f>AU76/(AW76+AU76/BB76)</f>
        <v>0</v>
      </c>
      <c r="BK76" t="s">
        <v>697</v>
      </c>
      <c r="BL76">
        <v>476.42</v>
      </c>
      <c r="BM76">
        <f>IF(BL76&lt;&gt;0, BL76, BJ76)</f>
        <v>0</v>
      </c>
      <c r="BN76">
        <f>1-BM76/BB76</f>
        <v>0</v>
      </c>
      <c r="BO76">
        <f>(BB76-BA76)/(BB76-BM76)</f>
        <v>0</v>
      </c>
      <c r="BP76">
        <f>(AV76-BB76)/(AV76-BM76)</f>
        <v>0</v>
      </c>
      <c r="BQ76">
        <f>(BB76-BA76)/(BB76-AU76)</f>
        <v>0</v>
      </c>
      <c r="BR76">
        <f>(AV76-BB76)/(AV76-AU76)</f>
        <v>0</v>
      </c>
      <c r="BS76">
        <f>(BO76*BM76/BA76)</f>
        <v>0</v>
      </c>
      <c r="BT76">
        <f>(1-BS76)</f>
        <v>0</v>
      </c>
      <c r="BU76">
        <v>2897</v>
      </c>
      <c r="BV76">
        <v>300</v>
      </c>
      <c r="BW76">
        <v>300</v>
      </c>
      <c r="BX76">
        <v>300</v>
      </c>
      <c r="BY76">
        <v>12558.8</v>
      </c>
      <c r="BZ76">
        <v>956.87</v>
      </c>
      <c r="CA76">
        <v>-0.009100250000000001</v>
      </c>
      <c r="CB76">
        <v>-1.61</v>
      </c>
      <c r="CC76" t="s">
        <v>415</v>
      </c>
      <c r="CD76" t="s">
        <v>415</v>
      </c>
      <c r="CE76" t="s">
        <v>415</v>
      </c>
      <c r="CF76" t="s">
        <v>415</v>
      </c>
      <c r="CG76" t="s">
        <v>415</v>
      </c>
      <c r="CH76" t="s">
        <v>415</v>
      </c>
      <c r="CI76" t="s">
        <v>415</v>
      </c>
      <c r="CJ76" t="s">
        <v>415</v>
      </c>
      <c r="CK76" t="s">
        <v>415</v>
      </c>
      <c r="CL76" t="s">
        <v>415</v>
      </c>
      <c r="CM76">
        <f>$B$11*DK76+$C$11*DL76+$F$11*DW76*(1-DZ76)</f>
        <v>0</v>
      </c>
      <c r="CN76">
        <f>CM76*CO76</f>
        <v>0</v>
      </c>
      <c r="CO76">
        <f>($B$11*$D$9+$C$11*$D$9+$F$11*((EJ76+EB76)/MAX(EJ76+EB76+EK76, 0.1)*$I$9+EK76/MAX(EJ76+EB76+EK76, 0.1)*$J$9))/($B$11+$C$11+$F$11)</f>
        <v>0</v>
      </c>
      <c r="CP76">
        <f>($B$11*$K$9+$C$11*$K$9+$F$11*((EJ76+EB76)/MAX(EJ76+EB76+EK76, 0.1)*$P$9+EK76/MAX(EJ76+EB76+EK76, 0.1)*$Q$9))/($B$11+$C$11+$F$11)</f>
        <v>0</v>
      </c>
      <c r="CQ76">
        <v>6</v>
      </c>
      <c r="CR76">
        <v>0.5</v>
      </c>
      <c r="CS76" t="s">
        <v>416</v>
      </c>
      <c r="CT76">
        <v>2</v>
      </c>
      <c r="CU76">
        <v>1689871301.75</v>
      </c>
      <c r="CV76">
        <v>996.467</v>
      </c>
      <c r="CW76">
        <v>1026.791</v>
      </c>
      <c r="CX76">
        <v>2.619809666666667</v>
      </c>
      <c r="CY76">
        <v>0.2490177666666667</v>
      </c>
      <c r="CZ76">
        <v>996.2888333333334</v>
      </c>
      <c r="DA76">
        <v>2.643408</v>
      </c>
      <c r="DB76">
        <v>600.2273333333335</v>
      </c>
      <c r="DC76">
        <v>101.5832333333333</v>
      </c>
      <c r="DD76">
        <v>0.09941511333333333</v>
      </c>
      <c r="DE76">
        <v>25.0361</v>
      </c>
      <c r="DF76">
        <v>24.97885333333333</v>
      </c>
      <c r="DG76">
        <v>999.9000000000002</v>
      </c>
      <c r="DH76">
        <v>0</v>
      </c>
      <c r="DI76">
        <v>0</v>
      </c>
      <c r="DJ76">
        <v>9987.209666666666</v>
      </c>
      <c r="DK76">
        <v>0</v>
      </c>
      <c r="DL76">
        <v>1679.358333333334</v>
      </c>
      <c r="DM76">
        <v>-30.32374</v>
      </c>
      <c r="DN76">
        <v>999.0843333333331</v>
      </c>
      <c r="DO76">
        <v>1027.046333333333</v>
      </c>
      <c r="DP76">
        <v>2.370792</v>
      </c>
      <c r="DQ76">
        <v>1026.791</v>
      </c>
      <c r="DR76">
        <v>0.2490177666666667</v>
      </c>
      <c r="DS76">
        <v>0.2661288666666666</v>
      </c>
      <c r="DT76">
        <v>0.02529602666666667</v>
      </c>
      <c r="DU76">
        <v>-10.97848</v>
      </c>
      <c r="DV76">
        <v>-37.13732333333334</v>
      </c>
      <c r="DW76">
        <v>1499.989</v>
      </c>
      <c r="DX76">
        <v>0.9729940666666668</v>
      </c>
      <c r="DY76">
        <v>0.02700574666666666</v>
      </c>
      <c r="DZ76">
        <v>0</v>
      </c>
      <c r="EA76">
        <v>687.9393333333333</v>
      </c>
      <c r="EB76">
        <v>4.99931</v>
      </c>
      <c r="EC76">
        <v>11564.77</v>
      </c>
      <c r="ED76">
        <v>13259.11333333334</v>
      </c>
      <c r="EE76">
        <v>38.13296666666665</v>
      </c>
      <c r="EF76">
        <v>39.90179999999999</v>
      </c>
      <c r="EG76">
        <v>38.5977</v>
      </c>
      <c r="EH76">
        <v>38.84356666666667</v>
      </c>
      <c r="EI76">
        <v>39.08929999999999</v>
      </c>
      <c r="EJ76">
        <v>1454.615</v>
      </c>
      <c r="EK76">
        <v>40.37400000000002</v>
      </c>
      <c r="EL76">
        <v>0</v>
      </c>
      <c r="EM76">
        <v>83.79999995231628</v>
      </c>
      <c r="EN76">
        <v>0</v>
      </c>
      <c r="EO76">
        <v>688.0117200000001</v>
      </c>
      <c r="EP76">
        <v>11.56669232938414</v>
      </c>
      <c r="EQ76">
        <v>-218.3769233195717</v>
      </c>
      <c r="ER76">
        <v>11563.556</v>
      </c>
      <c r="ES76">
        <v>15</v>
      </c>
      <c r="ET76">
        <v>1689870895.5</v>
      </c>
      <c r="EU76" t="s">
        <v>677</v>
      </c>
      <c r="EV76">
        <v>1689870895.5</v>
      </c>
      <c r="EW76">
        <v>1689870267</v>
      </c>
      <c r="EX76">
        <v>29</v>
      </c>
      <c r="EY76">
        <v>0.077</v>
      </c>
      <c r="EZ76">
        <v>-0.029</v>
      </c>
      <c r="FA76">
        <v>0.842</v>
      </c>
      <c r="FB76">
        <v>-0.021</v>
      </c>
      <c r="FC76">
        <v>0</v>
      </c>
      <c r="FD76">
        <v>0</v>
      </c>
      <c r="FE76">
        <v>0.26</v>
      </c>
      <c r="FF76">
        <v>0.02</v>
      </c>
      <c r="FG76">
        <v>-30.63743902439024</v>
      </c>
      <c r="FH76">
        <v>5.249213937282206</v>
      </c>
      <c r="FI76">
        <v>0.5301722719921254</v>
      </c>
      <c r="FJ76">
        <v>0</v>
      </c>
      <c r="FK76">
        <v>996.3162580645162</v>
      </c>
      <c r="FL76">
        <v>11.32766129032034</v>
      </c>
      <c r="FM76">
        <v>0.8499111136728561</v>
      </c>
      <c r="FN76">
        <v>0</v>
      </c>
      <c r="FO76">
        <v>2.374283658536585</v>
      </c>
      <c r="FP76">
        <v>-0.05904188153309766</v>
      </c>
      <c r="FQ76">
        <v>0.005928973405194219</v>
      </c>
      <c r="FR76">
        <v>1</v>
      </c>
      <c r="FS76">
        <v>2.620525161290323</v>
      </c>
      <c r="FT76">
        <v>-0.05201661290322695</v>
      </c>
      <c r="FU76">
        <v>0.003931190307279705</v>
      </c>
      <c r="FV76">
        <v>1</v>
      </c>
      <c r="FW76">
        <v>2</v>
      </c>
      <c r="FX76">
        <v>4</v>
      </c>
      <c r="FY76" t="s">
        <v>459</v>
      </c>
      <c r="FZ76">
        <v>3.17874</v>
      </c>
      <c r="GA76">
        <v>2.79654</v>
      </c>
      <c r="GB76">
        <v>0.192144</v>
      </c>
      <c r="GC76">
        <v>0.196641</v>
      </c>
      <c r="GD76">
        <v>0.0213536</v>
      </c>
      <c r="GE76">
        <v>0.00235728</v>
      </c>
      <c r="GF76">
        <v>25278.9</v>
      </c>
      <c r="GG76">
        <v>20006</v>
      </c>
      <c r="GH76">
        <v>29241.7</v>
      </c>
      <c r="GI76">
        <v>24392.4</v>
      </c>
      <c r="GJ76">
        <v>36439.2</v>
      </c>
      <c r="GK76">
        <v>35537.4</v>
      </c>
      <c r="GL76">
        <v>40336.6</v>
      </c>
      <c r="GM76">
        <v>39791.9</v>
      </c>
      <c r="GN76">
        <v>2.17202</v>
      </c>
      <c r="GO76">
        <v>1.82148</v>
      </c>
      <c r="GP76">
        <v>0.0591576</v>
      </c>
      <c r="GQ76">
        <v>0</v>
      </c>
      <c r="GR76">
        <v>23.9921</v>
      </c>
      <c r="GS76">
        <v>999.9</v>
      </c>
      <c r="GT76">
        <v>35.2</v>
      </c>
      <c r="GU76">
        <v>34</v>
      </c>
      <c r="GV76">
        <v>18.5139</v>
      </c>
      <c r="GW76">
        <v>62.3813</v>
      </c>
      <c r="GX76">
        <v>33.8301</v>
      </c>
      <c r="GY76">
        <v>1</v>
      </c>
      <c r="GZ76">
        <v>-0.0225127</v>
      </c>
      <c r="HA76">
        <v>0.569619</v>
      </c>
      <c r="HB76">
        <v>20.2653</v>
      </c>
      <c r="HC76">
        <v>5.22463</v>
      </c>
      <c r="HD76">
        <v>11.9081</v>
      </c>
      <c r="HE76">
        <v>4.9636</v>
      </c>
      <c r="HF76">
        <v>3.292</v>
      </c>
      <c r="HG76">
        <v>9999</v>
      </c>
      <c r="HH76">
        <v>9999</v>
      </c>
      <c r="HI76">
        <v>9999</v>
      </c>
      <c r="HJ76">
        <v>999.9</v>
      </c>
      <c r="HK76">
        <v>4.97024</v>
      </c>
      <c r="HL76">
        <v>1.87528</v>
      </c>
      <c r="HM76">
        <v>1.87399</v>
      </c>
      <c r="HN76">
        <v>1.87318</v>
      </c>
      <c r="HO76">
        <v>1.87469</v>
      </c>
      <c r="HP76">
        <v>1.86965</v>
      </c>
      <c r="HQ76">
        <v>1.87378</v>
      </c>
      <c r="HR76">
        <v>1.87881</v>
      </c>
      <c r="HS76">
        <v>0</v>
      </c>
      <c r="HT76">
        <v>0</v>
      </c>
      <c r="HU76">
        <v>0</v>
      </c>
      <c r="HV76">
        <v>0</v>
      </c>
      <c r="HW76" t="s">
        <v>419</v>
      </c>
      <c r="HX76" t="s">
        <v>420</v>
      </c>
      <c r="HY76" t="s">
        <v>421</v>
      </c>
      <c r="HZ76" t="s">
        <v>421</v>
      </c>
      <c r="IA76" t="s">
        <v>421</v>
      </c>
      <c r="IB76" t="s">
        <v>421</v>
      </c>
      <c r="IC76">
        <v>0</v>
      </c>
      <c r="ID76">
        <v>100</v>
      </c>
      <c r="IE76">
        <v>100</v>
      </c>
      <c r="IF76">
        <v>0.177</v>
      </c>
      <c r="IG76">
        <v>-0.0236</v>
      </c>
      <c r="IH76">
        <v>0.8419844027003298</v>
      </c>
      <c r="II76">
        <v>0.0007502269904989051</v>
      </c>
      <c r="IJ76">
        <v>-1.907541437940456E-06</v>
      </c>
      <c r="IK76">
        <v>4.87577687351772E-10</v>
      </c>
      <c r="IL76">
        <v>-0.01922777380897783</v>
      </c>
      <c r="IM76">
        <v>-0.004180631305406676</v>
      </c>
      <c r="IN76">
        <v>0.0009752032425147314</v>
      </c>
      <c r="IO76">
        <v>-7.227821618075307E-06</v>
      </c>
      <c r="IP76">
        <v>1</v>
      </c>
      <c r="IQ76">
        <v>1943</v>
      </c>
      <c r="IR76">
        <v>1</v>
      </c>
      <c r="IS76">
        <v>21</v>
      </c>
      <c r="IT76">
        <v>6.9</v>
      </c>
      <c r="IU76">
        <v>17.4</v>
      </c>
      <c r="IV76">
        <v>2.23511</v>
      </c>
      <c r="IW76">
        <v>2.41577</v>
      </c>
      <c r="IX76">
        <v>1.42578</v>
      </c>
      <c r="IY76">
        <v>2.27051</v>
      </c>
      <c r="IZ76">
        <v>1.54785</v>
      </c>
      <c r="JA76">
        <v>2.3645</v>
      </c>
      <c r="JB76">
        <v>37.6745</v>
      </c>
      <c r="JC76">
        <v>14.3072</v>
      </c>
      <c r="JD76">
        <v>18</v>
      </c>
      <c r="JE76">
        <v>628.058</v>
      </c>
      <c r="JF76">
        <v>393.428</v>
      </c>
      <c r="JG76">
        <v>22.772</v>
      </c>
      <c r="JH76">
        <v>26.8855</v>
      </c>
      <c r="JI76">
        <v>30</v>
      </c>
      <c r="JJ76">
        <v>26.9038</v>
      </c>
      <c r="JK76">
        <v>26.8678</v>
      </c>
      <c r="JL76">
        <v>44.7392</v>
      </c>
      <c r="JM76">
        <v>100</v>
      </c>
      <c r="JN76">
        <v>0</v>
      </c>
      <c r="JO76">
        <v>22.7756</v>
      </c>
      <c r="JP76">
        <v>1027.96</v>
      </c>
      <c r="JQ76">
        <v>17.5146</v>
      </c>
      <c r="JR76">
        <v>95.27800000000001</v>
      </c>
      <c r="JS76">
        <v>101.243</v>
      </c>
    </row>
    <row r="77" spans="1:279">
      <c r="A77">
        <v>61</v>
      </c>
      <c r="B77">
        <v>1689871394</v>
      </c>
      <c r="C77">
        <v>10365.90000009537</v>
      </c>
      <c r="D77" t="s">
        <v>698</v>
      </c>
      <c r="E77" t="s">
        <v>699</v>
      </c>
      <c r="F77">
        <v>15</v>
      </c>
      <c r="L77" t="s">
        <v>616</v>
      </c>
      <c r="N77" t="s">
        <v>617</v>
      </c>
      <c r="O77" t="s">
        <v>618</v>
      </c>
      <c r="P77">
        <v>1689871386.25</v>
      </c>
      <c r="Q77">
        <f>(R77)/1000</f>
        <v>0</v>
      </c>
      <c r="R77">
        <f>1000*DB77*AP77*(CX77-CY77)/(100*CQ77*(1000-AP77*CX77))</f>
        <v>0</v>
      </c>
      <c r="S77">
        <f>DB77*AP77*(CW77-CV77*(1000-AP77*CY77)/(1000-AP77*CX77))/(100*CQ77)</f>
        <v>0</v>
      </c>
      <c r="T77">
        <f>CV77 - IF(AP77&gt;1, S77*CQ77*100.0/(AR77*DJ77), 0)</f>
        <v>0</v>
      </c>
      <c r="U77">
        <f>((AA77-Q77/2)*T77-S77)/(AA77+Q77/2)</f>
        <v>0</v>
      </c>
      <c r="V77">
        <f>U77*(DC77+DD77)/1000.0</f>
        <v>0</v>
      </c>
      <c r="W77">
        <f>(CV77 - IF(AP77&gt;1, S77*CQ77*100.0/(AR77*DJ77), 0))*(DC77+DD77)/1000.0</f>
        <v>0</v>
      </c>
      <c r="X77">
        <f>2.0/((1/Z77-1/Y77)+SIGN(Z77)*SQRT((1/Z77-1/Y77)*(1/Z77-1/Y77) + 4*CR77/((CR77+1)*(CR77+1))*(2*1/Z77*1/Y77-1/Y77*1/Y77)))</f>
        <v>0</v>
      </c>
      <c r="Y77">
        <f>IF(LEFT(CS77,1)&lt;&gt;"0",IF(LEFT(CS77,1)="1",3.0,CT77),$D$5+$E$5*(DJ77*DC77/($K$5*1000))+$F$5*(DJ77*DC77/($K$5*1000))*MAX(MIN(CQ77,$J$5),$I$5)*MAX(MIN(CQ77,$J$5),$I$5)+$G$5*MAX(MIN(CQ77,$J$5),$I$5)*(DJ77*DC77/($K$5*1000))+$H$5*(DJ77*DC77/($K$5*1000))*(DJ77*DC77/($K$5*1000)))</f>
        <v>0</v>
      </c>
      <c r="Z77">
        <f>Q77*(1000-(1000*0.61365*exp(17.502*AD77/(240.97+AD77))/(DC77+DD77)+CX77)/2)/(1000*0.61365*exp(17.502*AD77/(240.97+AD77))/(DC77+DD77)-CX77)</f>
        <v>0</v>
      </c>
      <c r="AA77">
        <f>1/((CR77+1)/(X77/1.6)+1/(Y77/1.37)) + CR77/((CR77+1)/(X77/1.6) + CR77/(Y77/1.37))</f>
        <v>0</v>
      </c>
      <c r="AB77">
        <f>(CM77*CP77)</f>
        <v>0</v>
      </c>
      <c r="AC77">
        <f>(DE77+(AB77+2*0.95*5.67E-8*(((DE77+$B$7)+273)^4-(DE77+273)^4)-44100*Q77)/(1.84*29.3*Y77+8*0.95*5.67E-8*(DE77+273)^3))</f>
        <v>0</v>
      </c>
      <c r="AD77">
        <f>($C$7*DF77+$D$7*DG77+$E$7*AC77)</f>
        <v>0</v>
      </c>
      <c r="AE77">
        <f>0.61365*exp(17.502*AD77/(240.97+AD77))</f>
        <v>0</v>
      </c>
      <c r="AF77">
        <f>(AG77/AH77*100)</f>
        <v>0</v>
      </c>
      <c r="AG77">
        <f>CX77*(DC77+DD77)/1000</f>
        <v>0</v>
      </c>
      <c r="AH77">
        <f>0.61365*exp(17.502*DE77/(240.97+DE77))</f>
        <v>0</v>
      </c>
      <c r="AI77">
        <f>(AE77-CX77*(DC77+DD77)/1000)</f>
        <v>0</v>
      </c>
      <c r="AJ77">
        <f>(-Q77*44100)</f>
        <v>0</v>
      </c>
      <c r="AK77">
        <f>2*29.3*Y77*0.92*(DE77-AD77)</f>
        <v>0</v>
      </c>
      <c r="AL77">
        <f>2*0.95*5.67E-8*(((DE77+$B$7)+273)^4-(AD77+273)^4)</f>
        <v>0</v>
      </c>
      <c r="AM77">
        <f>AB77+AL77+AJ77+AK77</f>
        <v>0</v>
      </c>
      <c r="AN77">
        <v>0</v>
      </c>
      <c r="AO77">
        <v>0</v>
      </c>
      <c r="AP77">
        <f>IF(AN77*$H$13&gt;=AR77,1.0,(AR77/(AR77-AN77*$H$13)))</f>
        <v>0</v>
      </c>
      <c r="AQ77">
        <f>(AP77-1)*100</f>
        <v>0</v>
      </c>
      <c r="AR77">
        <f>MAX(0,($B$13+$C$13*DJ77)/(1+$D$13*DJ77)*DC77/(DE77+273)*$E$13)</f>
        <v>0</v>
      </c>
      <c r="AS77" t="s">
        <v>647</v>
      </c>
      <c r="AT77">
        <v>12546.3</v>
      </c>
      <c r="AU77">
        <v>567.6487999999999</v>
      </c>
      <c r="AV77">
        <v>2596.4</v>
      </c>
      <c r="AW77">
        <f>1-AU77/AV77</f>
        <v>0</v>
      </c>
      <c r="AX77">
        <v>-1.24160784132644</v>
      </c>
      <c r="AY77" t="s">
        <v>700</v>
      </c>
      <c r="AZ77">
        <v>12561.2</v>
      </c>
      <c r="BA77">
        <v>708.0779200000001</v>
      </c>
      <c r="BB77">
        <v>1024.04</v>
      </c>
      <c r="BC77">
        <f>1-BA77/BB77</f>
        <v>0</v>
      </c>
      <c r="BD77">
        <v>0.5</v>
      </c>
      <c r="BE77">
        <f>CN77</f>
        <v>0</v>
      </c>
      <c r="BF77">
        <f>S77</f>
        <v>0</v>
      </c>
      <c r="BG77">
        <f>BC77*BD77*BE77</f>
        <v>0</v>
      </c>
      <c r="BH77">
        <f>(BF77-AX77)/BE77</f>
        <v>0</v>
      </c>
      <c r="BI77">
        <f>(AV77-BB77)/BB77</f>
        <v>0</v>
      </c>
      <c r="BJ77">
        <f>AU77/(AW77+AU77/BB77)</f>
        <v>0</v>
      </c>
      <c r="BK77" t="s">
        <v>701</v>
      </c>
      <c r="BL77">
        <v>483.31</v>
      </c>
      <c r="BM77">
        <f>IF(BL77&lt;&gt;0, BL77, BJ77)</f>
        <v>0</v>
      </c>
      <c r="BN77">
        <f>1-BM77/BB77</f>
        <v>0</v>
      </c>
      <c r="BO77">
        <f>(BB77-BA77)/(BB77-BM77)</f>
        <v>0</v>
      </c>
      <c r="BP77">
        <f>(AV77-BB77)/(AV77-BM77)</f>
        <v>0</v>
      </c>
      <c r="BQ77">
        <f>(BB77-BA77)/(BB77-AU77)</f>
        <v>0</v>
      </c>
      <c r="BR77">
        <f>(AV77-BB77)/(AV77-AU77)</f>
        <v>0</v>
      </c>
      <c r="BS77">
        <f>(BO77*BM77/BA77)</f>
        <v>0</v>
      </c>
      <c r="BT77">
        <f>(1-BS77)</f>
        <v>0</v>
      </c>
      <c r="BU77">
        <v>2899</v>
      </c>
      <c r="BV77">
        <v>300</v>
      </c>
      <c r="BW77">
        <v>300</v>
      </c>
      <c r="BX77">
        <v>300</v>
      </c>
      <c r="BY77">
        <v>12561.2</v>
      </c>
      <c r="BZ77">
        <v>973.36</v>
      </c>
      <c r="CA77">
        <v>-0.009101990000000001</v>
      </c>
      <c r="CB77">
        <v>-1.59</v>
      </c>
      <c r="CC77" t="s">
        <v>415</v>
      </c>
      <c r="CD77" t="s">
        <v>415</v>
      </c>
      <c r="CE77" t="s">
        <v>415</v>
      </c>
      <c r="CF77" t="s">
        <v>415</v>
      </c>
      <c r="CG77" t="s">
        <v>415</v>
      </c>
      <c r="CH77" t="s">
        <v>415</v>
      </c>
      <c r="CI77" t="s">
        <v>415</v>
      </c>
      <c r="CJ77" t="s">
        <v>415</v>
      </c>
      <c r="CK77" t="s">
        <v>415</v>
      </c>
      <c r="CL77" t="s">
        <v>415</v>
      </c>
      <c r="CM77">
        <f>$B$11*DK77+$C$11*DL77+$F$11*DW77*(1-DZ77)</f>
        <v>0</v>
      </c>
      <c r="CN77">
        <f>CM77*CO77</f>
        <v>0</v>
      </c>
      <c r="CO77">
        <f>($B$11*$D$9+$C$11*$D$9+$F$11*((EJ77+EB77)/MAX(EJ77+EB77+EK77, 0.1)*$I$9+EK77/MAX(EJ77+EB77+EK77, 0.1)*$J$9))/($B$11+$C$11+$F$11)</f>
        <v>0</v>
      </c>
      <c r="CP77">
        <f>($B$11*$K$9+$C$11*$K$9+$F$11*((EJ77+EB77)/MAX(EJ77+EB77+EK77, 0.1)*$P$9+EK77/MAX(EJ77+EB77+EK77, 0.1)*$Q$9))/($B$11+$C$11+$F$11)</f>
        <v>0</v>
      </c>
      <c r="CQ77">
        <v>6</v>
      </c>
      <c r="CR77">
        <v>0.5</v>
      </c>
      <c r="CS77" t="s">
        <v>416</v>
      </c>
      <c r="CT77">
        <v>2</v>
      </c>
      <c r="CU77">
        <v>1689871386.25</v>
      </c>
      <c r="CV77">
        <v>1196.71</v>
      </c>
      <c r="CW77">
        <v>1228.946666666667</v>
      </c>
      <c r="CX77">
        <v>2.582809</v>
      </c>
      <c r="CY77">
        <v>0.2508894</v>
      </c>
      <c r="CZ77">
        <v>1196.867666666666</v>
      </c>
      <c r="DA77">
        <v>2.606437333333334</v>
      </c>
      <c r="DB77">
        <v>600.2476333333332</v>
      </c>
      <c r="DC77">
        <v>101.5816</v>
      </c>
      <c r="DD77">
        <v>0.1001076433333333</v>
      </c>
      <c r="DE77">
        <v>25.18656666666666</v>
      </c>
      <c r="DF77">
        <v>25.19223</v>
      </c>
      <c r="DG77">
        <v>999.9000000000002</v>
      </c>
      <c r="DH77">
        <v>0</v>
      </c>
      <c r="DI77">
        <v>0</v>
      </c>
      <c r="DJ77">
        <v>9999.629666666668</v>
      </c>
      <c r="DK77">
        <v>0</v>
      </c>
      <c r="DL77">
        <v>1747.070333333334</v>
      </c>
      <c r="DM77">
        <v>-32.23655</v>
      </c>
      <c r="DN77">
        <v>1199.809</v>
      </c>
      <c r="DO77">
        <v>1229.253666666667</v>
      </c>
      <c r="DP77">
        <v>2.331919999999999</v>
      </c>
      <c r="DQ77">
        <v>1228.946666666667</v>
      </c>
      <c r="DR77">
        <v>0.2508894</v>
      </c>
      <c r="DS77">
        <v>0.2623659</v>
      </c>
      <c r="DT77">
        <v>0.02548575</v>
      </c>
      <c r="DU77">
        <v>-11.15693333333333</v>
      </c>
      <c r="DV77">
        <v>-37.06366333333333</v>
      </c>
      <c r="DW77">
        <v>1500.010333333333</v>
      </c>
      <c r="DX77">
        <v>0.9730053666666667</v>
      </c>
      <c r="DY77">
        <v>0.02699489</v>
      </c>
      <c r="DZ77">
        <v>0</v>
      </c>
      <c r="EA77">
        <v>708.093</v>
      </c>
      <c r="EB77">
        <v>4.99931</v>
      </c>
      <c r="EC77">
        <v>11886.34333333333</v>
      </c>
      <c r="ED77">
        <v>13259.35333333333</v>
      </c>
      <c r="EE77">
        <v>37.25806666666666</v>
      </c>
      <c r="EF77">
        <v>38.9164</v>
      </c>
      <c r="EG77">
        <v>37.74986666666666</v>
      </c>
      <c r="EH77">
        <v>37.854</v>
      </c>
      <c r="EI77">
        <v>38.27059999999999</v>
      </c>
      <c r="EJ77">
        <v>1454.652333333334</v>
      </c>
      <c r="EK77">
        <v>40.35833333333333</v>
      </c>
      <c r="EL77">
        <v>0</v>
      </c>
      <c r="EM77">
        <v>83.79999995231628</v>
      </c>
      <c r="EN77">
        <v>0</v>
      </c>
      <c r="EO77">
        <v>708.0779200000001</v>
      </c>
      <c r="EP77">
        <v>-3.756076937511748</v>
      </c>
      <c r="EQ77">
        <v>69.6307694472757</v>
      </c>
      <c r="ER77">
        <v>11886.14</v>
      </c>
      <c r="ES77">
        <v>15</v>
      </c>
      <c r="ET77">
        <v>1689870895.5</v>
      </c>
      <c r="EU77" t="s">
        <v>677</v>
      </c>
      <c r="EV77">
        <v>1689870895.5</v>
      </c>
      <c r="EW77">
        <v>1689870267</v>
      </c>
      <c r="EX77">
        <v>29</v>
      </c>
      <c r="EY77">
        <v>0.077</v>
      </c>
      <c r="EZ77">
        <v>-0.029</v>
      </c>
      <c r="FA77">
        <v>0.842</v>
      </c>
      <c r="FB77">
        <v>-0.021</v>
      </c>
      <c r="FC77">
        <v>0</v>
      </c>
      <c r="FD77">
        <v>0</v>
      </c>
      <c r="FE77">
        <v>0.26</v>
      </c>
      <c r="FF77">
        <v>0.02</v>
      </c>
      <c r="FG77">
        <v>-32.5689075</v>
      </c>
      <c r="FH77">
        <v>5.615114071294526</v>
      </c>
      <c r="FI77">
        <v>0.5787503682018268</v>
      </c>
      <c r="FJ77">
        <v>0</v>
      </c>
      <c r="FK77">
        <v>1196.628333333334</v>
      </c>
      <c r="FL77">
        <v>9.266562847608441</v>
      </c>
      <c r="FM77">
        <v>0.6756926487357797</v>
      </c>
      <c r="FN77">
        <v>0</v>
      </c>
      <c r="FO77">
        <v>2.333324</v>
      </c>
      <c r="FP77">
        <v>-0.02995677298311863</v>
      </c>
      <c r="FQ77">
        <v>0.002931784269007496</v>
      </c>
      <c r="FR77">
        <v>1</v>
      </c>
      <c r="FS77">
        <v>2.583025333333334</v>
      </c>
      <c r="FT77">
        <v>-0.0314536151279225</v>
      </c>
      <c r="FU77">
        <v>0.002325405675480222</v>
      </c>
      <c r="FV77">
        <v>1</v>
      </c>
      <c r="FW77">
        <v>2</v>
      </c>
      <c r="FX77">
        <v>4</v>
      </c>
      <c r="FY77" t="s">
        <v>459</v>
      </c>
      <c r="FZ77">
        <v>3.17854</v>
      </c>
      <c r="GA77">
        <v>2.79732</v>
      </c>
      <c r="GB77">
        <v>0.215794</v>
      </c>
      <c r="GC77">
        <v>0.22023</v>
      </c>
      <c r="GD77">
        <v>0.0211044</v>
      </c>
      <c r="GE77">
        <v>0.00237693</v>
      </c>
      <c r="GF77">
        <v>24537.9</v>
      </c>
      <c r="GG77">
        <v>19417.6</v>
      </c>
      <c r="GH77">
        <v>29240.4</v>
      </c>
      <c r="GI77">
        <v>24391</v>
      </c>
      <c r="GJ77">
        <v>36448.5</v>
      </c>
      <c r="GK77">
        <v>35535.8</v>
      </c>
      <c r="GL77">
        <v>40335.7</v>
      </c>
      <c r="GM77">
        <v>39790</v>
      </c>
      <c r="GN77">
        <v>2.17133</v>
      </c>
      <c r="GO77">
        <v>1.82127</v>
      </c>
      <c r="GP77">
        <v>0.0593215</v>
      </c>
      <c r="GQ77">
        <v>0</v>
      </c>
      <c r="GR77">
        <v>24.223</v>
      </c>
      <c r="GS77">
        <v>999.9</v>
      </c>
      <c r="GT77">
        <v>35.1</v>
      </c>
      <c r="GU77">
        <v>34.2</v>
      </c>
      <c r="GV77">
        <v>18.6679</v>
      </c>
      <c r="GW77">
        <v>62.0413</v>
      </c>
      <c r="GX77">
        <v>33.9463</v>
      </c>
      <c r="GY77">
        <v>1</v>
      </c>
      <c r="GZ77">
        <v>-0.0137449</v>
      </c>
      <c r="HA77">
        <v>2.57798</v>
      </c>
      <c r="HB77">
        <v>20.2451</v>
      </c>
      <c r="HC77">
        <v>5.22687</v>
      </c>
      <c r="HD77">
        <v>11.9083</v>
      </c>
      <c r="HE77">
        <v>4.9639</v>
      </c>
      <c r="HF77">
        <v>3.292</v>
      </c>
      <c r="HG77">
        <v>9999</v>
      </c>
      <c r="HH77">
        <v>9999</v>
      </c>
      <c r="HI77">
        <v>9999</v>
      </c>
      <c r="HJ77">
        <v>999.9</v>
      </c>
      <c r="HK77">
        <v>4.9702</v>
      </c>
      <c r="HL77">
        <v>1.87527</v>
      </c>
      <c r="HM77">
        <v>1.87398</v>
      </c>
      <c r="HN77">
        <v>1.87318</v>
      </c>
      <c r="HO77">
        <v>1.87468</v>
      </c>
      <c r="HP77">
        <v>1.86964</v>
      </c>
      <c r="HQ77">
        <v>1.87378</v>
      </c>
      <c r="HR77">
        <v>1.87881</v>
      </c>
      <c r="HS77">
        <v>0</v>
      </c>
      <c r="HT77">
        <v>0</v>
      </c>
      <c r="HU77">
        <v>0</v>
      </c>
      <c r="HV77">
        <v>0</v>
      </c>
      <c r="HW77" t="s">
        <v>419</v>
      </c>
      <c r="HX77" t="s">
        <v>420</v>
      </c>
      <c r="HY77" t="s">
        <v>421</v>
      </c>
      <c r="HZ77" t="s">
        <v>421</v>
      </c>
      <c r="IA77" t="s">
        <v>421</v>
      </c>
      <c r="IB77" t="s">
        <v>421</v>
      </c>
      <c r="IC77">
        <v>0</v>
      </c>
      <c r="ID77">
        <v>100</v>
      </c>
      <c r="IE77">
        <v>100</v>
      </c>
      <c r="IF77">
        <v>-0.16</v>
      </c>
      <c r="IG77">
        <v>-0.0236</v>
      </c>
      <c r="IH77">
        <v>0.8419844027003298</v>
      </c>
      <c r="II77">
        <v>0.0007502269904989051</v>
      </c>
      <c r="IJ77">
        <v>-1.907541437940456E-06</v>
      </c>
      <c r="IK77">
        <v>4.87577687351772E-10</v>
      </c>
      <c r="IL77">
        <v>-0.01922777380897783</v>
      </c>
      <c r="IM77">
        <v>-0.004180631305406676</v>
      </c>
      <c r="IN77">
        <v>0.0009752032425147314</v>
      </c>
      <c r="IO77">
        <v>-7.227821618075307E-06</v>
      </c>
      <c r="IP77">
        <v>1</v>
      </c>
      <c r="IQ77">
        <v>1943</v>
      </c>
      <c r="IR77">
        <v>1</v>
      </c>
      <c r="IS77">
        <v>21</v>
      </c>
      <c r="IT77">
        <v>8.300000000000001</v>
      </c>
      <c r="IU77">
        <v>18.8</v>
      </c>
      <c r="IV77">
        <v>2.59277</v>
      </c>
      <c r="IW77">
        <v>2.39258</v>
      </c>
      <c r="IX77">
        <v>1.42578</v>
      </c>
      <c r="IY77">
        <v>2.27051</v>
      </c>
      <c r="IZ77">
        <v>1.54785</v>
      </c>
      <c r="JA77">
        <v>2.48657</v>
      </c>
      <c r="JB77">
        <v>37.7953</v>
      </c>
      <c r="JC77">
        <v>14.2809</v>
      </c>
      <c r="JD77">
        <v>18</v>
      </c>
      <c r="JE77">
        <v>627.867</v>
      </c>
      <c r="JF77">
        <v>393.515</v>
      </c>
      <c r="JG77">
        <v>21.7942</v>
      </c>
      <c r="JH77">
        <v>26.9239</v>
      </c>
      <c r="JI77">
        <v>30.0009</v>
      </c>
      <c r="JJ77">
        <v>26.9342</v>
      </c>
      <c r="JK77">
        <v>26.8963</v>
      </c>
      <c r="JL77">
        <v>51.9037</v>
      </c>
      <c r="JM77">
        <v>100</v>
      </c>
      <c r="JN77">
        <v>0</v>
      </c>
      <c r="JO77">
        <v>21.6182</v>
      </c>
      <c r="JP77">
        <v>1230.16</v>
      </c>
      <c r="JQ77">
        <v>17.5146</v>
      </c>
      <c r="JR77">
        <v>95.27509999999999</v>
      </c>
      <c r="JS77">
        <v>101.238</v>
      </c>
    </row>
    <row r="78" spans="1:279">
      <c r="A78">
        <v>62</v>
      </c>
      <c r="B78">
        <v>1689871478</v>
      </c>
      <c r="C78">
        <v>10449.90000009537</v>
      </c>
      <c r="D78" t="s">
        <v>702</v>
      </c>
      <c r="E78" t="s">
        <v>703</v>
      </c>
      <c r="F78">
        <v>15</v>
      </c>
      <c r="L78" t="s">
        <v>616</v>
      </c>
      <c r="N78" t="s">
        <v>617</v>
      </c>
      <c r="O78" t="s">
        <v>618</v>
      </c>
      <c r="P78">
        <v>1689871470.25</v>
      </c>
      <c r="Q78">
        <f>(R78)/1000</f>
        <v>0</v>
      </c>
      <c r="R78">
        <f>1000*DB78*AP78*(CX78-CY78)/(100*CQ78*(1000-AP78*CX78))</f>
        <v>0</v>
      </c>
      <c r="S78">
        <f>DB78*AP78*(CW78-CV78*(1000-AP78*CY78)/(1000-AP78*CX78))/(100*CQ78)</f>
        <v>0</v>
      </c>
      <c r="T78">
        <f>CV78 - IF(AP78&gt;1, S78*CQ78*100.0/(AR78*DJ78), 0)</f>
        <v>0</v>
      </c>
      <c r="U78">
        <f>((AA78-Q78/2)*T78-S78)/(AA78+Q78/2)</f>
        <v>0</v>
      </c>
      <c r="V78">
        <f>U78*(DC78+DD78)/1000.0</f>
        <v>0</v>
      </c>
      <c r="W78">
        <f>(CV78 - IF(AP78&gt;1, S78*CQ78*100.0/(AR78*DJ78), 0))*(DC78+DD78)/1000.0</f>
        <v>0</v>
      </c>
      <c r="X78">
        <f>2.0/((1/Z78-1/Y78)+SIGN(Z78)*SQRT((1/Z78-1/Y78)*(1/Z78-1/Y78) + 4*CR78/((CR78+1)*(CR78+1))*(2*1/Z78*1/Y78-1/Y78*1/Y78)))</f>
        <v>0</v>
      </c>
      <c r="Y78">
        <f>IF(LEFT(CS78,1)&lt;&gt;"0",IF(LEFT(CS78,1)="1",3.0,CT78),$D$5+$E$5*(DJ78*DC78/($K$5*1000))+$F$5*(DJ78*DC78/($K$5*1000))*MAX(MIN(CQ78,$J$5),$I$5)*MAX(MIN(CQ78,$J$5),$I$5)+$G$5*MAX(MIN(CQ78,$J$5),$I$5)*(DJ78*DC78/($K$5*1000))+$H$5*(DJ78*DC78/($K$5*1000))*(DJ78*DC78/($K$5*1000)))</f>
        <v>0</v>
      </c>
      <c r="Z78">
        <f>Q78*(1000-(1000*0.61365*exp(17.502*AD78/(240.97+AD78))/(DC78+DD78)+CX78)/2)/(1000*0.61365*exp(17.502*AD78/(240.97+AD78))/(DC78+DD78)-CX78)</f>
        <v>0</v>
      </c>
      <c r="AA78">
        <f>1/((CR78+1)/(X78/1.6)+1/(Y78/1.37)) + CR78/((CR78+1)/(X78/1.6) + CR78/(Y78/1.37))</f>
        <v>0</v>
      </c>
      <c r="AB78">
        <f>(CM78*CP78)</f>
        <v>0</v>
      </c>
      <c r="AC78">
        <f>(DE78+(AB78+2*0.95*5.67E-8*(((DE78+$B$7)+273)^4-(DE78+273)^4)-44100*Q78)/(1.84*29.3*Y78+8*0.95*5.67E-8*(DE78+273)^3))</f>
        <v>0</v>
      </c>
      <c r="AD78">
        <f>($C$7*DF78+$D$7*DG78+$E$7*AC78)</f>
        <v>0</v>
      </c>
      <c r="AE78">
        <f>0.61365*exp(17.502*AD78/(240.97+AD78))</f>
        <v>0</v>
      </c>
      <c r="AF78">
        <f>(AG78/AH78*100)</f>
        <v>0</v>
      </c>
      <c r="AG78">
        <f>CX78*(DC78+DD78)/1000</f>
        <v>0</v>
      </c>
      <c r="AH78">
        <f>0.61365*exp(17.502*DE78/(240.97+DE78))</f>
        <v>0</v>
      </c>
      <c r="AI78">
        <f>(AE78-CX78*(DC78+DD78)/1000)</f>
        <v>0</v>
      </c>
      <c r="AJ78">
        <f>(-Q78*44100)</f>
        <v>0</v>
      </c>
      <c r="AK78">
        <f>2*29.3*Y78*0.92*(DE78-AD78)</f>
        <v>0</v>
      </c>
      <c r="AL78">
        <f>2*0.95*5.67E-8*(((DE78+$B$7)+273)^4-(AD78+273)^4)</f>
        <v>0</v>
      </c>
      <c r="AM78">
        <f>AB78+AL78+AJ78+AK78</f>
        <v>0</v>
      </c>
      <c r="AN78">
        <v>0</v>
      </c>
      <c r="AO78">
        <v>0</v>
      </c>
      <c r="AP78">
        <f>IF(AN78*$H$13&gt;=AR78,1.0,(AR78/(AR78-AN78*$H$13)))</f>
        <v>0</v>
      </c>
      <c r="AQ78">
        <f>(AP78-1)*100</f>
        <v>0</v>
      </c>
      <c r="AR78">
        <f>MAX(0,($B$13+$C$13*DJ78)/(1+$D$13*DJ78)*DC78/(DE78+273)*$E$13)</f>
        <v>0</v>
      </c>
      <c r="AS78" t="s">
        <v>647</v>
      </c>
      <c r="AT78">
        <v>12546.3</v>
      </c>
      <c r="AU78">
        <v>567.6487999999999</v>
      </c>
      <c r="AV78">
        <v>2596.4</v>
      </c>
      <c r="AW78">
        <f>1-AU78/AV78</f>
        <v>0</v>
      </c>
      <c r="AX78">
        <v>-1.24160784132644</v>
      </c>
      <c r="AY78" t="s">
        <v>704</v>
      </c>
      <c r="AZ78">
        <v>12561.9</v>
      </c>
      <c r="BA78">
        <v>725.5260000000001</v>
      </c>
      <c r="BB78">
        <v>997.009</v>
      </c>
      <c r="BC78">
        <f>1-BA78/BB78</f>
        <v>0</v>
      </c>
      <c r="BD78">
        <v>0.5</v>
      </c>
      <c r="BE78">
        <f>CN78</f>
        <v>0</v>
      </c>
      <c r="BF78">
        <f>S78</f>
        <v>0</v>
      </c>
      <c r="BG78">
        <f>BC78*BD78*BE78</f>
        <v>0</v>
      </c>
      <c r="BH78">
        <f>(BF78-AX78)/BE78</f>
        <v>0</v>
      </c>
      <c r="BI78">
        <f>(AV78-BB78)/BB78</f>
        <v>0</v>
      </c>
      <c r="BJ78">
        <f>AU78/(AW78+AU78/BB78)</f>
        <v>0</v>
      </c>
      <c r="BK78" t="s">
        <v>705</v>
      </c>
      <c r="BL78">
        <v>479.46</v>
      </c>
      <c r="BM78">
        <f>IF(BL78&lt;&gt;0, BL78, BJ78)</f>
        <v>0</v>
      </c>
      <c r="BN78">
        <f>1-BM78/BB78</f>
        <v>0</v>
      </c>
      <c r="BO78">
        <f>(BB78-BA78)/(BB78-BM78)</f>
        <v>0</v>
      </c>
      <c r="BP78">
        <f>(AV78-BB78)/(AV78-BM78)</f>
        <v>0</v>
      </c>
      <c r="BQ78">
        <f>(BB78-BA78)/(BB78-AU78)</f>
        <v>0</v>
      </c>
      <c r="BR78">
        <f>(AV78-BB78)/(AV78-AU78)</f>
        <v>0</v>
      </c>
      <c r="BS78">
        <f>(BO78*BM78/BA78)</f>
        <v>0</v>
      </c>
      <c r="BT78">
        <f>(1-BS78)</f>
        <v>0</v>
      </c>
      <c r="BU78">
        <v>2901</v>
      </c>
      <c r="BV78">
        <v>300</v>
      </c>
      <c r="BW78">
        <v>300</v>
      </c>
      <c r="BX78">
        <v>300</v>
      </c>
      <c r="BY78">
        <v>12561.9</v>
      </c>
      <c r="BZ78">
        <v>953.15</v>
      </c>
      <c r="CA78">
        <v>-0.009103089999999999</v>
      </c>
      <c r="CB78">
        <v>-2.68</v>
      </c>
      <c r="CC78" t="s">
        <v>415</v>
      </c>
      <c r="CD78" t="s">
        <v>415</v>
      </c>
      <c r="CE78" t="s">
        <v>415</v>
      </c>
      <c r="CF78" t="s">
        <v>415</v>
      </c>
      <c r="CG78" t="s">
        <v>415</v>
      </c>
      <c r="CH78" t="s">
        <v>415</v>
      </c>
      <c r="CI78" t="s">
        <v>415</v>
      </c>
      <c r="CJ78" t="s">
        <v>415</v>
      </c>
      <c r="CK78" t="s">
        <v>415</v>
      </c>
      <c r="CL78" t="s">
        <v>415</v>
      </c>
      <c r="CM78">
        <f>$B$11*DK78+$C$11*DL78+$F$11*DW78*(1-DZ78)</f>
        <v>0</v>
      </c>
      <c r="CN78">
        <f>CM78*CO78</f>
        <v>0</v>
      </c>
      <c r="CO78">
        <f>($B$11*$D$9+$C$11*$D$9+$F$11*((EJ78+EB78)/MAX(EJ78+EB78+EK78, 0.1)*$I$9+EK78/MAX(EJ78+EB78+EK78, 0.1)*$J$9))/($B$11+$C$11+$F$11)</f>
        <v>0</v>
      </c>
      <c r="CP78">
        <f>($B$11*$K$9+$C$11*$K$9+$F$11*((EJ78+EB78)/MAX(EJ78+EB78+EK78, 0.1)*$P$9+EK78/MAX(EJ78+EB78+EK78, 0.1)*$Q$9))/($B$11+$C$11+$F$11)</f>
        <v>0</v>
      </c>
      <c r="CQ78">
        <v>6</v>
      </c>
      <c r="CR78">
        <v>0.5</v>
      </c>
      <c r="CS78" t="s">
        <v>416</v>
      </c>
      <c r="CT78">
        <v>2</v>
      </c>
      <c r="CU78">
        <v>1689871470.25</v>
      </c>
      <c r="CV78">
        <v>1494.967</v>
      </c>
      <c r="CW78">
        <v>1527.442333333333</v>
      </c>
      <c r="CX78">
        <v>2.500178333333333</v>
      </c>
      <c r="CY78">
        <v>0.2565718666666667</v>
      </c>
      <c r="CZ78">
        <v>1495.638666666666</v>
      </c>
      <c r="DA78">
        <v>2.523861000000001</v>
      </c>
      <c r="DB78">
        <v>600.2378999999999</v>
      </c>
      <c r="DC78">
        <v>101.5738333333333</v>
      </c>
      <c r="DD78">
        <v>0.10007574</v>
      </c>
      <c r="DE78">
        <v>24.92867</v>
      </c>
      <c r="DF78">
        <v>24.99434</v>
      </c>
      <c r="DG78">
        <v>999.9000000000002</v>
      </c>
      <c r="DH78">
        <v>0</v>
      </c>
      <c r="DI78">
        <v>0</v>
      </c>
      <c r="DJ78">
        <v>9998.965</v>
      </c>
      <c r="DK78">
        <v>0</v>
      </c>
      <c r="DL78">
        <v>1750.814666666666</v>
      </c>
      <c r="DM78">
        <v>-32.47367333333333</v>
      </c>
      <c r="DN78">
        <v>1498.714666666667</v>
      </c>
      <c r="DO78">
        <v>1527.833333333333</v>
      </c>
      <c r="DP78">
        <v>2.243605333333333</v>
      </c>
      <c r="DQ78">
        <v>1527.442333333333</v>
      </c>
      <c r="DR78">
        <v>0.2565718666666667</v>
      </c>
      <c r="DS78">
        <v>0.2539523666666667</v>
      </c>
      <c r="DT78">
        <v>0.02606096</v>
      </c>
      <c r="DU78">
        <v>-11.56437</v>
      </c>
      <c r="DV78">
        <v>-36.84340333333333</v>
      </c>
      <c r="DW78">
        <v>1499.976</v>
      </c>
      <c r="DX78">
        <v>0.9730008666666666</v>
      </c>
      <c r="DY78">
        <v>0.0269994</v>
      </c>
      <c r="DZ78">
        <v>0</v>
      </c>
      <c r="EA78">
        <v>725.7825666666665</v>
      </c>
      <c r="EB78">
        <v>4.99931</v>
      </c>
      <c r="EC78">
        <v>12157.97</v>
      </c>
      <c r="ED78">
        <v>13259.03</v>
      </c>
      <c r="EE78">
        <v>36.93909999999999</v>
      </c>
      <c r="EF78">
        <v>38.71219999999999</v>
      </c>
      <c r="EG78">
        <v>37.43699999999999</v>
      </c>
      <c r="EH78">
        <v>37.68286666666666</v>
      </c>
      <c r="EI78">
        <v>37.98109999999999</v>
      </c>
      <c r="EJ78">
        <v>1454.612666666667</v>
      </c>
      <c r="EK78">
        <v>40.36333333333334</v>
      </c>
      <c r="EL78">
        <v>0</v>
      </c>
      <c r="EM78">
        <v>83.70000004768372</v>
      </c>
      <c r="EN78">
        <v>0</v>
      </c>
      <c r="EO78">
        <v>725.5260000000001</v>
      </c>
      <c r="EP78">
        <v>-14.26200000035161</v>
      </c>
      <c r="EQ78">
        <v>-256.3461538064149</v>
      </c>
      <c r="ER78">
        <v>12154.14</v>
      </c>
      <c r="ES78">
        <v>15</v>
      </c>
      <c r="ET78">
        <v>1689870895.5</v>
      </c>
      <c r="EU78" t="s">
        <v>677</v>
      </c>
      <c r="EV78">
        <v>1689870895.5</v>
      </c>
      <c r="EW78">
        <v>1689870267</v>
      </c>
      <c r="EX78">
        <v>29</v>
      </c>
      <c r="EY78">
        <v>0.077</v>
      </c>
      <c r="EZ78">
        <v>-0.029</v>
      </c>
      <c r="FA78">
        <v>0.842</v>
      </c>
      <c r="FB78">
        <v>-0.021</v>
      </c>
      <c r="FC78">
        <v>0</v>
      </c>
      <c r="FD78">
        <v>0</v>
      </c>
      <c r="FE78">
        <v>0.26</v>
      </c>
      <c r="FF78">
        <v>0.02</v>
      </c>
      <c r="FG78">
        <v>-32.79570243902439</v>
      </c>
      <c r="FH78">
        <v>4.989746341463333</v>
      </c>
      <c r="FI78">
        <v>0.527028941440603</v>
      </c>
      <c r="FJ78">
        <v>0</v>
      </c>
      <c r="FK78">
        <v>1494.642580645162</v>
      </c>
      <c r="FL78">
        <v>15.27967741935582</v>
      </c>
      <c r="FM78">
        <v>1.142670803896298</v>
      </c>
      <c r="FN78">
        <v>0</v>
      </c>
      <c r="FO78">
        <v>2.246735609756098</v>
      </c>
      <c r="FP78">
        <v>-0.04675777003484172</v>
      </c>
      <c r="FQ78">
        <v>0.004884429741176569</v>
      </c>
      <c r="FR78">
        <v>1</v>
      </c>
      <c r="FS78">
        <v>2.50085935483871</v>
      </c>
      <c r="FT78">
        <v>-0.02911016129032497</v>
      </c>
      <c r="FU78">
        <v>0.002226494330359203</v>
      </c>
      <c r="FV78">
        <v>1</v>
      </c>
      <c r="FW78">
        <v>2</v>
      </c>
      <c r="FX78">
        <v>4</v>
      </c>
      <c r="FY78" t="s">
        <v>459</v>
      </c>
      <c r="FZ78">
        <v>3.17808</v>
      </c>
      <c r="GA78">
        <v>2.79703</v>
      </c>
      <c r="GB78">
        <v>0.247508</v>
      </c>
      <c r="GC78">
        <v>0.25158</v>
      </c>
      <c r="GD78">
        <v>0.0205103</v>
      </c>
      <c r="GE78">
        <v>0.00243075</v>
      </c>
      <c r="GF78">
        <v>23541.1</v>
      </c>
      <c r="GG78">
        <v>18634.1</v>
      </c>
      <c r="GH78">
        <v>29235.3</v>
      </c>
      <c r="GI78">
        <v>24387.5</v>
      </c>
      <c r="GJ78">
        <v>36465.2</v>
      </c>
      <c r="GK78">
        <v>35529.8</v>
      </c>
      <c r="GL78">
        <v>40328.7</v>
      </c>
      <c r="GM78">
        <v>39784.4</v>
      </c>
      <c r="GN78">
        <v>2.17025</v>
      </c>
      <c r="GO78">
        <v>1.81895</v>
      </c>
      <c r="GP78">
        <v>0.0310838</v>
      </c>
      <c r="GQ78">
        <v>0</v>
      </c>
      <c r="GR78">
        <v>24.5195</v>
      </c>
      <c r="GS78">
        <v>999.9</v>
      </c>
      <c r="GT78">
        <v>35.2</v>
      </c>
      <c r="GU78">
        <v>34.4</v>
      </c>
      <c r="GV78">
        <v>18.9327</v>
      </c>
      <c r="GW78">
        <v>62.5213</v>
      </c>
      <c r="GX78">
        <v>34.379</v>
      </c>
      <c r="GY78">
        <v>1</v>
      </c>
      <c r="GZ78">
        <v>-0.00727896</v>
      </c>
      <c r="HA78">
        <v>2.05554</v>
      </c>
      <c r="HB78">
        <v>20.2548</v>
      </c>
      <c r="HC78">
        <v>5.22717</v>
      </c>
      <c r="HD78">
        <v>11.9096</v>
      </c>
      <c r="HE78">
        <v>4.964</v>
      </c>
      <c r="HF78">
        <v>3.292</v>
      </c>
      <c r="HG78">
        <v>9999</v>
      </c>
      <c r="HH78">
        <v>9999</v>
      </c>
      <c r="HI78">
        <v>9999</v>
      </c>
      <c r="HJ78">
        <v>999.9</v>
      </c>
      <c r="HK78">
        <v>4.97018</v>
      </c>
      <c r="HL78">
        <v>1.87525</v>
      </c>
      <c r="HM78">
        <v>1.87398</v>
      </c>
      <c r="HN78">
        <v>1.8732</v>
      </c>
      <c r="HO78">
        <v>1.87468</v>
      </c>
      <c r="HP78">
        <v>1.86962</v>
      </c>
      <c r="HQ78">
        <v>1.87378</v>
      </c>
      <c r="HR78">
        <v>1.87881</v>
      </c>
      <c r="HS78">
        <v>0</v>
      </c>
      <c r="HT78">
        <v>0</v>
      </c>
      <c r="HU78">
        <v>0</v>
      </c>
      <c r="HV78">
        <v>0</v>
      </c>
      <c r="HW78" t="s">
        <v>419</v>
      </c>
      <c r="HX78" t="s">
        <v>420</v>
      </c>
      <c r="HY78" t="s">
        <v>421</v>
      </c>
      <c r="HZ78" t="s">
        <v>421</v>
      </c>
      <c r="IA78" t="s">
        <v>421</v>
      </c>
      <c r="IB78" t="s">
        <v>421</v>
      </c>
      <c r="IC78">
        <v>0</v>
      </c>
      <c r="ID78">
        <v>100</v>
      </c>
      <c r="IE78">
        <v>100</v>
      </c>
      <c r="IF78">
        <v>-0.67</v>
      </c>
      <c r="IG78">
        <v>-0.0237</v>
      </c>
      <c r="IH78">
        <v>0.8419844027003298</v>
      </c>
      <c r="II78">
        <v>0.0007502269904989051</v>
      </c>
      <c r="IJ78">
        <v>-1.907541437940456E-06</v>
      </c>
      <c r="IK78">
        <v>4.87577687351772E-10</v>
      </c>
      <c r="IL78">
        <v>-0.01922777380897783</v>
      </c>
      <c r="IM78">
        <v>-0.004180631305406676</v>
      </c>
      <c r="IN78">
        <v>0.0009752032425147314</v>
      </c>
      <c r="IO78">
        <v>-7.227821618075307E-06</v>
      </c>
      <c r="IP78">
        <v>1</v>
      </c>
      <c r="IQ78">
        <v>1943</v>
      </c>
      <c r="IR78">
        <v>1</v>
      </c>
      <c r="IS78">
        <v>21</v>
      </c>
      <c r="IT78">
        <v>9.699999999999999</v>
      </c>
      <c r="IU78">
        <v>20.2</v>
      </c>
      <c r="IV78">
        <v>3.10059</v>
      </c>
      <c r="IW78">
        <v>2.37671</v>
      </c>
      <c r="IX78">
        <v>1.42578</v>
      </c>
      <c r="IY78">
        <v>2.27173</v>
      </c>
      <c r="IZ78">
        <v>1.54785</v>
      </c>
      <c r="JA78">
        <v>2.47559</v>
      </c>
      <c r="JB78">
        <v>37.9164</v>
      </c>
      <c r="JC78">
        <v>14.2809</v>
      </c>
      <c r="JD78">
        <v>18</v>
      </c>
      <c r="JE78">
        <v>628.05</v>
      </c>
      <c r="JF78">
        <v>392.917</v>
      </c>
      <c r="JG78">
        <v>21.1312</v>
      </c>
      <c r="JH78">
        <v>27.0502</v>
      </c>
      <c r="JI78">
        <v>30.0013</v>
      </c>
      <c r="JJ78">
        <v>27.0255</v>
      </c>
      <c r="JK78">
        <v>26.9904</v>
      </c>
      <c r="JL78">
        <v>62.0973</v>
      </c>
      <c r="JM78">
        <v>100</v>
      </c>
      <c r="JN78">
        <v>0</v>
      </c>
      <c r="JO78">
        <v>21.0821</v>
      </c>
      <c r="JP78">
        <v>1529.12</v>
      </c>
      <c r="JQ78">
        <v>17.5146</v>
      </c>
      <c r="JR78">
        <v>95.25839999999999</v>
      </c>
      <c r="JS78">
        <v>101.223</v>
      </c>
    </row>
    <row r="79" spans="1:279">
      <c r="A79">
        <v>63</v>
      </c>
      <c r="B79">
        <v>1689871562.5</v>
      </c>
      <c r="C79">
        <v>10534.40000009537</v>
      </c>
      <c r="D79" t="s">
        <v>706</v>
      </c>
      <c r="E79" t="s">
        <v>707</v>
      </c>
      <c r="F79">
        <v>15</v>
      </c>
      <c r="L79" t="s">
        <v>616</v>
      </c>
      <c r="N79" t="s">
        <v>617</v>
      </c>
      <c r="O79" t="s">
        <v>618</v>
      </c>
      <c r="P79">
        <v>1689871554.75</v>
      </c>
      <c r="Q79">
        <f>(R79)/1000</f>
        <v>0</v>
      </c>
      <c r="R79">
        <f>1000*DB79*AP79*(CX79-CY79)/(100*CQ79*(1000-AP79*CX79))</f>
        <v>0</v>
      </c>
      <c r="S79">
        <f>DB79*AP79*(CW79-CV79*(1000-AP79*CY79)/(1000-AP79*CX79))/(100*CQ79)</f>
        <v>0</v>
      </c>
      <c r="T79">
        <f>CV79 - IF(AP79&gt;1, S79*CQ79*100.0/(AR79*DJ79), 0)</f>
        <v>0</v>
      </c>
      <c r="U79">
        <f>((AA79-Q79/2)*T79-S79)/(AA79+Q79/2)</f>
        <v>0</v>
      </c>
      <c r="V79">
        <f>U79*(DC79+DD79)/1000.0</f>
        <v>0</v>
      </c>
      <c r="W79">
        <f>(CV79 - IF(AP79&gt;1, S79*CQ79*100.0/(AR79*DJ79), 0))*(DC79+DD79)/1000.0</f>
        <v>0</v>
      </c>
      <c r="X79">
        <f>2.0/((1/Z79-1/Y79)+SIGN(Z79)*SQRT((1/Z79-1/Y79)*(1/Z79-1/Y79) + 4*CR79/((CR79+1)*(CR79+1))*(2*1/Z79*1/Y79-1/Y79*1/Y79)))</f>
        <v>0</v>
      </c>
      <c r="Y79">
        <f>IF(LEFT(CS79,1)&lt;&gt;"0",IF(LEFT(CS79,1)="1",3.0,CT79),$D$5+$E$5*(DJ79*DC79/($K$5*1000))+$F$5*(DJ79*DC79/($K$5*1000))*MAX(MIN(CQ79,$J$5),$I$5)*MAX(MIN(CQ79,$J$5),$I$5)+$G$5*MAX(MIN(CQ79,$J$5),$I$5)*(DJ79*DC79/($K$5*1000))+$H$5*(DJ79*DC79/($K$5*1000))*(DJ79*DC79/($K$5*1000)))</f>
        <v>0</v>
      </c>
      <c r="Z79">
        <f>Q79*(1000-(1000*0.61365*exp(17.502*AD79/(240.97+AD79))/(DC79+DD79)+CX79)/2)/(1000*0.61365*exp(17.502*AD79/(240.97+AD79))/(DC79+DD79)-CX79)</f>
        <v>0</v>
      </c>
      <c r="AA79">
        <f>1/((CR79+1)/(X79/1.6)+1/(Y79/1.37)) + CR79/((CR79+1)/(X79/1.6) + CR79/(Y79/1.37))</f>
        <v>0</v>
      </c>
      <c r="AB79">
        <f>(CM79*CP79)</f>
        <v>0</v>
      </c>
      <c r="AC79">
        <f>(DE79+(AB79+2*0.95*5.67E-8*(((DE79+$B$7)+273)^4-(DE79+273)^4)-44100*Q79)/(1.84*29.3*Y79+8*0.95*5.67E-8*(DE79+273)^3))</f>
        <v>0</v>
      </c>
      <c r="AD79">
        <f>($C$7*DF79+$D$7*DG79+$E$7*AC79)</f>
        <v>0</v>
      </c>
      <c r="AE79">
        <f>0.61365*exp(17.502*AD79/(240.97+AD79))</f>
        <v>0</v>
      </c>
      <c r="AF79">
        <f>(AG79/AH79*100)</f>
        <v>0</v>
      </c>
      <c r="AG79">
        <f>CX79*(DC79+DD79)/1000</f>
        <v>0</v>
      </c>
      <c r="AH79">
        <f>0.61365*exp(17.502*DE79/(240.97+DE79))</f>
        <v>0</v>
      </c>
      <c r="AI79">
        <f>(AE79-CX79*(DC79+DD79)/1000)</f>
        <v>0</v>
      </c>
      <c r="AJ79">
        <f>(-Q79*44100)</f>
        <v>0</v>
      </c>
      <c r="AK79">
        <f>2*29.3*Y79*0.92*(DE79-AD79)</f>
        <v>0</v>
      </c>
      <c r="AL79">
        <f>2*0.95*5.67E-8*(((DE79+$B$7)+273)^4-(AD79+273)^4)</f>
        <v>0</v>
      </c>
      <c r="AM79">
        <f>AB79+AL79+AJ79+AK79</f>
        <v>0</v>
      </c>
      <c r="AN79">
        <v>0</v>
      </c>
      <c r="AO79">
        <v>0</v>
      </c>
      <c r="AP79">
        <f>IF(AN79*$H$13&gt;=AR79,1.0,(AR79/(AR79-AN79*$H$13)))</f>
        <v>0</v>
      </c>
      <c r="AQ79">
        <f>(AP79-1)*100</f>
        <v>0</v>
      </c>
      <c r="AR79">
        <f>MAX(0,($B$13+$C$13*DJ79)/(1+$D$13*DJ79)*DC79/(DE79+273)*$E$13)</f>
        <v>0</v>
      </c>
      <c r="AS79" t="s">
        <v>647</v>
      </c>
      <c r="AT79">
        <v>12546.3</v>
      </c>
      <c r="AU79">
        <v>567.6487999999999</v>
      </c>
      <c r="AV79">
        <v>2596.4</v>
      </c>
      <c r="AW79">
        <f>1-AU79/AV79</f>
        <v>0</v>
      </c>
      <c r="AX79">
        <v>-1.24160784132644</v>
      </c>
      <c r="AY79" t="s">
        <v>708</v>
      </c>
      <c r="AZ79">
        <v>12562.6</v>
      </c>
      <c r="BA79">
        <v>716.46992</v>
      </c>
      <c r="BB79">
        <v>960.783</v>
      </c>
      <c r="BC79">
        <f>1-BA79/BB79</f>
        <v>0</v>
      </c>
      <c r="BD79">
        <v>0.5</v>
      </c>
      <c r="BE79">
        <f>CN79</f>
        <v>0</v>
      </c>
      <c r="BF79">
        <f>S79</f>
        <v>0</v>
      </c>
      <c r="BG79">
        <f>BC79*BD79*BE79</f>
        <v>0</v>
      </c>
      <c r="BH79">
        <f>(BF79-AX79)/BE79</f>
        <v>0</v>
      </c>
      <c r="BI79">
        <f>(AV79-BB79)/BB79</f>
        <v>0</v>
      </c>
      <c r="BJ79">
        <f>AU79/(AW79+AU79/BB79)</f>
        <v>0</v>
      </c>
      <c r="BK79" t="s">
        <v>709</v>
      </c>
      <c r="BL79">
        <v>482</v>
      </c>
      <c r="BM79">
        <f>IF(BL79&lt;&gt;0, BL79, BJ79)</f>
        <v>0</v>
      </c>
      <c r="BN79">
        <f>1-BM79/BB79</f>
        <v>0</v>
      </c>
      <c r="BO79">
        <f>(BB79-BA79)/(BB79-BM79)</f>
        <v>0</v>
      </c>
      <c r="BP79">
        <f>(AV79-BB79)/(AV79-BM79)</f>
        <v>0</v>
      </c>
      <c r="BQ79">
        <f>(BB79-BA79)/(BB79-AU79)</f>
        <v>0</v>
      </c>
      <c r="BR79">
        <f>(AV79-BB79)/(AV79-AU79)</f>
        <v>0</v>
      </c>
      <c r="BS79">
        <f>(BO79*BM79/BA79)</f>
        <v>0</v>
      </c>
      <c r="BT79">
        <f>(1-BS79)</f>
        <v>0</v>
      </c>
      <c r="BU79">
        <v>2903</v>
      </c>
      <c r="BV79">
        <v>300</v>
      </c>
      <c r="BW79">
        <v>300</v>
      </c>
      <c r="BX79">
        <v>300</v>
      </c>
      <c r="BY79">
        <v>12562.6</v>
      </c>
      <c r="BZ79">
        <v>923.12</v>
      </c>
      <c r="CA79">
        <v>-0.009104060000000001</v>
      </c>
      <c r="CB79">
        <v>-1.7</v>
      </c>
      <c r="CC79" t="s">
        <v>415</v>
      </c>
      <c r="CD79" t="s">
        <v>415</v>
      </c>
      <c r="CE79" t="s">
        <v>415</v>
      </c>
      <c r="CF79" t="s">
        <v>415</v>
      </c>
      <c r="CG79" t="s">
        <v>415</v>
      </c>
      <c r="CH79" t="s">
        <v>415</v>
      </c>
      <c r="CI79" t="s">
        <v>415</v>
      </c>
      <c r="CJ79" t="s">
        <v>415</v>
      </c>
      <c r="CK79" t="s">
        <v>415</v>
      </c>
      <c r="CL79" t="s">
        <v>415</v>
      </c>
      <c r="CM79">
        <f>$B$11*DK79+$C$11*DL79+$F$11*DW79*(1-DZ79)</f>
        <v>0</v>
      </c>
      <c r="CN79">
        <f>CM79*CO79</f>
        <v>0</v>
      </c>
      <c r="CO79">
        <f>($B$11*$D$9+$C$11*$D$9+$F$11*((EJ79+EB79)/MAX(EJ79+EB79+EK79, 0.1)*$I$9+EK79/MAX(EJ79+EB79+EK79, 0.1)*$J$9))/($B$11+$C$11+$F$11)</f>
        <v>0</v>
      </c>
      <c r="CP79">
        <f>($B$11*$K$9+$C$11*$K$9+$F$11*((EJ79+EB79)/MAX(EJ79+EB79+EK79, 0.1)*$P$9+EK79/MAX(EJ79+EB79+EK79, 0.1)*$Q$9))/($B$11+$C$11+$F$11)</f>
        <v>0</v>
      </c>
      <c r="CQ79">
        <v>6</v>
      </c>
      <c r="CR79">
        <v>0.5</v>
      </c>
      <c r="CS79" t="s">
        <v>416</v>
      </c>
      <c r="CT79">
        <v>2</v>
      </c>
      <c r="CU79">
        <v>1689871554.75</v>
      </c>
      <c r="CV79">
        <v>1989.137666666666</v>
      </c>
      <c r="CW79">
        <v>2023.832</v>
      </c>
      <c r="CX79">
        <v>2.434479666666667</v>
      </c>
      <c r="CY79">
        <v>0.2632828</v>
      </c>
      <c r="CZ79">
        <v>1990.515666666667</v>
      </c>
      <c r="DA79">
        <v>2.458199</v>
      </c>
      <c r="DB79">
        <v>600.2103</v>
      </c>
      <c r="DC79">
        <v>101.5735333333333</v>
      </c>
      <c r="DD79">
        <v>0.09966988666666664</v>
      </c>
      <c r="DE79">
        <v>24.73908</v>
      </c>
      <c r="DF79">
        <v>24.89004</v>
      </c>
      <c r="DG79">
        <v>999.9000000000002</v>
      </c>
      <c r="DH79">
        <v>0</v>
      </c>
      <c r="DI79">
        <v>0</v>
      </c>
      <c r="DJ79">
        <v>9996.268333333335</v>
      </c>
      <c r="DK79">
        <v>0</v>
      </c>
      <c r="DL79">
        <v>1755.877</v>
      </c>
      <c r="DM79">
        <v>-34.69482000000001</v>
      </c>
      <c r="DN79">
        <v>1993.992</v>
      </c>
      <c r="DO79">
        <v>2024.366</v>
      </c>
      <c r="DP79">
        <v>2.171199000000001</v>
      </c>
      <c r="DQ79">
        <v>2023.832</v>
      </c>
      <c r="DR79">
        <v>0.2632828</v>
      </c>
      <c r="DS79">
        <v>0.2472787666666666</v>
      </c>
      <c r="DT79">
        <v>0.02674254666666667</v>
      </c>
      <c r="DU79">
        <v>-11.89623</v>
      </c>
      <c r="DV79">
        <v>-36.58800666666667</v>
      </c>
      <c r="DW79">
        <v>1499.969666666666</v>
      </c>
      <c r="DX79">
        <v>0.9730033999999999</v>
      </c>
      <c r="DY79">
        <v>0.02699656</v>
      </c>
      <c r="DZ79">
        <v>0</v>
      </c>
      <c r="EA79">
        <v>716.3968</v>
      </c>
      <c r="EB79">
        <v>4.99931</v>
      </c>
      <c r="EC79">
        <v>12029.03666666667</v>
      </c>
      <c r="ED79">
        <v>13258.98333333334</v>
      </c>
      <c r="EE79">
        <v>36.59979999999999</v>
      </c>
      <c r="EF79">
        <v>38.59979999999999</v>
      </c>
      <c r="EG79">
        <v>37.1996</v>
      </c>
      <c r="EH79">
        <v>37.37073333333333</v>
      </c>
      <c r="EI79">
        <v>37.72059999999999</v>
      </c>
      <c r="EJ79">
        <v>1454.611666666667</v>
      </c>
      <c r="EK79">
        <v>40.36033333333332</v>
      </c>
      <c r="EL79">
        <v>0</v>
      </c>
      <c r="EM79">
        <v>83.79999995231628</v>
      </c>
      <c r="EN79">
        <v>0</v>
      </c>
      <c r="EO79">
        <v>716.46992</v>
      </c>
      <c r="EP79">
        <v>30.09184623296403</v>
      </c>
      <c r="EQ79">
        <v>490.2461550212967</v>
      </c>
      <c r="ER79">
        <v>12030.14</v>
      </c>
      <c r="ES79">
        <v>15</v>
      </c>
      <c r="ET79">
        <v>1689870895.5</v>
      </c>
      <c r="EU79" t="s">
        <v>677</v>
      </c>
      <c r="EV79">
        <v>1689870895.5</v>
      </c>
      <c r="EW79">
        <v>1689870267</v>
      </c>
      <c r="EX79">
        <v>29</v>
      </c>
      <c r="EY79">
        <v>0.077</v>
      </c>
      <c r="EZ79">
        <v>-0.029</v>
      </c>
      <c r="FA79">
        <v>0.842</v>
      </c>
      <c r="FB79">
        <v>-0.021</v>
      </c>
      <c r="FC79">
        <v>0</v>
      </c>
      <c r="FD79">
        <v>0</v>
      </c>
      <c r="FE79">
        <v>0.26</v>
      </c>
      <c r="FF79">
        <v>0.02</v>
      </c>
      <c r="FG79">
        <v>-34.2736475</v>
      </c>
      <c r="FH79">
        <v>-9.276602251407112</v>
      </c>
      <c r="FI79">
        <v>0.9242892252935495</v>
      </c>
      <c r="FJ79">
        <v>0</v>
      </c>
      <c r="FK79">
        <v>1989.137666666666</v>
      </c>
      <c r="FL79">
        <v>24.73388209121211</v>
      </c>
      <c r="FM79">
        <v>1.784766433520721</v>
      </c>
      <c r="FN79">
        <v>0</v>
      </c>
      <c r="FO79">
        <v>2.17548575</v>
      </c>
      <c r="FP79">
        <v>-0.09463035647279912</v>
      </c>
      <c r="FQ79">
        <v>0.009176884244529839</v>
      </c>
      <c r="FR79">
        <v>1</v>
      </c>
      <c r="FS79">
        <v>2.434479666666667</v>
      </c>
      <c r="FT79">
        <v>-0.08165953281424</v>
      </c>
      <c r="FU79">
        <v>0.005910318932924769</v>
      </c>
      <c r="FV79">
        <v>1</v>
      </c>
      <c r="FW79">
        <v>2</v>
      </c>
      <c r="FX79">
        <v>4</v>
      </c>
      <c r="FY79" t="s">
        <v>459</v>
      </c>
      <c r="FZ79">
        <v>3.17786</v>
      </c>
      <c r="GA79">
        <v>2.79698</v>
      </c>
      <c r="GB79">
        <v>0.292727</v>
      </c>
      <c r="GC79">
        <v>0.29656</v>
      </c>
      <c r="GD79">
        <v>0.0199798</v>
      </c>
      <c r="GE79">
        <v>0.00248978</v>
      </c>
      <c r="GF79">
        <v>22120.2</v>
      </c>
      <c r="GG79">
        <v>17510.4</v>
      </c>
      <c r="GH79">
        <v>29227.5</v>
      </c>
      <c r="GI79">
        <v>24382.7</v>
      </c>
      <c r="GJ79">
        <v>36476.5</v>
      </c>
      <c r="GK79">
        <v>35521.7</v>
      </c>
      <c r="GL79">
        <v>40317.9</v>
      </c>
      <c r="GM79">
        <v>39776.2</v>
      </c>
      <c r="GN79">
        <v>2.16855</v>
      </c>
      <c r="GO79">
        <v>1.81785</v>
      </c>
      <c r="GP79">
        <v>0.0139773</v>
      </c>
      <c r="GQ79">
        <v>0</v>
      </c>
      <c r="GR79">
        <v>24.6387</v>
      </c>
      <c r="GS79">
        <v>999.9</v>
      </c>
      <c r="GT79">
        <v>35.2</v>
      </c>
      <c r="GU79">
        <v>34.5</v>
      </c>
      <c r="GV79">
        <v>19.04</v>
      </c>
      <c r="GW79">
        <v>62.4913</v>
      </c>
      <c r="GX79">
        <v>34.8357</v>
      </c>
      <c r="GY79">
        <v>1</v>
      </c>
      <c r="GZ79">
        <v>0.00427337</v>
      </c>
      <c r="HA79">
        <v>1.73833</v>
      </c>
      <c r="HB79">
        <v>20.2583</v>
      </c>
      <c r="HC79">
        <v>5.22762</v>
      </c>
      <c r="HD79">
        <v>11.9089</v>
      </c>
      <c r="HE79">
        <v>4.9639</v>
      </c>
      <c r="HF79">
        <v>3.292</v>
      </c>
      <c r="HG79">
        <v>9999</v>
      </c>
      <c r="HH79">
        <v>9999</v>
      </c>
      <c r="HI79">
        <v>9999</v>
      </c>
      <c r="HJ79">
        <v>999.9</v>
      </c>
      <c r="HK79">
        <v>4.9702</v>
      </c>
      <c r="HL79">
        <v>1.87525</v>
      </c>
      <c r="HM79">
        <v>1.87405</v>
      </c>
      <c r="HN79">
        <v>1.87321</v>
      </c>
      <c r="HO79">
        <v>1.87469</v>
      </c>
      <c r="HP79">
        <v>1.86966</v>
      </c>
      <c r="HQ79">
        <v>1.87378</v>
      </c>
      <c r="HR79">
        <v>1.87881</v>
      </c>
      <c r="HS79">
        <v>0</v>
      </c>
      <c r="HT79">
        <v>0</v>
      </c>
      <c r="HU79">
        <v>0</v>
      </c>
      <c r="HV79">
        <v>0</v>
      </c>
      <c r="HW79" t="s">
        <v>419</v>
      </c>
      <c r="HX79" t="s">
        <v>420</v>
      </c>
      <c r="HY79" t="s">
        <v>421</v>
      </c>
      <c r="HZ79" t="s">
        <v>421</v>
      </c>
      <c r="IA79" t="s">
        <v>421</v>
      </c>
      <c r="IB79" t="s">
        <v>421</v>
      </c>
      <c r="IC79">
        <v>0</v>
      </c>
      <c r="ID79">
        <v>100</v>
      </c>
      <c r="IE79">
        <v>100</v>
      </c>
      <c r="IF79">
        <v>-1.38</v>
      </c>
      <c r="IG79">
        <v>-0.0237</v>
      </c>
      <c r="IH79">
        <v>0.8419844027003298</v>
      </c>
      <c r="II79">
        <v>0.0007502269904989051</v>
      </c>
      <c r="IJ79">
        <v>-1.907541437940456E-06</v>
      </c>
      <c r="IK79">
        <v>4.87577687351772E-10</v>
      </c>
      <c r="IL79">
        <v>-0.01922777380897783</v>
      </c>
      <c r="IM79">
        <v>-0.004180631305406676</v>
      </c>
      <c r="IN79">
        <v>0.0009752032425147314</v>
      </c>
      <c r="IO79">
        <v>-7.227821618075307E-06</v>
      </c>
      <c r="IP79">
        <v>1</v>
      </c>
      <c r="IQ79">
        <v>1943</v>
      </c>
      <c r="IR79">
        <v>1</v>
      </c>
      <c r="IS79">
        <v>21</v>
      </c>
      <c r="IT79">
        <v>11.1</v>
      </c>
      <c r="IU79">
        <v>21.6</v>
      </c>
      <c r="IV79">
        <v>3.89526</v>
      </c>
      <c r="IW79">
        <v>2.37915</v>
      </c>
      <c r="IX79">
        <v>1.42578</v>
      </c>
      <c r="IY79">
        <v>2.27173</v>
      </c>
      <c r="IZ79">
        <v>1.54785</v>
      </c>
      <c r="JA79">
        <v>2.36816</v>
      </c>
      <c r="JB79">
        <v>38.0377</v>
      </c>
      <c r="JC79">
        <v>14.2721</v>
      </c>
      <c r="JD79">
        <v>18</v>
      </c>
      <c r="JE79">
        <v>628.102</v>
      </c>
      <c r="JF79">
        <v>393.125</v>
      </c>
      <c r="JG79">
        <v>20.9267</v>
      </c>
      <c r="JH79">
        <v>27.204</v>
      </c>
      <c r="JI79">
        <v>30.0002</v>
      </c>
      <c r="JJ79">
        <v>27.1477</v>
      </c>
      <c r="JK79">
        <v>27.1072</v>
      </c>
      <c r="JL79">
        <v>77.9914</v>
      </c>
      <c r="JM79">
        <v>100</v>
      </c>
      <c r="JN79">
        <v>0</v>
      </c>
      <c r="JO79">
        <v>20.9936</v>
      </c>
      <c r="JP79">
        <v>2028.69</v>
      </c>
      <c r="JQ79">
        <v>17.5146</v>
      </c>
      <c r="JR79">
        <v>95.233</v>
      </c>
      <c r="JS79">
        <v>101.203</v>
      </c>
    </row>
    <row r="80" spans="1:279">
      <c r="A80">
        <v>64</v>
      </c>
      <c r="B80">
        <v>1689872353.6</v>
      </c>
      <c r="C80">
        <v>11325.5</v>
      </c>
      <c r="D80" t="s">
        <v>710</v>
      </c>
      <c r="E80" t="s">
        <v>711</v>
      </c>
      <c r="F80">
        <v>15</v>
      </c>
      <c r="L80" t="s">
        <v>712</v>
      </c>
      <c r="N80" t="s">
        <v>713</v>
      </c>
      <c r="O80" t="s">
        <v>714</v>
      </c>
      <c r="P80">
        <v>1689872345.849999</v>
      </c>
      <c r="Q80">
        <f>(R80)/1000</f>
        <v>0</v>
      </c>
      <c r="R80">
        <f>1000*DB80*AP80*(CX80-CY80)/(100*CQ80*(1000-AP80*CX80))</f>
        <v>0</v>
      </c>
      <c r="S80">
        <f>DB80*AP80*(CW80-CV80*(1000-AP80*CY80)/(1000-AP80*CX80))/(100*CQ80)</f>
        <v>0</v>
      </c>
      <c r="T80">
        <f>CV80 - IF(AP80&gt;1, S80*CQ80*100.0/(AR80*DJ80), 0)</f>
        <v>0</v>
      </c>
      <c r="U80">
        <f>((AA80-Q80/2)*T80-S80)/(AA80+Q80/2)</f>
        <v>0</v>
      </c>
      <c r="V80">
        <f>U80*(DC80+DD80)/1000.0</f>
        <v>0</v>
      </c>
      <c r="W80">
        <f>(CV80 - IF(AP80&gt;1, S80*CQ80*100.0/(AR80*DJ80), 0))*(DC80+DD80)/1000.0</f>
        <v>0</v>
      </c>
      <c r="X80">
        <f>2.0/((1/Z80-1/Y80)+SIGN(Z80)*SQRT((1/Z80-1/Y80)*(1/Z80-1/Y80) + 4*CR80/((CR80+1)*(CR80+1))*(2*1/Z80*1/Y80-1/Y80*1/Y80)))</f>
        <v>0</v>
      </c>
      <c r="Y80">
        <f>IF(LEFT(CS80,1)&lt;&gt;"0",IF(LEFT(CS80,1)="1",3.0,CT80),$D$5+$E$5*(DJ80*DC80/($K$5*1000))+$F$5*(DJ80*DC80/($K$5*1000))*MAX(MIN(CQ80,$J$5),$I$5)*MAX(MIN(CQ80,$J$5),$I$5)+$G$5*MAX(MIN(CQ80,$J$5),$I$5)*(DJ80*DC80/($K$5*1000))+$H$5*(DJ80*DC80/($K$5*1000))*(DJ80*DC80/($K$5*1000)))</f>
        <v>0</v>
      </c>
      <c r="Z80">
        <f>Q80*(1000-(1000*0.61365*exp(17.502*AD80/(240.97+AD80))/(DC80+DD80)+CX80)/2)/(1000*0.61365*exp(17.502*AD80/(240.97+AD80))/(DC80+DD80)-CX80)</f>
        <v>0</v>
      </c>
      <c r="AA80">
        <f>1/((CR80+1)/(X80/1.6)+1/(Y80/1.37)) + CR80/((CR80+1)/(X80/1.6) + CR80/(Y80/1.37))</f>
        <v>0</v>
      </c>
      <c r="AB80">
        <f>(CM80*CP80)</f>
        <v>0</v>
      </c>
      <c r="AC80">
        <f>(DE80+(AB80+2*0.95*5.67E-8*(((DE80+$B$7)+273)^4-(DE80+273)^4)-44100*Q80)/(1.84*29.3*Y80+8*0.95*5.67E-8*(DE80+273)^3))</f>
        <v>0</v>
      </c>
      <c r="AD80">
        <f>($C$7*DF80+$D$7*DG80+$E$7*AC80)</f>
        <v>0</v>
      </c>
      <c r="AE80">
        <f>0.61365*exp(17.502*AD80/(240.97+AD80))</f>
        <v>0</v>
      </c>
      <c r="AF80">
        <f>(AG80/AH80*100)</f>
        <v>0</v>
      </c>
      <c r="AG80">
        <f>CX80*(DC80+DD80)/1000</f>
        <v>0</v>
      </c>
      <c r="AH80">
        <f>0.61365*exp(17.502*DE80/(240.97+DE80))</f>
        <v>0</v>
      </c>
      <c r="AI80">
        <f>(AE80-CX80*(DC80+DD80)/1000)</f>
        <v>0</v>
      </c>
      <c r="AJ80">
        <f>(-Q80*44100)</f>
        <v>0</v>
      </c>
      <c r="AK80">
        <f>2*29.3*Y80*0.92*(DE80-AD80)</f>
        <v>0</v>
      </c>
      <c r="AL80">
        <f>2*0.95*5.67E-8*(((DE80+$B$7)+273)^4-(AD80+273)^4)</f>
        <v>0</v>
      </c>
      <c r="AM80">
        <f>AB80+AL80+AJ80+AK80</f>
        <v>0</v>
      </c>
      <c r="AN80">
        <v>0</v>
      </c>
      <c r="AO80">
        <v>0</v>
      </c>
      <c r="AP80">
        <f>IF(AN80*$H$13&gt;=AR80,1.0,(AR80/(AR80-AN80*$H$13)))</f>
        <v>0</v>
      </c>
      <c r="AQ80">
        <f>(AP80-1)*100</f>
        <v>0</v>
      </c>
      <c r="AR80">
        <f>MAX(0,($B$13+$C$13*DJ80)/(1+$D$13*DJ80)*DC80/(DE80+273)*$E$13)</f>
        <v>0</v>
      </c>
      <c r="AS80" t="s">
        <v>647</v>
      </c>
      <c r="AT80">
        <v>12546.3</v>
      </c>
      <c r="AU80">
        <v>567.6487999999999</v>
      </c>
      <c r="AV80">
        <v>2596.4</v>
      </c>
      <c r="AW80">
        <f>1-AU80/AV80</f>
        <v>0</v>
      </c>
      <c r="AX80">
        <v>-1.24160784132644</v>
      </c>
      <c r="AY80" t="s">
        <v>715</v>
      </c>
      <c r="AZ80">
        <v>12577.8</v>
      </c>
      <c r="BA80">
        <v>701.3901599999999</v>
      </c>
      <c r="BB80">
        <v>878.351</v>
      </c>
      <c r="BC80">
        <f>1-BA80/BB80</f>
        <v>0</v>
      </c>
      <c r="BD80">
        <v>0.5</v>
      </c>
      <c r="BE80">
        <f>CN80</f>
        <v>0</v>
      </c>
      <c r="BF80">
        <f>S80</f>
        <v>0</v>
      </c>
      <c r="BG80">
        <f>BC80*BD80*BE80</f>
        <v>0</v>
      </c>
      <c r="BH80">
        <f>(BF80-AX80)/BE80</f>
        <v>0</v>
      </c>
      <c r="BI80">
        <f>(AV80-BB80)/BB80</f>
        <v>0</v>
      </c>
      <c r="BJ80">
        <f>AU80/(AW80+AU80/BB80)</f>
        <v>0</v>
      </c>
      <c r="BK80" t="s">
        <v>716</v>
      </c>
      <c r="BL80">
        <v>461.78</v>
      </c>
      <c r="BM80">
        <f>IF(BL80&lt;&gt;0, BL80, BJ80)</f>
        <v>0</v>
      </c>
      <c r="BN80">
        <f>1-BM80/BB80</f>
        <v>0</v>
      </c>
      <c r="BO80">
        <f>(BB80-BA80)/(BB80-BM80)</f>
        <v>0</v>
      </c>
      <c r="BP80">
        <f>(AV80-BB80)/(AV80-BM80)</f>
        <v>0</v>
      </c>
      <c r="BQ80">
        <f>(BB80-BA80)/(BB80-AU80)</f>
        <v>0</v>
      </c>
      <c r="BR80">
        <f>(AV80-BB80)/(AV80-AU80)</f>
        <v>0</v>
      </c>
      <c r="BS80">
        <f>(BO80*BM80/BA80)</f>
        <v>0</v>
      </c>
      <c r="BT80">
        <f>(1-BS80)</f>
        <v>0</v>
      </c>
      <c r="BU80">
        <v>2905</v>
      </c>
      <c r="BV80">
        <v>300</v>
      </c>
      <c r="BW80">
        <v>300</v>
      </c>
      <c r="BX80">
        <v>300</v>
      </c>
      <c r="BY80">
        <v>12577.8</v>
      </c>
      <c r="BZ80">
        <v>852.64</v>
      </c>
      <c r="CA80">
        <v>-0.00911345</v>
      </c>
      <c r="CB80">
        <v>-0.12</v>
      </c>
      <c r="CC80" t="s">
        <v>415</v>
      </c>
      <c r="CD80" t="s">
        <v>415</v>
      </c>
      <c r="CE80" t="s">
        <v>415</v>
      </c>
      <c r="CF80" t="s">
        <v>415</v>
      </c>
      <c r="CG80" t="s">
        <v>415</v>
      </c>
      <c r="CH80" t="s">
        <v>415</v>
      </c>
      <c r="CI80" t="s">
        <v>415</v>
      </c>
      <c r="CJ80" t="s">
        <v>415</v>
      </c>
      <c r="CK80" t="s">
        <v>415</v>
      </c>
      <c r="CL80" t="s">
        <v>415</v>
      </c>
      <c r="CM80">
        <f>$B$11*DK80+$C$11*DL80+$F$11*DW80*(1-DZ80)</f>
        <v>0</v>
      </c>
      <c r="CN80">
        <f>CM80*CO80</f>
        <v>0</v>
      </c>
      <c r="CO80">
        <f>($B$11*$D$9+$C$11*$D$9+$F$11*((EJ80+EB80)/MAX(EJ80+EB80+EK80, 0.1)*$I$9+EK80/MAX(EJ80+EB80+EK80, 0.1)*$J$9))/($B$11+$C$11+$F$11)</f>
        <v>0</v>
      </c>
      <c r="CP80">
        <f>($B$11*$K$9+$C$11*$K$9+$F$11*((EJ80+EB80)/MAX(EJ80+EB80+EK80, 0.1)*$P$9+EK80/MAX(EJ80+EB80+EK80, 0.1)*$Q$9))/($B$11+$C$11+$F$11)</f>
        <v>0</v>
      </c>
      <c r="CQ80">
        <v>6</v>
      </c>
      <c r="CR80">
        <v>0.5</v>
      </c>
      <c r="CS80" t="s">
        <v>416</v>
      </c>
      <c r="CT80">
        <v>2</v>
      </c>
      <c r="CU80">
        <v>1689872345.849999</v>
      </c>
      <c r="CV80">
        <v>410.0673</v>
      </c>
      <c r="CW80">
        <v>428.9836333333333</v>
      </c>
      <c r="CX80">
        <v>7.130440333333332</v>
      </c>
      <c r="CY80">
        <v>0.2357378333333334</v>
      </c>
      <c r="CZ80">
        <v>409.2043</v>
      </c>
      <c r="DA80">
        <v>7.132498</v>
      </c>
      <c r="DB80">
        <v>600.2666666666667</v>
      </c>
      <c r="DC80">
        <v>101.5771666666667</v>
      </c>
      <c r="DD80">
        <v>0.09991987000000004</v>
      </c>
      <c r="DE80">
        <v>25.53005</v>
      </c>
      <c r="DF80">
        <v>25.03378000000001</v>
      </c>
      <c r="DG80">
        <v>999.9000000000002</v>
      </c>
      <c r="DH80">
        <v>0</v>
      </c>
      <c r="DI80">
        <v>0</v>
      </c>
      <c r="DJ80">
        <v>10001.89533333333</v>
      </c>
      <c r="DK80">
        <v>0</v>
      </c>
      <c r="DL80">
        <v>1825.586333333334</v>
      </c>
      <c r="DM80">
        <v>-18.91632333333333</v>
      </c>
      <c r="DN80">
        <v>413.0123</v>
      </c>
      <c r="DO80">
        <v>429.0848333333334</v>
      </c>
      <c r="DP80">
        <v>6.894703333333334</v>
      </c>
      <c r="DQ80">
        <v>428.9836333333333</v>
      </c>
      <c r="DR80">
        <v>0.2357378333333334</v>
      </c>
      <c r="DS80">
        <v>0.7242898000000001</v>
      </c>
      <c r="DT80">
        <v>0.02394557666666667</v>
      </c>
      <c r="DU80">
        <v>2.304105333333333</v>
      </c>
      <c r="DV80">
        <v>-37.67636333333333</v>
      </c>
      <c r="DW80">
        <v>1499.973666666666</v>
      </c>
      <c r="DX80">
        <v>0.972992</v>
      </c>
      <c r="DY80">
        <v>0.02700777999999999</v>
      </c>
      <c r="DZ80">
        <v>0</v>
      </c>
      <c r="EA80">
        <v>701.6342</v>
      </c>
      <c r="EB80">
        <v>4.99931</v>
      </c>
      <c r="EC80">
        <v>12844.22</v>
      </c>
      <c r="ED80">
        <v>13258.95333333333</v>
      </c>
      <c r="EE80">
        <v>36.81199999999999</v>
      </c>
      <c r="EF80">
        <v>38.91426666666666</v>
      </c>
      <c r="EG80">
        <v>37.5</v>
      </c>
      <c r="EH80">
        <v>37.57249999999999</v>
      </c>
      <c r="EI80">
        <v>37.98529999999999</v>
      </c>
      <c r="EJ80">
        <v>1454.596000000001</v>
      </c>
      <c r="EK80">
        <v>40.37866666666668</v>
      </c>
      <c r="EL80">
        <v>0</v>
      </c>
      <c r="EM80">
        <v>790.5999999046326</v>
      </c>
      <c r="EN80">
        <v>0</v>
      </c>
      <c r="EO80">
        <v>701.3901599999999</v>
      </c>
      <c r="EP80">
        <v>-20.44669234077385</v>
      </c>
      <c r="EQ80">
        <v>-1060.876924860993</v>
      </c>
      <c r="ER80">
        <v>12837.276</v>
      </c>
      <c r="ES80">
        <v>15</v>
      </c>
      <c r="ET80">
        <v>1689870895.5</v>
      </c>
      <c r="EU80" t="s">
        <v>677</v>
      </c>
      <c r="EV80">
        <v>1689870895.5</v>
      </c>
      <c r="EW80">
        <v>1689870267</v>
      </c>
      <c r="EX80">
        <v>29</v>
      </c>
      <c r="EY80">
        <v>0.077</v>
      </c>
      <c r="EZ80">
        <v>-0.029</v>
      </c>
      <c r="FA80">
        <v>0.842</v>
      </c>
      <c r="FB80">
        <v>-0.021</v>
      </c>
      <c r="FC80">
        <v>0</v>
      </c>
      <c r="FD80">
        <v>0</v>
      </c>
      <c r="FE80">
        <v>0.26</v>
      </c>
      <c r="FF80">
        <v>0.02</v>
      </c>
      <c r="FG80">
        <v>-18.92690243902439</v>
      </c>
      <c r="FH80">
        <v>0.2704306620209016</v>
      </c>
      <c r="FI80">
        <v>0.05152679855823503</v>
      </c>
      <c r="FJ80">
        <v>1</v>
      </c>
      <c r="FK80">
        <v>410.0644838709678</v>
      </c>
      <c r="FL80">
        <v>0.4427903225801575</v>
      </c>
      <c r="FM80">
        <v>0.03691128944159382</v>
      </c>
      <c r="FN80">
        <v>1</v>
      </c>
      <c r="FO80">
        <v>6.901570731707317</v>
      </c>
      <c r="FP80">
        <v>-0.1367038327526215</v>
      </c>
      <c r="FQ80">
        <v>0.01371552732156178</v>
      </c>
      <c r="FR80">
        <v>1</v>
      </c>
      <c r="FS80">
        <v>7.132327741935483</v>
      </c>
      <c r="FT80">
        <v>-0.1621964516129234</v>
      </c>
      <c r="FU80">
        <v>0.01222710387191891</v>
      </c>
      <c r="FV80">
        <v>1</v>
      </c>
      <c r="FW80">
        <v>4</v>
      </c>
      <c r="FX80">
        <v>4</v>
      </c>
      <c r="FY80" t="s">
        <v>418</v>
      </c>
      <c r="FZ80">
        <v>3.17745</v>
      </c>
      <c r="GA80">
        <v>2.79638</v>
      </c>
      <c r="GB80">
        <v>0.103143</v>
      </c>
      <c r="GC80">
        <v>0.107356</v>
      </c>
      <c r="GD80">
        <v>0.0490966</v>
      </c>
      <c r="GE80">
        <v>0.00222894</v>
      </c>
      <c r="GF80">
        <v>28008.2</v>
      </c>
      <c r="GG80">
        <v>22195.5</v>
      </c>
      <c r="GH80">
        <v>29189.3</v>
      </c>
      <c r="GI80">
        <v>24359.5</v>
      </c>
      <c r="GJ80">
        <v>35334.9</v>
      </c>
      <c r="GK80">
        <v>35489.5</v>
      </c>
      <c r="GL80">
        <v>40267.8</v>
      </c>
      <c r="GM80">
        <v>39738.7</v>
      </c>
      <c r="GN80">
        <v>2.16645</v>
      </c>
      <c r="GO80">
        <v>1.79665</v>
      </c>
      <c r="GP80">
        <v>0.042703</v>
      </c>
      <c r="GQ80">
        <v>0</v>
      </c>
      <c r="GR80">
        <v>24.3454</v>
      </c>
      <c r="GS80">
        <v>999.9</v>
      </c>
      <c r="GT80">
        <v>35.6</v>
      </c>
      <c r="GU80">
        <v>34.9</v>
      </c>
      <c r="GV80">
        <v>19.686</v>
      </c>
      <c r="GW80">
        <v>62.6131</v>
      </c>
      <c r="GX80">
        <v>34.2748</v>
      </c>
      <c r="GY80">
        <v>1</v>
      </c>
      <c r="GZ80">
        <v>0.0529141</v>
      </c>
      <c r="HA80">
        <v>2.19136</v>
      </c>
      <c r="HB80">
        <v>20.2495</v>
      </c>
      <c r="HC80">
        <v>5.22328</v>
      </c>
      <c r="HD80">
        <v>11.9089</v>
      </c>
      <c r="HE80">
        <v>4.9638</v>
      </c>
      <c r="HF80">
        <v>3.292</v>
      </c>
      <c r="HG80">
        <v>9999</v>
      </c>
      <c r="HH80">
        <v>9999</v>
      </c>
      <c r="HI80">
        <v>9999</v>
      </c>
      <c r="HJ80">
        <v>999.9</v>
      </c>
      <c r="HK80">
        <v>4.97021</v>
      </c>
      <c r="HL80">
        <v>1.87523</v>
      </c>
      <c r="HM80">
        <v>1.87393</v>
      </c>
      <c r="HN80">
        <v>1.87317</v>
      </c>
      <c r="HO80">
        <v>1.87457</v>
      </c>
      <c r="HP80">
        <v>1.86957</v>
      </c>
      <c r="HQ80">
        <v>1.87376</v>
      </c>
      <c r="HR80">
        <v>1.87881</v>
      </c>
      <c r="HS80">
        <v>0</v>
      </c>
      <c r="HT80">
        <v>0</v>
      </c>
      <c r="HU80">
        <v>0</v>
      </c>
      <c r="HV80">
        <v>0</v>
      </c>
      <c r="HW80" t="s">
        <v>419</v>
      </c>
      <c r="HX80" t="s">
        <v>420</v>
      </c>
      <c r="HY80" t="s">
        <v>421</v>
      </c>
      <c r="HZ80" t="s">
        <v>421</v>
      </c>
      <c r="IA80" t="s">
        <v>421</v>
      </c>
      <c r="IB80" t="s">
        <v>421</v>
      </c>
      <c r="IC80">
        <v>0</v>
      </c>
      <c r="ID80">
        <v>100</v>
      </c>
      <c r="IE80">
        <v>100</v>
      </c>
      <c r="IF80">
        <v>0.863</v>
      </c>
      <c r="IG80">
        <v>-0.0023</v>
      </c>
      <c r="IH80">
        <v>0.8419844027003298</v>
      </c>
      <c r="II80">
        <v>0.0007502269904989051</v>
      </c>
      <c r="IJ80">
        <v>-1.907541437940456E-06</v>
      </c>
      <c r="IK80">
        <v>4.87577687351772E-10</v>
      </c>
      <c r="IL80">
        <v>-0.01922777380897783</v>
      </c>
      <c r="IM80">
        <v>-0.004180631305406676</v>
      </c>
      <c r="IN80">
        <v>0.0009752032425147314</v>
      </c>
      <c r="IO80">
        <v>-7.227821618075307E-06</v>
      </c>
      <c r="IP80">
        <v>1</v>
      </c>
      <c r="IQ80">
        <v>1943</v>
      </c>
      <c r="IR80">
        <v>1</v>
      </c>
      <c r="IS80">
        <v>21</v>
      </c>
      <c r="IT80">
        <v>24.3</v>
      </c>
      <c r="IU80">
        <v>34.8</v>
      </c>
      <c r="IV80">
        <v>1.09497</v>
      </c>
      <c r="IW80">
        <v>2.44019</v>
      </c>
      <c r="IX80">
        <v>1.42578</v>
      </c>
      <c r="IY80">
        <v>2.26929</v>
      </c>
      <c r="IZ80">
        <v>1.54785</v>
      </c>
      <c r="JA80">
        <v>2.42676</v>
      </c>
      <c r="JB80">
        <v>37.7953</v>
      </c>
      <c r="JC80">
        <v>14.1671</v>
      </c>
      <c r="JD80">
        <v>18</v>
      </c>
      <c r="JE80">
        <v>632.9160000000001</v>
      </c>
      <c r="JF80">
        <v>385.792</v>
      </c>
      <c r="JG80">
        <v>23.2949</v>
      </c>
      <c r="JH80">
        <v>27.7688</v>
      </c>
      <c r="JI80">
        <v>30.0005</v>
      </c>
      <c r="JJ80">
        <v>27.7458</v>
      </c>
      <c r="JK80">
        <v>27.693</v>
      </c>
      <c r="JL80">
        <v>21.9383</v>
      </c>
      <c r="JM80">
        <v>100</v>
      </c>
      <c r="JN80">
        <v>0</v>
      </c>
      <c r="JO80">
        <v>23.3132</v>
      </c>
      <c r="JP80">
        <v>428.783</v>
      </c>
      <c r="JQ80">
        <v>17.5146</v>
      </c>
      <c r="JR80">
        <v>95.11199999999999</v>
      </c>
      <c r="JS80">
        <v>101.107</v>
      </c>
    </row>
    <row r="81" spans="1:279">
      <c r="A81">
        <v>65</v>
      </c>
      <c r="B81">
        <v>1689872423.1</v>
      </c>
      <c r="C81">
        <v>11395</v>
      </c>
      <c r="D81" t="s">
        <v>717</v>
      </c>
      <c r="E81" t="s">
        <v>718</v>
      </c>
      <c r="F81">
        <v>15</v>
      </c>
      <c r="L81" t="s">
        <v>712</v>
      </c>
      <c r="N81" t="s">
        <v>713</v>
      </c>
      <c r="O81" t="s">
        <v>714</v>
      </c>
      <c r="P81">
        <v>1689872415.349999</v>
      </c>
      <c r="Q81">
        <f>(R81)/1000</f>
        <v>0</v>
      </c>
      <c r="R81">
        <f>1000*DB81*AP81*(CX81-CY81)/(100*CQ81*(1000-AP81*CX81))</f>
        <v>0</v>
      </c>
      <c r="S81">
        <f>DB81*AP81*(CW81-CV81*(1000-AP81*CY81)/(1000-AP81*CX81))/(100*CQ81)</f>
        <v>0</v>
      </c>
      <c r="T81">
        <f>CV81 - IF(AP81&gt;1, S81*CQ81*100.0/(AR81*DJ81), 0)</f>
        <v>0</v>
      </c>
      <c r="U81">
        <f>((AA81-Q81/2)*T81-S81)/(AA81+Q81/2)</f>
        <v>0</v>
      </c>
      <c r="V81">
        <f>U81*(DC81+DD81)/1000.0</f>
        <v>0</v>
      </c>
      <c r="W81">
        <f>(CV81 - IF(AP81&gt;1, S81*CQ81*100.0/(AR81*DJ81), 0))*(DC81+DD81)/1000.0</f>
        <v>0</v>
      </c>
      <c r="X81">
        <f>2.0/((1/Z81-1/Y81)+SIGN(Z81)*SQRT((1/Z81-1/Y81)*(1/Z81-1/Y81) + 4*CR81/((CR81+1)*(CR81+1))*(2*1/Z81*1/Y81-1/Y81*1/Y81)))</f>
        <v>0</v>
      </c>
      <c r="Y81">
        <f>IF(LEFT(CS81,1)&lt;&gt;"0",IF(LEFT(CS81,1)="1",3.0,CT81),$D$5+$E$5*(DJ81*DC81/($K$5*1000))+$F$5*(DJ81*DC81/($K$5*1000))*MAX(MIN(CQ81,$J$5),$I$5)*MAX(MIN(CQ81,$J$5),$I$5)+$G$5*MAX(MIN(CQ81,$J$5),$I$5)*(DJ81*DC81/($K$5*1000))+$H$5*(DJ81*DC81/($K$5*1000))*(DJ81*DC81/($K$5*1000)))</f>
        <v>0</v>
      </c>
      <c r="Z81">
        <f>Q81*(1000-(1000*0.61365*exp(17.502*AD81/(240.97+AD81))/(DC81+DD81)+CX81)/2)/(1000*0.61365*exp(17.502*AD81/(240.97+AD81))/(DC81+DD81)-CX81)</f>
        <v>0</v>
      </c>
      <c r="AA81">
        <f>1/((CR81+1)/(X81/1.6)+1/(Y81/1.37)) + CR81/((CR81+1)/(X81/1.6) + CR81/(Y81/1.37))</f>
        <v>0</v>
      </c>
      <c r="AB81">
        <f>(CM81*CP81)</f>
        <v>0</v>
      </c>
      <c r="AC81">
        <f>(DE81+(AB81+2*0.95*5.67E-8*(((DE81+$B$7)+273)^4-(DE81+273)^4)-44100*Q81)/(1.84*29.3*Y81+8*0.95*5.67E-8*(DE81+273)^3))</f>
        <v>0</v>
      </c>
      <c r="AD81">
        <f>($C$7*DF81+$D$7*DG81+$E$7*AC81)</f>
        <v>0</v>
      </c>
      <c r="AE81">
        <f>0.61365*exp(17.502*AD81/(240.97+AD81))</f>
        <v>0</v>
      </c>
      <c r="AF81">
        <f>(AG81/AH81*100)</f>
        <v>0</v>
      </c>
      <c r="AG81">
        <f>CX81*(DC81+DD81)/1000</f>
        <v>0</v>
      </c>
      <c r="AH81">
        <f>0.61365*exp(17.502*DE81/(240.97+DE81))</f>
        <v>0</v>
      </c>
      <c r="AI81">
        <f>(AE81-CX81*(DC81+DD81)/1000)</f>
        <v>0</v>
      </c>
      <c r="AJ81">
        <f>(-Q81*44100)</f>
        <v>0</v>
      </c>
      <c r="AK81">
        <f>2*29.3*Y81*0.92*(DE81-AD81)</f>
        <v>0</v>
      </c>
      <c r="AL81">
        <f>2*0.95*5.67E-8*(((DE81+$B$7)+273)^4-(AD81+273)^4)</f>
        <v>0</v>
      </c>
      <c r="AM81">
        <f>AB81+AL81+AJ81+AK81</f>
        <v>0</v>
      </c>
      <c r="AN81">
        <v>0</v>
      </c>
      <c r="AO81">
        <v>0</v>
      </c>
      <c r="AP81">
        <f>IF(AN81*$H$13&gt;=AR81,1.0,(AR81/(AR81-AN81*$H$13)))</f>
        <v>0</v>
      </c>
      <c r="AQ81">
        <f>(AP81-1)*100</f>
        <v>0</v>
      </c>
      <c r="AR81">
        <f>MAX(0,($B$13+$C$13*DJ81)/(1+$D$13*DJ81)*DC81/(DE81+273)*$E$13)</f>
        <v>0</v>
      </c>
      <c r="AS81" t="s">
        <v>647</v>
      </c>
      <c r="AT81">
        <v>12546.3</v>
      </c>
      <c r="AU81">
        <v>567.6487999999999</v>
      </c>
      <c r="AV81">
        <v>2596.4</v>
      </c>
      <c r="AW81">
        <f>1-AU81/AV81</f>
        <v>0</v>
      </c>
      <c r="AX81">
        <v>-1.24160784132644</v>
      </c>
      <c r="AY81" t="s">
        <v>719</v>
      </c>
      <c r="AZ81">
        <v>12583</v>
      </c>
      <c r="BA81">
        <v>645.1310384615384</v>
      </c>
      <c r="BB81">
        <v>908.4880000000001</v>
      </c>
      <c r="BC81">
        <f>1-BA81/BB81</f>
        <v>0</v>
      </c>
      <c r="BD81">
        <v>0.5</v>
      </c>
      <c r="BE81">
        <f>CN81</f>
        <v>0</v>
      </c>
      <c r="BF81">
        <f>S81</f>
        <v>0</v>
      </c>
      <c r="BG81">
        <f>BC81*BD81*BE81</f>
        <v>0</v>
      </c>
      <c r="BH81">
        <f>(BF81-AX81)/BE81</f>
        <v>0</v>
      </c>
      <c r="BI81">
        <f>(AV81-BB81)/BB81</f>
        <v>0</v>
      </c>
      <c r="BJ81">
        <f>AU81/(AW81+AU81/BB81)</f>
        <v>0</v>
      </c>
      <c r="BK81" t="s">
        <v>720</v>
      </c>
      <c r="BL81">
        <v>453.09</v>
      </c>
      <c r="BM81">
        <f>IF(BL81&lt;&gt;0, BL81, BJ81)</f>
        <v>0</v>
      </c>
      <c r="BN81">
        <f>1-BM81/BB81</f>
        <v>0</v>
      </c>
      <c r="BO81">
        <f>(BB81-BA81)/(BB81-BM81)</f>
        <v>0</v>
      </c>
      <c r="BP81">
        <f>(AV81-BB81)/(AV81-BM81)</f>
        <v>0</v>
      </c>
      <c r="BQ81">
        <f>(BB81-BA81)/(BB81-AU81)</f>
        <v>0</v>
      </c>
      <c r="BR81">
        <f>(AV81-BB81)/(AV81-AU81)</f>
        <v>0</v>
      </c>
      <c r="BS81">
        <f>(BO81*BM81/BA81)</f>
        <v>0</v>
      </c>
      <c r="BT81">
        <f>(1-BS81)</f>
        <v>0</v>
      </c>
      <c r="BU81">
        <v>2907</v>
      </c>
      <c r="BV81">
        <v>300</v>
      </c>
      <c r="BW81">
        <v>300</v>
      </c>
      <c r="BX81">
        <v>300</v>
      </c>
      <c r="BY81">
        <v>12583</v>
      </c>
      <c r="BZ81">
        <v>878.02</v>
      </c>
      <c r="CA81">
        <v>-0.00954925</v>
      </c>
      <c r="CB81">
        <v>-2.52</v>
      </c>
      <c r="CC81" t="s">
        <v>415</v>
      </c>
      <c r="CD81" t="s">
        <v>415</v>
      </c>
      <c r="CE81" t="s">
        <v>415</v>
      </c>
      <c r="CF81" t="s">
        <v>415</v>
      </c>
      <c r="CG81" t="s">
        <v>415</v>
      </c>
      <c r="CH81" t="s">
        <v>415</v>
      </c>
      <c r="CI81" t="s">
        <v>415</v>
      </c>
      <c r="CJ81" t="s">
        <v>415</v>
      </c>
      <c r="CK81" t="s">
        <v>415</v>
      </c>
      <c r="CL81" t="s">
        <v>415</v>
      </c>
      <c r="CM81">
        <f>$B$11*DK81+$C$11*DL81+$F$11*DW81*(1-DZ81)</f>
        <v>0</v>
      </c>
      <c r="CN81">
        <f>CM81*CO81</f>
        <v>0</v>
      </c>
      <c r="CO81">
        <f>($B$11*$D$9+$C$11*$D$9+$F$11*((EJ81+EB81)/MAX(EJ81+EB81+EK81, 0.1)*$I$9+EK81/MAX(EJ81+EB81+EK81, 0.1)*$J$9))/($B$11+$C$11+$F$11)</f>
        <v>0</v>
      </c>
      <c r="CP81">
        <f>($B$11*$K$9+$C$11*$K$9+$F$11*((EJ81+EB81)/MAX(EJ81+EB81+EK81, 0.1)*$P$9+EK81/MAX(EJ81+EB81+EK81, 0.1)*$Q$9))/($B$11+$C$11+$F$11)</f>
        <v>0</v>
      </c>
      <c r="CQ81">
        <v>6</v>
      </c>
      <c r="CR81">
        <v>0.5</v>
      </c>
      <c r="CS81" t="s">
        <v>416</v>
      </c>
      <c r="CT81">
        <v>2</v>
      </c>
      <c r="CU81">
        <v>1689872415.349999</v>
      </c>
      <c r="CV81">
        <v>410.0659999999999</v>
      </c>
      <c r="CW81">
        <v>427.3720666666667</v>
      </c>
      <c r="CX81">
        <v>6.705985</v>
      </c>
      <c r="CY81">
        <v>0.2346241333333333</v>
      </c>
      <c r="CZ81">
        <v>409.2030333333333</v>
      </c>
      <c r="DA81">
        <v>6.711529666666666</v>
      </c>
      <c r="DB81">
        <v>600.2655999999999</v>
      </c>
      <c r="DC81">
        <v>101.5769666666667</v>
      </c>
      <c r="DD81">
        <v>0.09995132999999999</v>
      </c>
      <c r="DE81">
        <v>25.57267666666667</v>
      </c>
      <c r="DF81">
        <v>24.8642</v>
      </c>
      <c r="DG81">
        <v>999.9000000000002</v>
      </c>
      <c r="DH81">
        <v>0</v>
      </c>
      <c r="DI81">
        <v>0</v>
      </c>
      <c r="DJ81">
        <v>10009.66533333333</v>
      </c>
      <c r="DK81">
        <v>0</v>
      </c>
      <c r="DL81">
        <v>1827.063666666666</v>
      </c>
      <c r="DM81">
        <v>-17.30609333333333</v>
      </c>
      <c r="DN81">
        <v>412.8345</v>
      </c>
      <c r="DO81">
        <v>427.4724</v>
      </c>
      <c r="DP81">
        <v>6.471360333333334</v>
      </c>
      <c r="DQ81">
        <v>427.3720666666667</v>
      </c>
      <c r="DR81">
        <v>0.2346241333333333</v>
      </c>
      <c r="DS81">
        <v>0.6811731999999999</v>
      </c>
      <c r="DT81">
        <v>0.02383241666666667</v>
      </c>
      <c r="DU81">
        <v>1.445893666666666</v>
      </c>
      <c r="DV81">
        <v>-37.72277</v>
      </c>
      <c r="DW81">
        <v>999.9655666666665</v>
      </c>
      <c r="DX81">
        <v>0.9599929999999998</v>
      </c>
      <c r="DY81">
        <v>0.0400068</v>
      </c>
      <c r="DZ81">
        <v>0</v>
      </c>
      <c r="EA81">
        <v>645.1638999999999</v>
      </c>
      <c r="EB81">
        <v>4.99931</v>
      </c>
      <c r="EC81">
        <v>8923.671999999999</v>
      </c>
      <c r="ED81">
        <v>8784.538</v>
      </c>
      <c r="EE81">
        <v>36.30806666666667</v>
      </c>
      <c r="EF81">
        <v>38.6622</v>
      </c>
      <c r="EG81">
        <v>37.25406666666666</v>
      </c>
      <c r="EH81">
        <v>37.28306666666666</v>
      </c>
      <c r="EI81">
        <v>37.66633333333333</v>
      </c>
      <c r="EJ81">
        <v>955.16</v>
      </c>
      <c r="EK81">
        <v>39.80499999999999</v>
      </c>
      <c r="EL81">
        <v>0</v>
      </c>
      <c r="EM81">
        <v>69.20000004768372</v>
      </c>
      <c r="EN81">
        <v>0</v>
      </c>
      <c r="EO81">
        <v>645.1310384615384</v>
      </c>
      <c r="EP81">
        <v>0.09555553404928814</v>
      </c>
      <c r="EQ81">
        <v>876.3524796158326</v>
      </c>
      <c r="ER81">
        <v>8927.736538461539</v>
      </c>
      <c r="ES81">
        <v>15</v>
      </c>
      <c r="ET81">
        <v>1689870895.5</v>
      </c>
      <c r="EU81" t="s">
        <v>677</v>
      </c>
      <c r="EV81">
        <v>1689870895.5</v>
      </c>
      <c r="EW81">
        <v>1689870267</v>
      </c>
      <c r="EX81">
        <v>29</v>
      </c>
      <c r="EY81">
        <v>0.077</v>
      </c>
      <c r="EZ81">
        <v>-0.029</v>
      </c>
      <c r="FA81">
        <v>0.842</v>
      </c>
      <c r="FB81">
        <v>-0.021</v>
      </c>
      <c r="FC81">
        <v>0</v>
      </c>
      <c r="FD81">
        <v>0</v>
      </c>
      <c r="FE81">
        <v>0.26</v>
      </c>
      <c r="FF81">
        <v>0.02</v>
      </c>
      <c r="FG81">
        <v>-17.33040487804878</v>
      </c>
      <c r="FH81">
        <v>0.4173386759581727</v>
      </c>
      <c r="FI81">
        <v>0.06012540533292522</v>
      </c>
      <c r="FJ81">
        <v>1</v>
      </c>
      <c r="FK81">
        <v>410.0542580645161</v>
      </c>
      <c r="FL81">
        <v>0.6039193548379057</v>
      </c>
      <c r="FM81">
        <v>0.04949484674507316</v>
      </c>
      <c r="FN81">
        <v>1</v>
      </c>
      <c r="FO81">
        <v>6.479690731707316</v>
      </c>
      <c r="FP81">
        <v>-0.1381747735191629</v>
      </c>
      <c r="FQ81">
        <v>0.01369508571113501</v>
      </c>
      <c r="FR81">
        <v>1</v>
      </c>
      <c r="FS81">
        <v>6.708597096774194</v>
      </c>
      <c r="FT81">
        <v>-0.1374459677419458</v>
      </c>
      <c r="FU81">
        <v>0.01033733015807697</v>
      </c>
      <c r="FV81">
        <v>1</v>
      </c>
      <c r="FW81">
        <v>4</v>
      </c>
      <c r="FX81">
        <v>4</v>
      </c>
      <c r="FY81" t="s">
        <v>418</v>
      </c>
      <c r="FZ81">
        <v>3.17765</v>
      </c>
      <c r="GA81">
        <v>2.79697</v>
      </c>
      <c r="GB81">
        <v>0.103147</v>
      </c>
      <c r="GC81">
        <v>0.107045</v>
      </c>
      <c r="GD81">
        <v>0.046811</v>
      </c>
      <c r="GE81">
        <v>0.0022176</v>
      </c>
      <c r="GF81">
        <v>28010</v>
      </c>
      <c r="GG81">
        <v>22205.3</v>
      </c>
      <c r="GH81">
        <v>29191.2</v>
      </c>
      <c r="GI81">
        <v>24361.6</v>
      </c>
      <c r="GJ81">
        <v>35422.5</v>
      </c>
      <c r="GK81">
        <v>35493</v>
      </c>
      <c r="GL81">
        <v>40270</v>
      </c>
      <c r="GM81">
        <v>39742.1</v>
      </c>
      <c r="GN81">
        <v>2.1668</v>
      </c>
      <c r="GO81">
        <v>1.79727</v>
      </c>
      <c r="GP81">
        <v>0.033997</v>
      </c>
      <c r="GQ81">
        <v>0</v>
      </c>
      <c r="GR81">
        <v>24.3613</v>
      </c>
      <c r="GS81">
        <v>999.9</v>
      </c>
      <c r="GT81">
        <v>35.6</v>
      </c>
      <c r="GU81">
        <v>34.9</v>
      </c>
      <c r="GV81">
        <v>19.6862</v>
      </c>
      <c r="GW81">
        <v>62.7531</v>
      </c>
      <c r="GX81">
        <v>33.8181</v>
      </c>
      <c r="GY81">
        <v>1</v>
      </c>
      <c r="GZ81">
        <v>0.0433028</v>
      </c>
      <c r="HA81">
        <v>-0.591792</v>
      </c>
      <c r="HB81">
        <v>20.2688</v>
      </c>
      <c r="HC81">
        <v>5.22777</v>
      </c>
      <c r="HD81">
        <v>11.9089</v>
      </c>
      <c r="HE81">
        <v>4.96365</v>
      </c>
      <c r="HF81">
        <v>3.292</v>
      </c>
      <c r="HG81">
        <v>9999</v>
      </c>
      <c r="HH81">
        <v>9999</v>
      </c>
      <c r="HI81">
        <v>9999</v>
      </c>
      <c r="HJ81">
        <v>999.9</v>
      </c>
      <c r="HK81">
        <v>4.9702</v>
      </c>
      <c r="HL81">
        <v>1.87521</v>
      </c>
      <c r="HM81">
        <v>1.87399</v>
      </c>
      <c r="HN81">
        <v>1.87317</v>
      </c>
      <c r="HO81">
        <v>1.87458</v>
      </c>
      <c r="HP81">
        <v>1.86961</v>
      </c>
      <c r="HQ81">
        <v>1.87378</v>
      </c>
      <c r="HR81">
        <v>1.87881</v>
      </c>
      <c r="HS81">
        <v>0</v>
      </c>
      <c r="HT81">
        <v>0</v>
      </c>
      <c r="HU81">
        <v>0</v>
      </c>
      <c r="HV81">
        <v>0</v>
      </c>
      <c r="HW81" t="s">
        <v>419</v>
      </c>
      <c r="HX81" t="s">
        <v>420</v>
      </c>
      <c r="HY81" t="s">
        <v>421</v>
      </c>
      <c r="HZ81" t="s">
        <v>421</v>
      </c>
      <c r="IA81" t="s">
        <v>421</v>
      </c>
      <c r="IB81" t="s">
        <v>421</v>
      </c>
      <c r="IC81">
        <v>0</v>
      </c>
      <c r="ID81">
        <v>100</v>
      </c>
      <c r="IE81">
        <v>100</v>
      </c>
      <c r="IF81">
        <v>0.863</v>
      </c>
      <c r="IG81">
        <v>-0.0056</v>
      </c>
      <c r="IH81">
        <v>0.8419844027003298</v>
      </c>
      <c r="II81">
        <v>0.0007502269904989051</v>
      </c>
      <c r="IJ81">
        <v>-1.907541437940456E-06</v>
      </c>
      <c r="IK81">
        <v>4.87577687351772E-10</v>
      </c>
      <c r="IL81">
        <v>-0.01922777380897783</v>
      </c>
      <c r="IM81">
        <v>-0.004180631305406676</v>
      </c>
      <c r="IN81">
        <v>0.0009752032425147314</v>
      </c>
      <c r="IO81">
        <v>-7.227821618075307E-06</v>
      </c>
      <c r="IP81">
        <v>1</v>
      </c>
      <c r="IQ81">
        <v>1943</v>
      </c>
      <c r="IR81">
        <v>1</v>
      </c>
      <c r="IS81">
        <v>21</v>
      </c>
      <c r="IT81">
        <v>25.5</v>
      </c>
      <c r="IU81">
        <v>35.9</v>
      </c>
      <c r="IV81">
        <v>1.09131</v>
      </c>
      <c r="IW81">
        <v>2.43164</v>
      </c>
      <c r="IX81">
        <v>1.42578</v>
      </c>
      <c r="IY81">
        <v>2.26929</v>
      </c>
      <c r="IZ81">
        <v>1.54785</v>
      </c>
      <c r="JA81">
        <v>2.49512</v>
      </c>
      <c r="JB81">
        <v>37.8195</v>
      </c>
      <c r="JC81">
        <v>14.1846</v>
      </c>
      <c r="JD81">
        <v>18</v>
      </c>
      <c r="JE81">
        <v>633.075</v>
      </c>
      <c r="JF81">
        <v>386.076</v>
      </c>
      <c r="JG81">
        <v>25.1247</v>
      </c>
      <c r="JH81">
        <v>27.7428</v>
      </c>
      <c r="JI81">
        <v>29.9999</v>
      </c>
      <c r="JJ81">
        <v>27.7364</v>
      </c>
      <c r="JK81">
        <v>27.686</v>
      </c>
      <c r="JL81">
        <v>21.8754</v>
      </c>
      <c r="JM81">
        <v>100</v>
      </c>
      <c r="JN81">
        <v>0</v>
      </c>
      <c r="JO81">
        <v>25.1614</v>
      </c>
      <c r="JP81">
        <v>427.067</v>
      </c>
      <c r="JQ81">
        <v>17.5146</v>
      </c>
      <c r="JR81">
        <v>95.1176</v>
      </c>
      <c r="JS81">
        <v>101.116</v>
      </c>
    </row>
    <row r="82" spans="1:279">
      <c r="A82">
        <v>66</v>
      </c>
      <c r="B82">
        <v>1689872492.6</v>
      </c>
      <c r="C82">
        <v>11464.5</v>
      </c>
      <c r="D82" t="s">
        <v>721</v>
      </c>
      <c r="E82" t="s">
        <v>722</v>
      </c>
      <c r="F82">
        <v>15</v>
      </c>
      <c r="L82" t="s">
        <v>712</v>
      </c>
      <c r="N82" t="s">
        <v>713</v>
      </c>
      <c r="O82" t="s">
        <v>714</v>
      </c>
      <c r="P82">
        <v>1689872484.849999</v>
      </c>
      <c r="Q82">
        <f>(R82)/1000</f>
        <v>0</v>
      </c>
      <c r="R82">
        <f>1000*DB82*AP82*(CX82-CY82)/(100*CQ82*(1000-AP82*CX82))</f>
        <v>0</v>
      </c>
      <c r="S82">
        <f>DB82*AP82*(CW82-CV82*(1000-AP82*CY82)/(1000-AP82*CX82))/(100*CQ82)</f>
        <v>0</v>
      </c>
      <c r="T82">
        <f>CV82 - IF(AP82&gt;1, S82*CQ82*100.0/(AR82*DJ82), 0)</f>
        <v>0</v>
      </c>
      <c r="U82">
        <f>((AA82-Q82/2)*T82-S82)/(AA82+Q82/2)</f>
        <v>0</v>
      </c>
      <c r="V82">
        <f>U82*(DC82+DD82)/1000.0</f>
        <v>0</v>
      </c>
      <c r="W82">
        <f>(CV82 - IF(AP82&gt;1, S82*CQ82*100.0/(AR82*DJ82), 0))*(DC82+DD82)/1000.0</f>
        <v>0</v>
      </c>
      <c r="X82">
        <f>2.0/((1/Z82-1/Y82)+SIGN(Z82)*SQRT((1/Z82-1/Y82)*(1/Z82-1/Y82) + 4*CR82/((CR82+1)*(CR82+1))*(2*1/Z82*1/Y82-1/Y82*1/Y82)))</f>
        <v>0</v>
      </c>
      <c r="Y82">
        <f>IF(LEFT(CS82,1)&lt;&gt;"0",IF(LEFT(CS82,1)="1",3.0,CT82),$D$5+$E$5*(DJ82*DC82/($K$5*1000))+$F$5*(DJ82*DC82/($K$5*1000))*MAX(MIN(CQ82,$J$5),$I$5)*MAX(MIN(CQ82,$J$5),$I$5)+$G$5*MAX(MIN(CQ82,$J$5),$I$5)*(DJ82*DC82/($K$5*1000))+$H$5*(DJ82*DC82/($K$5*1000))*(DJ82*DC82/($K$5*1000)))</f>
        <v>0</v>
      </c>
      <c r="Z82">
        <f>Q82*(1000-(1000*0.61365*exp(17.502*AD82/(240.97+AD82))/(DC82+DD82)+CX82)/2)/(1000*0.61365*exp(17.502*AD82/(240.97+AD82))/(DC82+DD82)-CX82)</f>
        <v>0</v>
      </c>
      <c r="AA82">
        <f>1/((CR82+1)/(X82/1.6)+1/(Y82/1.37)) + CR82/((CR82+1)/(X82/1.6) + CR82/(Y82/1.37))</f>
        <v>0</v>
      </c>
      <c r="AB82">
        <f>(CM82*CP82)</f>
        <v>0</v>
      </c>
      <c r="AC82">
        <f>(DE82+(AB82+2*0.95*5.67E-8*(((DE82+$B$7)+273)^4-(DE82+273)^4)-44100*Q82)/(1.84*29.3*Y82+8*0.95*5.67E-8*(DE82+273)^3))</f>
        <v>0</v>
      </c>
      <c r="AD82">
        <f>($C$7*DF82+$D$7*DG82+$E$7*AC82)</f>
        <v>0</v>
      </c>
      <c r="AE82">
        <f>0.61365*exp(17.502*AD82/(240.97+AD82))</f>
        <v>0</v>
      </c>
      <c r="AF82">
        <f>(AG82/AH82*100)</f>
        <v>0</v>
      </c>
      <c r="AG82">
        <f>CX82*(DC82+DD82)/1000</f>
        <v>0</v>
      </c>
      <c r="AH82">
        <f>0.61365*exp(17.502*DE82/(240.97+DE82))</f>
        <v>0</v>
      </c>
      <c r="AI82">
        <f>(AE82-CX82*(DC82+DD82)/1000)</f>
        <v>0</v>
      </c>
      <c r="AJ82">
        <f>(-Q82*44100)</f>
        <v>0</v>
      </c>
      <c r="AK82">
        <f>2*29.3*Y82*0.92*(DE82-AD82)</f>
        <v>0</v>
      </c>
      <c r="AL82">
        <f>2*0.95*5.67E-8*(((DE82+$B$7)+273)^4-(AD82+273)^4)</f>
        <v>0</v>
      </c>
      <c r="AM82">
        <f>AB82+AL82+AJ82+AK82</f>
        <v>0</v>
      </c>
      <c r="AN82">
        <v>0</v>
      </c>
      <c r="AO82">
        <v>0</v>
      </c>
      <c r="AP82">
        <f>IF(AN82*$H$13&gt;=AR82,1.0,(AR82/(AR82-AN82*$H$13)))</f>
        <v>0</v>
      </c>
      <c r="AQ82">
        <f>(AP82-1)*100</f>
        <v>0</v>
      </c>
      <c r="AR82">
        <f>MAX(0,($B$13+$C$13*DJ82)/(1+$D$13*DJ82)*DC82/(DE82+273)*$E$13)</f>
        <v>0</v>
      </c>
      <c r="AS82" t="s">
        <v>647</v>
      </c>
      <c r="AT82">
        <v>12546.3</v>
      </c>
      <c r="AU82">
        <v>567.6487999999999</v>
      </c>
      <c r="AV82">
        <v>2596.4</v>
      </c>
      <c r="AW82">
        <f>1-AU82/AV82</f>
        <v>0</v>
      </c>
      <c r="AX82">
        <v>-1.24160784132644</v>
      </c>
      <c r="AY82" t="s">
        <v>723</v>
      </c>
      <c r="AZ82">
        <v>12593.2</v>
      </c>
      <c r="BA82">
        <v>642.3165384615385</v>
      </c>
      <c r="BB82">
        <v>1267.6</v>
      </c>
      <c r="BC82">
        <f>1-BA82/BB82</f>
        <v>0</v>
      </c>
      <c r="BD82">
        <v>0.5</v>
      </c>
      <c r="BE82">
        <f>CN82</f>
        <v>0</v>
      </c>
      <c r="BF82">
        <f>S82</f>
        <v>0</v>
      </c>
      <c r="BG82">
        <f>BC82*BD82*BE82</f>
        <v>0</v>
      </c>
      <c r="BH82">
        <f>(BF82-AX82)/BE82</f>
        <v>0</v>
      </c>
      <c r="BI82">
        <f>(AV82-BB82)/BB82</f>
        <v>0</v>
      </c>
      <c r="BJ82">
        <f>AU82/(AW82+AU82/BB82)</f>
        <v>0</v>
      </c>
      <c r="BK82" t="s">
        <v>724</v>
      </c>
      <c r="BL82">
        <v>481.57</v>
      </c>
      <c r="BM82">
        <f>IF(BL82&lt;&gt;0, BL82, BJ82)</f>
        <v>0</v>
      </c>
      <c r="BN82">
        <f>1-BM82/BB82</f>
        <v>0</v>
      </c>
      <c r="BO82">
        <f>(BB82-BA82)/(BB82-BM82)</f>
        <v>0</v>
      </c>
      <c r="BP82">
        <f>(AV82-BB82)/(AV82-BM82)</f>
        <v>0</v>
      </c>
      <c r="BQ82">
        <f>(BB82-BA82)/(BB82-AU82)</f>
        <v>0</v>
      </c>
      <c r="BR82">
        <f>(AV82-BB82)/(AV82-AU82)</f>
        <v>0</v>
      </c>
      <c r="BS82">
        <f>(BO82*BM82/BA82)</f>
        <v>0</v>
      </c>
      <c r="BT82">
        <f>(1-BS82)</f>
        <v>0</v>
      </c>
      <c r="BU82">
        <v>2909</v>
      </c>
      <c r="BV82">
        <v>300</v>
      </c>
      <c r="BW82">
        <v>300</v>
      </c>
      <c r="BX82">
        <v>300</v>
      </c>
      <c r="BY82">
        <v>12593.2</v>
      </c>
      <c r="BZ82">
        <v>1197.22</v>
      </c>
      <c r="CA82">
        <v>-0.00999042</v>
      </c>
      <c r="CB82">
        <v>-13.32</v>
      </c>
      <c r="CC82" t="s">
        <v>415</v>
      </c>
      <c r="CD82" t="s">
        <v>415</v>
      </c>
      <c r="CE82" t="s">
        <v>415</v>
      </c>
      <c r="CF82" t="s">
        <v>415</v>
      </c>
      <c r="CG82" t="s">
        <v>415</v>
      </c>
      <c r="CH82" t="s">
        <v>415</v>
      </c>
      <c r="CI82" t="s">
        <v>415</v>
      </c>
      <c r="CJ82" t="s">
        <v>415</v>
      </c>
      <c r="CK82" t="s">
        <v>415</v>
      </c>
      <c r="CL82" t="s">
        <v>415</v>
      </c>
      <c r="CM82">
        <f>$B$11*DK82+$C$11*DL82+$F$11*DW82*(1-DZ82)</f>
        <v>0</v>
      </c>
      <c r="CN82">
        <f>CM82*CO82</f>
        <v>0</v>
      </c>
      <c r="CO82">
        <f>($B$11*$D$9+$C$11*$D$9+$F$11*((EJ82+EB82)/MAX(EJ82+EB82+EK82, 0.1)*$I$9+EK82/MAX(EJ82+EB82+EK82, 0.1)*$J$9))/($B$11+$C$11+$F$11)</f>
        <v>0</v>
      </c>
      <c r="CP82">
        <f>($B$11*$K$9+$C$11*$K$9+$F$11*((EJ82+EB82)/MAX(EJ82+EB82+EK82, 0.1)*$P$9+EK82/MAX(EJ82+EB82+EK82, 0.1)*$Q$9))/($B$11+$C$11+$F$11)</f>
        <v>0</v>
      </c>
      <c r="CQ82">
        <v>6</v>
      </c>
      <c r="CR82">
        <v>0.5</v>
      </c>
      <c r="CS82" t="s">
        <v>416</v>
      </c>
      <c r="CT82">
        <v>2</v>
      </c>
      <c r="CU82">
        <v>1689872484.849999</v>
      </c>
      <c r="CV82">
        <v>410.0294666666666</v>
      </c>
      <c r="CW82">
        <v>424.8786</v>
      </c>
      <c r="CX82">
        <v>6.324427333333333</v>
      </c>
      <c r="CY82">
        <v>0.2322981333333333</v>
      </c>
      <c r="CZ82">
        <v>409.1664333333334</v>
      </c>
      <c r="DA82">
        <v>6.332855333333333</v>
      </c>
      <c r="DB82">
        <v>600.2572333333335</v>
      </c>
      <c r="DC82">
        <v>101.5789333333334</v>
      </c>
      <c r="DD82">
        <v>0.09987839999999999</v>
      </c>
      <c r="DE82">
        <v>25.7872</v>
      </c>
      <c r="DF82">
        <v>24.82005333333333</v>
      </c>
      <c r="DG82">
        <v>999.9000000000002</v>
      </c>
      <c r="DH82">
        <v>0</v>
      </c>
      <c r="DI82">
        <v>0</v>
      </c>
      <c r="DJ82">
        <v>10001.96033333333</v>
      </c>
      <c r="DK82">
        <v>0</v>
      </c>
      <c r="DL82">
        <v>1831.694</v>
      </c>
      <c r="DM82">
        <v>-14.84899333333333</v>
      </c>
      <c r="DN82">
        <v>412.6391666666667</v>
      </c>
      <c r="DO82">
        <v>424.9772</v>
      </c>
      <c r="DP82">
        <v>6.092129333333335</v>
      </c>
      <c r="DQ82">
        <v>424.8786</v>
      </c>
      <c r="DR82">
        <v>0.2322981333333333</v>
      </c>
      <c r="DS82">
        <v>0.6424285333333333</v>
      </c>
      <c r="DT82">
        <v>0.02359658333333333</v>
      </c>
      <c r="DU82">
        <v>0.6326453666666666</v>
      </c>
      <c r="DV82">
        <v>-37.82012666666666</v>
      </c>
      <c r="DW82">
        <v>499.9489666666667</v>
      </c>
      <c r="DX82">
        <v>0.9200044666666665</v>
      </c>
      <c r="DY82">
        <v>0.07999558</v>
      </c>
      <c r="DZ82">
        <v>0</v>
      </c>
      <c r="EA82">
        <v>642.2964000000001</v>
      </c>
      <c r="EB82">
        <v>4.99931</v>
      </c>
      <c r="EC82">
        <v>5648.503666666667</v>
      </c>
      <c r="ED82">
        <v>4308.924666666666</v>
      </c>
      <c r="EE82">
        <v>35.51226666666666</v>
      </c>
      <c r="EF82">
        <v>38.2914</v>
      </c>
      <c r="EG82">
        <v>36.80393333333333</v>
      </c>
      <c r="EH82">
        <v>36.82886666666666</v>
      </c>
      <c r="EI82">
        <v>37.16233333333333</v>
      </c>
      <c r="EJ82">
        <v>455.3553333333333</v>
      </c>
      <c r="EK82">
        <v>39.59066666666666</v>
      </c>
      <c r="EL82">
        <v>0</v>
      </c>
      <c r="EM82">
        <v>68.80000019073486</v>
      </c>
      <c r="EN82">
        <v>0</v>
      </c>
      <c r="EO82">
        <v>642.3165384615385</v>
      </c>
      <c r="EP82">
        <v>13.16328206489976</v>
      </c>
      <c r="EQ82">
        <v>653.2605136620273</v>
      </c>
      <c r="ER82">
        <v>5649.656538461538</v>
      </c>
      <c r="ES82">
        <v>15</v>
      </c>
      <c r="ET82">
        <v>1689870895.5</v>
      </c>
      <c r="EU82" t="s">
        <v>677</v>
      </c>
      <c r="EV82">
        <v>1689870895.5</v>
      </c>
      <c r="EW82">
        <v>1689870267</v>
      </c>
      <c r="EX82">
        <v>29</v>
      </c>
      <c r="EY82">
        <v>0.077</v>
      </c>
      <c r="EZ82">
        <v>-0.029</v>
      </c>
      <c r="FA82">
        <v>0.842</v>
      </c>
      <c r="FB82">
        <v>-0.021</v>
      </c>
      <c r="FC82">
        <v>0</v>
      </c>
      <c r="FD82">
        <v>0</v>
      </c>
      <c r="FE82">
        <v>0.26</v>
      </c>
      <c r="FF82">
        <v>0.02</v>
      </c>
      <c r="FG82">
        <v>-14.8601675</v>
      </c>
      <c r="FH82">
        <v>0.4450975609756145</v>
      </c>
      <c r="FI82">
        <v>0.05494254447830012</v>
      </c>
      <c r="FJ82">
        <v>1</v>
      </c>
      <c r="FK82">
        <v>410.0294666666666</v>
      </c>
      <c r="FL82">
        <v>0.1327341490542027</v>
      </c>
      <c r="FM82">
        <v>0.02554829848650685</v>
      </c>
      <c r="FN82">
        <v>1</v>
      </c>
      <c r="FO82">
        <v>6.099288250000001</v>
      </c>
      <c r="FP82">
        <v>-0.1578219512195248</v>
      </c>
      <c r="FQ82">
        <v>0.01531554796399724</v>
      </c>
      <c r="FR82">
        <v>1</v>
      </c>
      <c r="FS82">
        <v>6.324427333333333</v>
      </c>
      <c r="FT82">
        <v>-0.1416592658509273</v>
      </c>
      <c r="FU82">
        <v>0.01030811231775997</v>
      </c>
      <c r="FV82">
        <v>1</v>
      </c>
      <c r="FW82">
        <v>4</v>
      </c>
      <c r="FX82">
        <v>4</v>
      </c>
      <c r="FY82" t="s">
        <v>418</v>
      </c>
      <c r="FZ82">
        <v>3.17752</v>
      </c>
      <c r="GA82">
        <v>2.79687</v>
      </c>
      <c r="GB82">
        <v>0.103128</v>
      </c>
      <c r="GC82">
        <v>0.106584</v>
      </c>
      <c r="GD82">
        <v>0.0446329</v>
      </c>
      <c r="GE82">
        <v>0.00219285</v>
      </c>
      <c r="GF82">
        <v>28014</v>
      </c>
      <c r="GG82">
        <v>22219</v>
      </c>
      <c r="GH82">
        <v>29194.4</v>
      </c>
      <c r="GI82">
        <v>24363.8</v>
      </c>
      <c r="GJ82">
        <v>35508.6</v>
      </c>
      <c r="GK82">
        <v>35497.3</v>
      </c>
      <c r="GL82">
        <v>40275</v>
      </c>
      <c r="GM82">
        <v>39745.8</v>
      </c>
      <c r="GN82">
        <v>2.1668</v>
      </c>
      <c r="GO82">
        <v>1.79785</v>
      </c>
      <c r="GP82">
        <v>0.0391826</v>
      </c>
      <c r="GQ82">
        <v>0</v>
      </c>
      <c r="GR82">
        <v>24.2238</v>
      </c>
      <c r="GS82">
        <v>999.9</v>
      </c>
      <c r="GT82">
        <v>35.4</v>
      </c>
      <c r="GU82">
        <v>35</v>
      </c>
      <c r="GV82">
        <v>19.6847</v>
      </c>
      <c r="GW82">
        <v>62.2731</v>
      </c>
      <c r="GX82">
        <v>33.9824</v>
      </c>
      <c r="GY82">
        <v>1</v>
      </c>
      <c r="GZ82">
        <v>0.0413135</v>
      </c>
      <c r="HA82">
        <v>-1.92258</v>
      </c>
      <c r="HB82">
        <v>20.2631</v>
      </c>
      <c r="HC82">
        <v>5.22807</v>
      </c>
      <c r="HD82">
        <v>11.9107</v>
      </c>
      <c r="HE82">
        <v>4.96395</v>
      </c>
      <c r="HF82">
        <v>3.292</v>
      </c>
      <c r="HG82">
        <v>9999</v>
      </c>
      <c r="HH82">
        <v>9999</v>
      </c>
      <c r="HI82">
        <v>9999</v>
      </c>
      <c r="HJ82">
        <v>999.9</v>
      </c>
      <c r="HK82">
        <v>4.97023</v>
      </c>
      <c r="HL82">
        <v>1.87523</v>
      </c>
      <c r="HM82">
        <v>1.87401</v>
      </c>
      <c r="HN82">
        <v>1.87317</v>
      </c>
      <c r="HO82">
        <v>1.87459</v>
      </c>
      <c r="HP82">
        <v>1.86964</v>
      </c>
      <c r="HQ82">
        <v>1.87377</v>
      </c>
      <c r="HR82">
        <v>1.87881</v>
      </c>
      <c r="HS82">
        <v>0</v>
      </c>
      <c r="HT82">
        <v>0</v>
      </c>
      <c r="HU82">
        <v>0</v>
      </c>
      <c r="HV82">
        <v>0</v>
      </c>
      <c r="HW82" t="s">
        <v>419</v>
      </c>
      <c r="HX82" t="s">
        <v>420</v>
      </c>
      <c r="HY82" t="s">
        <v>421</v>
      </c>
      <c r="HZ82" t="s">
        <v>421</v>
      </c>
      <c r="IA82" t="s">
        <v>421</v>
      </c>
      <c r="IB82" t="s">
        <v>421</v>
      </c>
      <c r="IC82">
        <v>0</v>
      </c>
      <c r="ID82">
        <v>100</v>
      </c>
      <c r="IE82">
        <v>100</v>
      </c>
      <c r="IF82">
        <v>0.863</v>
      </c>
      <c r="IG82">
        <v>-0.0086</v>
      </c>
      <c r="IH82">
        <v>0.8419844027003298</v>
      </c>
      <c r="II82">
        <v>0.0007502269904989051</v>
      </c>
      <c r="IJ82">
        <v>-1.907541437940456E-06</v>
      </c>
      <c r="IK82">
        <v>4.87577687351772E-10</v>
      </c>
      <c r="IL82">
        <v>-0.01922777380897783</v>
      </c>
      <c r="IM82">
        <v>-0.004180631305406676</v>
      </c>
      <c r="IN82">
        <v>0.0009752032425147314</v>
      </c>
      <c r="IO82">
        <v>-7.227821618075307E-06</v>
      </c>
      <c r="IP82">
        <v>1</v>
      </c>
      <c r="IQ82">
        <v>1943</v>
      </c>
      <c r="IR82">
        <v>1</v>
      </c>
      <c r="IS82">
        <v>21</v>
      </c>
      <c r="IT82">
        <v>26.6</v>
      </c>
      <c r="IU82">
        <v>37.1</v>
      </c>
      <c r="IV82">
        <v>1.08643</v>
      </c>
      <c r="IW82">
        <v>2.44141</v>
      </c>
      <c r="IX82">
        <v>1.42578</v>
      </c>
      <c r="IY82">
        <v>2.26929</v>
      </c>
      <c r="IZ82">
        <v>1.54785</v>
      </c>
      <c r="JA82">
        <v>2.40112</v>
      </c>
      <c r="JB82">
        <v>37.8679</v>
      </c>
      <c r="JC82">
        <v>14.1671</v>
      </c>
      <c r="JD82">
        <v>18</v>
      </c>
      <c r="JE82">
        <v>632.747</v>
      </c>
      <c r="JF82">
        <v>386.179</v>
      </c>
      <c r="JG82">
        <v>27.2108</v>
      </c>
      <c r="JH82">
        <v>27.6747</v>
      </c>
      <c r="JI82">
        <v>29.9998</v>
      </c>
      <c r="JJ82">
        <v>27.7054</v>
      </c>
      <c r="JK82">
        <v>27.6554</v>
      </c>
      <c r="JL82">
        <v>21.778</v>
      </c>
      <c r="JM82">
        <v>100</v>
      </c>
      <c r="JN82">
        <v>0</v>
      </c>
      <c r="JO82">
        <v>27.2869</v>
      </c>
      <c r="JP82">
        <v>424.949</v>
      </c>
      <c r="JQ82">
        <v>17.5146</v>
      </c>
      <c r="JR82">
        <v>95.1289</v>
      </c>
      <c r="JS82">
        <v>101.125</v>
      </c>
    </row>
    <row r="83" spans="1:279">
      <c r="A83">
        <v>67</v>
      </c>
      <c r="B83">
        <v>1689872601.1</v>
      </c>
      <c r="C83">
        <v>11573</v>
      </c>
      <c r="D83" t="s">
        <v>725</v>
      </c>
      <c r="E83" t="s">
        <v>726</v>
      </c>
      <c r="F83">
        <v>15</v>
      </c>
      <c r="L83" t="s">
        <v>712</v>
      </c>
      <c r="N83" t="s">
        <v>713</v>
      </c>
      <c r="O83" t="s">
        <v>714</v>
      </c>
      <c r="P83">
        <v>1689872593.099999</v>
      </c>
      <c r="Q83">
        <f>(R83)/1000</f>
        <v>0</v>
      </c>
      <c r="R83">
        <f>1000*DB83*AP83*(CX83-CY83)/(100*CQ83*(1000-AP83*CX83))</f>
        <v>0</v>
      </c>
      <c r="S83">
        <f>DB83*AP83*(CW83-CV83*(1000-AP83*CY83)/(1000-AP83*CX83))/(100*CQ83)</f>
        <v>0</v>
      </c>
      <c r="T83">
        <f>CV83 - IF(AP83&gt;1, S83*CQ83*100.0/(AR83*DJ83), 0)</f>
        <v>0</v>
      </c>
      <c r="U83">
        <f>((AA83-Q83/2)*T83-S83)/(AA83+Q83/2)</f>
        <v>0</v>
      </c>
      <c r="V83">
        <f>U83*(DC83+DD83)/1000.0</f>
        <v>0</v>
      </c>
      <c r="W83">
        <f>(CV83 - IF(AP83&gt;1, S83*CQ83*100.0/(AR83*DJ83), 0))*(DC83+DD83)/1000.0</f>
        <v>0</v>
      </c>
      <c r="X83">
        <f>2.0/((1/Z83-1/Y83)+SIGN(Z83)*SQRT((1/Z83-1/Y83)*(1/Z83-1/Y83) + 4*CR83/((CR83+1)*(CR83+1))*(2*1/Z83*1/Y83-1/Y83*1/Y83)))</f>
        <v>0</v>
      </c>
      <c r="Y83">
        <f>IF(LEFT(CS83,1)&lt;&gt;"0",IF(LEFT(CS83,1)="1",3.0,CT83),$D$5+$E$5*(DJ83*DC83/($K$5*1000))+$F$5*(DJ83*DC83/($K$5*1000))*MAX(MIN(CQ83,$J$5),$I$5)*MAX(MIN(CQ83,$J$5),$I$5)+$G$5*MAX(MIN(CQ83,$J$5),$I$5)*(DJ83*DC83/($K$5*1000))+$H$5*(DJ83*DC83/($K$5*1000))*(DJ83*DC83/($K$5*1000)))</f>
        <v>0</v>
      </c>
      <c r="Z83">
        <f>Q83*(1000-(1000*0.61365*exp(17.502*AD83/(240.97+AD83))/(DC83+DD83)+CX83)/2)/(1000*0.61365*exp(17.502*AD83/(240.97+AD83))/(DC83+DD83)-CX83)</f>
        <v>0</v>
      </c>
      <c r="AA83">
        <f>1/((CR83+1)/(X83/1.6)+1/(Y83/1.37)) + CR83/((CR83+1)/(X83/1.6) + CR83/(Y83/1.37))</f>
        <v>0</v>
      </c>
      <c r="AB83">
        <f>(CM83*CP83)</f>
        <v>0</v>
      </c>
      <c r="AC83">
        <f>(DE83+(AB83+2*0.95*5.67E-8*(((DE83+$B$7)+273)^4-(DE83+273)^4)-44100*Q83)/(1.84*29.3*Y83+8*0.95*5.67E-8*(DE83+273)^3))</f>
        <v>0</v>
      </c>
      <c r="AD83">
        <f>($C$7*DF83+$D$7*DG83+$E$7*AC83)</f>
        <v>0</v>
      </c>
      <c r="AE83">
        <f>0.61365*exp(17.502*AD83/(240.97+AD83))</f>
        <v>0</v>
      </c>
      <c r="AF83">
        <f>(AG83/AH83*100)</f>
        <v>0</v>
      </c>
      <c r="AG83">
        <f>CX83*(DC83+DD83)/1000</f>
        <v>0</v>
      </c>
      <c r="AH83">
        <f>0.61365*exp(17.502*DE83/(240.97+DE83))</f>
        <v>0</v>
      </c>
      <c r="AI83">
        <f>(AE83-CX83*(DC83+DD83)/1000)</f>
        <v>0</v>
      </c>
      <c r="AJ83">
        <f>(-Q83*44100)</f>
        <v>0</v>
      </c>
      <c r="AK83">
        <f>2*29.3*Y83*0.92*(DE83-AD83)</f>
        <v>0</v>
      </c>
      <c r="AL83">
        <f>2*0.95*5.67E-8*(((DE83+$B$7)+273)^4-(AD83+273)^4)</f>
        <v>0</v>
      </c>
      <c r="AM83">
        <f>AB83+AL83+AJ83+AK83</f>
        <v>0</v>
      </c>
      <c r="AN83">
        <v>0</v>
      </c>
      <c r="AO83">
        <v>0</v>
      </c>
      <c r="AP83">
        <f>IF(AN83*$H$13&gt;=AR83,1.0,(AR83/(AR83-AN83*$H$13)))</f>
        <v>0</v>
      </c>
      <c r="AQ83">
        <f>(AP83-1)*100</f>
        <v>0</v>
      </c>
      <c r="AR83">
        <f>MAX(0,($B$13+$C$13*DJ83)/(1+$D$13*DJ83)*DC83/(DE83+273)*$E$13)</f>
        <v>0</v>
      </c>
      <c r="AS83" t="s">
        <v>647</v>
      </c>
      <c r="AT83">
        <v>12546.3</v>
      </c>
      <c r="AU83">
        <v>567.6487999999999</v>
      </c>
      <c r="AV83">
        <v>2596.4</v>
      </c>
      <c r="AW83">
        <f>1-AU83/AV83</f>
        <v>0</v>
      </c>
      <c r="AX83">
        <v>-1.24160784132644</v>
      </c>
      <c r="AY83" t="s">
        <v>727</v>
      </c>
      <c r="AZ83">
        <v>12579.9</v>
      </c>
      <c r="BA83">
        <v>692.2619999999999</v>
      </c>
      <c r="BB83">
        <v>1784.44</v>
      </c>
      <c r="BC83">
        <f>1-BA83/BB83</f>
        <v>0</v>
      </c>
      <c r="BD83">
        <v>0.5</v>
      </c>
      <c r="BE83">
        <f>CN83</f>
        <v>0</v>
      </c>
      <c r="BF83">
        <f>S83</f>
        <v>0</v>
      </c>
      <c r="BG83">
        <f>BC83*BD83*BE83</f>
        <v>0</v>
      </c>
      <c r="BH83">
        <f>(BF83-AX83)/BE83</f>
        <v>0</v>
      </c>
      <c r="BI83">
        <f>(AV83-BB83)/BB83</f>
        <v>0</v>
      </c>
      <c r="BJ83">
        <f>AU83/(AW83+AU83/BB83)</f>
        <v>0</v>
      </c>
      <c r="BK83" t="s">
        <v>728</v>
      </c>
      <c r="BL83">
        <v>538.15</v>
      </c>
      <c r="BM83">
        <f>IF(BL83&lt;&gt;0, BL83, BJ83)</f>
        <v>0</v>
      </c>
      <c r="BN83">
        <f>1-BM83/BB83</f>
        <v>0</v>
      </c>
      <c r="BO83">
        <f>(BB83-BA83)/(BB83-BM83)</f>
        <v>0</v>
      </c>
      <c r="BP83">
        <f>(AV83-BB83)/(AV83-BM83)</f>
        <v>0</v>
      </c>
      <c r="BQ83">
        <f>(BB83-BA83)/(BB83-AU83)</f>
        <v>0</v>
      </c>
      <c r="BR83">
        <f>(AV83-BB83)/(AV83-AU83)</f>
        <v>0</v>
      </c>
      <c r="BS83">
        <f>(BO83*BM83/BA83)</f>
        <v>0</v>
      </c>
      <c r="BT83">
        <f>(1-BS83)</f>
        <v>0</v>
      </c>
      <c r="BU83">
        <v>2911</v>
      </c>
      <c r="BV83">
        <v>300</v>
      </c>
      <c r="BW83">
        <v>300</v>
      </c>
      <c r="BX83">
        <v>300</v>
      </c>
      <c r="BY83">
        <v>12579.9</v>
      </c>
      <c r="BZ83">
        <v>1722.02</v>
      </c>
      <c r="CA83">
        <v>-0.0101973</v>
      </c>
      <c r="CB83">
        <v>-4.45</v>
      </c>
      <c r="CC83" t="s">
        <v>415</v>
      </c>
      <c r="CD83" t="s">
        <v>415</v>
      </c>
      <c r="CE83" t="s">
        <v>415</v>
      </c>
      <c r="CF83" t="s">
        <v>415</v>
      </c>
      <c r="CG83" t="s">
        <v>415</v>
      </c>
      <c r="CH83" t="s">
        <v>415</v>
      </c>
      <c r="CI83" t="s">
        <v>415</v>
      </c>
      <c r="CJ83" t="s">
        <v>415</v>
      </c>
      <c r="CK83" t="s">
        <v>415</v>
      </c>
      <c r="CL83" t="s">
        <v>415</v>
      </c>
      <c r="CM83">
        <f>$B$11*DK83+$C$11*DL83+$F$11*DW83*(1-DZ83)</f>
        <v>0</v>
      </c>
      <c r="CN83">
        <f>CM83*CO83</f>
        <v>0</v>
      </c>
      <c r="CO83">
        <f>($B$11*$D$9+$C$11*$D$9+$F$11*((EJ83+EB83)/MAX(EJ83+EB83+EK83, 0.1)*$I$9+EK83/MAX(EJ83+EB83+EK83, 0.1)*$J$9))/($B$11+$C$11+$F$11)</f>
        <v>0</v>
      </c>
      <c r="CP83">
        <f>($B$11*$K$9+$C$11*$K$9+$F$11*((EJ83+EB83)/MAX(EJ83+EB83+EK83, 0.1)*$P$9+EK83/MAX(EJ83+EB83+EK83, 0.1)*$Q$9))/($B$11+$C$11+$F$11)</f>
        <v>0</v>
      </c>
      <c r="CQ83">
        <v>6</v>
      </c>
      <c r="CR83">
        <v>0.5</v>
      </c>
      <c r="CS83" t="s">
        <v>416</v>
      </c>
      <c r="CT83">
        <v>2</v>
      </c>
      <c r="CU83">
        <v>1689872593.099999</v>
      </c>
      <c r="CV83">
        <v>409.9126774193548</v>
      </c>
      <c r="CW83">
        <v>420.6305161290323</v>
      </c>
      <c r="CX83">
        <v>6.000945806451614</v>
      </c>
      <c r="CY83">
        <v>0.2244973870967742</v>
      </c>
      <c r="CZ83">
        <v>409.2124193548387</v>
      </c>
      <c r="DA83">
        <v>5.978700322580645</v>
      </c>
      <c r="DB83">
        <v>600.2547419354839</v>
      </c>
      <c r="DC83">
        <v>101.5751935483871</v>
      </c>
      <c r="DD83">
        <v>0.09969567096774193</v>
      </c>
      <c r="DE83">
        <v>26.28135806451613</v>
      </c>
      <c r="DF83">
        <v>25.15820645161291</v>
      </c>
      <c r="DG83">
        <v>999.9000000000003</v>
      </c>
      <c r="DH83">
        <v>0</v>
      </c>
      <c r="DI83">
        <v>0</v>
      </c>
      <c r="DJ83">
        <v>10006.62903225807</v>
      </c>
      <c r="DK83">
        <v>0</v>
      </c>
      <c r="DL83">
        <v>1839.947096774194</v>
      </c>
      <c r="DM83">
        <v>-10.7178935483871</v>
      </c>
      <c r="DN83">
        <v>412.3873870967743</v>
      </c>
      <c r="DO83">
        <v>420.7250322580646</v>
      </c>
      <c r="DP83">
        <v>5.776447741935483</v>
      </c>
      <c r="DQ83">
        <v>420.6305161290323</v>
      </c>
      <c r="DR83">
        <v>0.2244973870967742</v>
      </c>
      <c r="DS83">
        <v>0.6095473548387098</v>
      </c>
      <c r="DT83">
        <v>0.02280336774193548</v>
      </c>
      <c r="DU83">
        <v>-0.09232594838709675</v>
      </c>
      <c r="DV83">
        <v>-38.15418387096774</v>
      </c>
      <c r="DW83">
        <v>249.9890967741936</v>
      </c>
      <c r="DX83">
        <v>0.8999757096774195</v>
      </c>
      <c r="DY83">
        <v>0.1000242419354839</v>
      </c>
      <c r="DZ83">
        <v>0</v>
      </c>
      <c r="EA83">
        <v>692.0987419354839</v>
      </c>
      <c r="EB83">
        <v>4.999310000000001</v>
      </c>
      <c r="EC83">
        <v>4264.775483870968</v>
      </c>
      <c r="ED83">
        <v>2117.711612903226</v>
      </c>
      <c r="EE83">
        <v>35.4796129032258</v>
      </c>
      <c r="EF83">
        <v>39.89896774193546</v>
      </c>
      <c r="EG83">
        <v>37.31435483870968</v>
      </c>
      <c r="EH83">
        <v>38.86264516129032</v>
      </c>
      <c r="EI83">
        <v>37.96345161290321</v>
      </c>
      <c r="EJ83">
        <v>220.4848387096774</v>
      </c>
      <c r="EK83">
        <v>24.50387096774193</v>
      </c>
      <c r="EL83">
        <v>0</v>
      </c>
      <c r="EM83">
        <v>107.8000001907349</v>
      </c>
      <c r="EN83">
        <v>0</v>
      </c>
      <c r="EO83">
        <v>692.2619999999999</v>
      </c>
      <c r="EP83">
        <v>11.36084613775477</v>
      </c>
      <c r="EQ83">
        <v>346.6253840146892</v>
      </c>
      <c r="ER83">
        <v>4267.5444</v>
      </c>
      <c r="ES83">
        <v>15</v>
      </c>
      <c r="ET83">
        <v>1689872572.6</v>
      </c>
      <c r="EU83" t="s">
        <v>729</v>
      </c>
      <c r="EV83">
        <v>1689872553.1</v>
      </c>
      <c r="EW83">
        <v>1689872572.6</v>
      </c>
      <c r="EX83">
        <v>30</v>
      </c>
      <c r="EY83">
        <v>-0.163</v>
      </c>
      <c r="EZ83">
        <v>0.033</v>
      </c>
      <c r="FA83">
        <v>0.694</v>
      </c>
      <c r="FB83">
        <v>0.013</v>
      </c>
      <c r="FC83">
        <v>420</v>
      </c>
      <c r="FD83">
        <v>0</v>
      </c>
      <c r="FE83">
        <v>0.3</v>
      </c>
      <c r="FF83">
        <v>0.03</v>
      </c>
      <c r="FG83">
        <v>-10.608372</v>
      </c>
      <c r="FH83">
        <v>0.6687800375234618</v>
      </c>
      <c r="FI83">
        <v>0.6272721588162509</v>
      </c>
      <c r="FJ83">
        <v>1</v>
      </c>
      <c r="FK83">
        <v>409.9067666666667</v>
      </c>
      <c r="FL83">
        <v>4.649352614017127</v>
      </c>
      <c r="FM83">
        <v>0.3846315711893047</v>
      </c>
      <c r="FN83">
        <v>1</v>
      </c>
      <c r="FO83">
        <v>5.7781945</v>
      </c>
      <c r="FP83">
        <v>-0.04319212007505523</v>
      </c>
      <c r="FQ83">
        <v>0.004277832950221413</v>
      </c>
      <c r="FR83">
        <v>1</v>
      </c>
      <c r="FS83">
        <v>6.001117666666667</v>
      </c>
      <c r="FT83">
        <v>-0.05420502780867419</v>
      </c>
      <c r="FU83">
        <v>0.004020726869056877</v>
      </c>
      <c r="FV83">
        <v>1</v>
      </c>
      <c r="FW83">
        <v>4</v>
      </c>
      <c r="FX83">
        <v>4</v>
      </c>
      <c r="FY83" t="s">
        <v>418</v>
      </c>
      <c r="FZ83">
        <v>3.17787</v>
      </c>
      <c r="GA83">
        <v>2.79681</v>
      </c>
      <c r="GB83">
        <v>0.103198</v>
      </c>
      <c r="GC83">
        <v>0.10573</v>
      </c>
      <c r="GD83">
        <v>0.0426801</v>
      </c>
      <c r="GE83">
        <v>0.00212719</v>
      </c>
      <c r="GF83">
        <v>28021</v>
      </c>
      <c r="GG83">
        <v>22247.1</v>
      </c>
      <c r="GH83">
        <v>29203</v>
      </c>
      <c r="GI83">
        <v>24370.6</v>
      </c>
      <c r="GJ83">
        <v>35592.5</v>
      </c>
      <c r="GK83">
        <v>35509.6</v>
      </c>
      <c r="GL83">
        <v>40286.7</v>
      </c>
      <c r="GM83">
        <v>39756.6</v>
      </c>
      <c r="GN83">
        <v>2.16672</v>
      </c>
      <c r="GO83">
        <v>1.7999</v>
      </c>
      <c r="GP83">
        <v>0.0580624</v>
      </c>
      <c r="GQ83">
        <v>0</v>
      </c>
      <c r="GR83">
        <v>24.2801</v>
      </c>
      <c r="GS83">
        <v>999.9</v>
      </c>
      <c r="GT83">
        <v>35</v>
      </c>
      <c r="GU83">
        <v>35.1</v>
      </c>
      <c r="GV83">
        <v>19.5706</v>
      </c>
      <c r="GW83">
        <v>61.9031</v>
      </c>
      <c r="GX83">
        <v>33.774</v>
      </c>
      <c r="GY83">
        <v>1</v>
      </c>
      <c r="GZ83">
        <v>0.0259858</v>
      </c>
      <c r="HA83">
        <v>-0.459532</v>
      </c>
      <c r="HB83">
        <v>20.278</v>
      </c>
      <c r="HC83">
        <v>5.22912</v>
      </c>
      <c r="HD83">
        <v>11.9092</v>
      </c>
      <c r="HE83">
        <v>4.9639</v>
      </c>
      <c r="HF83">
        <v>3.292</v>
      </c>
      <c r="HG83">
        <v>9999</v>
      </c>
      <c r="HH83">
        <v>9999</v>
      </c>
      <c r="HI83">
        <v>9999</v>
      </c>
      <c r="HJ83">
        <v>999.9</v>
      </c>
      <c r="HK83">
        <v>4.97027</v>
      </c>
      <c r="HL83">
        <v>1.8753</v>
      </c>
      <c r="HM83">
        <v>1.87406</v>
      </c>
      <c r="HN83">
        <v>1.8732</v>
      </c>
      <c r="HO83">
        <v>1.87467</v>
      </c>
      <c r="HP83">
        <v>1.86965</v>
      </c>
      <c r="HQ83">
        <v>1.87378</v>
      </c>
      <c r="HR83">
        <v>1.87881</v>
      </c>
      <c r="HS83">
        <v>0</v>
      </c>
      <c r="HT83">
        <v>0</v>
      </c>
      <c r="HU83">
        <v>0</v>
      </c>
      <c r="HV83">
        <v>0</v>
      </c>
      <c r="HW83" t="s">
        <v>419</v>
      </c>
      <c r="HX83" t="s">
        <v>420</v>
      </c>
      <c r="HY83" t="s">
        <v>421</v>
      </c>
      <c r="HZ83" t="s">
        <v>421</v>
      </c>
      <c r="IA83" t="s">
        <v>421</v>
      </c>
      <c r="IB83" t="s">
        <v>421</v>
      </c>
      <c r="IC83">
        <v>0</v>
      </c>
      <c r="ID83">
        <v>100</v>
      </c>
      <c r="IE83">
        <v>100</v>
      </c>
      <c r="IF83">
        <v>0.7</v>
      </c>
      <c r="IG83">
        <v>0.0222</v>
      </c>
      <c r="IH83">
        <v>0.6792705474431978</v>
      </c>
      <c r="II83">
        <v>0.0007502269904989051</v>
      </c>
      <c r="IJ83">
        <v>-1.907541437940456E-06</v>
      </c>
      <c r="IK83">
        <v>4.87577687351772E-10</v>
      </c>
      <c r="IL83">
        <v>0.01392534604433986</v>
      </c>
      <c r="IM83">
        <v>-0.004180631305406676</v>
      </c>
      <c r="IN83">
        <v>0.0009752032425147314</v>
      </c>
      <c r="IO83">
        <v>-7.227821618075307E-06</v>
      </c>
      <c r="IP83">
        <v>1</v>
      </c>
      <c r="IQ83">
        <v>1943</v>
      </c>
      <c r="IR83">
        <v>1</v>
      </c>
      <c r="IS83">
        <v>21</v>
      </c>
      <c r="IT83">
        <v>0.8</v>
      </c>
      <c r="IU83">
        <v>0.5</v>
      </c>
      <c r="IV83">
        <v>1.07666</v>
      </c>
      <c r="IW83">
        <v>2.42798</v>
      </c>
      <c r="IX83">
        <v>1.42578</v>
      </c>
      <c r="IY83">
        <v>2.27051</v>
      </c>
      <c r="IZ83">
        <v>1.54785</v>
      </c>
      <c r="JA83">
        <v>2.46338</v>
      </c>
      <c r="JB83">
        <v>37.9406</v>
      </c>
      <c r="JC83">
        <v>14.1933</v>
      </c>
      <c r="JD83">
        <v>18</v>
      </c>
      <c r="JE83">
        <v>631.508</v>
      </c>
      <c r="JF83">
        <v>386.531</v>
      </c>
      <c r="JG83">
        <v>26.9852</v>
      </c>
      <c r="JH83">
        <v>27.4958</v>
      </c>
      <c r="JI83">
        <v>29.9994</v>
      </c>
      <c r="JJ83">
        <v>27.5942</v>
      </c>
      <c r="JK83">
        <v>27.5448</v>
      </c>
      <c r="JL83">
        <v>21.5932</v>
      </c>
      <c r="JM83">
        <v>100</v>
      </c>
      <c r="JN83">
        <v>0</v>
      </c>
      <c r="JO83">
        <v>26.7728</v>
      </c>
      <c r="JP83">
        <v>420.3</v>
      </c>
      <c r="JQ83">
        <v>17.5146</v>
      </c>
      <c r="JR83">
        <v>95.1567</v>
      </c>
      <c r="JS83">
        <v>101.153</v>
      </c>
    </row>
    <row r="84" spans="1:279">
      <c r="A84">
        <v>68</v>
      </c>
      <c r="B84">
        <v>1689872703.1</v>
      </c>
      <c r="C84">
        <v>11675</v>
      </c>
      <c r="D84" t="s">
        <v>730</v>
      </c>
      <c r="E84" t="s">
        <v>731</v>
      </c>
      <c r="F84">
        <v>15</v>
      </c>
      <c r="L84" t="s">
        <v>712</v>
      </c>
      <c r="N84" t="s">
        <v>713</v>
      </c>
      <c r="O84" t="s">
        <v>714</v>
      </c>
      <c r="P84">
        <v>1689872695.099999</v>
      </c>
      <c r="Q84">
        <f>(R84)/1000</f>
        <v>0</v>
      </c>
      <c r="R84">
        <f>1000*DB84*AP84*(CX84-CY84)/(100*CQ84*(1000-AP84*CX84))</f>
        <v>0</v>
      </c>
      <c r="S84">
        <f>DB84*AP84*(CW84-CV84*(1000-AP84*CY84)/(1000-AP84*CX84))/(100*CQ84)</f>
        <v>0</v>
      </c>
      <c r="T84">
        <f>CV84 - IF(AP84&gt;1, S84*CQ84*100.0/(AR84*DJ84), 0)</f>
        <v>0</v>
      </c>
      <c r="U84">
        <f>((AA84-Q84/2)*T84-S84)/(AA84+Q84/2)</f>
        <v>0</v>
      </c>
      <c r="V84">
        <f>U84*(DC84+DD84)/1000.0</f>
        <v>0</v>
      </c>
      <c r="W84">
        <f>(CV84 - IF(AP84&gt;1, S84*CQ84*100.0/(AR84*DJ84), 0))*(DC84+DD84)/1000.0</f>
        <v>0</v>
      </c>
      <c r="X84">
        <f>2.0/((1/Z84-1/Y84)+SIGN(Z84)*SQRT((1/Z84-1/Y84)*(1/Z84-1/Y84) + 4*CR84/((CR84+1)*(CR84+1))*(2*1/Z84*1/Y84-1/Y84*1/Y84)))</f>
        <v>0</v>
      </c>
      <c r="Y84">
        <f>IF(LEFT(CS84,1)&lt;&gt;"0",IF(LEFT(CS84,1)="1",3.0,CT84),$D$5+$E$5*(DJ84*DC84/($K$5*1000))+$F$5*(DJ84*DC84/($K$5*1000))*MAX(MIN(CQ84,$J$5),$I$5)*MAX(MIN(CQ84,$J$5),$I$5)+$G$5*MAX(MIN(CQ84,$J$5),$I$5)*(DJ84*DC84/($K$5*1000))+$H$5*(DJ84*DC84/($K$5*1000))*(DJ84*DC84/($K$5*1000)))</f>
        <v>0</v>
      </c>
      <c r="Z84">
        <f>Q84*(1000-(1000*0.61365*exp(17.502*AD84/(240.97+AD84))/(DC84+DD84)+CX84)/2)/(1000*0.61365*exp(17.502*AD84/(240.97+AD84))/(DC84+DD84)-CX84)</f>
        <v>0</v>
      </c>
      <c r="AA84">
        <f>1/((CR84+1)/(X84/1.6)+1/(Y84/1.37)) + CR84/((CR84+1)/(X84/1.6) + CR84/(Y84/1.37))</f>
        <v>0</v>
      </c>
      <c r="AB84">
        <f>(CM84*CP84)</f>
        <v>0</v>
      </c>
      <c r="AC84">
        <f>(DE84+(AB84+2*0.95*5.67E-8*(((DE84+$B$7)+273)^4-(DE84+273)^4)-44100*Q84)/(1.84*29.3*Y84+8*0.95*5.67E-8*(DE84+273)^3))</f>
        <v>0</v>
      </c>
      <c r="AD84">
        <f>($C$7*DF84+$D$7*DG84+$E$7*AC84)</f>
        <v>0</v>
      </c>
      <c r="AE84">
        <f>0.61365*exp(17.502*AD84/(240.97+AD84))</f>
        <v>0</v>
      </c>
      <c r="AF84">
        <f>(AG84/AH84*100)</f>
        <v>0</v>
      </c>
      <c r="AG84">
        <f>CX84*(DC84+DD84)/1000</f>
        <v>0</v>
      </c>
      <c r="AH84">
        <f>0.61365*exp(17.502*DE84/(240.97+DE84))</f>
        <v>0</v>
      </c>
      <c r="AI84">
        <f>(AE84-CX84*(DC84+DD84)/1000)</f>
        <v>0</v>
      </c>
      <c r="AJ84">
        <f>(-Q84*44100)</f>
        <v>0</v>
      </c>
      <c r="AK84">
        <f>2*29.3*Y84*0.92*(DE84-AD84)</f>
        <v>0</v>
      </c>
      <c r="AL84">
        <f>2*0.95*5.67E-8*(((DE84+$B$7)+273)^4-(AD84+273)^4)</f>
        <v>0</v>
      </c>
      <c r="AM84">
        <f>AB84+AL84+AJ84+AK84</f>
        <v>0</v>
      </c>
      <c r="AN84">
        <v>0</v>
      </c>
      <c r="AO84">
        <v>0</v>
      </c>
      <c r="AP84">
        <f>IF(AN84*$H$13&gt;=AR84,1.0,(AR84/(AR84-AN84*$H$13)))</f>
        <v>0</v>
      </c>
      <c r="AQ84">
        <f>(AP84-1)*100</f>
        <v>0</v>
      </c>
      <c r="AR84">
        <f>MAX(0,($B$13+$C$13*DJ84)/(1+$D$13*DJ84)*DC84/(DE84+273)*$E$13)</f>
        <v>0</v>
      </c>
      <c r="AS84" t="s">
        <v>647</v>
      </c>
      <c r="AT84">
        <v>12546.3</v>
      </c>
      <c r="AU84">
        <v>567.6487999999999</v>
      </c>
      <c r="AV84">
        <v>2596.4</v>
      </c>
      <c r="AW84">
        <f>1-AU84/AV84</f>
        <v>0</v>
      </c>
      <c r="AX84">
        <v>-1.24160784132644</v>
      </c>
      <c r="AY84" t="s">
        <v>732</v>
      </c>
      <c r="AZ84">
        <v>12567.3</v>
      </c>
      <c r="BA84">
        <v>681.1958846153847</v>
      </c>
      <c r="BB84">
        <v>1996.37</v>
      </c>
      <c r="BC84">
        <f>1-BA84/BB84</f>
        <v>0</v>
      </c>
      <c r="BD84">
        <v>0.5</v>
      </c>
      <c r="BE84">
        <f>CN84</f>
        <v>0</v>
      </c>
      <c r="BF84">
        <f>S84</f>
        <v>0</v>
      </c>
      <c r="BG84">
        <f>BC84*BD84*BE84</f>
        <v>0</v>
      </c>
      <c r="BH84">
        <f>(BF84-AX84)/BE84</f>
        <v>0</v>
      </c>
      <c r="BI84">
        <f>(AV84-BB84)/BB84</f>
        <v>0</v>
      </c>
      <c r="BJ84">
        <f>AU84/(AW84+AU84/BB84)</f>
        <v>0</v>
      </c>
      <c r="BK84" t="s">
        <v>733</v>
      </c>
      <c r="BL84">
        <v>570.83</v>
      </c>
      <c r="BM84">
        <f>IF(BL84&lt;&gt;0, BL84, BJ84)</f>
        <v>0</v>
      </c>
      <c r="BN84">
        <f>1-BM84/BB84</f>
        <v>0</v>
      </c>
      <c r="BO84">
        <f>(BB84-BA84)/(BB84-BM84)</f>
        <v>0</v>
      </c>
      <c r="BP84">
        <f>(AV84-BB84)/(AV84-BM84)</f>
        <v>0</v>
      </c>
      <c r="BQ84">
        <f>(BB84-BA84)/(BB84-AU84)</f>
        <v>0</v>
      </c>
      <c r="BR84">
        <f>(AV84-BB84)/(AV84-AU84)</f>
        <v>0</v>
      </c>
      <c r="BS84">
        <f>(BO84*BM84/BA84)</f>
        <v>0</v>
      </c>
      <c r="BT84">
        <f>(1-BS84)</f>
        <v>0</v>
      </c>
      <c r="BU84">
        <v>2913</v>
      </c>
      <c r="BV84">
        <v>300</v>
      </c>
      <c r="BW84">
        <v>300</v>
      </c>
      <c r="BX84">
        <v>300</v>
      </c>
      <c r="BY84">
        <v>12567.3</v>
      </c>
      <c r="BZ84">
        <v>1952.37</v>
      </c>
      <c r="CA84">
        <v>-0.0102951</v>
      </c>
      <c r="CB84">
        <v>1.82</v>
      </c>
      <c r="CC84" t="s">
        <v>415</v>
      </c>
      <c r="CD84" t="s">
        <v>415</v>
      </c>
      <c r="CE84" t="s">
        <v>415</v>
      </c>
      <c r="CF84" t="s">
        <v>415</v>
      </c>
      <c r="CG84" t="s">
        <v>415</v>
      </c>
      <c r="CH84" t="s">
        <v>415</v>
      </c>
      <c r="CI84" t="s">
        <v>415</v>
      </c>
      <c r="CJ84" t="s">
        <v>415</v>
      </c>
      <c r="CK84" t="s">
        <v>415</v>
      </c>
      <c r="CL84" t="s">
        <v>415</v>
      </c>
      <c r="CM84">
        <f>$B$11*DK84+$C$11*DL84+$F$11*DW84*(1-DZ84)</f>
        <v>0</v>
      </c>
      <c r="CN84">
        <f>CM84*CO84</f>
        <v>0</v>
      </c>
      <c r="CO84">
        <f>($B$11*$D$9+$C$11*$D$9+$F$11*((EJ84+EB84)/MAX(EJ84+EB84+EK84, 0.1)*$I$9+EK84/MAX(EJ84+EB84+EK84, 0.1)*$J$9))/($B$11+$C$11+$F$11)</f>
        <v>0</v>
      </c>
      <c r="CP84">
        <f>($B$11*$K$9+$C$11*$K$9+$F$11*((EJ84+EB84)/MAX(EJ84+EB84+EK84, 0.1)*$P$9+EK84/MAX(EJ84+EB84+EK84, 0.1)*$Q$9))/($B$11+$C$11+$F$11)</f>
        <v>0</v>
      </c>
      <c r="CQ84">
        <v>6</v>
      </c>
      <c r="CR84">
        <v>0.5</v>
      </c>
      <c r="CS84" t="s">
        <v>416</v>
      </c>
      <c r="CT84">
        <v>2</v>
      </c>
      <c r="CU84">
        <v>1689872695.099999</v>
      </c>
      <c r="CV84">
        <v>410.0271290322582</v>
      </c>
      <c r="CW84">
        <v>416.552064516129</v>
      </c>
      <c r="CX84">
        <v>5.626734838709676</v>
      </c>
      <c r="CY84">
        <v>0.2219612903225807</v>
      </c>
      <c r="CZ84">
        <v>409.3168387096773</v>
      </c>
      <c r="DA84">
        <v>5.607531290322581</v>
      </c>
      <c r="DB84">
        <v>600.2494838709679</v>
      </c>
      <c r="DC84">
        <v>101.5776129032258</v>
      </c>
      <c r="DD84">
        <v>0.09982659032258064</v>
      </c>
      <c r="DE84">
        <v>26.10094838709677</v>
      </c>
      <c r="DF84">
        <v>25.02085483870967</v>
      </c>
      <c r="DG84">
        <v>999.9000000000003</v>
      </c>
      <c r="DH84">
        <v>0</v>
      </c>
      <c r="DI84">
        <v>0</v>
      </c>
      <c r="DJ84">
        <v>9995.258387096774</v>
      </c>
      <c r="DK84">
        <v>0</v>
      </c>
      <c r="DL84">
        <v>1837.227096774194</v>
      </c>
      <c r="DM84">
        <v>-6.524975806451613</v>
      </c>
      <c r="DN84">
        <v>412.3473548387097</v>
      </c>
      <c r="DO84">
        <v>416.6445806451613</v>
      </c>
      <c r="DP84">
        <v>5.404772903225807</v>
      </c>
      <c r="DQ84">
        <v>416.552064516129</v>
      </c>
      <c r="DR84">
        <v>0.2219612903225807</v>
      </c>
      <c r="DS84">
        <v>0.5715505483870967</v>
      </c>
      <c r="DT84">
        <v>0.02254631612903226</v>
      </c>
      <c r="DU84">
        <v>-0.9746266451612903</v>
      </c>
      <c r="DV84">
        <v>-38.26469354838709</v>
      </c>
      <c r="DW84">
        <v>124.9915806451613</v>
      </c>
      <c r="DX84">
        <v>0.9000181612903227</v>
      </c>
      <c r="DY84">
        <v>0.09998189032258063</v>
      </c>
      <c r="DZ84">
        <v>0</v>
      </c>
      <c r="EA84">
        <v>681.147129032258</v>
      </c>
      <c r="EB84">
        <v>4.999310000000001</v>
      </c>
      <c r="EC84">
        <v>3087.631612903225</v>
      </c>
      <c r="ED84">
        <v>1037.238064516129</v>
      </c>
      <c r="EE84">
        <v>36.21545161290323</v>
      </c>
      <c r="EF84">
        <v>41.83045161290322</v>
      </c>
      <c r="EG84">
        <v>38.51390322580644</v>
      </c>
      <c r="EH84">
        <v>40.89083870967741</v>
      </c>
      <c r="EI84">
        <v>38.95545161290323</v>
      </c>
      <c r="EJ84">
        <v>107.9964516129032</v>
      </c>
      <c r="EK84">
        <v>11.99451612903226</v>
      </c>
      <c r="EL84">
        <v>0</v>
      </c>
      <c r="EM84">
        <v>101.3000001907349</v>
      </c>
      <c r="EN84">
        <v>0</v>
      </c>
      <c r="EO84">
        <v>681.1958846153847</v>
      </c>
      <c r="EP84">
        <v>13.77514529945163</v>
      </c>
      <c r="EQ84">
        <v>556.5582904599318</v>
      </c>
      <c r="ER84">
        <v>3089.920384615384</v>
      </c>
      <c r="ES84">
        <v>15</v>
      </c>
      <c r="ET84">
        <v>1689872676.6</v>
      </c>
      <c r="EU84" t="s">
        <v>734</v>
      </c>
      <c r="EV84">
        <v>1689872666.6</v>
      </c>
      <c r="EW84">
        <v>1689872676.6</v>
      </c>
      <c r="EX84">
        <v>31</v>
      </c>
      <c r="EY84">
        <v>0.01</v>
      </c>
      <c r="EZ84">
        <v>-0.001</v>
      </c>
      <c r="FA84">
        <v>0.707</v>
      </c>
      <c r="FB84">
        <v>0.012</v>
      </c>
      <c r="FC84">
        <v>416</v>
      </c>
      <c r="FD84">
        <v>0</v>
      </c>
      <c r="FE84">
        <v>0.21</v>
      </c>
      <c r="FF84">
        <v>0.01</v>
      </c>
      <c r="FG84">
        <v>-6.35120775</v>
      </c>
      <c r="FH84">
        <v>-1.766245891181974</v>
      </c>
      <c r="FI84">
        <v>0.4049001890187722</v>
      </c>
      <c r="FJ84">
        <v>1</v>
      </c>
      <c r="FK84">
        <v>410.0237333333334</v>
      </c>
      <c r="FL84">
        <v>2.393272525027663</v>
      </c>
      <c r="FM84">
        <v>0.187090875126386</v>
      </c>
      <c r="FN84">
        <v>1</v>
      </c>
      <c r="FO84">
        <v>5.41427875</v>
      </c>
      <c r="FP84">
        <v>-0.2151808255159561</v>
      </c>
      <c r="FQ84">
        <v>0.02082327197962653</v>
      </c>
      <c r="FR84">
        <v>1</v>
      </c>
      <c r="FS84">
        <v>5.627748999999999</v>
      </c>
      <c r="FT84">
        <v>-0.2330223804227038</v>
      </c>
      <c r="FU84">
        <v>0.01684243773923484</v>
      </c>
      <c r="FV84">
        <v>1</v>
      </c>
      <c r="FW84">
        <v>4</v>
      </c>
      <c r="FX84">
        <v>4</v>
      </c>
      <c r="FY84" t="s">
        <v>418</v>
      </c>
      <c r="FZ84">
        <v>3.17769</v>
      </c>
      <c r="GA84">
        <v>2.79686</v>
      </c>
      <c r="GB84">
        <v>0.103227</v>
      </c>
      <c r="GC84">
        <v>0.105034</v>
      </c>
      <c r="GD84">
        <v>0.0403515</v>
      </c>
      <c r="GE84">
        <v>0.00210593</v>
      </c>
      <c r="GF84">
        <v>28025.7</v>
      </c>
      <c r="GG84">
        <v>22267.6</v>
      </c>
      <c r="GH84">
        <v>29208.5</v>
      </c>
      <c r="GI84">
        <v>24373.8</v>
      </c>
      <c r="GJ84">
        <v>35685.6</v>
      </c>
      <c r="GK84">
        <v>35514.8</v>
      </c>
      <c r="GL84">
        <v>40293.4</v>
      </c>
      <c r="GM84">
        <v>39761.5</v>
      </c>
      <c r="GN84">
        <v>2.16692</v>
      </c>
      <c r="GO84">
        <v>1.8014</v>
      </c>
      <c r="GP84">
        <v>0.00424683</v>
      </c>
      <c r="GQ84">
        <v>0</v>
      </c>
      <c r="GR84">
        <v>24.9312</v>
      </c>
      <c r="GS84">
        <v>999.9</v>
      </c>
      <c r="GT84">
        <v>34.6</v>
      </c>
      <c r="GU84">
        <v>35.1</v>
      </c>
      <c r="GV84">
        <v>19.3464</v>
      </c>
      <c r="GW84">
        <v>62.3231</v>
      </c>
      <c r="GX84">
        <v>34.5353</v>
      </c>
      <c r="GY84">
        <v>1</v>
      </c>
      <c r="GZ84">
        <v>0.0209705</v>
      </c>
      <c r="HA84">
        <v>1.07982</v>
      </c>
      <c r="HB84">
        <v>20.2761</v>
      </c>
      <c r="HC84">
        <v>5.22852</v>
      </c>
      <c r="HD84">
        <v>11.909</v>
      </c>
      <c r="HE84">
        <v>4.96405</v>
      </c>
      <c r="HF84">
        <v>3.292</v>
      </c>
      <c r="HG84">
        <v>9999</v>
      </c>
      <c r="HH84">
        <v>9999</v>
      </c>
      <c r="HI84">
        <v>9999</v>
      </c>
      <c r="HJ84">
        <v>999.9</v>
      </c>
      <c r="HK84">
        <v>4.97027</v>
      </c>
      <c r="HL84">
        <v>1.87529</v>
      </c>
      <c r="HM84">
        <v>1.87407</v>
      </c>
      <c r="HN84">
        <v>1.8732</v>
      </c>
      <c r="HO84">
        <v>1.87468</v>
      </c>
      <c r="HP84">
        <v>1.86965</v>
      </c>
      <c r="HQ84">
        <v>1.87378</v>
      </c>
      <c r="HR84">
        <v>1.87881</v>
      </c>
      <c r="HS84">
        <v>0</v>
      </c>
      <c r="HT84">
        <v>0</v>
      </c>
      <c r="HU84">
        <v>0</v>
      </c>
      <c r="HV84">
        <v>0</v>
      </c>
      <c r="HW84" t="s">
        <v>419</v>
      </c>
      <c r="HX84" t="s">
        <v>420</v>
      </c>
      <c r="HY84" t="s">
        <v>421</v>
      </c>
      <c r="HZ84" t="s">
        <v>421</v>
      </c>
      <c r="IA84" t="s">
        <v>421</v>
      </c>
      <c r="IB84" t="s">
        <v>421</v>
      </c>
      <c r="IC84">
        <v>0</v>
      </c>
      <c r="ID84">
        <v>100</v>
      </c>
      <c r="IE84">
        <v>100</v>
      </c>
      <c r="IF84">
        <v>0.71</v>
      </c>
      <c r="IG84">
        <v>0.019</v>
      </c>
      <c r="IH84">
        <v>0.6892681172555662</v>
      </c>
      <c r="II84">
        <v>0.0007502269904989051</v>
      </c>
      <c r="IJ84">
        <v>-1.907541437940456E-06</v>
      </c>
      <c r="IK84">
        <v>4.87577687351772E-10</v>
      </c>
      <c r="IL84">
        <v>0.01325539199644047</v>
      </c>
      <c r="IM84">
        <v>-0.004180631305406676</v>
      </c>
      <c r="IN84">
        <v>0.0009752032425147314</v>
      </c>
      <c r="IO84">
        <v>-7.227821618075307E-06</v>
      </c>
      <c r="IP84">
        <v>1</v>
      </c>
      <c r="IQ84">
        <v>1943</v>
      </c>
      <c r="IR84">
        <v>1</v>
      </c>
      <c r="IS84">
        <v>21</v>
      </c>
      <c r="IT84">
        <v>0.6</v>
      </c>
      <c r="IU84">
        <v>0.4</v>
      </c>
      <c r="IV84">
        <v>1.06934</v>
      </c>
      <c r="IW84">
        <v>2.44263</v>
      </c>
      <c r="IX84">
        <v>1.42578</v>
      </c>
      <c r="IY84">
        <v>2.26929</v>
      </c>
      <c r="IZ84">
        <v>1.54785</v>
      </c>
      <c r="JA84">
        <v>2.32178</v>
      </c>
      <c r="JB84">
        <v>38.0863</v>
      </c>
      <c r="JC84">
        <v>14.1671</v>
      </c>
      <c r="JD84">
        <v>18</v>
      </c>
      <c r="JE84">
        <v>630.825</v>
      </c>
      <c r="JF84">
        <v>386.82</v>
      </c>
      <c r="JG84">
        <v>23.6848</v>
      </c>
      <c r="JH84">
        <v>27.4386</v>
      </c>
      <c r="JI84">
        <v>29.9995</v>
      </c>
      <c r="JJ84">
        <v>27.516</v>
      </c>
      <c r="JK84">
        <v>27.4689</v>
      </c>
      <c r="JL84">
        <v>21.4363</v>
      </c>
      <c r="JM84">
        <v>100</v>
      </c>
      <c r="JN84">
        <v>0</v>
      </c>
      <c r="JO84">
        <v>23.699</v>
      </c>
      <c r="JP84">
        <v>416.393</v>
      </c>
      <c r="JQ84">
        <v>17.5146</v>
      </c>
      <c r="JR84">
        <v>95.1733</v>
      </c>
      <c r="JS84">
        <v>101.166</v>
      </c>
    </row>
    <row r="85" spans="1:279">
      <c r="A85">
        <v>69</v>
      </c>
      <c r="B85">
        <v>1689872809.6</v>
      </c>
      <c r="C85">
        <v>11781.5</v>
      </c>
      <c r="D85" t="s">
        <v>735</v>
      </c>
      <c r="E85" t="s">
        <v>736</v>
      </c>
      <c r="F85">
        <v>15</v>
      </c>
      <c r="L85" t="s">
        <v>712</v>
      </c>
      <c r="N85" t="s">
        <v>713</v>
      </c>
      <c r="O85" t="s">
        <v>714</v>
      </c>
      <c r="P85">
        <v>1689872801.599999</v>
      </c>
      <c r="Q85">
        <f>(R85)/1000</f>
        <v>0</v>
      </c>
      <c r="R85">
        <f>1000*DB85*AP85*(CX85-CY85)/(100*CQ85*(1000-AP85*CX85))</f>
        <v>0</v>
      </c>
      <c r="S85">
        <f>DB85*AP85*(CW85-CV85*(1000-AP85*CY85)/(1000-AP85*CX85))/(100*CQ85)</f>
        <v>0</v>
      </c>
      <c r="T85">
        <f>CV85 - IF(AP85&gt;1, S85*CQ85*100.0/(AR85*DJ85), 0)</f>
        <v>0</v>
      </c>
      <c r="U85">
        <f>((AA85-Q85/2)*T85-S85)/(AA85+Q85/2)</f>
        <v>0</v>
      </c>
      <c r="V85">
        <f>U85*(DC85+DD85)/1000.0</f>
        <v>0</v>
      </c>
      <c r="W85">
        <f>(CV85 - IF(AP85&gt;1, S85*CQ85*100.0/(AR85*DJ85), 0))*(DC85+DD85)/1000.0</f>
        <v>0</v>
      </c>
      <c r="X85">
        <f>2.0/((1/Z85-1/Y85)+SIGN(Z85)*SQRT((1/Z85-1/Y85)*(1/Z85-1/Y85) + 4*CR85/((CR85+1)*(CR85+1))*(2*1/Z85*1/Y85-1/Y85*1/Y85)))</f>
        <v>0</v>
      </c>
      <c r="Y85">
        <f>IF(LEFT(CS85,1)&lt;&gt;"0",IF(LEFT(CS85,1)="1",3.0,CT85),$D$5+$E$5*(DJ85*DC85/($K$5*1000))+$F$5*(DJ85*DC85/($K$5*1000))*MAX(MIN(CQ85,$J$5),$I$5)*MAX(MIN(CQ85,$J$5),$I$5)+$G$5*MAX(MIN(CQ85,$J$5),$I$5)*(DJ85*DC85/($K$5*1000))+$H$5*(DJ85*DC85/($K$5*1000))*(DJ85*DC85/($K$5*1000)))</f>
        <v>0</v>
      </c>
      <c r="Z85">
        <f>Q85*(1000-(1000*0.61365*exp(17.502*AD85/(240.97+AD85))/(DC85+DD85)+CX85)/2)/(1000*0.61365*exp(17.502*AD85/(240.97+AD85))/(DC85+DD85)-CX85)</f>
        <v>0</v>
      </c>
      <c r="AA85">
        <f>1/((CR85+1)/(X85/1.6)+1/(Y85/1.37)) + CR85/((CR85+1)/(X85/1.6) + CR85/(Y85/1.37))</f>
        <v>0</v>
      </c>
      <c r="AB85">
        <f>(CM85*CP85)</f>
        <v>0</v>
      </c>
      <c r="AC85">
        <f>(DE85+(AB85+2*0.95*5.67E-8*(((DE85+$B$7)+273)^4-(DE85+273)^4)-44100*Q85)/(1.84*29.3*Y85+8*0.95*5.67E-8*(DE85+273)^3))</f>
        <v>0</v>
      </c>
      <c r="AD85">
        <f>($C$7*DF85+$D$7*DG85+$E$7*AC85)</f>
        <v>0</v>
      </c>
      <c r="AE85">
        <f>0.61365*exp(17.502*AD85/(240.97+AD85))</f>
        <v>0</v>
      </c>
      <c r="AF85">
        <f>(AG85/AH85*100)</f>
        <v>0</v>
      </c>
      <c r="AG85">
        <f>CX85*(DC85+DD85)/1000</f>
        <v>0</v>
      </c>
      <c r="AH85">
        <f>0.61365*exp(17.502*DE85/(240.97+DE85))</f>
        <v>0</v>
      </c>
      <c r="AI85">
        <f>(AE85-CX85*(DC85+DD85)/1000)</f>
        <v>0</v>
      </c>
      <c r="AJ85">
        <f>(-Q85*44100)</f>
        <v>0</v>
      </c>
      <c r="AK85">
        <f>2*29.3*Y85*0.92*(DE85-AD85)</f>
        <v>0</v>
      </c>
      <c r="AL85">
        <f>2*0.95*5.67E-8*(((DE85+$B$7)+273)^4-(AD85+273)^4)</f>
        <v>0</v>
      </c>
      <c r="AM85">
        <f>AB85+AL85+AJ85+AK85</f>
        <v>0</v>
      </c>
      <c r="AN85">
        <v>0</v>
      </c>
      <c r="AO85">
        <v>0</v>
      </c>
      <c r="AP85">
        <f>IF(AN85*$H$13&gt;=AR85,1.0,(AR85/(AR85-AN85*$H$13)))</f>
        <v>0</v>
      </c>
      <c r="AQ85">
        <f>(AP85-1)*100</f>
        <v>0</v>
      </c>
      <c r="AR85">
        <f>MAX(0,($B$13+$C$13*DJ85)/(1+$D$13*DJ85)*DC85/(DE85+273)*$E$13)</f>
        <v>0</v>
      </c>
      <c r="AS85" t="s">
        <v>647</v>
      </c>
      <c r="AT85">
        <v>12546.3</v>
      </c>
      <c r="AU85">
        <v>567.6487999999999</v>
      </c>
      <c r="AV85">
        <v>2596.4</v>
      </c>
      <c r="AW85">
        <f>1-AU85/AV85</f>
        <v>0</v>
      </c>
      <c r="AX85">
        <v>-1.24160784132644</v>
      </c>
      <c r="AY85" t="s">
        <v>737</v>
      </c>
      <c r="AZ85">
        <v>12564.9</v>
      </c>
      <c r="BA85">
        <v>664.8028076923076</v>
      </c>
      <c r="BB85">
        <v>2189.34</v>
      </c>
      <c r="BC85">
        <f>1-BA85/BB85</f>
        <v>0</v>
      </c>
      <c r="BD85">
        <v>0.5</v>
      </c>
      <c r="BE85">
        <f>CN85</f>
        <v>0</v>
      </c>
      <c r="BF85">
        <f>S85</f>
        <v>0</v>
      </c>
      <c r="BG85">
        <f>BC85*BD85*BE85</f>
        <v>0</v>
      </c>
      <c r="BH85">
        <f>(BF85-AX85)/BE85</f>
        <v>0</v>
      </c>
      <c r="BI85">
        <f>(AV85-BB85)/BB85</f>
        <v>0</v>
      </c>
      <c r="BJ85">
        <f>AU85/(AW85+AU85/BB85)</f>
        <v>0</v>
      </c>
      <c r="BK85" t="s">
        <v>738</v>
      </c>
      <c r="BL85">
        <v>592.26</v>
      </c>
      <c r="BM85">
        <f>IF(BL85&lt;&gt;0, BL85, BJ85)</f>
        <v>0</v>
      </c>
      <c r="BN85">
        <f>1-BM85/BB85</f>
        <v>0</v>
      </c>
      <c r="BO85">
        <f>(BB85-BA85)/(BB85-BM85)</f>
        <v>0</v>
      </c>
      <c r="BP85">
        <f>(AV85-BB85)/(AV85-BM85)</f>
        <v>0</v>
      </c>
      <c r="BQ85">
        <f>(BB85-BA85)/(BB85-AU85)</f>
        <v>0</v>
      </c>
      <c r="BR85">
        <f>(AV85-BB85)/(AV85-AU85)</f>
        <v>0</v>
      </c>
      <c r="BS85">
        <f>(BO85*BM85/BA85)</f>
        <v>0</v>
      </c>
      <c r="BT85">
        <f>(1-BS85)</f>
        <v>0</v>
      </c>
      <c r="BU85">
        <v>2915</v>
      </c>
      <c r="BV85">
        <v>300</v>
      </c>
      <c r="BW85">
        <v>300</v>
      </c>
      <c r="BX85">
        <v>300</v>
      </c>
      <c r="BY85">
        <v>12564.9</v>
      </c>
      <c r="BZ85">
        <v>2157.85</v>
      </c>
      <c r="CA85">
        <v>-0.0103589</v>
      </c>
      <c r="CB85">
        <v>4.63</v>
      </c>
      <c r="CC85" t="s">
        <v>415</v>
      </c>
      <c r="CD85" t="s">
        <v>415</v>
      </c>
      <c r="CE85" t="s">
        <v>415</v>
      </c>
      <c r="CF85" t="s">
        <v>415</v>
      </c>
      <c r="CG85" t="s">
        <v>415</v>
      </c>
      <c r="CH85" t="s">
        <v>415</v>
      </c>
      <c r="CI85" t="s">
        <v>415</v>
      </c>
      <c r="CJ85" t="s">
        <v>415</v>
      </c>
      <c r="CK85" t="s">
        <v>415</v>
      </c>
      <c r="CL85" t="s">
        <v>415</v>
      </c>
      <c r="CM85">
        <f>$B$11*DK85+$C$11*DL85+$F$11*DW85*(1-DZ85)</f>
        <v>0</v>
      </c>
      <c r="CN85">
        <f>CM85*CO85</f>
        <v>0</v>
      </c>
      <c r="CO85">
        <f>($B$11*$D$9+$C$11*$D$9+$F$11*((EJ85+EB85)/MAX(EJ85+EB85+EK85, 0.1)*$I$9+EK85/MAX(EJ85+EB85+EK85, 0.1)*$J$9))/($B$11+$C$11+$F$11)</f>
        <v>0</v>
      </c>
      <c r="CP85">
        <f>($B$11*$K$9+$C$11*$K$9+$F$11*((EJ85+EB85)/MAX(EJ85+EB85+EK85, 0.1)*$P$9+EK85/MAX(EJ85+EB85+EK85, 0.1)*$Q$9))/($B$11+$C$11+$F$11)</f>
        <v>0</v>
      </c>
      <c r="CQ85">
        <v>6</v>
      </c>
      <c r="CR85">
        <v>0.5</v>
      </c>
      <c r="CS85" t="s">
        <v>416</v>
      </c>
      <c r="CT85">
        <v>2</v>
      </c>
      <c r="CU85">
        <v>1689872801.599999</v>
      </c>
      <c r="CV85">
        <v>410.1055483870967</v>
      </c>
      <c r="CW85">
        <v>413.288064516129</v>
      </c>
      <c r="CX85">
        <v>5.275664193548386</v>
      </c>
      <c r="CY85">
        <v>0.2215378709677419</v>
      </c>
      <c r="CZ85">
        <v>409.4452258064516</v>
      </c>
      <c r="DA85">
        <v>5.253964193548388</v>
      </c>
      <c r="DB85">
        <v>600.2617419354839</v>
      </c>
      <c r="DC85">
        <v>101.5704838709678</v>
      </c>
      <c r="DD85">
        <v>0.09988187741935484</v>
      </c>
      <c r="DE85">
        <v>25.85623870967742</v>
      </c>
      <c r="DF85">
        <v>24.83633870967741</v>
      </c>
      <c r="DG85">
        <v>999.9000000000003</v>
      </c>
      <c r="DH85">
        <v>0</v>
      </c>
      <c r="DI85">
        <v>0</v>
      </c>
      <c r="DJ85">
        <v>10005.15258064516</v>
      </c>
      <c r="DK85">
        <v>0</v>
      </c>
      <c r="DL85">
        <v>1832.891290322581</v>
      </c>
      <c r="DM85">
        <v>-3.182462580645161</v>
      </c>
      <c r="DN85">
        <v>412.2806451612904</v>
      </c>
      <c r="DO85">
        <v>413.3796774193548</v>
      </c>
      <c r="DP85">
        <v>5.054126129032257</v>
      </c>
      <c r="DQ85">
        <v>413.288064516129</v>
      </c>
      <c r="DR85">
        <v>0.2215378709677419</v>
      </c>
      <c r="DS85">
        <v>0.5358514838709678</v>
      </c>
      <c r="DT85">
        <v>0.02250170322580645</v>
      </c>
      <c r="DU85">
        <v>-1.852197419354839</v>
      </c>
      <c r="DV85">
        <v>-38.28398064516129</v>
      </c>
      <c r="DW85">
        <v>50.00605806451613</v>
      </c>
      <c r="DX85">
        <v>0.8999387741935484</v>
      </c>
      <c r="DY85">
        <v>0.1000612451612903</v>
      </c>
      <c r="DZ85">
        <v>0</v>
      </c>
      <c r="EA85">
        <v>664.8441935483871</v>
      </c>
      <c r="EB85">
        <v>4.999310000000001</v>
      </c>
      <c r="EC85">
        <v>2748.601612903225</v>
      </c>
      <c r="ED85">
        <v>389.0368709677419</v>
      </c>
      <c r="EE85">
        <v>35.30822580645161</v>
      </c>
      <c r="EF85">
        <v>39.38283870967742</v>
      </c>
      <c r="EG85">
        <v>37.15903225806451</v>
      </c>
      <c r="EH85">
        <v>38.4170322580645</v>
      </c>
      <c r="EI85">
        <v>37.29409677419353</v>
      </c>
      <c r="EJ85">
        <v>40.5032258064516</v>
      </c>
      <c r="EK85">
        <v>4.503225806451613</v>
      </c>
      <c r="EL85">
        <v>0</v>
      </c>
      <c r="EM85">
        <v>106</v>
      </c>
      <c r="EN85">
        <v>0</v>
      </c>
      <c r="EO85">
        <v>664.8028076923076</v>
      </c>
      <c r="EP85">
        <v>-1.489675209016092</v>
      </c>
      <c r="EQ85">
        <v>42.02426929923982</v>
      </c>
      <c r="ER85">
        <v>2752.670384615384</v>
      </c>
      <c r="ES85">
        <v>15</v>
      </c>
      <c r="ET85">
        <v>1689872783.1</v>
      </c>
      <c r="EU85" t="s">
        <v>739</v>
      </c>
      <c r="EV85">
        <v>1689872766.6</v>
      </c>
      <c r="EW85">
        <v>1689872783.1</v>
      </c>
      <c r="EX85">
        <v>32</v>
      </c>
      <c r="EY85">
        <v>-0.05</v>
      </c>
      <c r="EZ85">
        <v>0.005</v>
      </c>
      <c r="FA85">
        <v>0.658</v>
      </c>
      <c r="FB85">
        <v>0.017</v>
      </c>
      <c r="FC85">
        <v>414</v>
      </c>
      <c r="FD85">
        <v>0</v>
      </c>
      <c r="FE85">
        <v>0.41</v>
      </c>
      <c r="FF85">
        <v>0.03</v>
      </c>
      <c r="FG85">
        <v>-3.035493658536585</v>
      </c>
      <c r="FH85">
        <v>-2.016993449477358</v>
      </c>
      <c r="FI85">
        <v>0.2851961753134926</v>
      </c>
      <c r="FJ85">
        <v>1</v>
      </c>
      <c r="FK85">
        <v>410.0995806451613</v>
      </c>
      <c r="FL85">
        <v>1.015403225805377</v>
      </c>
      <c r="FM85">
        <v>0.07994263031399187</v>
      </c>
      <c r="FN85">
        <v>1</v>
      </c>
      <c r="FO85">
        <v>5.059413414634146</v>
      </c>
      <c r="FP85">
        <v>-0.1131683623693472</v>
      </c>
      <c r="FQ85">
        <v>0.01429436109352146</v>
      </c>
      <c r="FR85">
        <v>1</v>
      </c>
      <c r="FS85">
        <v>5.276848709677418</v>
      </c>
      <c r="FT85">
        <v>-0.1476929032258045</v>
      </c>
      <c r="FU85">
        <v>0.011027232490502</v>
      </c>
      <c r="FV85">
        <v>1</v>
      </c>
      <c r="FW85">
        <v>4</v>
      </c>
      <c r="FX85">
        <v>4</v>
      </c>
      <c r="FY85" t="s">
        <v>418</v>
      </c>
      <c r="FZ85">
        <v>3.17789</v>
      </c>
      <c r="GA85">
        <v>2.79734</v>
      </c>
      <c r="GB85">
        <v>0.103259</v>
      </c>
      <c r="GC85">
        <v>0.104446</v>
      </c>
      <c r="GD85">
        <v>0.0383281</v>
      </c>
      <c r="GE85">
        <v>0.00209887</v>
      </c>
      <c r="GF85">
        <v>28030.4</v>
      </c>
      <c r="GG85">
        <v>22286.3</v>
      </c>
      <c r="GH85">
        <v>29214.2</v>
      </c>
      <c r="GI85">
        <v>24378.1</v>
      </c>
      <c r="GJ85">
        <v>35768.1</v>
      </c>
      <c r="GK85">
        <v>35521.6</v>
      </c>
      <c r="GL85">
        <v>40300.9</v>
      </c>
      <c r="GM85">
        <v>39768.8</v>
      </c>
      <c r="GN85">
        <v>2.16733</v>
      </c>
      <c r="GO85">
        <v>1.801</v>
      </c>
      <c r="GP85">
        <v>-0.00770763</v>
      </c>
      <c r="GQ85">
        <v>0</v>
      </c>
      <c r="GR85">
        <v>24.9862</v>
      </c>
      <c r="GS85">
        <v>999.9</v>
      </c>
      <c r="GT85">
        <v>34.4</v>
      </c>
      <c r="GU85">
        <v>35.3</v>
      </c>
      <c r="GV85">
        <v>19.4509</v>
      </c>
      <c r="GW85">
        <v>61.8931</v>
      </c>
      <c r="GX85">
        <v>34.6474</v>
      </c>
      <c r="GY85">
        <v>1</v>
      </c>
      <c r="GZ85">
        <v>0.0129903</v>
      </c>
      <c r="HA85">
        <v>-0.288813</v>
      </c>
      <c r="HB85">
        <v>20.2785</v>
      </c>
      <c r="HC85">
        <v>5.22553</v>
      </c>
      <c r="HD85">
        <v>11.9081</v>
      </c>
      <c r="HE85">
        <v>4.9639</v>
      </c>
      <c r="HF85">
        <v>3.292</v>
      </c>
      <c r="HG85">
        <v>9999</v>
      </c>
      <c r="HH85">
        <v>9999</v>
      </c>
      <c r="HI85">
        <v>9999</v>
      </c>
      <c r="HJ85">
        <v>999.9</v>
      </c>
      <c r="HK85">
        <v>4.97029</v>
      </c>
      <c r="HL85">
        <v>1.87531</v>
      </c>
      <c r="HM85">
        <v>1.87408</v>
      </c>
      <c r="HN85">
        <v>1.87326</v>
      </c>
      <c r="HO85">
        <v>1.87469</v>
      </c>
      <c r="HP85">
        <v>1.86966</v>
      </c>
      <c r="HQ85">
        <v>1.87378</v>
      </c>
      <c r="HR85">
        <v>1.87887</v>
      </c>
      <c r="HS85">
        <v>0</v>
      </c>
      <c r="HT85">
        <v>0</v>
      </c>
      <c r="HU85">
        <v>0</v>
      </c>
      <c r="HV85">
        <v>0</v>
      </c>
      <c r="HW85" t="s">
        <v>419</v>
      </c>
      <c r="HX85" t="s">
        <v>420</v>
      </c>
      <c r="HY85" t="s">
        <v>421</v>
      </c>
      <c r="HZ85" t="s">
        <v>421</v>
      </c>
      <c r="IA85" t="s">
        <v>421</v>
      </c>
      <c r="IB85" t="s">
        <v>421</v>
      </c>
      <c r="IC85">
        <v>0</v>
      </c>
      <c r="ID85">
        <v>100</v>
      </c>
      <c r="IE85">
        <v>100</v>
      </c>
      <c r="IF85">
        <v>0.66</v>
      </c>
      <c r="IG85">
        <v>0.0216</v>
      </c>
      <c r="IH85">
        <v>0.63950753521698</v>
      </c>
      <c r="II85">
        <v>0.0007502269904989051</v>
      </c>
      <c r="IJ85">
        <v>-1.907541437940456E-06</v>
      </c>
      <c r="IK85">
        <v>4.87577687351772E-10</v>
      </c>
      <c r="IL85">
        <v>0.01779320866284759</v>
      </c>
      <c r="IM85">
        <v>-0.004180631305406676</v>
      </c>
      <c r="IN85">
        <v>0.0009752032425147314</v>
      </c>
      <c r="IO85">
        <v>-7.227821618075307E-06</v>
      </c>
      <c r="IP85">
        <v>1</v>
      </c>
      <c r="IQ85">
        <v>1943</v>
      </c>
      <c r="IR85">
        <v>1</v>
      </c>
      <c r="IS85">
        <v>21</v>
      </c>
      <c r="IT85">
        <v>0.7</v>
      </c>
      <c r="IU85">
        <v>0.4</v>
      </c>
      <c r="IV85">
        <v>1.06323</v>
      </c>
      <c r="IW85">
        <v>2.44263</v>
      </c>
      <c r="IX85">
        <v>1.42578</v>
      </c>
      <c r="IY85">
        <v>2.27051</v>
      </c>
      <c r="IZ85">
        <v>1.54785</v>
      </c>
      <c r="JA85">
        <v>2.31689</v>
      </c>
      <c r="JB85">
        <v>38.2324</v>
      </c>
      <c r="JC85">
        <v>14.1583</v>
      </c>
      <c r="JD85">
        <v>18</v>
      </c>
      <c r="JE85">
        <v>630.287</v>
      </c>
      <c r="JF85">
        <v>386.078</v>
      </c>
      <c r="JG85">
        <v>24.7083</v>
      </c>
      <c r="JH85">
        <v>27.3918</v>
      </c>
      <c r="JI85">
        <v>29.9998</v>
      </c>
      <c r="JJ85">
        <v>27.4376</v>
      </c>
      <c r="JK85">
        <v>27.3888</v>
      </c>
      <c r="JL85">
        <v>21.3034</v>
      </c>
      <c r="JM85">
        <v>100</v>
      </c>
      <c r="JN85">
        <v>0</v>
      </c>
      <c r="JO85">
        <v>24.7247</v>
      </c>
      <c r="JP85">
        <v>413.188</v>
      </c>
      <c r="JQ85">
        <v>17.5146</v>
      </c>
      <c r="JR85">
        <v>95.1914</v>
      </c>
      <c r="JS85">
        <v>101.184</v>
      </c>
    </row>
    <row r="86" spans="1:279">
      <c r="A86">
        <v>70</v>
      </c>
      <c r="B86">
        <v>1689872915.6</v>
      </c>
      <c r="C86">
        <v>11887.5</v>
      </c>
      <c r="D86" t="s">
        <v>740</v>
      </c>
      <c r="E86" t="s">
        <v>741</v>
      </c>
      <c r="F86">
        <v>15</v>
      </c>
      <c r="L86" t="s">
        <v>712</v>
      </c>
      <c r="N86" t="s">
        <v>713</v>
      </c>
      <c r="O86" t="s">
        <v>714</v>
      </c>
      <c r="P86">
        <v>1689872907.849999</v>
      </c>
      <c r="Q86">
        <f>(R86)/1000</f>
        <v>0</v>
      </c>
      <c r="R86">
        <f>1000*DB86*AP86*(CX86-CY86)/(100*CQ86*(1000-AP86*CX86))</f>
        <v>0</v>
      </c>
      <c r="S86">
        <f>DB86*AP86*(CW86-CV86*(1000-AP86*CY86)/(1000-AP86*CX86))/(100*CQ86)</f>
        <v>0</v>
      </c>
      <c r="T86">
        <f>CV86 - IF(AP86&gt;1, S86*CQ86*100.0/(AR86*DJ86), 0)</f>
        <v>0</v>
      </c>
      <c r="U86">
        <f>((AA86-Q86/2)*T86-S86)/(AA86+Q86/2)</f>
        <v>0</v>
      </c>
      <c r="V86">
        <f>U86*(DC86+DD86)/1000.0</f>
        <v>0</v>
      </c>
      <c r="W86">
        <f>(CV86 - IF(AP86&gt;1, S86*CQ86*100.0/(AR86*DJ86), 0))*(DC86+DD86)/1000.0</f>
        <v>0</v>
      </c>
      <c r="X86">
        <f>2.0/((1/Z86-1/Y86)+SIGN(Z86)*SQRT((1/Z86-1/Y86)*(1/Z86-1/Y86) + 4*CR86/((CR86+1)*(CR86+1))*(2*1/Z86*1/Y86-1/Y86*1/Y86)))</f>
        <v>0</v>
      </c>
      <c r="Y86">
        <f>IF(LEFT(CS86,1)&lt;&gt;"0",IF(LEFT(CS86,1)="1",3.0,CT86),$D$5+$E$5*(DJ86*DC86/($K$5*1000))+$F$5*(DJ86*DC86/($K$5*1000))*MAX(MIN(CQ86,$J$5),$I$5)*MAX(MIN(CQ86,$J$5),$I$5)+$G$5*MAX(MIN(CQ86,$J$5),$I$5)*(DJ86*DC86/($K$5*1000))+$H$5*(DJ86*DC86/($K$5*1000))*(DJ86*DC86/($K$5*1000)))</f>
        <v>0</v>
      </c>
      <c r="Z86">
        <f>Q86*(1000-(1000*0.61365*exp(17.502*AD86/(240.97+AD86))/(DC86+DD86)+CX86)/2)/(1000*0.61365*exp(17.502*AD86/(240.97+AD86))/(DC86+DD86)-CX86)</f>
        <v>0</v>
      </c>
      <c r="AA86">
        <f>1/((CR86+1)/(X86/1.6)+1/(Y86/1.37)) + CR86/((CR86+1)/(X86/1.6) + CR86/(Y86/1.37))</f>
        <v>0</v>
      </c>
      <c r="AB86">
        <f>(CM86*CP86)</f>
        <v>0</v>
      </c>
      <c r="AC86">
        <f>(DE86+(AB86+2*0.95*5.67E-8*(((DE86+$B$7)+273)^4-(DE86+273)^4)-44100*Q86)/(1.84*29.3*Y86+8*0.95*5.67E-8*(DE86+273)^3))</f>
        <v>0</v>
      </c>
      <c r="AD86">
        <f>($C$7*DF86+$D$7*DG86+$E$7*AC86)</f>
        <v>0</v>
      </c>
      <c r="AE86">
        <f>0.61365*exp(17.502*AD86/(240.97+AD86))</f>
        <v>0</v>
      </c>
      <c r="AF86">
        <f>(AG86/AH86*100)</f>
        <v>0</v>
      </c>
      <c r="AG86">
        <f>CX86*(DC86+DD86)/1000</f>
        <v>0</v>
      </c>
      <c r="AH86">
        <f>0.61365*exp(17.502*DE86/(240.97+DE86))</f>
        <v>0</v>
      </c>
      <c r="AI86">
        <f>(AE86-CX86*(DC86+DD86)/1000)</f>
        <v>0</v>
      </c>
      <c r="AJ86">
        <f>(-Q86*44100)</f>
        <v>0</v>
      </c>
      <c r="AK86">
        <f>2*29.3*Y86*0.92*(DE86-AD86)</f>
        <v>0</v>
      </c>
      <c r="AL86">
        <f>2*0.95*5.67E-8*(((DE86+$B$7)+273)^4-(AD86+273)^4)</f>
        <v>0</v>
      </c>
      <c r="AM86">
        <f>AB86+AL86+AJ86+AK86</f>
        <v>0</v>
      </c>
      <c r="AN86">
        <v>0</v>
      </c>
      <c r="AO86">
        <v>0</v>
      </c>
      <c r="AP86">
        <f>IF(AN86*$H$13&gt;=AR86,1.0,(AR86/(AR86-AN86*$H$13)))</f>
        <v>0</v>
      </c>
      <c r="AQ86">
        <f>(AP86-1)*100</f>
        <v>0</v>
      </c>
      <c r="AR86">
        <f>MAX(0,($B$13+$C$13*DJ86)/(1+$D$13*DJ86)*DC86/(DE86+273)*$E$13)</f>
        <v>0</v>
      </c>
      <c r="AS86" t="s">
        <v>742</v>
      </c>
      <c r="AT86">
        <v>12566.3</v>
      </c>
      <c r="AU86">
        <v>555.1334615384615</v>
      </c>
      <c r="AV86">
        <v>2503.65</v>
      </c>
      <c r="AW86">
        <f>1-AU86/AV86</f>
        <v>0</v>
      </c>
      <c r="AX86">
        <v>-1.558818137867793</v>
      </c>
      <c r="AY86" t="s">
        <v>415</v>
      </c>
      <c r="AZ86" t="s">
        <v>415</v>
      </c>
      <c r="BA86">
        <v>0</v>
      </c>
      <c r="BB86">
        <v>0</v>
      </c>
      <c r="BC86">
        <f>1-BA86/BB86</f>
        <v>0</v>
      </c>
      <c r="BD86">
        <v>0.5</v>
      </c>
      <c r="BE86">
        <f>CN86</f>
        <v>0</v>
      </c>
      <c r="BF86">
        <f>S86</f>
        <v>0</v>
      </c>
      <c r="BG86">
        <f>BC86*BD86*BE86</f>
        <v>0</v>
      </c>
      <c r="BH86">
        <f>(BF86-AX86)/BE86</f>
        <v>0</v>
      </c>
      <c r="BI86">
        <f>(AV86-BB86)/BB86</f>
        <v>0</v>
      </c>
      <c r="BJ86">
        <f>AU86/(AW86+AU86/BB86)</f>
        <v>0</v>
      </c>
      <c r="BK86" t="s">
        <v>415</v>
      </c>
      <c r="BL86">
        <v>0</v>
      </c>
      <c r="BM86">
        <f>IF(BL86&lt;&gt;0, BL86, BJ86)</f>
        <v>0</v>
      </c>
      <c r="BN86">
        <f>1-BM86/BB86</f>
        <v>0</v>
      </c>
      <c r="BO86">
        <f>(BB86-BA86)/(BB86-BM86)</f>
        <v>0</v>
      </c>
      <c r="BP86">
        <f>(AV86-BB86)/(AV86-BM86)</f>
        <v>0</v>
      </c>
      <c r="BQ86">
        <f>(BB86-BA86)/(BB86-AU86)</f>
        <v>0</v>
      </c>
      <c r="BR86">
        <f>(AV86-BB86)/(AV86-AU86)</f>
        <v>0</v>
      </c>
      <c r="BS86">
        <f>(BO86*BM86/BA86)</f>
        <v>0</v>
      </c>
      <c r="BT86">
        <f>(1-BS86)</f>
        <v>0</v>
      </c>
      <c r="BU86">
        <v>2917</v>
      </c>
      <c r="BV86">
        <v>300</v>
      </c>
      <c r="BW86">
        <v>300</v>
      </c>
      <c r="BX86">
        <v>300</v>
      </c>
      <c r="BY86">
        <v>12566.3</v>
      </c>
      <c r="BZ86">
        <v>2437.56</v>
      </c>
      <c r="CA86">
        <v>-0.0104018</v>
      </c>
      <c r="CB86">
        <v>-11.68</v>
      </c>
      <c r="CC86" t="s">
        <v>415</v>
      </c>
      <c r="CD86" t="s">
        <v>415</v>
      </c>
      <c r="CE86" t="s">
        <v>415</v>
      </c>
      <c r="CF86" t="s">
        <v>415</v>
      </c>
      <c r="CG86" t="s">
        <v>415</v>
      </c>
      <c r="CH86" t="s">
        <v>415</v>
      </c>
      <c r="CI86" t="s">
        <v>415</v>
      </c>
      <c r="CJ86" t="s">
        <v>415</v>
      </c>
      <c r="CK86" t="s">
        <v>415</v>
      </c>
      <c r="CL86" t="s">
        <v>415</v>
      </c>
      <c r="CM86">
        <f>$B$11*DK86+$C$11*DL86+$F$11*DW86*(1-DZ86)</f>
        <v>0</v>
      </c>
      <c r="CN86">
        <f>CM86*CO86</f>
        <v>0</v>
      </c>
      <c r="CO86">
        <f>($B$11*$D$9+$C$11*$D$9+$F$11*((EJ86+EB86)/MAX(EJ86+EB86+EK86, 0.1)*$I$9+EK86/MAX(EJ86+EB86+EK86, 0.1)*$J$9))/($B$11+$C$11+$F$11)</f>
        <v>0</v>
      </c>
      <c r="CP86">
        <f>($B$11*$K$9+$C$11*$K$9+$F$11*((EJ86+EB86)/MAX(EJ86+EB86+EK86, 0.1)*$P$9+EK86/MAX(EJ86+EB86+EK86, 0.1)*$Q$9))/($B$11+$C$11+$F$11)</f>
        <v>0</v>
      </c>
      <c r="CQ86">
        <v>6</v>
      </c>
      <c r="CR86">
        <v>0.5</v>
      </c>
      <c r="CS86" t="s">
        <v>416</v>
      </c>
      <c r="CT86">
        <v>2</v>
      </c>
      <c r="CU86">
        <v>1689872907.849999</v>
      </c>
      <c r="CV86">
        <v>410.2857</v>
      </c>
      <c r="CW86">
        <v>410.7148666666668</v>
      </c>
      <c r="CX86">
        <v>5.038462999999999</v>
      </c>
      <c r="CY86">
        <v>0.2191746666666667</v>
      </c>
      <c r="CZ86">
        <v>409.5773333333333</v>
      </c>
      <c r="DA86">
        <v>5.018004333333334</v>
      </c>
      <c r="DB86">
        <v>600.2644666666666</v>
      </c>
      <c r="DC86">
        <v>101.5662666666666</v>
      </c>
      <c r="DD86">
        <v>0.09984843</v>
      </c>
      <c r="DE86">
        <v>25.90408</v>
      </c>
      <c r="DF86">
        <v>25.01398666666667</v>
      </c>
      <c r="DG86">
        <v>999.9000000000002</v>
      </c>
      <c r="DH86">
        <v>0</v>
      </c>
      <c r="DI86">
        <v>0</v>
      </c>
      <c r="DJ86">
        <v>10017.382</v>
      </c>
      <c r="DK86">
        <v>0</v>
      </c>
      <c r="DL86">
        <v>1858.367</v>
      </c>
      <c r="DM86">
        <v>-0.4292002333333333</v>
      </c>
      <c r="DN86">
        <v>412.3633333333333</v>
      </c>
      <c r="DO86">
        <v>410.8049333333332</v>
      </c>
      <c r="DP86">
        <v>4.819287666666666</v>
      </c>
      <c r="DQ86">
        <v>410.7148666666668</v>
      </c>
      <c r="DR86">
        <v>0.2191746666666667</v>
      </c>
      <c r="DS86">
        <v>0.5117374333333333</v>
      </c>
      <c r="DT86">
        <v>0.02226074333333333</v>
      </c>
      <c r="DU86">
        <v>-2.474817</v>
      </c>
      <c r="DV86">
        <v>-38.38880333333334</v>
      </c>
      <c r="DW86">
        <v>0.0499931</v>
      </c>
      <c r="DX86">
        <v>0</v>
      </c>
      <c r="DY86">
        <v>0</v>
      </c>
      <c r="DZ86">
        <v>0</v>
      </c>
      <c r="EA86">
        <v>555.5896666666666</v>
      </c>
      <c r="EB86">
        <v>0.0499931</v>
      </c>
      <c r="EC86">
        <v>2246.561</v>
      </c>
      <c r="ED86">
        <v>-0.8049999999999998</v>
      </c>
      <c r="EE86">
        <v>34.0081</v>
      </c>
      <c r="EF86">
        <v>38.08103333333334</v>
      </c>
      <c r="EG86">
        <v>35.99136666666666</v>
      </c>
      <c r="EH86">
        <v>36.80823333333333</v>
      </c>
      <c r="EI86">
        <v>35.92903333333334</v>
      </c>
      <c r="EJ86">
        <v>0</v>
      </c>
      <c r="EK86">
        <v>0</v>
      </c>
      <c r="EL86">
        <v>0</v>
      </c>
      <c r="EM86">
        <v>105.2000000476837</v>
      </c>
      <c r="EN86">
        <v>0</v>
      </c>
      <c r="EO86">
        <v>555.1334615384615</v>
      </c>
      <c r="EP86">
        <v>8.290940154505314</v>
      </c>
      <c r="EQ86">
        <v>-134.8854701981556</v>
      </c>
      <c r="ER86">
        <v>2247.104615384615</v>
      </c>
      <c r="ES86">
        <v>15</v>
      </c>
      <c r="ET86">
        <v>1689872889.6</v>
      </c>
      <c r="EU86" t="s">
        <v>743</v>
      </c>
      <c r="EV86">
        <v>1689872874.1</v>
      </c>
      <c r="EW86">
        <v>1689872783.1</v>
      </c>
      <c r="EX86">
        <v>33</v>
      </c>
      <c r="EY86">
        <v>0.048</v>
      </c>
      <c r="EZ86">
        <v>0.005</v>
      </c>
      <c r="FA86">
        <v>0.708</v>
      </c>
      <c r="FB86">
        <v>0.017</v>
      </c>
      <c r="FC86">
        <v>411</v>
      </c>
      <c r="FD86">
        <v>0</v>
      </c>
      <c r="FE86">
        <v>0.84</v>
      </c>
      <c r="FF86">
        <v>0.03</v>
      </c>
      <c r="FG86">
        <v>-0.394337</v>
      </c>
      <c r="FH86">
        <v>-0.7875190243902446</v>
      </c>
      <c r="FI86">
        <v>0.1027362979486565</v>
      </c>
      <c r="FJ86">
        <v>1</v>
      </c>
      <c r="FK86">
        <v>410.3023225806451</v>
      </c>
      <c r="FL86">
        <v>-0.8768225806467085</v>
      </c>
      <c r="FM86">
        <v>0.08843892993938654</v>
      </c>
      <c r="FN86">
        <v>1</v>
      </c>
      <c r="FO86">
        <v>4.82078</v>
      </c>
      <c r="FP86">
        <v>-0.04455282229964049</v>
      </c>
      <c r="FQ86">
        <v>0.02104626610762987</v>
      </c>
      <c r="FR86">
        <v>1</v>
      </c>
      <c r="FS86">
        <v>5.039986129032258</v>
      </c>
      <c r="FT86">
        <v>-0.1335541935484187</v>
      </c>
      <c r="FU86">
        <v>0.01002092349019061</v>
      </c>
      <c r="FV86">
        <v>1</v>
      </c>
      <c r="FW86">
        <v>4</v>
      </c>
      <c r="FX86">
        <v>4</v>
      </c>
      <c r="FY86" t="s">
        <v>418</v>
      </c>
      <c r="FZ86">
        <v>3.17781</v>
      </c>
      <c r="GA86">
        <v>2.7968</v>
      </c>
      <c r="GB86">
        <v>0.103267</v>
      </c>
      <c r="GC86">
        <v>0.103956</v>
      </c>
      <c r="GD86">
        <v>0.0369089</v>
      </c>
      <c r="GE86">
        <v>0.00207975</v>
      </c>
      <c r="GF86">
        <v>28034.7</v>
      </c>
      <c r="GG86">
        <v>22301.6</v>
      </c>
      <c r="GH86">
        <v>29218.6</v>
      </c>
      <c r="GI86">
        <v>24381.1</v>
      </c>
      <c r="GJ86">
        <v>35827</v>
      </c>
      <c r="GK86">
        <v>35526.7</v>
      </c>
      <c r="GL86">
        <v>40307.2</v>
      </c>
      <c r="GM86">
        <v>39773.5</v>
      </c>
      <c r="GN86">
        <v>2.16725</v>
      </c>
      <c r="GO86">
        <v>1.80217</v>
      </c>
      <c r="GP86">
        <v>-0.00233948</v>
      </c>
      <c r="GQ86">
        <v>0</v>
      </c>
      <c r="GR86">
        <v>25.0385</v>
      </c>
      <c r="GS86">
        <v>999.9</v>
      </c>
      <c r="GT86">
        <v>34.1</v>
      </c>
      <c r="GU86">
        <v>35.4</v>
      </c>
      <c r="GV86">
        <v>19.3897</v>
      </c>
      <c r="GW86">
        <v>62.0331</v>
      </c>
      <c r="GX86">
        <v>34.5032</v>
      </c>
      <c r="GY86">
        <v>1</v>
      </c>
      <c r="GZ86">
        <v>0.00724339</v>
      </c>
      <c r="HA86">
        <v>0.132279</v>
      </c>
      <c r="HB86">
        <v>20.2804</v>
      </c>
      <c r="HC86">
        <v>5.22867</v>
      </c>
      <c r="HD86">
        <v>11.9081</v>
      </c>
      <c r="HE86">
        <v>4.96395</v>
      </c>
      <c r="HF86">
        <v>3.292</v>
      </c>
      <c r="HG86">
        <v>9999</v>
      </c>
      <c r="HH86">
        <v>9999</v>
      </c>
      <c r="HI86">
        <v>9999</v>
      </c>
      <c r="HJ86">
        <v>999.9</v>
      </c>
      <c r="HK86">
        <v>4.97029</v>
      </c>
      <c r="HL86">
        <v>1.87531</v>
      </c>
      <c r="HM86">
        <v>1.87407</v>
      </c>
      <c r="HN86">
        <v>1.8733</v>
      </c>
      <c r="HO86">
        <v>1.87469</v>
      </c>
      <c r="HP86">
        <v>1.86966</v>
      </c>
      <c r="HQ86">
        <v>1.87379</v>
      </c>
      <c r="HR86">
        <v>1.87883</v>
      </c>
      <c r="HS86">
        <v>0</v>
      </c>
      <c r="HT86">
        <v>0</v>
      </c>
      <c r="HU86">
        <v>0</v>
      </c>
      <c r="HV86">
        <v>0</v>
      </c>
      <c r="HW86" t="s">
        <v>419</v>
      </c>
      <c r="HX86" t="s">
        <v>420</v>
      </c>
      <c r="HY86" t="s">
        <v>421</v>
      </c>
      <c r="HZ86" t="s">
        <v>421</v>
      </c>
      <c r="IA86" t="s">
        <v>421</v>
      </c>
      <c r="IB86" t="s">
        <v>421</v>
      </c>
      <c r="IC86">
        <v>0</v>
      </c>
      <c r="ID86">
        <v>100</v>
      </c>
      <c r="IE86">
        <v>100</v>
      </c>
      <c r="IF86">
        <v>0.708</v>
      </c>
      <c r="IG86">
        <v>0.0204</v>
      </c>
      <c r="IH86">
        <v>0.6876642681313665</v>
      </c>
      <c r="II86">
        <v>0.0007502269904989051</v>
      </c>
      <c r="IJ86">
        <v>-1.907541437940456E-06</v>
      </c>
      <c r="IK86">
        <v>4.87577687351772E-10</v>
      </c>
      <c r="IL86">
        <v>0.01779320866284759</v>
      </c>
      <c r="IM86">
        <v>-0.004180631305406676</v>
      </c>
      <c r="IN86">
        <v>0.0009752032425147314</v>
      </c>
      <c r="IO86">
        <v>-7.227821618075307E-06</v>
      </c>
      <c r="IP86">
        <v>1</v>
      </c>
      <c r="IQ86">
        <v>1943</v>
      </c>
      <c r="IR86">
        <v>1</v>
      </c>
      <c r="IS86">
        <v>21</v>
      </c>
      <c r="IT86">
        <v>0.7</v>
      </c>
      <c r="IU86">
        <v>2.2</v>
      </c>
      <c r="IV86">
        <v>1.05835</v>
      </c>
      <c r="IW86">
        <v>2.43774</v>
      </c>
      <c r="IX86">
        <v>1.42578</v>
      </c>
      <c r="IY86">
        <v>2.26929</v>
      </c>
      <c r="IZ86">
        <v>1.54785</v>
      </c>
      <c r="JA86">
        <v>2.43652</v>
      </c>
      <c r="JB86">
        <v>38.2812</v>
      </c>
      <c r="JC86">
        <v>14.1583</v>
      </c>
      <c r="JD86">
        <v>18</v>
      </c>
      <c r="JE86">
        <v>629.352</v>
      </c>
      <c r="JF86">
        <v>386.127</v>
      </c>
      <c r="JG86">
        <v>24.9573</v>
      </c>
      <c r="JH86">
        <v>27.3132</v>
      </c>
      <c r="JI86">
        <v>29.9991</v>
      </c>
      <c r="JJ86">
        <v>27.355</v>
      </c>
      <c r="JK86">
        <v>27.3026</v>
      </c>
      <c r="JL86">
        <v>21.2012</v>
      </c>
      <c r="JM86">
        <v>100</v>
      </c>
      <c r="JN86">
        <v>0</v>
      </c>
      <c r="JO86">
        <v>24.9804</v>
      </c>
      <c r="JP86">
        <v>410.659</v>
      </c>
      <c r="JQ86">
        <v>17.5146</v>
      </c>
      <c r="JR86">
        <v>95.20610000000001</v>
      </c>
      <c r="JS86">
        <v>101.196</v>
      </c>
    </row>
    <row r="87" spans="1:279">
      <c r="A87">
        <v>71</v>
      </c>
      <c r="B87">
        <v>1689873258.6</v>
      </c>
      <c r="C87">
        <v>12230.5</v>
      </c>
      <c r="D87" t="s">
        <v>744</v>
      </c>
      <c r="E87" t="s">
        <v>745</v>
      </c>
      <c r="F87">
        <v>15</v>
      </c>
      <c r="L87" t="s">
        <v>712</v>
      </c>
      <c r="N87" t="s">
        <v>713</v>
      </c>
      <c r="O87" t="s">
        <v>714</v>
      </c>
      <c r="P87">
        <v>1689873250.849999</v>
      </c>
      <c r="Q87">
        <f>(R87)/1000</f>
        <v>0</v>
      </c>
      <c r="R87">
        <f>1000*DB87*AP87*(CX87-CY87)/(100*CQ87*(1000-AP87*CX87))</f>
        <v>0</v>
      </c>
      <c r="S87">
        <f>DB87*AP87*(CW87-CV87*(1000-AP87*CY87)/(1000-AP87*CX87))/(100*CQ87)</f>
        <v>0</v>
      </c>
      <c r="T87">
        <f>CV87 - IF(AP87&gt;1, S87*CQ87*100.0/(AR87*DJ87), 0)</f>
        <v>0</v>
      </c>
      <c r="U87">
        <f>((AA87-Q87/2)*T87-S87)/(AA87+Q87/2)</f>
        <v>0</v>
      </c>
      <c r="V87">
        <f>U87*(DC87+DD87)/1000.0</f>
        <v>0</v>
      </c>
      <c r="W87">
        <f>(CV87 - IF(AP87&gt;1, S87*CQ87*100.0/(AR87*DJ87), 0))*(DC87+DD87)/1000.0</f>
        <v>0</v>
      </c>
      <c r="X87">
        <f>2.0/((1/Z87-1/Y87)+SIGN(Z87)*SQRT((1/Z87-1/Y87)*(1/Z87-1/Y87) + 4*CR87/((CR87+1)*(CR87+1))*(2*1/Z87*1/Y87-1/Y87*1/Y87)))</f>
        <v>0</v>
      </c>
      <c r="Y87">
        <f>IF(LEFT(CS87,1)&lt;&gt;"0",IF(LEFT(CS87,1)="1",3.0,CT87),$D$5+$E$5*(DJ87*DC87/($K$5*1000))+$F$5*(DJ87*DC87/($K$5*1000))*MAX(MIN(CQ87,$J$5),$I$5)*MAX(MIN(CQ87,$J$5),$I$5)+$G$5*MAX(MIN(CQ87,$J$5),$I$5)*(DJ87*DC87/($K$5*1000))+$H$5*(DJ87*DC87/($K$5*1000))*(DJ87*DC87/($K$5*1000)))</f>
        <v>0</v>
      </c>
      <c r="Z87">
        <f>Q87*(1000-(1000*0.61365*exp(17.502*AD87/(240.97+AD87))/(DC87+DD87)+CX87)/2)/(1000*0.61365*exp(17.502*AD87/(240.97+AD87))/(DC87+DD87)-CX87)</f>
        <v>0</v>
      </c>
      <c r="AA87">
        <f>1/((CR87+1)/(X87/1.6)+1/(Y87/1.37)) + CR87/((CR87+1)/(X87/1.6) + CR87/(Y87/1.37))</f>
        <v>0</v>
      </c>
      <c r="AB87">
        <f>(CM87*CP87)</f>
        <v>0</v>
      </c>
      <c r="AC87">
        <f>(DE87+(AB87+2*0.95*5.67E-8*(((DE87+$B$7)+273)^4-(DE87+273)^4)-44100*Q87)/(1.84*29.3*Y87+8*0.95*5.67E-8*(DE87+273)^3))</f>
        <v>0</v>
      </c>
      <c r="AD87">
        <f>($C$7*DF87+$D$7*DG87+$E$7*AC87)</f>
        <v>0</v>
      </c>
      <c r="AE87">
        <f>0.61365*exp(17.502*AD87/(240.97+AD87))</f>
        <v>0</v>
      </c>
      <c r="AF87">
        <f>(AG87/AH87*100)</f>
        <v>0</v>
      </c>
      <c r="AG87">
        <f>CX87*(DC87+DD87)/1000</f>
        <v>0</v>
      </c>
      <c r="AH87">
        <f>0.61365*exp(17.502*DE87/(240.97+DE87))</f>
        <v>0</v>
      </c>
      <c r="AI87">
        <f>(AE87-CX87*(DC87+DD87)/1000)</f>
        <v>0</v>
      </c>
      <c r="AJ87">
        <f>(-Q87*44100)</f>
        <v>0</v>
      </c>
      <c r="AK87">
        <f>2*29.3*Y87*0.92*(DE87-AD87)</f>
        <v>0</v>
      </c>
      <c r="AL87">
        <f>2*0.95*5.67E-8*(((DE87+$B$7)+273)^4-(AD87+273)^4)</f>
        <v>0</v>
      </c>
      <c r="AM87">
        <f>AB87+AL87+AJ87+AK87</f>
        <v>0</v>
      </c>
      <c r="AN87">
        <v>0</v>
      </c>
      <c r="AO87">
        <v>0</v>
      </c>
      <c r="AP87">
        <f>IF(AN87*$H$13&gt;=AR87,1.0,(AR87/(AR87-AN87*$H$13)))</f>
        <v>0</v>
      </c>
      <c r="AQ87">
        <f>(AP87-1)*100</f>
        <v>0</v>
      </c>
      <c r="AR87">
        <f>MAX(0,($B$13+$C$13*DJ87)/(1+$D$13*DJ87)*DC87/(DE87+273)*$E$13)</f>
        <v>0</v>
      </c>
      <c r="AS87" t="s">
        <v>742</v>
      </c>
      <c r="AT87">
        <v>12566.3</v>
      </c>
      <c r="AU87">
        <v>555.1334615384615</v>
      </c>
      <c r="AV87">
        <v>2503.65</v>
      </c>
      <c r="AW87">
        <f>1-AU87/AV87</f>
        <v>0</v>
      </c>
      <c r="AX87">
        <v>-1.558818137867793</v>
      </c>
      <c r="AY87" t="s">
        <v>746</v>
      </c>
      <c r="AZ87">
        <v>12567.1</v>
      </c>
      <c r="BA87">
        <v>649.2274999999998</v>
      </c>
      <c r="BB87">
        <v>788.9109999999999</v>
      </c>
      <c r="BC87">
        <f>1-BA87/BB87</f>
        <v>0</v>
      </c>
      <c r="BD87">
        <v>0.5</v>
      </c>
      <c r="BE87">
        <f>CN87</f>
        <v>0</v>
      </c>
      <c r="BF87">
        <f>S87</f>
        <v>0</v>
      </c>
      <c r="BG87">
        <f>BC87*BD87*BE87</f>
        <v>0</v>
      </c>
      <c r="BH87">
        <f>(BF87-AX87)/BE87</f>
        <v>0</v>
      </c>
      <c r="BI87">
        <f>(AV87-BB87)/BB87</f>
        <v>0</v>
      </c>
      <c r="BJ87">
        <f>AU87/(AW87+AU87/BB87)</f>
        <v>0</v>
      </c>
      <c r="BK87" t="s">
        <v>747</v>
      </c>
      <c r="BL87">
        <v>453.18</v>
      </c>
      <c r="BM87">
        <f>IF(BL87&lt;&gt;0, BL87, BJ87)</f>
        <v>0</v>
      </c>
      <c r="BN87">
        <f>1-BM87/BB87</f>
        <v>0</v>
      </c>
      <c r="BO87">
        <f>(BB87-BA87)/(BB87-BM87)</f>
        <v>0</v>
      </c>
      <c r="BP87">
        <f>(AV87-BB87)/(AV87-BM87)</f>
        <v>0</v>
      </c>
      <c r="BQ87">
        <f>(BB87-BA87)/(BB87-AU87)</f>
        <v>0</v>
      </c>
      <c r="BR87">
        <f>(AV87-BB87)/(AV87-AU87)</f>
        <v>0</v>
      </c>
      <c r="BS87">
        <f>(BO87*BM87/BA87)</f>
        <v>0</v>
      </c>
      <c r="BT87">
        <f>(1-BS87)</f>
        <v>0</v>
      </c>
      <c r="BU87">
        <v>2918</v>
      </c>
      <c r="BV87">
        <v>300</v>
      </c>
      <c r="BW87">
        <v>300</v>
      </c>
      <c r="BX87">
        <v>300</v>
      </c>
      <c r="BY87">
        <v>12567.1</v>
      </c>
      <c r="BZ87">
        <v>771.0599999999999</v>
      </c>
      <c r="CA87">
        <v>-0.009106009999999999</v>
      </c>
      <c r="CB87">
        <v>0.32</v>
      </c>
      <c r="CC87" t="s">
        <v>415</v>
      </c>
      <c r="CD87" t="s">
        <v>415</v>
      </c>
      <c r="CE87" t="s">
        <v>415</v>
      </c>
      <c r="CF87" t="s">
        <v>415</v>
      </c>
      <c r="CG87" t="s">
        <v>415</v>
      </c>
      <c r="CH87" t="s">
        <v>415</v>
      </c>
      <c r="CI87" t="s">
        <v>415</v>
      </c>
      <c r="CJ87" t="s">
        <v>415</v>
      </c>
      <c r="CK87" t="s">
        <v>415</v>
      </c>
      <c r="CL87" t="s">
        <v>415</v>
      </c>
      <c r="CM87">
        <f>$B$11*DK87+$C$11*DL87+$F$11*DW87*(1-DZ87)</f>
        <v>0</v>
      </c>
      <c r="CN87">
        <f>CM87*CO87</f>
        <v>0</v>
      </c>
      <c r="CO87">
        <f>($B$11*$D$9+$C$11*$D$9+$F$11*((EJ87+EB87)/MAX(EJ87+EB87+EK87, 0.1)*$I$9+EK87/MAX(EJ87+EB87+EK87, 0.1)*$J$9))/($B$11+$C$11+$F$11)</f>
        <v>0</v>
      </c>
      <c r="CP87">
        <f>($B$11*$K$9+$C$11*$K$9+$F$11*((EJ87+EB87)/MAX(EJ87+EB87+EK87, 0.1)*$P$9+EK87/MAX(EJ87+EB87+EK87, 0.1)*$Q$9))/($B$11+$C$11+$F$11)</f>
        <v>0</v>
      </c>
      <c r="CQ87">
        <v>6</v>
      </c>
      <c r="CR87">
        <v>0.5</v>
      </c>
      <c r="CS87" t="s">
        <v>416</v>
      </c>
      <c r="CT87">
        <v>2</v>
      </c>
      <c r="CU87">
        <v>1689873250.849999</v>
      </c>
      <c r="CV87">
        <v>400.0628666666666</v>
      </c>
      <c r="CW87">
        <v>414.2313666666666</v>
      </c>
      <c r="CX87">
        <v>16.85421000000001</v>
      </c>
      <c r="CY87">
        <v>14.30420666666667</v>
      </c>
      <c r="CZ87">
        <v>399.3487333333333</v>
      </c>
      <c r="DA87">
        <v>16.66862</v>
      </c>
      <c r="DB87">
        <v>600.2239666666667</v>
      </c>
      <c r="DC87">
        <v>101.5579666666667</v>
      </c>
      <c r="DD87">
        <v>0.09993250333333335</v>
      </c>
      <c r="DE87">
        <v>25.11575666666667</v>
      </c>
      <c r="DF87">
        <v>25.28297333333334</v>
      </c>
      <c r="DG87">
        <v>999.9000000000002</v>
      </c>
      <c r="DH87">
        <v>0</v>
      </c>
      <c r="DI87">
        <v>0</v>
      </c>
      <c r="DJ87">
        <v>10009.669</v>
      </c>
      <c r="DK87">
        <v>0</v>
      </c>
      <c r="DL87">
        <v>1875.895333333333</v>
      </c>
      <c r="DM87">
        <v>-14.16855</v>
      </c>
      <c r="DN87">
        <v>406.9212333333334</v>
      </c>
      <c r="DO87">
        <v>420.2426666666666</v>
      </c>
      <c r="DP87">
        <v>2.550007666666667</v>
      </c>
      <c r="DQ87">
        <v>414.2313666666666</v>
      </c>
      <c r="DR87">
        <v>14.30420666666667</v>
      </c>
      <c r="DS87">
        <v>1.711679666666666</v>
      </c>
      <c r="DT87">
        <v>1.452706333333334</v>
      </c>
      <c r="DU87">
        <v>15.00271</v>
      </c>
      <c r="DV87">
        <v>12.47918333333333</v>
      </c>
      <c r="DW87">
        <v>1500.008</v>
      </c>
      <c r="DX87">
        <v>0.9729951666666662</v>
      </c>
      <c r="DY87">
        <v>0.02700455</v>
      </c>
      <c r="DZ87">
        <v>0</v>
      </c>
      <c r="EA87">
        <v>649.2268999999999</v>
      </c>
      <c r="EB87">
        <v>4.99931</v>
      </c>
      <c r="EC87">
        <v>12125.19</v>
      </c>
      <c r="ED87">
        <v>13259.28</v>
      </c>
      <c r="EE87">
        <v>36.95169999999999</v>
      </c>
      <c r="EF87">
        <v>39.2311</v>
      </c>
      <c r="EG87">
        <v>37.6103</v>
      </c>
      <c r="EH87">
        <v>38.06199999999999</v>
      </c>
      <c r="EI87">
        <v>37.979</v>
      </c>
      <c r="EJ87">
        <v>1454.637</v>
      </c>
      <c r="EK87">
        <v>40.37099999999998</v>
      </c>
      <c r="EL87">
        <v>0</v>
      </c>
      <c r="EM87">
        <v>342.2000000476837</v>
      </c>
      <c r="EN87">
        <v>0</v>
      </c>
      <c r="EO87">
        <v>649.2274999999998</v>
      </c>
      <c r="EP87">
        <v>-5.411726490741281</v>
      </c>
      <c r="EQ87">
        <v>363.2307689969941</v>
      </c>
      <c r="ER87">
        <v>12127.37307692308</v>
      </c>
      <c r="ES87">
        <v>15</v>
      </c>
      <c r="ET87">
        <v>1689872889.6</v>
      </c>
      <c r="EU87" t="s">
        <v>743</v>
      </c>
      <c r="EV87">
        <v>1689872874.1</v>
      </c>
      <c r="EW87">
        <v>1689872783.1</v>
      </c>
      <c r="EX87">
        <v>33</v>
      </c>
      <c r="EY87">
        <v>0.048</v>
      </c>
      <c r="EZ87">
        <v>0.005</v>
      </c>
      <c r="FA87">
        <v>0.708</v>
      </c>
      <c r="FB87">
        <v>0.017</v>
      </c>
      <c r="FC87">
        <v>411</v>
      </c>
      <c r="FD87">
        <v>0</v>
      </c>
      <c r="FE87">
        <v>0.84</v>
      </c>
      <c r="FF87">
        <v>0.03</v>
      </c>
      <c r="FG87">
        <v>-14.118565</v>
      </c>
      <c r="FH87">
        <v>-0.9602589118198872</v>
      </c>
      <c r="FI87">
        <v>0.1025309698335094</v>
      </c>
      <c r="FJ87">
        <v>1</v>
      </c>
      <c r="FK87">
        <v>400.0628666666666</v>
      </c>
      <c r="FL87">
        <v>-0.6542202447151508</v>
      </c>
      <c r="FM87">
        <v>0.05276850912765611</v>
      </c>
      <c r="FN87">
        <v>1</v>
      </c>
      <c r="FO87">
        <v>2.55028275</v>
      </c>
      <c r="FP87">
        <v>-0.003399287054412818</v>
      </c>
      <c r="FQ87">
        <v>0.01524141479448344</v>
      </c>
      <c r="FR87">
        <v>1</v>
      </c>
      <c r="FS87">
        <v>16.85421000000001</v>
      </c>
      <c r="FT87">
        <v>0.6896169076752326</v>
      </c>
      <c r="FU87">
        <v>0.05001048790003923</v>
      </c>
      <c r="FV87">
        <v>1</v>
      </c>
      <c r="FW87">
        <v>4</v>
      </c>
      <c r="FX87">
        <v>4</v>
      </c>
      <c r="FY87" t="s">
        <v>418</v>
      </c>
      <c r="FZ87">
        <v>3.17801</v>
      </c>
      <c r="GA87">
        <v>2.79686</v>
      </c>
      <c r="GB87">
        <v>0.101399</v>
      </c>
      <c r="GC87">
        <v>0.104809</v>
      </c>
      <c r="GD87">
        <v>0.0942612</v>
      </c>
      <c r="GE87">
        <v>0.0845733</v>
      </c>
      <c r="GF87">
        <v>28085.5</v>
      </c>
      <c r="GG87">
        <v>22276.9</v>
      </c>
      <c r="GH87">
        <v>29211.3</v>
      </c>
      <c r="GI87">
        <v>24378</v>
      </c>
      <c r="GJ87">
        <v>33656</v>
      </c>
      <c r="GK87">
        <v>32571.8</v>
      </c>
      <c r="GL87">
        <v>40292.1</v>
      </c>
      <c r="GM87">
        <v>39769.7</v>
      </c>
      <c r="GN87">
        <v>2.16935</v>
      </c>
      <c r="GO87">
        <v>1.83035</v>
      </c>
      <c r="GP87">
        <v>0.0420138</v>
      </c>
      <c r="GQ87">
        <v>0</v>
      </c>
      <c r="GR87">
        <v>24.5939</v>
      </c>
      <c r="GS87">
        <v>999.9</v>
      </c>
      <c r="GT87">
        <v>44.2</v>
      </c>
      <c r="GU87">
        <v>35.3</v>
      </c>
      <c r="GV87">
        <v>24.9937</v>
      </c>
      <c r="GW87">
        <v>62.4431</v>
      </c>
      <c r="GX87">
        <v>34.0144</v>
      </c>
      <c r="GY87">
        <v>1</v>
      </c>
      <c r="GZ87">
        <v>0.0153379</v>
      </c>
      <c r="HA87">
        <v>2.48901</v>
      </c>
      <c r="HB87">
        <v>20.2479</v>
      </c>
      <c r="HC87">
        <v>5.22583</v>
      </c>
      <c r="HD87">
        <v>11.9089</v>
      </c>
      <c r="HE87">
        <v>4.96405</v>
      </c>
      <c r="HF87">
        <v>3.292</v>
      </c>
      <c r="HG87">
        <v>9999</v>
      </c>
      <c r="HH87">
        <v>9999</v>
      </c>
      <c r="HI87">
        <v>9999</v>
      </c>
      <c r="HJ87">
        <v>999.9</v>
      </c>
      <c r="HK87">
        <v>4.97024</v>
      </c>
      <c r="HL87">
        <v>1.87523</v>
      </c>
      <c r="HM87">
        <v>1.87394</v>
      </c>
      <c r="HN87">
        <v>1.87317</v>
      </c>
      <c r="HO87">
        <v>1.87462</v>
      </c>
      <c r="HP87">
        <v>1.86958</v>
      </c>
      <c r="HQ87">
        <v>1.87378</v>
      </c>
      <c r="HR87">
        <v>1.87881</v>
      </c>
      <c r="HS87">
        <v>0</v>
      </c>
      <c r="HT87">
        <v>0</v>
      </c>
      <c r="HU87">
        <v>0</v>
      </c>
      <c r="HV87">
        <v>0</v>
      </c>
      <c r="HW87" t="s">
        <v>419</v>
      </c>
      <c r="HX87" t="s">
        <v>420</v>
      </c>
      <c r="HY87" t="s">
        <v>421</v>
      </c>
      <c r="HZ87" t="s">
        <v>421</v>
      </c>
      <c r="IA87" t="s">
        <v>421</v>
      </c>
      <c r="IB87" t="s">
        <v>421</v>
      </c>
      <c r="IC87">
        <v>0</v>
      </c>
      <c r="ID87">
        <v>100</v>
      </c>
      <c r="IE87">
        <v>100</v>
      </c>
      <c r="IF87">
        <v>0.714</v>
      </c>
      <c r="IG87">
        <v>0.1876</v>
      </c>
      <c r="IH87">
        <v>0.6876642681313665</v>
      </c>
      <c r="II87">
        <v>0.0007502269904989051</v>
      </c>
      <c r="IJ87">
        <v>-1.907541437940456E-06</v>
      </c>
      <c r="IK87">
        <v>4.87577687351772E-10</v>
      </c>
      <c r="IL87">
        <v>0.01779320866284759</v>
      </c>
      <c r="IM87">
        <v>-0.004180631305406676</v>
      </c>
      <c r="IN87">
        <v>0.0009752032425147314</v>
      </c>
      <c r="IO87">
        <v>-7.227821618075307E-06</v>
      </c>
      <c r="IP87">
        <v>1</v>
      </c>
      <c r="IQ87">
        <v>1943</v>
      </c>
      <c r="IR87">
        <v>1</v>
      </c>
      <c r="IS87">
        <v>21</v>
      </c>
      <c r="IT87">
        <v>6.4</v>
      </c>
      <c r="IU87">
        <v>7.9</v>
      </c>
      <c r="IV87">
        <v>1.07788</v>
      </c>
      <c r="IW87">
        <v>2.44019</v>
      </c>
      <c r="IX87">
        <v>1.42578</v>
      </c>
      <c r="IY87">
        <v>2.26562</v>
      </c>
      <c r="IZ87">
        <v>1.54785</v>
      </c>
      <c r="JA87">
        <v>2.35352</v>
      </c>
      <c r="JB87">
        <v>37.9164</v>
      </c>
      <c r="JC87">
        <v>14.0532</v>
      </c>
      <c r="JD87">
        <v>18</v>
      </c>
      <c r="JE87">
        <v>630.461</v>
      </c>
      <c r="JF87">
        <v>400.921</v>
      </c>
      <c r="JG87">
        <v>21.4956</v>
      </c>
      <c r="JH87">
        <v>27.3683</v>
      </c>
      <c r="JI87">
        <v>29.9984</v>
      </c>
      <c r="JJ87">
        <v>27.3135</v>
      </c>
      <c r="JK87">
        <v>27.2635</v>
      </c>
      <c r="JL87">
        <v>21.6082</v>
      </c>
      <c r="JM87">
        <v>40.8623</v>
      </c>
      <c r="JN87">
        <v>49.6955</v>
      </c>
      <c r="JO87">
        <v>21.5512</v>
      </c>
      <c r="JP87">
        <v>414.383</v>
      </c>
      <c r="JQ87">
        <v>14.3272</v>
      </c>
      <c r="JR87">
        <v>95.1755</v>
      </c>
      <c r="JS87">
        <v>101.185</v>
      </c>
    </row>
    <row r="88" spans="1:279">
      <c r="A88">
        <v>72</v>
      </c>
      <c r="B88">
        <v>1689873343.1</v>
      </c>
      <c r="C88">
        <v>12315</v>
      </c>
      <c r="D88" t="s">
        <v>748</v>
      </c>
      <c r="E88" t="s">
        <v>749</v>
      </c>
      <c r="F88">
        <v>15</v>
      </c>
      <c r="L88" t="s">
        <v>712</v>
      </c>
      <c r="N88" t="s">
        <v>713</v>
      </c>
      <c r="O88" t="s">
        <v>714</v>
      </c>
      <c r="P88">
        <v>1689873335.349999</v>
      </c>
      <c r="Q88">
        <f>(R88)/1000</f>
        <v>0</v>
      </c>
      <c r="R88">
        <f>1000*DB88*AP88*(CX88-CY88)/(100*CQ88*(1000-AP88*CX88))</f>
        <v>0</v>
      </c>
      <c r="S88">
        <f>DB88*AP88*(CW88-CV88*(1000-AP88*CY88)/(1000-AP88*CX88))/(100*CQ88)</f>
        <v>0</v>
      </c>
      <c r="T88">
        <f>CV88 - IF(AP88&gt;1, S88*CQ88*100.0/(AR88*DJ88), 0)</f>
        <v>0</v>
      </c>
      <c r="U88">
        <f>((AA88-Q88/2)*T88-S88)/(AA88+Q88/2)</f>
        <v>0</v>
      </c>
      <c r="V88">
        <f>U88*(DC88+DD88)/1000.0</f>
        <v>0</v>
      </c>
      <c r="W88">
        <f>(CV88 - IF(AP88&gt;1, S88*CQ88*100.0/(AR88*DJ88), 0))*(DC88+DD88)/1000.0</f>
        <v>0</v>
      </c>
      <c r="X88">
        <f>2.0/((1/Z88-1/Y88)+SIGN(Z88)*SQRT((1/Z88-1/Y88)*(1/Z88-1/Y88) + 4*CR88/((CR88+1)*(CR88+1))*(2*1/Z88*1/Y88-1/Y88*1/Y88)))</f>
        <v>0</v>
      </c>
      <c r="Y88">
        <f>IF(LEFT(CS88,1)&lt;&gt;"0",IF(LEFT(CS88,1)="1",3.0,CT88),$D$5+$E$5*(DJ88*DC88/($K$5*1000))+$F$5*(DJ88*DC88/($K$5*1000))*MAX(MIN(CQ88,$J$5),$I$5)*MAX(MIN(CQ88,$J$5),$I$5)+$G$5*MAX(MIN(CQ88,$J$5),$I$5)*(DJ88*DC88/($K$5*1000))+$H$5*(DJ88*DC88/($K$5*1000))*(DJ88*DC88/($K$5*1000)))</f>
        <v>0</v>
      </c>
      <c r="Z88">
        <f>Q88*(1000-(1000*0.61365*exp(17.502*AD88/(240.97+AD88))/(DC88+DD88)+CX88)/2)/(1000*0.61365*exp(17.502*AD88/(240.97+AD88))/(DC88+DD88)-CX88)</f>
        <v>0</v>
      </c>
      <c r="AA88">
        <f>1/((CR88+1)/(X88/1.6)+1/(Y88/1.37)) + CR88/((CR88+1)/(X88/1.6) + CR88/(Y88/1.37))</f>
        <v>0</v>
      </c>
      <c r="AB88">
        <f>(CM88*CP88)</f>
        <v>0</v>
      </c>
      <c r="AC88">
        <f>(DE88+(AB88+2*0.95*5.67E-8*(((DE88+$B$7)+273)^4-(DE88+273)^4)-44100*Q88)/(1.84*29.3*Y88+8*0.95*5.67E-8*(DE88+273)^3))</f>
        <v>0</v>
      </c>
      <c r="AD88">
        <f>($C$7*DF88+$D$7*DG88+$E$7*AC88)</f>
        <v>0</v>
      </c>
      <c r="AE88">
        <f>0.61365*exp(17.502*AD88/(240.97+AD88))</f>
        <v>0</v>
      </c>
      <c r="AF88">
        <f>(AG88/AH88*100)</f>
        <v>0</v>
      </c>
      <c r="AG88">
        <f>CX88*(DC88+DD88)/1000</f>
        <v>0</v>
      </c>
      <c r="AH88">
        <f>0.61365*exp(17.502*DE88/(240.97+DE88))</f>
        <v>0</v>
      </c>
      <c r="AI88">
        <f>(AE88-CX88*(DC88+DD88)/1000)</f>
        <v>0</v>
      </c>
      <c r="AJ88">
        <f>(-Q88*44100)</f>
        <v>0</v>
      </c>
      <c r="AK88">
        <f>2*29.3*Y88*0.92*(DE88-AD88)</f>
        <v>0</v>
      </c>
      <c r="AL88">
        <f>2*0.95*5.67E-8*(((DE88+$B$7)+273)^4-(AD88+273)^4)</f>
        <v>0</v>
      </c>
      <c r="AM88">
        <f>AB88+AL88+AJ88+AK88</f>
        <v>0</v>
      </c>
      <c r="AN88">
        <v>0</v>
      </c>
      <c r="AO88">
        <v>0</v>
      </c>
      <c r="AP88">
        <f>IF(AN88*$H$13&gt;=AR88,1.0,(AR88/(AR88-AN88*$H$13)))</f>
        <v>0</v>
      </c>
      <c r="AQ88">
        <f>(AP88-1)*100</f>
        <v>0</v>
      </c>
      <c r="AR88">
        <f>MAX(0,($B$13+$C$13*DJ88)/(1+$D$13*DJ88)*DC88/(DE88+273)*$E$13)</f>
        <v>0</v>
      </c>
      <c r="AS88" t="s">
        <v>742</v>
      </c>
      <c r="AT88">
        <v>12566.3</v>
      </c>
      <c r="AU88">
        <v>555.1334615384615</v>
      </c>
      <c r="AV88">
        <v>2503.65</v>
      </c>
      <c r="AW88">
        <f>1-AU88/AV88</f>
        <v>0</v>
      </c>
      <c r="AX88">
        <v>-1.558818137867793</v>
      </c>
      <c r="AY88" t="s">
        <v>750</v>
      </c>
      <c r="AZ88">
        <v>12567</v>
      </c>
      <c r="BA88">
        <v>639.4112399999999</v>
      </c>
      <c r="BB88">
        <v>767.144</v>
      </c>
      <c r="BC88">
        <f>1-BA88/BB88</f>
        <v>0</v>
      </c>
      <c r="BD88">
        <v>0.5</v>
      </c>
      <c r="BE88">
        <f>CN88</f>
        <v>0</v>
      </c>
      <c r="BF88">
        <f>S88</f>
        <v>0</v>
      </c>
      <c r="BG88">
        <f>BC88*BD88*BE88</f>
        <v>0</v>
      </c>
      <c r="BH88">
        <f>(BF88-AX88)/BE88</f>
        <v>0</v>
      </c>
      <c r="BI88">
        <f>(AV88-BB88)/BB88</f>
        <v>0</v>
      </c>
      <c r="BJ88">
        <f>AU88/(AW88+AU88/BB88)</f>
        <v>0</v>
      </c>
      <c r="BK88" t="s">
        <v>751</v>
      </c>
      <c r="BL88">
        <v>464.81</v>
      </c>
      <c r="BM88">
        <f>IF(BL88&lt;&gt;0, BL88, BJ88)</f>
        <v>0</v>
      </c>
      <c r="BN88">
        <f>1-BM88/BB88</f>
        <v>0</v>
      </c>
      <c r="BO88">
        <f>(BB88-BA88)/(BB88-BM88)</f>
        <v>0</v>
      </c>
      <c r="BP88">
        <f>(AV88-BB88)/(AV88-BM88)</f>
        <v>0</v>
      </c>
      <c r="BQ88">
        <f>(BB88-BA88)/(BB88-AU88)</f>
        <v>0</v>
      </c>
      <c r="BR88">
        <f>(AV88-BB88)/(AV88-AU88)</f>
        <v>0</v>
      </c>
      <c r="BS88">
        <f>(BO88*BM88/BA88)</f>
        <v>0</v>
      </c>
      <c r="BT88">
        <f>(1-BS88)</f>
        <v>0</v>
      </c>
      <c r="BU88">
        <v>2920</v>
      </c>
      <c r="BV88">
        <v>300</v>
      </c>
      <c r="BW88">
        <v>300</v>
      </c>
      <c r="BX88">
        <v>300</v>
      </c>
      <c r="BY88">
        <v>12567</v>
      </c>
      <c r="BZ88">
        <v>748.25</v>
      </c>
      <c r="CA88">
        <v>-0.00910584</v>
      </c>
      <c r="CB88">
        <v>0.31</v>
      </c>
      <c r="CC88" t="s">
        <v>415</v>
      </c>
      <c r="CD88" t="s">
        <v>415</v>
      </c>
      <c r="CE88" t="s">
        <v>415</v>
      </c>
      <c r="CF88" t="s">
        <v>415</v>
      </c>
      <c r="CG88" t="s">
        <v>415</v>
      </c>
      <c r="CH88" t="s">
        <v>415</v>
      </c>
      <c r="CI88" t="s">
        <v>415</v>
      </c>
      <c r="CJ88" t="s">
        <v>415</v>
      </c>
      <c r="CK88" t="s">
        <v>415</v>
      </c>
      <c r="CL88" t="s">
        <v>415</v>
      </c>
      <c r="CM88">
        <f>$B$11*DK88+$C$11*DL88+$F$11*DW88*(1-DZ88)</f>
        <v>0</v>
      </c>
      <c r="CN88">
        <f>CM88*CO88</f>
        <v>0</v>
      </c>
      <c r="CO88">
        <f>($B$11*$D$9+$C$11*$D$9+$F$11*((EJ88+EB88)/MAX(EJ88+EB88+EK88, 0.1)*$I$9+EK88/MAX(EJ88+EB88+EK88, 0.1)*$J$9))/($B$11+$C$11+$F$11)</f>
        <v>0</v>
      </c>
      <c r="CP88">
        <f>($B$11*$K$9+$C$11*$K$9+$F$11*((EJ88+EB88)/MAX(EJ88+EB88+EK88, 0.1)*$P$9+EK88/MAX(EJ88+EB88+EK88, 0.1)*$Q$9))/($B$11+$C$11+$F$11)</f>
        <v>0</v>
      </c>
      <c r="CQ88">
        <v>6</v>
      </c>
      <c r="CR88">
        <v>0.5</v>
      </c>
      <c r="CS88" t="s">
        <v>416</v>
      </c>
      <c r="CT88">
        <v>2</v>
      </c>
      <c r="CU88">
        <v>1689873335.349999</v>
      </c>
      <c r="CV88">
        <v>301.6372333333333</v>
      </c>
      <c r="CW88">
        <v>311.9282333333333</v>
      </c>
      <c r="CX88">
        <v>16.99087333333334</v>
      </c>
      <c r="CY88">
        <v>14.23199666666667</v>
      </c>
      <c r="CZ88">
        <v>300.8832666666667</v>
      </c>
      <c r="DA88">
        <v>16.80229333333333</v>
      </c>
      <c r="DB88">
        <v>600.2266333333334</v>
      </c>
      <c r="DC88">
        <v>101.5619333333333</v>
      </c>
      <c r="DD88">
        <v>0.09980347333333335</v>
      </c>
      <c r="DE88">
        <v>25.07369666666666</v>
      </c>
      <c r="DF88">
        <v>25.23790333333333</v>
      </c>
      <c r="DG88">
        <v>999.9000000000002</v>
      </c>
      <c r="DH88">
        <v>0</v>
      </c>
      <c r="DI88">
        <v>0</v>
      </c>
      <c r="DJ88">
        <v>10008.85433333333</v>
      </c>
      <c r="DK88">
        <v>0</v>
      </c>
      <c r="DL88">
        <v>1879.774666666667</v>
      </c>
      <c r="DM88">
        <v>-10.29096</v>
      </c>
      <c r="DN88">
        <v>306.8508666666666</v>
      </c>
      <c r="DO88">
        <v>316.4316666666666</v>
      </c>
      <c r="DP88">
        <v>2.758880333333333</v>
      </c>
      <c r="DQ88">
        <v>311.9282333333333</v>
      </c>
      <c r="DR88">
        <v>14.23199666666667</v>
      </c>
      <c r="DS88">
        <v>1.725627</v>
      </c>
      <c r="DT88">
        <v>1.445429333333333</v>
      </c>
      <c r="DU88">
        <v>15.12888666666667</v>
      </c>
      <c r="DV88">
        <v>12.40278333333333</v>
      </c>
      <c r="DW88">
        <v>1500.004666666666</v>
      </c>
      <c r="DX88">
        <v>0.9729946666666665</v>
      </c>
      <c r="DY88">
        <v>0.02700505999999999</v>
      </c>
      <c r="DZ88">
        <v>0</v>
      </c>
      <c r="EA88">
        <v>639.4419333333334</v>
      </c>
      <c r="EB88">
        <v>4.99931</v>
      </c>
      <c r="EC88">
        <v>11962.17333333333</v>
      </c>
      <c r="ED88">
        <v>13259.25666666667</v>
      </c>
      <c r="EE88">
        <v>36.95799999999999</v>
      </c>
      <c r="EF88">
        <v>39.18699999999999</v>
      </c>
      <c r="EG88">
        <v>37.59349999999999</v>
      </c>
      <c r="EH88">
        <v>38</v>
      </c>
      <c r="EI88">
        <v>38.01446666666667</v>
      </c>
      <c r="EJ88">
        <v>1454.633666666667</v>
      </c>
      <c r="EK88">
        <v>40.37099999999999</v>
      </c>
      <c r="EL88">
        <v>0</v>
      </c>
      <c r="EM88">
        <v>83.80000019073486</v>
      </c>
      <c r="EN88">
        <v>0</v>
      </c>
      <c r="EO88">
        <v>639.4112399999999</v>
      </c>
      <c r="EP88">
        <v>-3.852692289124747</v>
      </c>
      <c r="EQ88">
        <v>273.5769228649005</v>
      </c>
      <c r="ER88">
        <v>11963.364</v>
      </c>
      <c r="ES88">
        <v>15</v>
      </c>
      <c r="ET88">
        <v>1689872889.6</v>
      </c>
      <c r="EU88" t="s">
        <v>743</v>
      </c>
      <c r="EV88">
        <v>1689872874.1</v>
      </c>
      <c r="EW88">
        <v>1689872783.1</v>
      </c>
      <c r="EX88">
        <v>33</v>
      </c>
      <c r="EY88">
        <v>0.048</v>
      </c>
      <c r="EZ88">
        <v>0.005</v>
      </c>
      <c r="FA88">
        <v>0.708</v>
      </c>
      <c r="FB88">
        <v>0.017</v>
      </c>
      <c r="FC88">
        <v>411</v>
      </c>
      <c r="FD88">
        <v>0</v>
      </c>
      <c r="FE88">
        <v>0.84</v>
      </c>
      <c r="FF88">
        <v>0.03</v>
      </c>
      <c r="FG88">
        <v>-10.236345</v>
      </c>
      <c r="FH88">
        <v>-1.358336960600342</v>
      </c>
      <c r="FI88">
        <v>0.1522434858212331</v>
      </c>
      <c r="FJ88">
        <v>1</v>
      </c>
      <c r="FK88">
        <v>301.6867666666666</v>
      </c>
      <c r="FL88">
        <v>-5.853890989989339</v>
      </c>
      <c r="FM88">
        <v>0.425889554018673</v>
      </c>
      <c r="FN88">
        <v>0</v>
      </c>
      <c r="FO88">
        <v>2.76095075</v>
      </c>
      <c r="FP88">
        <v>-0.07046037523452107</v>
      </c>
      <c r="FQ88">
        <v>0.01118106175358584</v>
      </c>
      <c r="FR88">
        <v>1</v>
      </c>
      <c r="FS88">
        <v>16.99112</v>
      </c>
      <c r="FT88">
        <v>-0.04207875417135877</v>
      </c>
      <c r="FU88">
        <v>0.004975231987890963</v>
      </c>
      <c r="FV88">
        <v>1</v>
      </c>
      <c r="FW88">
        <v>3</v>
      </c>
      <c r="FX88">
        <v>4</v>
      </c>
      <c r="FY88" t="s">
        <v>445</v>
      </c>
      <c r="FZ88">
        <v>3.1781</v>
      </c>
      <c r="GA88">
        <v>2.79679</v>
      </c>
      <c r="GB88">
        <v>0.0808629</v>
      </c>
      <c r="GC88">
        <v>0.08375879999999999</v>
      </c>
      <c r="GD88">
        <v>0.09445679999999999</v>
      </c>
      <c r="GE88">
        <v>0.0842454</v>
      </c>
      <c r="GF88">
        <v>28720.8</v>
      </c>
      <c r="GG88">
        <v>22795.2</v>
      </c>
      <c r="GH88">
        <v>29205.1</v>
      </c>
      <c r="GI88">
        <v>24372.5</v>
      </c>
      <c r="GJ88">
        <v>33640.6</v>
      </c>
      <c r="GK88">
        <v>32575.2</v>
      </c>
      <c r="GL88">
        <v>40283.5</v>
      </c>
      <c r="GM88">
        <v>39760.3</v>
      </c>
      <c r="GN88">
        <v>2.16832</v>
      </c>
      <c r="GO88">
        <v>1.82852</v>
      </c>
      <c r="GP88">
        <v>0.0223741</v>
      </c>
      <c r="GQ88">
        <v>0</v>
      </c>
      <c r="GR88">
        <v>24.8471</v>
      </c>
      <c r="GS88">
        <v>999.9</v>
      </c>
      <c r="GT88">
        <v>43.7</v>
      </c>
      <c r="GU88">
        <v>35.2</v>
      </c>
      <c r="GV88">
        <v>24.5744</v>
      </c>
      <c r="GW88">
        <v>62.3431</v>
      </c>
      <c r="GX88">
        <v>33.2372</v>
      </c>
      <c r="GY88">
        <v>1</v>
      </c>
      <c r="GZ88">
        <v>0.0213262</v>
      </c>
      <c r="HA88">
        <v>1.46803</v>
      </c>
      <c r="HB88">
        <v>20.2604</v>
      </c>
      <c r="HC88">
        <v>5.22627</v>
      </c>
      <c r="HD88">
        <v>11.9092</v>
      </c>
      <c r="HE88">
        <v>4.96375</v>
      </c>
      <c r="HF88">
        <v>3.292</v>
      </c>
      <c r="HG88">
        <v>9999</v>
      </c>
      <c r="HH88">
        <v>9999</v>
      </c>
      <c r="HI88">
        <v>9999</v>
      </c>
      <c r="HJ88">
        <v>999.9</v>
      </c>
      <c r="HK88">
        <v>4.97024</v>
      </c>
      <c r="HL88">
        <v>1.87521</v>
      </c>
      <c r="HM88">
        <v>1.874</v>
      </c>
      <c r="HN88">
        <v>1.87319</v>
      </c>
      <c r="HO88">
        <v>1.87468</v>
      </c>
      <c r="HP88">
        <v>1.86965</v>
      </c>
      <c r="HQ88">
        <v>1.87378</v>
      </c>
      <c r="HR88">
        <v>1.87881</v>
      </c>
      <c r="HS88">
        <v>0</v>
      </c>
      <c r="HT88">
        <v>0</v>
      </c>
      <c r="HU88">
        <v>0</v>
      </c>
      <c r="HV88">
        <v>0</v>
      </c>
      <c r="HW88" t="s">
        <v>419</v>
      </c>
      <c r="HX88" t="s">
        <v>420</v>
      </c>
      <c r="HY88" t="s">
        <v>421</v>
      </c>
      <c r="HZ88" t="s">
        <v>421</v>
      </c>
      <c r="IA88" t="s">
        <v>421</v>
      </c>
      <c r="IB88" t="s">
        <v>421</v>
      </c>
      <c r="IC88">
        <v>0</v>
      </c>
      <c r="ID88">
        <v>100</v>
      </c>
      <c r="IE88">
        <v>100</v>
      </c>
      <c r="IF88">
        <v>0.754</v>
      </c>
      <c r="IG88">
        <v>0.1887</v>
      </c>
      <c r="IH88">
        <v>0.6876642681313665</v>
      </c>
      <c r="II88">
        <v>0.0007502269904989051</v>
      </c>
      <c r="IJ88">
        <v>-1.907541437940456E-06</v>
      </c>
      <c r="IK88">
        <v>4.87577687351772E-10</v>
      </c>
      <c r="IL88">
        <v>0.01779320866284759</v>
      </c>
      <c r="IM88">
        <v>-0.004180631305406676</v>
      </c>
      <c r="IN88">
        <v>0.0009752032425147314</v>
      </c>
      <c r="IO88">
        <v>-7.227821618075307E-06</v>
      </c>
      <c r="IP88">
        <v>1</v>
      </c>
      <c r="IQ88">
        <v>1943</v>
      </c>
      <c r="IR88">
        <v>1</v>
      </c>
      <c r="IS88">
        <v>21</v>
      </c>
      <c r="IT88">
        <v>7.8</v>
      </c>
      <c r="IU88">
        <v>9.300000000000001</v>
      </c>
      <c r="IV88">
        <v>0.858154</v>
      </c>
      <c r="IW88">
        <v>2.44629</v>
      </c>
      <c r="IX88">
        <v>1.42578</v>
      </c>
      <c r="IY88">
        <v>2.26685</v>
      </c>
      <c r="IZ88">
        <v>1.54785</v>
      </c>
      <c r="JA88">
        <v>2.32422</v>
      </c>
      <c r="JB88">
        <v>38.0134</v>
      </c>
      <c r="JC88">
        <v>14.0445</v>
      </c>
      <c r="JD88">
        <v>18</v>
      </c>
      <c r="JE88">
        <v>630.495</v>
      </c>
      <c r="JF88">
        <v>400.446</v>
      </c>
      <c r="JG88">
        <v>21.0754</v>
      </c>
      <c r="JH88">
        <v>27.4665</v>
      </c>
      <c r="JI88">
        <v>29.9979</v>
      </c>
      <c r="JJ88">
        <v>27.3878</v>
      </c>
      <c r="JK88">
        <v>27.3379</v>
      </c>
      <c r="JL88">
        <v>17.1876</v>
      </c>
      <c r="JM88">
        <v>39.5474</v>
      </c>
      <c r="JN88">
        <v>45.0855</v>
      </c>
      <c r="JO88">
        <v>21.2319</v>
      </c>
      <c r="JP88">
        <v>311.418</v>
      </c>
      <c r="JQ88">
        <v>14.3199</v>
      </c>
      <c r="JR88">
        <v>95.15519999999999</v>
      </c>
      <c r="JS88">
        <v>101.162</v>
      </c>
    </row>
    <row r="89" spans="1:279">
      <c r="A89">
        <v>73</v>
      </c>
      <c r="B89">
        <v>1689873427.6</v>
      </c>
      <c r="C89">
        <v>12399.5</v>
      </c>
      <c r="D89" t="s">
        <v>752</v>
      </c>
      <c r="E89" t="s">
        <v>753</v>
      </c>
      <c r="F89">
        <v>15</v>
      </c>
      <c r="L89" t="s">
        <v>712</v>
      </c>
      <c r="N89" t="s">
        <v>713</v>
      </c>
      <c r="O89" t="s">
        <v>714</v>
      </c>
      <c r="P89">
        <v>1689873419.849999</v>
      </c>
      <c r="Q89">
        <f>(R89)/1000</f>
        <v>0</v>
      </c>
      <c r="R89">
        <f>1000*DB89*AP89*(CX89-CY89)/(100*CQ89*(1000-AP89*CX89))</f>
        <v>0</v>
      </c>
      <c r="S89">
        <f>DB89*AP89*(CW89-CV89*(1000-AP89*CY89)/(1000-AP89*CX89))/(100*CQ89)</f>
        <v>0</v>
      </c>
      <c r="T89">
        <f>CV89 - IF(AP89&gt;1, S89*CQ89*100.0/(AR89*DJ89), 0)</f>
        <v>0</v>
      </c>
      <c r="U89">
        <f>((AA89-Q89/2)*T89-S89)/(AA89+Q89/2)</f>
        <v>0</v>
      </c>
      <c r="V89">
        <f>U89*(DC89+DD89)/1000.0</f>
        <v>0</v>
      </c>
      <c r="W89">
        <f>(CV89 - IF(AP89&gt;1, S89*CQ89*100.0/(AR89*DJ89), 0))*(DC89+DD89)/1000.0</f>
        <v>0</v>
      </c>
      <c r="X89">
        <f>2.0/((1/Z89-1/Y89)+SIGN(Z89)*SQRT((1/Z89-1/Y89)*(1/Z89-1/Y89) + 4*CR89/((CR89+1)*(CR89+1))*(2*1/Z89*1/Y89-1/Y89*1/Y89)))</f>
        <v>0</v>
      </c>
      <c r="Y89">
        <f>IF(LEFT(CS89,1)&lt;&gt;"0",IF(LEFT(CS89,1)="1",3.0,CT89),$D$5+$E$5*(DJ89*DC89/($K$5*1000))+$F$5*(DJ89*DC89/($K$5*1000))*MAX(MIN(CQ89,$J$5),$I$5)*MAX(MIN(CQ89,$J$5),$I$5)+$G$5*MAX(MIN(CQ89,$J$5),$I$5)*(DJ89*DC89/($K$5*1000))+$H$5*(DJ89*DC89/($K$5*1000))*(DJ89*DC89/($K$5*1000)))</f>
        <v>0</v>
      </c>
      <c r="Z89">
        <f>Q89*(1000-(1000*0.61365*exp(17.502*AD89/(240.97+AD89))/(DC89+DD89)+CX89)/2)/(1000*0.61365*exp(17.502*AD89/(240.97+AD89))/(DC89+DD89)-CX89)</f>
        <v>0</v>
      </c>
      <c r="AA89">
        <f>1/((CR89+1)/(X89/1.6)+1/(Y89/1.37)) + CR89/((CR89+1)/(X89/1.6) + CR89/(Y89/1.37))</f>
        <v>0</v>
      </c>
      <c r="AB89">
        <f>(CM89*CP89)</f>
        <v>0</v>
      </c>
      <c r="AC89">
        <f>(DE89+(AB89+2*0.95*5.67E-8*(((DE89+$B$7)+273)^4-(DE89+273)^4)-44100*Q89)/(1.84*29.3*Y89+8*0.95*5.67E-8*(DE89+273)^3))</f>
        <v>0</v>
      </c>
      <c r="AD89">
        <f>($C$7*DF89+$D$7*DG89+$E$7*AC89)</f>
        <v>0</v>
      </c>
      <c r="AE89">
        <f>0.61365*exp(17.502*AD89/(240.97+AD89))</f>
        <v>0</v>
      </c>
      <c r="AF89">
        <f>(AG89/AH89*100)</f>
        <v>0</v>
      </c>
      <c r="AG89">
        <f>CX89*(DC89+DD89)/1000</f>
        <v>0</v>
      </c>
      <c r="AH89">
        <f>0.61365*exp(17.502*DE89/(240.97+DE89))</f>
        <v>0</v>
      </c>
      <c r="AI89">
        <f>(AE89-CX89*(DC89+DD89)/1000)</f>
        <v>0</v>
      </c>
      <c r="AJ89">
        <f>(-Q89*44100)</f>
        <v>0</v>
      </c>
      <c r="AK89">
        <f>2*29.3*Y89*0.92*(DE89-AD89)</f>
        <v>0</v>
      </c>
      <c r="AL89">
        <f>2*0.95*5.67E-8*(((DE89+$B$7)+273)^4-(AD89+273)^4)</f>
        <v>0</v>
      </c>
      <c r="AM89">
        <f>AB89+AL89+AJ89+AK89</f>
        <v>0</v>
      </c>
      <c r="AN89">
        <v>0</v>
      </c>
      <c r="AO89">
        <v>0</v>
      </c>
      <c r="AP89">
        <f>IF(AN89*$H$13&gt;=AR89,1.0,(AR89/(AR89-AN89*$H$13)))</f>
        <v>0</v>
      </c>
      <c r="AQ89">
        <f>(AP89-1)*100</f>
        <v>0</v>
      </c>
      <c r="AR89">
        <f>MAX(0,($B$13+$C$13*DJ89)/(1+$D$13*DJ89)*DC89/(DE89+273)*$E$13)</f>
        <v>0</v>
      </c>
      <c r="AS89" t="s">
        <v>742</v>
      </c>
      <c r="AT89">
        <v>12566.3</v>
      </c>
      <c r="AU89">
        <v>555.1334615384615</v>
      </c>
      <c r="AV89">
        <v>2503.65</v>
      </c>
      <c r="AW89">
        <f>1-AU89/AV89</f>
        <v>0</v>
      </c>
      <c r="AX89">
        <v>-1.558818137867793</v>
      </c>
      <c r="AY89" t="s">
        <v>754</v>
      </c>
      <c r="AZ89">
        <v>12567</v>
      </c>
      <c r="BA89">
        <v>637.40252</v>
      </c>
      <c r="BB89">
        <v>747.496</v>
      </c>
      <c r="BC89">
        <f>1-BA89/BB89</f>
        <v>0</v>
      </c>
      <c r="BD89">
        <v>0.5</v>
      </c>
      <c r="BE89">
        <f>CN89</f>
        <v>0</v>
      </c>
      <c r="BF89">
        <f>S89</f>
        <v>0</v>
      </c>
      <c r="BG89">
        <f>BC89*BD89*BE89</f>
        <v>0</v>
      </c>
      <c r="BH89">
        <f>(BF89-AX89)/BE89</f>
        <v>0</v>
      </c>
      <c r="BI89">
        <f>(AV89-BB89)/BB89</f>
        <v>0</v>
      </c>
      <c r="BJ89">
        <f>AU89/(AW89+AU89/BB89)</f>
        <v>0</v>
      </c>
      <c r="BK89" t="s">
        <v>755</v>
      </c>
      <c r="BL89">
        <v>471.9</v>
      </c>
      <c r="BM89">
        <f>IF(BL89&lt;&gt;0, BL89, BJ89)</f>
        <v>0</v>
      </c>
      <c r="BN89">
        <f>1-BM89/BB89</f>
        <v>0</v>
      </c>
      <c r="BO89">
        <f>(BB89-BA89)/(BB89-BM89)</f>
        <v>0</v>
      </c>
      <c r="BP89">
        <f>(AV89-BB89)/(AV89-BM89)</f>
        <v>0</v>
      </c>
      <c r="BQ89">
        <f>(BB89-BA89)/(BB89-AU89)</f>
        <v>0</v>
      </c>
      <c r="BR89">
        <f>(AV89-BB89)/(AV89-AU89)</f>
        <v>0</v>
      </c>
      <c r="BS89">
        <f>(BO89*BM89/BA89)</f>
        <v>0</v>
      </c>
      <c r="BT89">
        <f>(1-BS89)</f>
        <v>0</v>
      </c>
      <c r="BU89">
        <v>2922</v>
      </c>
      <c r="BV89">
        <v>300</v>
      </c>
      <c r="BW89">
        <v>300</v>
      </c>
      <c r="BX89">
        <v>300</v>
      </c>
      <c r="BY89">
        <v>12567</v>
      </c>
      <c r="BZ89">
        <v>731.52</v>
      </c>
      <c r="CA89">
        <v>-0.009105810000000001</v>
      </c>
      <c r="CB89">
        <v>0.58</v>
      </c>
      <c r="CC89" t="s">
        <v>415</v>
      </c>
      <c r="CD89" t="s">
        <v>415</v>
      </c>
      <c r="CE89" t="s">
        <v>415</v>
      </c>
      <c r="CF89" t="s">
        <v>415</v>
      </c>
      <c r="CG89" t="s">
        <v>415</v>
      </c>
      <c r="CH89" t="s">
        <v>415</v>
      </c>
      <c r="CI89" t="s">
        <v>415</v>
      </c>
      <c r="CJ89" t="s">
        <v>415</v>
      </c>
      <c r="CK89" t="s">
        <v>415</v>
      </c>
      <c r="CL89" t="s">
        <v>415</v>
      </c>
      <c r="CM89">
        <f>$B$11*DK89+$C$11*DL89+$F$11*DW89*(1-DZ89)</f>
        <v>0</v>
      </c>
      <c r="CN89">
        <f>CM89*CO89</f>
        <v>0</v>
      </c>
      <c r="CO89">
        <f>($B$11*$D$9+$C$11*$D$9+$F$11*((EJ89+EB89)/MAX(EJ89+EB89+EK89, 0.1)*$I$9+EK89/MAX(EJ89+EB89+EK89, 0.1)*$J$9))/($B$11+$C$11+$F$11)</f>
        <v>0</v>
      </c>
      <c r="CP89">
        <f>($B$11*$K$9+$C$11*$K$9+$F$11*((EJ89+EB89)/MAX(EJ89+EB89+EK89, 0.1)*$P$9+EK89/MAX(EJ89+EB89+EK89, 0.1)*$Q$9))/($B$11+$C$11+$F$11)</f>
        <v>0</v>
      </c>
      <c r="CQ89">
        <v>6</v>
      </c>
      <c r="CR89">
        <v>0.5</v>
      </c>
      <c r="CS89" t="s">
        <v>416</v>
      </c>
      <c r="CT89">
        <v>2</v>
      </c>
      <c r="CU89">
        <v>1689873419.849999</v>
      </c>
      <c r="CV89">
        <v>201.7686666666667</v>
      </c>
      <c r="CW89">
        <v>207.9163</v>
      </c>
      <c r="CX89">
        <v>17.05447</v>
      </c>
      <c r="CY89">
        <v>14.23076333333333</v>
      </c>
      <c r="CZ89">
        <v>200.9136666666667</v>
      </c>
      <c r="DA89">
        <v>16.86449</v>
      </c>
      <c r="DB89">
        <v>600.2333333333333</v>
      </c>
      <c r="DC89">
        <v>101.5632</v>
      </c>
      <c r="DD89">
        <v>0.09988163999999998</v>
      </c>
      <c r="DE89">
        <v>25.08878</v>
      </c>
      <c r="DF89">
        <v>25.27092</v>
      </c>
      <c r="DG89">
        <v>999.9000000000002</v>
      </c>
      <c r="DH89">
        <v>0</v>
      </c>
      <c r="DI89">
        <v>0</v>
      </c>
      <c r="DJ89">
        <v>10013.47633333333</v>
      </c>
      <c r="DK89">
        <v>0</v>
      </c>
      <c r="DL89">
        <v>1886.417333333334</v>
      </c>
      <c r="DM89">
        <v>-6.237399333333332</v>
      </c>
      <c r="DN89">
        <v>205.1781</v>
      </c>
      <c r="DO89">
        <v>210.9178666666667</v>
      </c>
      <c r="DP89">
        <v>2.823713</v>
      </c>
      <c r="DQ89">
        <v>207.9163</v>
      </c>
      <c r="DR89">
        <v>14.23076333333333</v>
      </c>
      <c r="DS89">
        <v>1.732107333333333</v>
      </c>
      <c r="DT89">
        <v>1.445321666666666</v>
      </c>
      <c r="DU89">
        <v>15.18719333333333</v>
      </c>
      <c r="DV89">
        <v>12.40165333333334</v>
      </c>
      <c r="DW89">
        <v>1499.994</v>
      </c>
      <c r="DX89">
        <v>0.9729938333333332</v>
      </c>
      <c r="DY89">
        <v>0.02700590999999999</v>
      </c>
      <c r="DZ89">
        <v>0</v>
      </c>
      <c r="EA89">
        <v>637.4023666666666</v>
      </c>
      <c r="EB89">
        <v>4.99931</v>
      </c>
      <c r="EC89">
        <v>12138.96666666667</v>
      </c>
      <c r="ED89">
        <v>13259.15333333333</v>
      </c>
      <c r="EE89">
        <v>36.9958</v>
      </c>
      <c r="EF89">
        <v>39.25</v>
      </c>
      <c r="EG89">
        <v>37.59139999999999</v>
      </c>
      <c r="EH89">
        <v>38.1208</v>
      </c>
      <c r="EI89">
        <v>38.1208</v>
      </c>
      <c r="EJ89">
        <v>1454.623666666667</v>
      </c>
      <c r="EK89">
        <v>40.37033333333331</v>
      </c>
      <c r="EL89">
        <v>0</v>
      </c>
      <c r="EM89">
        <v>83.80000019073486</v>
      </c>
      <c r="EN89">
        <v>0</v>
      </c>
      <c r="EO89">
        <v>637.40252</v>
      </c>
      <c r="EP89">
        <v>-4.571153855452526</v>
      </c>
      <c r="EQ89">
        <v>133.5384608081297</v>
      </c>
      <c r="ER89">
        <v>12135.412</v>
      </c>
      <c r="ES89">
        <v>15</v>
      </c>
      <c r="ET89">
        <v>1689873445.6</v>
      </c>
      <c r="EU89" t="s">
        <v>756</v>
      </c>
      <c r="EV89">
        <v>1689873445.6</v>
      </c>
      <c r="EW89">
        <v>1689872783.1</v>
      </c>
      <c r="EX89">
        <v>34</v>
      </c>
      <c r="EY89">
        <v>0.09</v>
      </c>
      <c r="EZ89">
        <v>0.005</v>
      </c>
      <c r="FA89">
        <v>0.855</v>
      </c>
      <c r="FB89">
        <v>0.017</v>
      </c>
      <c r="FC89">
        <v>210</v>
      </c>
      <c r="FD89">
        <v>0</v>
      </c>
      <c r="FE89">
        <v>0.74</v>
      </c>
      <c r="FF89">
        <v>0.03</v>
      </c>
      <c r="FG89">
        <v>-6.21017375</v>
      </c>
      <c r="FH89">
        <v>-0.6393357973733459</v>
      </c>
      <c r="FI89">
        <v>0.08023499877508256</v>
      </c>
      <c r="FJ89">
        <v>1</v>
      </c>
      <c r="FK89">
        <v>201.7690666666666</v>
      </c>
      <c r="FL89">
        <v>-5.636022246941139</v>
      </c>
      <c r="FM89">
        <v>0.4070763182609516</v>
      </c>
      <c r="FN89">
        <v>0</v>
      </c>
      <c r="FO89">
        <v>2.810039</v>
      </c>
      <c r="FP89">
        <v>0.2191013133208242</v>
      </c>
      <c r="FQ89">
        <v>0.02206083699681406</v>
      </c>
      <c r="FR89">
        <v>1</v>
      </c>
      <c r="FS89">
        <v>17.05624</v>
      </c>
      <c r="FT89">
        <v>-0.123812235817578</v>
      </c>
      <c r="FU89">
        <v>0.009255758567868349</v>
      </c>
      <c r="FV89">
        <v>1</v>
      </c>
      <c r="FW89">
        <v>3</v>
      </c>
      <c r="FX89">
        <v>4</v>
      </c>
      <c r="FY89" t="s">
        <v>445</v>
      </c>
      <c r="FZ89">
        <v>3.17779</v>
      </c>
      <c r="GA89">
        <v>2.7959</v>
      </c>
      <c r="GB89">
        <v>0.0571446</v>
      </c>
      <c r="GC89">
        <v>0.0592855</v>
      </c>
      <c r="GD89">
        <v>0.0945833</v>
      </c>
      <c r="GE89">
        <v>0.0838614</v>
      </c>
      <c r="GF89">
        <v>29452.4</v>
      </c>
      <c r="GG89">
        <v>23398.2</v>
      </c>
      <c r="GH89">
        <v>29196.3</v>
      </c>
      <c r="GI89">
        <v>24366.9</v>
      </c>
      <c r="GJ89">
        <v>33626.1</v>
      </c>
      <c r="GK89">
        <v>32580.8</v>
      </c>
      <c r="GL89">
        <v>40272.8</v>
      </c>
      <c r="GM89">
        <v>39751.5</v>
      </c>
      <c r="GN89">
        <v>2.16675</v>
      </c>
      <c r="GO89">
        <v>1.82558</v>
      </c>
      <c r="GP89">
        <v>0.0169724</v>
      </c>
      <c r="GQ89">
        <v>0</v>
      </c>
      <c r="GR89">
        <v>24.9441</v>
      </c>
      <c r="GS89">
        <v>999.9</v>
      </c>
      <c r="GT89">
        <v>42.8</v>
      </c>
      <c r="GU89">
        <v>35.2</v>
      </c>
      <c r="GV89">
        <v>24.0681</v>
      </c>
      <c r="GW89">
        <v>61.8031</v>
      </c>
      <c r="GX89">
        <v>33.2612</v>
      </c>
      <c r="GY89">
        <v>1</v>
      </c>
      <c r="GZ89">
        <v>0.0358918</v>
      </c>
      <c r="HA89">
        <v>2.80983</v>
      </c>
      <c r="HB89">
        <v>20.2413</v>
      </c>
      <c r="HC89">
        <v>5.22313</v>
      </c>
      <c r="HD89">
        <v>11.9096</v>
      </c>
      <c r="HE89">
        <v>4.96325</v>
      </c>
      <c r="HF89">
        <v>3.29125</v>
      </c>
      <c r="HG89">
        <v>9999</v>
      </c>
      <c r="HH89">
        <v>9999</v>
      </c>
      <c r="HI89">
        <v>9999</v>
      </c>
      <c r="HJ89">
        <v>999.9</v>
      </c>
      <c r="HK89">
        <v>4.97021</v>
      </c>
      <c r="HL89">
        <v>1.87528</v>
      </c>
      <c r="HM89">
        <v>1.87402</v>
      </c>
      <c r="HN89">
        <v>1.87321</v>
      </c>
      <c r="HO89">
        <v>1.87467</v>
      </c>
      <c r="HP89">
        <v>1.86964</v>
      </c>
      <c r="HQ89">
        <v>1.87378</v>
      </c>
      <c r="HR89">
        <v>1.87881</v>
      </c>
      <c r="HS89">
        <v>0</v>
      </c>
      <c r="HT89">
        <v>0</v>
      </c>
      <c r="HU89">
        <v>0</v>
      </c>
      <c r="HV89">
        <v>0</v>
      </c>
      <c r="HW89" t="s">
        <v>419</v>
      </c>
      <c r="HX89" t="s">
        <v>420</v>
      </c>
      <c r="HY89" t="s">
        <v>421</v>
      </c>
      <c r="HZ89" t="s">
        <v>421</v>
      </c>
      <c r="IA89" t="s">
        <v>421</v>
      </c>
      <c r="IB89" t="s">
        <v>421</v>
      </c>
      <c r="IC89">
        <v>0</v>
      </c>
      <c r="ID89">
        <v>100</v>
      </c>
      <c r="IE89">
        <v>100</v>
      </c>
      <c r="IF89">
        <v>0.855</v>
      </c>
      <c r="IG89">
        <v>0.1896</v>
      </c>
      <c r="IH89">
        <v>0.6876642681313665</v>
      </c>
      <c r="II89">
        <v>0.0007502269904989051</v>
      </c>
      <c r="IJ89">
        <v>-1.907541437940456E-06</v>
      </c>
      <c r="IK89">
        <v>4.87577687351772E-10</v>
      </c>
      <c r="IL89">
        <v>0.01779320866284759</v>
      </c>
      <c r="IM89">
        <v>-0.004180631305406676</v>
      </c>
      <c r="IN89">
        <v>0.0009752032425147314</v>
      </c>
      <c r="IO89">
        <v>-7.227821618075307E-06</v>
      </c>
      <c r="IP89">
        <v>1</v>
      </c>
      <c r="IQ89">
        <v>1943</v>
      </c>
      <c r="IR89">
        <v>1</v>
      </c>
      <c r="IS89">
        <v>21</v>
      </c>
      <c r="IT89">
        <v>9.199999999999999</v>
      </c>
      <c r="IU89">
        <v>10.7</v>
      </c>
      <c r="IV89">
        <v>0.623779</v>
      </c>
      <c r="IW89">
        <v>2.4585</v>
      </c>
      <c r="IX89">
        <v>1.42578</v>
      </c>
      <c r="IY89">
        <v>2.26562</v>
      </c>
      <c r="IZ89">
        <v>1.54785</v>
      </c>
      <c r="JA89">
        <v>2.32178</v>
      </c>
      <c r="JB89">
        <v>38.208</v>
      </c>
      <c r="JC89">
        <v>14.027</v>
      </c>
      <c r="JD89">
        <v>18</v>
      </c>
      <c r="JE89">
        <v>630.397</v>
      </c>
      <c r="JF89">
        <v>399.536</v>
      </c>
      <c r="JG89">
        <v>20.6879</v>
      </c>
      <c r="JH89">
        <v>27.5874</v>
      </c>
      <c r="JI89">
        <v>30.0003</v>
      </c>
      <c r="JJ89">
        <v>27.4882</v>
      </c>
      <c r="JK89">
        <v>27.4377</v>
      </c>
      <c r="JL89">
        <v>12.5103</v>
      </c>
      <c r="JM89">
        <v>38.3325</v>
      </c>
      <c r="JN89">
        <v>40.4222</v>
      </c>
      <c r="JO89">
        <v>21.0205</v>
      </c>
      <c r="JP89">
        <v>207.301</v>
      </c>
      <c r="JQ89">
        <v>14.2421</v>
      </c>
      <c r="JR89">
        <v>95.1284</v>
      </c>
      <c r="JS89">
        <v>101.139</v>
      </c>
    </row>
    <row r="90" spans="1:279">
      <c r="A90">
        <v>74</v>
      </c>
      <c r="B90">
        <v>1689873521.6</v>
      </c>
      <c r="C90">
        <v>12493.5</v>
      </c>
      <c r="D90" t="s">
        <v>757</v>
      </c>
      <c r="E90" t="s">
        <v>758</v>
      </c>
      <c r="F90">
        <v>15</v>
      </c>
      <c r="L90" t="s">
        <v>712</v>
      </c>
      <c r="N90" t="s">
        <v>713</v>
      </c>
      <c r="O90" t="s">
        <v>714</v>
      </c>
      <c r="P90">
        <v>1689873513.599999</v>
      </c>
      <c r="Q90">
        <f>(R90)/1000</f>
        <v>0</v>
      </c>
      <c r="R90">
        <f>1000*DB90*AP90*(CX90-CY90)/(100*CQ90*(1000-AP90*CX90))</f>
        <v>0</v>
      </c>
      <c r="S90">
        <f>DB90*AP90*(CW90-CV90*(1000-AP90*CY90)/(1000-AP90*CX90))/(100*CQ90)</f>
        <v>0</v>
      </c>
      <c r="T90">
        <f>CV90 - IF(AP90&gt;1, S90*CQ90*100.0/(AR90*DJ90), 0)</f>
        <v>0</v>
      </c>
      <c r="U90">
        <f>((AA90-Q90/2)*T90-S90)/(AA90+Q90/2)</f>
        <v>0</v>
      </c>
      <c r="V90">
        <f>U90*(DC90+DD90)/1000.0</f>
        <v>0</v>
      </c>
      <c r="W90">
        <f>(CV90 - IF(AP90&gt;1, S90*CQ90*100.0/(AR90*DJ90), 0))*(DC90+DD90)/1000.0</f>
        <v>0</v>
      </c>
      <c r="X90">
        <f>2.0/((1/Z90-1/Y90)+SIGN(Z90)*SQRT((1/Z90-1/Y90)*(1/Z90-1/Y90) + 4*CR90/((CR90+1)*(CR90+1))*(2*1/Z90*1/Y90-1/Y90*1/Y90)))</f>
        <v>0</v>
      </c>
      <c r="Y90">
        <f>IF(LEFT(CS90,1)&lt;&gt;"0",IF(LEFT(CS90,1)="1",3.0,CT90),$D$5+$E$5*(DJ90*DC90/($K$5*1000))+$F$5*(DJ90*DC90/($K$5*1000))*MAX(MIN(CQ90,$J$5),$I$5)*MAX(MIN(CQ90,$J$5),$I$5)+$G$5*MAX(MIN(CQ90,$J$5),$I$5)*(DJ90*DC90/($K$5*1000))+$H$5*(DJ90*DC90/($K$5*1000))*(DJ90*DC90/($K$5*1000)))</f>
        <v>0</v>
      </c>
      <c r="Z90">
        <f>Q90*(1000-(1000*0.61365*exp(17.502*AD90/(240.97+AD90))/(DC90+DD90)+CX90)/2)/(1000*0.61365*exp(17.502*AD90/(240.97+AD90))/(DC90+DD90)-CX90)</f>
        <v>0</v>
      </c>
      <c r="AA90">
        <f>1/((CR90+1)/(X90/1.6)+1/(Y90/1.37)) + CR90/((CR90+1)/(X90/1.6) + CR90/(Y90/1.37))</f>
        <v>0</v>
      </c>
      <c r="AB90">
        <f>(CM90*CP90)</f>
        <v>0</v>
      </c>
      <c r="AC90">
        <f>(DE90+(AB90+2*0.95*5.67E-8*(((DE90+$B$7)+273)^4-(DE90+273)^4)-44100*Q90)/(1.84*29.3*Y90+8*0.95*5.67E-8*(DE90+273)^3))</f>
        <v>0</v>
      </c>
      <c r="AD90">
        <f>($C$7*DF90+$D$7*DG90+$E$7*AC90)</f>
        <v>0</v>
      </c>
      <c r="AE90">
        <f>0.61365*exp(17.502*AD90/(240.97+AD90))</f>
        <v>0</v>
      </c>
      <c r="AF90">
        <f>(AG90/AH90*100)</f>
        <v>0</v>
      </c>
      <c r="AG90">
        <f>CX90*(DC90+DD90)/1000</f>
        <v>0</v>
      </c>
      <c r="AH90">
        <f>0.61365*exp(17.502*DE90/(240.97+DE90))</f>
        <v>0</v>
      </c>
      <c r="AI90">
        <f>(AE90-CX90*(DC90+DD90)/1000)</f>
        <v>0</v>
      </c>
      <c r="AJ90">
        <f>(-Q90*44100)</f>
        <v>0</v>
      </c>
      <c r="AK90">
        <f>2*29.3*Y90*0.92*(DE90-AD90)</f>
        <v>0</v>
      </c>
      <c r="AL90">
        <f>2*0.95*5.67E-8*(((DE90+$B$7)+273)^4-(AD90+273)^4)</f>
        <v>0</v>
      </c>
      <c r="AM90">
        <f>AB90+AL90+AJ90+AK90</f>
        <v>0</v>
      </c>
      <c r="AN90">
        <v>0</v>
      </c>
      <c r="AO90">
        <v>0</v>
      </c>
      <c r="AP90">
        <f>IF(AN90*$H$13&gt;=AR90,1.0,(AR90/(AR90-AN90*$H$13)))</f>
        <v>0</v>
      </c>
      <c r="AQ90">
        <f>(AP90-1)*100</f>
        <v>0</v>
      </c>
      <c r="AR90">
        <f>MAX(0,($B$13+$C$13*DJ90)/(1+$D$13*DJ90)*DC90/(DE90+273)*$E$13)</f>
        <v>0</v>
      </c>
      <c r="AS90" t="s">
        <v>742</v>
      </c>
      <c r="AT90">
        <v>12566.3</v>
      </c>
      <c r="AU90">
        <v>555.1334615384615</v>
      </c>
      <c r="AV90">
        <v>2503.65</v>
      </c>
      <c r="AW90">
        <f>1-AU90/AV90</f>
        <v>0</v>
      </c>
      <c r="AX90">
        <v>-1.558818137867793</v>
      </c>
      <c r="AY90" t="s">
        <v>759</v>
      </c>
      <c r="AZ90">
        <v>12566.3</v>
      </c>
      <c r="BA90">
        <v>639.89036</v>
      </c>
      <c r="BB90">
        <v>728.889</v>
      </c>
      <c r="BC90">
        <f>1-BA90/BB90</f>
        <v>0</v>
      </c>
      <c r="BD90">
        <v>0.5</v>
      </c>
      <c r="BE90">
        <f>CN90</f>
        <v>0</v>
      </c>
      <c r="BF90">
        <f>S90</f>
        <v>0</v>
      </c>
      <c r="BG90">
        <f>BC90*BD90*BE90</f>
        <v>0</v>
      </c>
      <c r="BH90">
        <f>(BF90-AX90)/BE90</f>
        <v>0</v>
      </c>
      <c r="BI90">
        <f>(AV90-BB90)/BB90</f>
        <v>0</v>
      </c>
      <c r="BJ90">
        <f>AU90/(AW90+AU90/BB90)</f>
        <v>0</v>
      </c>
      <c r="BK90" t="s">
        <v>760</v>
      </c>
      <c r="BL90">
        <v>476.69</v>
      </c>
      <c r="BM90">
        <f>IF(BL90&lt;&gt;0, BL90, BJ90)</f>
        <v>0</v>
      </c>
      <c r="BN90">
        <f>1-BM90/BB90</f>
        <v>0</v>
      </c>
      <c r="BO90">
        <f>(BB90-BA90)/(BB90-BM90)</f>
        <v>0</v>
      </c>
      <c r="BP90">
        <f>(AV90-BB90)/(AV90-BM90)</f>
        <v>0</v>
      </c>
      <c r="BQ90">
        <f>(BB90-BA90)/(BB90-AU90)</f>
        <v>0</v>
      </c>
      <c r="BR90">
        <f>(AV90-BB90)/(AV90-AU90)</f>
        <v>0</v>
      </c>
      <c r="BS90">
        <f>(BO90*BM90/BA90)</f>
        <v>0</v>
      </c>
      <c r="BT90">
        <f>(1-BS90)</f>
        <v>0</v>
      </c>
      <c r="BU90">
        <v>2924</v>
      </c>
      <c r="BV90">
        <v>300</v>
      </c>
      <c r="BW90">
        <v>300</v>
      </c>
      <c r="BX90">
        <v>300</v>
      </c>
      <c r="BY90">
        <v>12566.3</v>
      </c>
      <c r="BZ90">
        <v>716.54</v>
      </c>
      <c r="CA90">
        <v>-0.00910512</v>
      </c>
      <c r="CB90">
        <v>-0.13</v>
      </c>
      <c r="CC90" t="s">
        <v>415</v>
      </c>
      <c r="CD90" t="s">
        <v>415</v>
      </c>
      <c r="CE90" t="s">
        <v>415</v>
      </c>
      <c r="CF90" t="s">
        <v>415</v>
      </c>
      <c r="CG90" t="s">
        <v>415</v>
      </c>
      <c r="CH90" t="s">
        <v>415</v>
      </c>
      <c r="CI90" t="s">
        <v>415</v>
      </c>
      <c r="CJ90" t="s">
        <v>415</v>
      </c>
      <c r="CK90" t="s">
        <v>415</v>
      </c>
      <c r="CL90" t="s">
        <v>415</v>
      </c>
      <c r="CM90">
        <f>$B$11*DK90+$C$11*DL90+$F$11*DW90*(1-DZ90)</f>
        <v>0</v>
      </c>
      <c r="CN90">
        <f>CM90*CO90</f>
        <v>0</v>
      </c>
      <c r="CO90">
        <f>($B$11*$D$9+$C$11*$D$9+$F$11*((EJ90+EB90)/MAX(EJ90+EB90+EK90, 0.1)*$I$9+EK90/MAX(EJ90+EB90+EK90, 0.1)*$J$9))/($B$11+$C$11+$F$11)</f>
        <v>0</v>
      </c>
      <c r="CP90">
        <f>($B$11*$K$9+$C$11*$K$9+$F$11*((EJ90+EB90)/MAX(EJ90+EB90+EK90, 0.1)*$P$9+EK90/MAX(EJ90+EB90+EK90, 0.1)*$Q$9))/($B$11+$C$11+$F$11)</f>
        <v>0</v>
      </c>
      <c r="CQ90">
        <v>6</v>
      </c>
      <c r="CR90">
        <v>0.5</v>
      </c>
      <c r="CS90" t="s">
        <v>416</v>
      </c>
      <c r="CT90">
        <v>2</v>
      </c>
      <c r="CU90">
        <v>1689873513.599999</v>
      </c>
      <c r="CV90">
        <v>101.6540322580645</v>
      </c>
      <c r="CW90">
        <v>103.5252580645161</v>
      </c>
      <c r="CX90">
        <v>16.95757419354839</v>
      </c>
      <c r="CY90">
        <v>13.71832258064516</v>
      </c>
      <c r="CZ90">
        <v>100.8460322580645</v>
      </c>
      <c r="DA90">
        <v>16.76972258064516</v>
      </c>
      <c r="DB90">
        <v>600.2238064516129</v>
      </c>
      <c r="DC90">
        <v>101.5582580645161</v>
      </c>
      <c r="DD90">
        <v>0.1000072516129032</v>
      </c>
      <c r="DE90">
        <v>24.86532258064516</v>
      </c>
      <c r="DF90">
        <v>24.99516451612903</v>
      </c>
      <c r="DG90">
        <v>999.9000000000003</v>
      </c>
      <c r="DH90">
        <v>0</v>
      </c>
      <c r="DI90">
        <v>0</v>
      </c>
      <c r="DJ90">
        <v>9994.20129032258</v>
      </c>
      <c r="DK90">
        <v>0</v>
      </c>
      <c r="DL90">
        <v>1885.592580645161</v>
      </c>
      <c r="DM90">
        <v>-1.844952580645161</v>
      </c>
      <c r="DN90">
        <v>103.4343870967742</v>
      </c>
      <c r="DO90">
        <v>104.9651612903226</v>
      </c>
      <c r="DP90">
        <v>3.239250967741935</v>
      </c>
      <c r="DQ90">
        <v>103.5252580645161</v>
      </c>
      <c r="DR90">
        <v>13.71832258064516</v>
      </c>
      <c r="DS90">
        <v>1.722182580645161</v>
      </c>
      <c r="DT90">
        <v>1.393209677419355</v>
      </c>
      <c r="DU90">
        <v>15.09754838709678</v>
      </c>
      <c r="DV90">
        <v>11.84363870967742</v>
      </c>
      <c r="DW90">
        <v>1499.99870967742</v>
      </c>
      <c r="DX90">
        <v>0.9729951935483867</v>
      </c>
      <c r="DY90">
        <v>0.02700452258064515</v>
      </c>
      <c r="DZ90">
        <v>0</v>
      </c>
      <c r="EA90">
        <v>639.922935483871</v>
      </c>
      <c r="EB90">
        <v>4.999310000000001</v>
      </c>
      <c r="EC90">
        <v>12068.20322580645</v>
      </c>
      <c r="ED90">
        <v>13259.21290322581</v>
      </c>
      <c r="EE90">
        <v>36.881</v>
      </c>
      <c r="EF90">
        <v>39.18299999999999</v>
      </c>
      <c r="EG90">
        <v>37.5</v>
      </c>
      <c r="EH90">
        <v>37.84045161290322</v>
      </c>
      <c r="EI90">
        <v>37.95325806451611</v>
      </c>
      <c r="EJ90">
        <v>1454.628387096774</v>
      </c>
      <c r="EK90">
        <v>40.37032258064514</v>
      </c>
      <c r="EL90">
        <v>0</v>
      </c>
      <c r="EM90">
        <v>93.40000009536743</v>
      </c>
      <c r="EN90">
        <v>0</v>
      </c>
      <c r="EO90">
        <v>639.89036</v>
      </c>
      <c r="EP90">
        <v>-3.019076922641553</v>
      </c>
      <c r="EQ90">
        <v>269.5538462835385</v>
      </c>
      <c r="ER90">
        <v>12069.244</v>
      </c>
      <c r="ES90">
        <v>15</v>
      </c>
      <c r="ET90">
        <v>1689873542.6</v>
      </c>
      <c r="EU90" t="s">
        <v>761</v>
      </c>
      <c r="EV90">
        <v>1689873542.6</v>
      </c>
      <c r="EW90">
        <v>1689872783.1</v>
      </c>
      <c r="EX90">
        <v>35</v>
      </c>
      <c r="EY90">
        <v>-0.026</v>
      </c>
      <c r="EZ90">
        <v>0.005</v>
      </c>
      <c r="FA90">
        <v>0.8080000000000001</v>
      </c>
      <c r="FB90">
        <v>0.017</v>
      </c>
      <c r="FC90">
        <v>104</v>
      </c>
      <c r="FD90">
        <v>0</v>
      </c>
      <c r="FE90">
        <v>0.42</v>
      </c>
      <c r="FF90">
        <v>0.03</v>
      </c>
      <c r="FG90">
        <v>-1.821291219512195</v>
      </c>
      <c r="FH90">
        <v>-0.6087190243902485</v>
      </c>
      <c r="FI90">
        <v>0.0688769538147955</v>
      </c>
      <c r="FJ90">
        <v>1</v>
      </c>
      <c r="FK90">
        <v>101.7253225806452</v>
      </c>
      <c r="FL90">
        <v>-5.521258064516402</v>
      </c>
      <c r="FM90">
        <v>0.4121442267988993</v>
      </c>
      <c r="FN90">
        <v>0</v>
      </c>
      <c r="FO90">
        <v>3.25935243902439</v>
      </c>
      <c r="FP90">
        <v>-0.3754551219512164</v>
      </c>
      <c r="FQ90">
        <v>0.04423120754490463</v>
      </c>
      <c r="FR90">
        <v>1</v>
      </c>
      <c r="FS90">
        <v>16.9692935483871</v>
      </c>
      <c r="FT90">
        <v>-1.469622580645175</v>
      </c>
      <c r="FU90">
        <v>0.1098930328458275</v>
      </c>
      <c r="FV90">
        <v>0</v>
      </c>
      <c r="FW90">
        <v>2</v>
      </c>
      <c r="FX90">
        <v>4</v>
      </c>
      <c r="FY90" t="s">
        <v>459</v>
      </c>
      <c r="FZ90">
        <v>3.1775</v>
      </c>
      <c r="GA90">
        <v>2.79665</v>
      </c>
      <c r="GB90">
        <v>0.0298555</v>
      </c>
      <c r="GC90">
        <v>0.0308529</v>
      </c>
      <c r="GD90">
        <v>0.0935872</v>
      </c>
      <c r="GE90">
        <v>0.08136110000000001</v>
      </c>
      <c r="GF90">
        <v>30299.6</v>
      </c>
      <c r="GG90">
        <v>24102.4</v>
      </c>
      <c r="GH90">
        <v>29191.5</v>
      </c>
      <c r="GI90">
        <v>24364.1</v>
      </c>
      <c r="GJ90">
        <v>33657.5</v>
      </c>
      <c r="GK90">
        <v>32666.1</v>
      </c>
      <c r="GL90">
        <v>40266.5</v>
      </c>
      <c r="GM90">
        <v>39747.1</v>
      </c>
      <c r="GN90">
        <v>2.16625</v>
      </c>
      <c r="GO90">
        <v>1.8223</v>
      </c>
      <c r="GP90">
        <v>0.0290945</v>
      </c>
      <c r="GQ90">
        <v>0</v>
      </c>
      <c r="GR90">
        <v>24.5134</v>
      </c>
      <c r="GS90">
        <v>999.9</v>
      </c>
      <c r="GT90">
        <v>42.3</v>
      </c>
      <c r="GU90">
        <v>35.3</v>
      </c>
      <c r="GV90">
        <v>23.9173</v>
      </c>
      <c r="GW90">
        <v>62.0931</v>
      </c>
      <c r="GX90">
        <v>33.4535</v>
      </c>
      <c r="GY90">
        <v>1</v>
      </c>
      <c r="GZ90">
        <v>0.0359654</v>
      </c>
      <c r="HA90">
        <v>0.936239</v>
      </c>
      <c r="HB90">
        <v>20.2629</v>
      </c>
      <c r="HC90">
        <v>5.22328</v>
      </c>
      <c r="HD90">
        <v>11.9081</v>
      </c>
      <c r="HE90">
        <v>4.9633</v>
      </c>
      <c r="HF90">
        <v>3.29125</v>
      </c>
      <c r="HG90">
        <v>9999</v>
      </c>
      <c r="HH90">
        <v>9999</v>
      </c>
      <c r="HI90">
        <v>9999</v>
      </c>
      <c r="HJ90">
        <v>999.9</v>
      </c>
      <c r="HK90">
        <v>4.97025</v>
      </c>
      <c r="HL90">
        <v>1.87531</v>
      </c>
      <c r="HM90">
        <v>1.87408</v>
      </c>
      <c r="HN90">
        <v>1.87328</v>
      </c>
      <c r="HO90">
        <v>1.87469</v>
      </c>
      <c r="HP90">
        <v>1.86966</v>
      </c>
      <c r="HQ90">
        <v>1.87378</v>
      </c>
      <c r="HR90">
        <v>1.87882</v>
      </c>
      <c r="HS90">
        <v>0</v>
      </c>
      <c r="HT90">
        <v>0</v>
      </c>
      <c r="HU90">
        <v>0</v>
      </c>
      <c r="HV90">
        <v>0</v>
      </c>
      <c r="HW90" t="s">
        <v>419</v>
      </c>
      <c r="HX90" t="s">
        <v>420</v>
      </c>
      <c r="HY90" t="s">
        <v>421</v>
      </c>
      <c r="HZ90" t="s">
        <v>421</v>
      </c>
      <c r="IA90" t="s">
        <v>421</v>
      </c>
      <c r="IB90" t="s">
        <v>421</v>
      </c>
      <c r="IC90">
        <v>0</v>
      </c>
      <c r="ID90">
        <v>100</v>
      </c>
      <c r="IE90">
        <v>100</v>
      </c>
      <c r="IF90">
        <v>0.8080000000000001</v>
      </c>
      <c r="IG90">
        <v>0.1842</v>
      </c>
      <c r="IH90">
        <v>0.7774546747824419</v>
      </c>
      <c r="II90">
        <v>0.0007502269904989051</v>
      </c>
      <c r="IJ90">
        <v>-1.907541437940456E-06</v>
      </c>
      <c r="IK90">
        <v>4.87577687351772E-10</v>
      </c>
      <c r="IL90">
        <v>0.01779320866284759</v>
      </c>
      <c r="IM90">
        <v>-0.004180631305406676</v>
      </c>
      <c r="IN90">
        <v>0.0009752032425147314</v>
      </c>
      <c r="IO90">
        <v>-7.227821618075307E-06</v>
      </c>
      <c r="IP90">
        <v>1</v>
      </c>
      <c r="IQ90">
        <v>1943</v>
      </c>
      <c r="IR90">
        <v>1</v>
      </c>
      <c r="IS90">
        <v>21</v>
      </c>
      <c r="IT90">
        <v>1.3</v>
      </c>
      <c r="IU90">
        <v>12.3</v>
      </c>
      <c r="IV90">
        <v>0.380859</v>
      </c>
      <c r="IW90">
        <v>2.48169</v>
      </c>
      <c r="IX90">
        <v>1.42578</v>
      </c>
      <c r="IY90">
        <v>2.26685</v>
      </c>
      <c r="IZ90">
        <v>1.54785</v>
      </c>
      <c r="JA90">
        <v>2.3584</v>
      </c>
      <c r="JB90">
        <v>38.4524</v>
      </c>
      <c r="JC90">
        <v>14.027</v>
      </c>
      <c r="JD90">
        <v>18</v>
      </c>
      <c r="JE90">
        <v>630.932</v>
      </c>
      <c r="JF90">
        <v>398.322</v>
      </c>
      <c r="JG90">
        <v>21.8823</v>
      </c>
      <c r="JH90">
        <v>27.6648</v>
      </c>
      <c r="JI90">
        <v>29.9999</v>
      </c>
      <c r="JJ90">
        <v>27.5733</v>
      </c>
      <c r="JK90">
        <v>27.5191</v>
      </c>
      <c r="JL90">
        <v>7.64657</v>
      </c>
      <c r="JM90">
        <v>41.3436</v>
      </c>
      <c r="JN90">
        <v>38.7783</v>
      </c>
      <c r="JO90">
        <v>22.0613</v>
      </c>
      <c r="JP90">
        <v>102.862</v>
      </c>
      <c r="JQ90">
        <v>13.5115</v>
      </c>
      <c r="JR90">
        <v>95.1133</v>
      </c>
      <c r="JS90">
        <v>101.127</v>
      </c>
    </row>
    <row r="91" spans="1:279">
      <c r="A91">
        <v>75</v>
      </c>
      <c r="B91">
        <v>1689873619</v>
      </c>
      <c r="C91">
        <v>12590.90000009537</v>
      </c>
      <c r="D91" t="s">
        <v>762</v>
      </c>
      <c r="E91" t="s">
        <v>763</v>
      </c>
      <c r="F91">
        <v>15</v>
      </c>
      <c r="L91" t="s">
        <v>712</v>
      </c>
      <c r="N91" t="s">
        <v>713</v>
      </c>
      <c r="O91" t="s">
        <v>714</v>
      </c>
      <c r="P91">
        <v>1689873611.25</v>
      </c>
      <c r="Q91">
        <f>(R91)/1000</f>
        <v>0</v>
      </c>
      <c r="R91">
        <f>1000*DB91*AP91*(CX91-CY91)/(100*CQ91*(1000-AP91*CX91))</f>
        <v>0</v>
      </c>
      <c r="S91">
        <f>DB91*AP91*(CW91-CV91*(1000-AP91*CY91)/(1000-AP91*CX91))/(100*CQ91)</f>
        <v>0</v>
      </c>
      <c r="T91">
        <f>CV91 - IF(AP91&gt;1, S91*CQ91*100.0/(AR91*DJ91), 0)</f>
        <v>0</v>
      </c>
      <c r="U91">
        <f>((AA91-Q91/2)*T91-S91)/(AA91+Q91/2)</f>
        <v>0</v>
      </c>
      <c r="V91">
        <f>U91*(DC91+DD91)/1000.0</f>
        <v>0</v>
      </c>
      <c r="W91">
        <f>(CV91 - IF(AP91&gt;1, S91*CQ91*100.0/(AR91*DJ91), 0))*(DC91+DD91)/1000.0</f>
        <v>0</v>
      </c>
      <c r="X91">
        <f>2.0/((1/Z91-1/Y91)+SIGN(Z91)*SQRT((1/Z91-1/Y91)*(1/Z91-1/Y91) + 4*CR91/((CR91+1)*(CR91+1))*(2*1/Z91*1/Y91-1/Y91*1/Y91)))</f>
        <v>0</v>
      </c>
      <c r="Y91">
        <f>IF(LEFT(CS91,1)&lt;&gt;"0",IF(LEFT(CS91,1)="1",3.0,CT91),$D$5+$E$5*(DJ91*DC91/($K$5*1000))+$F$5*(DJ91*DC91/($K$5*1000))*MAX(MIN(CQ91,$J$5),$I$5)*MAX(MIN(CQ91,$J$5),$I$5)+$G$5*MAX(MIN(CQ91,$J$5),$I$5)*(DJ91*DC91/($K$5*1000))+$H$5*(DJ91*DC91/($K$5*1000))*(DJ91*DC91/($K$5*1000)))</f>
        <v>0</v>
      </c>
      <c r="Z91">
        <f>Q91*(1000-(1000*0.61365*exp(17.502*AD91/(240.97+AD91))/(DC91+DD91)+CX91)/2)/(1000*0.61365*exp(17.502*AD91/(240.97+AD91))/(DC91+DD91)-CX91)</f>
        <v>0</v>
      </c>
      <c r="AA91">
        <f>1/((CR91+1)/(X91/1.6)+1/(Y91/1.37)) + CR91/((CR91+1)/(X91/1.6) + CR91/(Y91/1.37))</f>
        <v>0</v>
      </c>
      <c r="AB91">
        <f>(CM91*CP91)</f>
        <v>0</v>
      </c>
      <c r="AC91">
        <f>(DE91+(AB91+2*0.95*5.67E-8*(((DE91+$B$7)+273)^4-(DE91+273)^4)-44100*Q91)/(1.84*29.3*Y91+8*0.95*5.67E-8*(DE91+273)^3))</f>
        <v>0</v>
      </c>
      <c r="AD91">
        <f>($C$7*DF91+$D$7*DG91+$E$7*AC91)</f>
        <v>0</v>
      </c>
      <c r="AE91">
        <f>0.61365*exp(17.502*AD91/(240.97+AD91))</f>
        <v>0</v>
      </c>
      <c r="AF91">
        <f>(AG91/AH91*100)</f>
        <v>0</v>
      </c>
      <c r="AG91">
        <f>CX91*(DC91+DD91)/1000</f>
        <v>0</v>
      </c>
      <c r="AH91">
        <f>0.61365*exp(17.502*DE91/(240.97+DE91))</f>
        <v>0</v>
      </c>
      <c r="AI91">
        <f>(AE91-CX91*(DC91+DD91)/1000)</f>
        <v>0</v>
      </c>
      <c r="AJ91">
        <f>(-Q91*44100)</f>
        <v>0</v>
      </c>
      <c r="AK91">
        <f>2*29.3*Y91*0.92*(DE91-AD91)</f>
        <v>0</v>
      </c>
      <c r="AL91">
        <f>2*0.95*5.67E-8*(((DE91+$B$7)+273)^4-(AD91+273)^4)</f>
        <v>0</v>
      </c>
      <c r="AM91">
        <f>AB91+AL91+AJ91+AK91</f>
        <v>0</v>
      </c>
      <c r="AN91">
        <v>0</v>
      </c>
      <c r="AO91">
        <v>0</v>
      </c>
      <c r="AP91">
        <f>IF(AN91*$H$13&gt;=AR91,1.0,(AR91/(AR91-AN91*$H$13)))</f>
        <v>0</v>
      </c>
      <c r="AQ91">
        <f>(AP91-1)*100</f>
        <v>0</v>
      </c>
      <c r="AR91">
        <f>MAX(0,($B$13+$C$13*DJ91)/(1+$D$13*DJ91)*DC91/(DE91+273)*$E$13)</f>
        <v>0</v>
      </c>
      <c r="AS91" t="s">
        <v>742</v>
      </c>
      <c r="AT91">
        <v>12566.3</v>
      </c>
      <c r="AU91">
        <v>555.1334615384615</v>
      </c>
      <c r="AV91">
        <v>2503.65</v>
      </c>
      <c r="AW91">
        <f>1-AU91/AV91</f>
        <v>0</v>
      </c>
      <c r="AX91">
        <v>-1.558818137867793</v>
      </c>
      <c r="AY91" t="s">
        <v>764</v>
      </c>
      <c r="AZ91">
        <v>12566.6</v>
      </c>
      <c r="BA91">
        <v>638.8512307692308</v>
      </c>
      <c r="BB91">
        <v>717.352</v>
      </c>
      <c r="BC91">
        <f>1-BA91/BB91</f>
        <v>0</v>
      </c>
      <c r="BD91">
        <v>0.5</v>
      </c>
      <c r="BE91">
        <f>CN91</f>
        <v>0</v>
      </c>
      <c r="BF91">
        <f>S91</f>
        <v>0</v>
      </c>
      <c r="BG91">
        <f>BC91*BD91*BE91</f>
        <v>0</v>
      </c>
      <c r="BH91">
        <f>(BF91-AX91)/BE91</f>
        <v>0</v>
      </c>
      <c r="BI91">
        <f>(AV91-BB91)/BB91</f>
        <v>0</v>
      </c>
      <c r="BJ91">
        <f>AU91/(AW91+AU91/BB91)</f>
        <v>0</v>
      </c>
      <c r="BK91" t="s">
        <v>765</v>
      </c>
      <c r="BL91">
        <v>474.4</v>
      </c>
      <c r="BM91">
        <f>IF(BL91&lt;&gt;0, BL91, BJ91)</f>
        <v>0</v>
      </c>
      <c r="BN91">
        <f>1-BM91/BB91</f>
        <v>0</v>
      </c>
      <c r="BO91">
        <f>(BB91-BA91)/(BB91-BM91)</f>
        <v>0</v>
      </c>
      <c r="BP91">
        <f>(AV91-BB91)/(AV91-BM91)</f>
        <v>0</v>
      </c>
      <c r="BQ91">
        <f>(BB91-BA91)/(BB91-AU91)</f>
        <v>0</v>
      </c>
      <c r="BR91">
        <f>(AV91-BB91)/(AV91-AU91)</f>
        <v>0</v>
      </c>
      <c r="BS91">
        <f>(BO91*BM91/BA91)</f>
        <v>0</v>
      </c>
      <c r="BT91">
        <f>(1-BS91)</f>
        <v>0</v>
      </c>
      <c r="BU91">
        <v>2926</v>
      </c>
      <c r="BV91">
        <v>300</v>
      </c>
      <c r="BW91">
        <v>300</v>
      </c>
      <c r="BX91">
        <v>300</v>
      </c>
      <c r="BY91">
        <v>12566.6</v>
      </c>
      <c r="BZ91">
        <v>707.51</v>
      </c>
      <c r="CA91">
        <v>-0.009105179999999999</v>
      </c>
      <c r="CB91">
        <v>0.23</v>
      </c>
      <c r="CC91" t="s">
        <v>415</v>
      </c>
      <c r="CD91" t="s">
        <v>415</v>
      </c>
      <c r="CE91" t="s">
        <v>415</v>
      </c>
      <c r="CF91" t="s">
        <v>415</v>
      </c>
      <c r="CG91" t="s">
        <v>415</v>
      </c>
      <c r="CH91" t="s">
        <v>415</v>
      </c>
      <c r="CI91" t="s">
        <v>415</v>
      </c>
      <c r="CJ91" t="s">
        <v>415</v>
      </c>
      <c r="CK91" t="s">
        <v>415</v>
      </c>
      <c r="CL91" t="s">
        <v>415</v>
      </c>
      <c r="CM91">
        <f>$B$11*DK91+$C$11*DL91+$F$11*DW91*(1-DZ91)</f>
        <v>0</v>
      </c>
      <c r="CN91">
        <f>CM91*CO91</f>
        <v>0</v>
      </c>
      <c r="CO91">
        <f>($B$11*$D$9+$C$11*$D$9+$F$11*((EJ91+EB91)/MAX(EJ91+EB91+EK91, 0.1)*$I$9+EK91/MAX(EJ91+EB91+EK91, 0.1)*$J$9))/($B$11+$C$11+$F$11)</f>
        <v>0</v>
      </c>
      <c r="CP91">
        <f>($B$11*$K$9+$C$11*$K$9+$F$11*((EJ91+EB91)/MAX(EJ91+EB91+EK91, 0.1)*$P$9+EK91/MAX(EJ91+EB91+EK91, 0.1)*$Q$9))/($B$11+$C$11+$F$11)</f>
        <v>0</v>
      </c>
      <c r="CQ91">
        <v>6</v>
      </c>
      <c r="CR91">
        <v>0.5</v>
      </c>
      <c r="CS91" t="s">
        <v>416</v>
      </c>
      <c r="CT91">
        <v>2</v>
      </c>
      <c r="CU91">
        <v>1689873611.25</v>
      </c>
      <c r="CV91">
        <v>50.83494666666667</v>
      </c>
      <c r="CW91">
        <v>50.70965333333333</v>
      </c>
      <c r="CX91">
        <v>17.31038666666667</v>
      </c>
      <c r="CY91">
        <v>14.05288666666666</v>
      </c>
      <c r="CZ91">
        <v>50.00694666666666</v>
      </c>
      <c r="DA91">
        <v>17.11472</v>
      </c>
      <c r="DB91">
        <v>600.2140333333334</v>
      </c>
      <c r="DC91">
        <v>101.5553333333333</v>
      </c>
      <c r="DD91">
        <v>0.10008495</v>
      </c>
      <c r="DE91">
        <v>25.12961333333333</v>
      </c>
      <c r="DF91">
        <v>25.23103333333334</v>
      </c>
      <c r="DG91">
        <v>999.9000000000002</v>
      </c>
      <c r="DH91">
        <v>0</v>
      </c>
      <c r="DI91">
        <v>0</v>
      </c>
      <c r="DJ91">
        <v>9985.623666666668</v>
      </c>
      <c r="DK91">
        <v>0</v>
      </c>
      <c r="DL91">
        <v>1893.999333333333</v>
      </c>
      <c r="DM91">
        <v>0.08105163533333334</v>
      </c>
      <c r="DN91">
        <v>51.68541</v>
      </c>
      <c r="DO91">
        <v>51.43243</v>
      </c>
      <c r="DP91">
        <v>3.257499</v>
      </c>
      <c r="DQ91">
        <v>50.70965333333333</v>
      </c>
      <c r="DR91">
        <v>14.05288666666666</v>
      </c>
      <c r="DS91">
        <v>1.757962333333333</v>
      </c>
      <c r="DT91">
        <v>1.427144666666667</v>
      </c>
      <c r="DU91">
        <v>15.41782</v>
      </c>
      <c r="DV91">
        <v>12.20906</v>
      </c>
      <c r="DW91">
        <v>1499.981333333334</v>
      </c>
      <c r="DX91">
        <v>0.9729928333333332</v>
      </c>
      <c r="DY91">
        <v>0.02700692999999999</v>
      </c>
      <c r="DZ91">
        <v>0</v>
      </c>
      <c r="EA91">
        <v>638.8393</v>
      </c>
      <c r="EB91">
        <v>4.99931</v>
      </c>
      <c r="EC91">
        <v>11910.61333333333</v>
      </c>
      <c r="ED91">
        <v>13259.04</v>
      </c>
      <c r="EE91">
        <v>36.81199999999999</v>
      </c>
      <c r="EF91">
        <v>39.125</v>
      </c>
      <c r="EG91">
        <v>37.44329999999999</v>
      </c>
      <c r="EH91">
        <v>37.77686666666667</v>
      </c>
      <c r="EI91">
        <v>37.9308</v>
      </c>
      <c r="EJ91">
        <v>1454.61</v>
      </c>
      <c r="EK91">
        <v>40.37233333333332</v>
      </c>
      <c r="EL91">
        <v>0</v>
      </c>
      <c r="EM91">
        <v>96.80000019073486</v>
      </c>
      <c r="EN91">
        <v>0</v>
      </c>
      <c r="EO91">
        <v>638.8512307692308</v>
      </c>
      <c r="EP91">
        <v>-0.8210598362436126</v>
      </c>
      <c r="EQ91">
        <v>5.326496401211197</v>
      </c>
      <c r="ER91">
        <v>11910.16923076923</v>
      </c>
      <c r="ES91">
        <v>15</v>
      </c>
      <c r="ET91">
        <v>1689873634.5</v>
      </c>
      <c r="EU91" t="s">
        <v>766</v>
      </c>
      <c r="EV91">
        <v>1689873634.5</v>
      </c>
      <c r="EW91">
        <v>1689872783.1</v>
      </c>
      <c r="EX91">
        <v>36</v>
      </c>
      <c r="EY91">
        <v>0.045</v>
      </c>
      <c r="EZ91">
        <v>0.005</v>
      </c>
      <c r="FA91">
        <v>0.828</v>
      </c>
      <c r="FB91">
        <v>0.017</v>
      </c>
      <c r="FC91">
        <v>51</v>
      </c>
      <c r="FD91">
        <v>0</v>
      </c>
      <c r="FE91">
        <v>0.29</v>
      </c>
      <c r="FF91">
        <v>0.03</v>
      </c>
      <c r="FG91">
        <v>0.1012634765</v>
      </c>
      <c r="FH91">
        <v>-0.6213609867917452</v>
      </c>
      <c r="FI91">
        <v>0.06635519564225938</v>
      </c>
      <c r="FJ91">
        <v>1</v>
      </c>
      <c r="FK91">
        <v>50.79070999999999</v>
      </c>
      <c r="FL91">
        <v>-2.549368631813046</v>
      </c>
      <c r="FM91">
        <v>0.1855201037623686</v>
      </c>
      <c r="FN91">
        <v>1</v>
      </c>
      <c r="FO91">
        <v>3.27958175</v>
      </c>
      <c r="FP91">
        <v>-0.3848790619137047</v>
      </c>
      <c r="FQ91">
        <v>0.04137702514001579</v>
      </c>
      <c r="FR91">
        <v>1</v>
      </c>
      <c r="FS91">
        <v>17.31038666666667</v>
      </c>
      <c r="FT91">
        <v>-0.9596476084538094</v>
      </c>
      <c r="FU91">
        <v>0.06956906751966396</v>
      </c>
      <c r="FV91">
        <v>0</v>
      </c>
      <c r="FW91">
        <v>3</v>
      </c>
      <c r="FX91">
        <v>4</v>
      </c>
      <c r="FY91" t="s">
        <v>445</v>
      </c>
      <c r="FZ91">
        <v>3.17757</v>
      </c>
      <c r="GA91">
        <v>2.79693</v>
      </c>
      <c r="GB91">
        <v>0.0149405</v>
      </c>
      <c r="GC91">
        <v>0.0152618</v>
      </c>
      <c r="GD91">
        <v>0.0952171</v>
      </c>
      <c r="GE91">
        <v>0.0828702</v>
      </c>
      <c r="GF91">
        <v>30761.9</v>
      </c>
      <c r="GG91">
        <v>24488.1</v>
      </c>
      <c r="GH91">
        <v>29188.3</v>
      </c>
      <c r="GI91">
        <v>24362.2</v>
      </c>
      <c r="GJ91">
        <v>33591.7</v>
      </c>
      <c r="GK91">
        <v>32608.5</v>
      </c>
      <c r="GL91">
        <v>40262.1</v>
      </c>
      <c r="GM91">
        <v>39743.7</v>
      </c>
      <c r="GN91">
        <v>2.1662</v>
      </c>
      <c r="GO91">
        <v>1.82173</v>
      </c>
      <c r="GP91">
        <v>0.0520051</v>
      </c>
      <c r="GQ91">
        <v>0</v>
      </c>
      <c r="GR91">
        <v>24.3838</v>
      </c>
      <c r="GS91">
        <v>999.9</v>
      </c>
      <c r="GT91">
        <v>41.8</v>
      </c>
      <c r="GU91">
        <v>35.4</v>
      </c>
      <c r="GV91">
        <v>23.7699</v>
      </c>
      <c r="GW91">
        <v>62.4931</v>
      </c>
      <c r="GX91">
        <v>34.2027</v>
      </c>
      <c r="GY91">
        <v>1</v>
      </c>
      <c r="GZ91">
        <v>0.0389939</v>
      </c>
      <c r="HA91">
        <v>0.969469</v>
      </c>
      <c r="HB91">
        <v>20.2634</v>
      </c>
      <c r="HC91">
        <v>5.22343</v>
      </c>
      <c r="HD91">
        <v>11.9081</v>
      </c>
      <c r="HE91">
        <v>4.9638</v>
      </c>
      <c r="HF91">
        <v>3.292</v>
      </c>
      <c r="HG91">
        <v>9999</v>
      </c>
      <c r="HH91">
        <v>9999</v>
      </c>
      <c r="HI91">
        <v>9999</v>
      </c>
      <c r="HJ91">
        <v>999.9</v>
      </c>
      <c r="HK91">
        <v>4.97026</v>
      </c>
      <c r="HL91">
        <v>1.87531</v>
      </c>
      <c r="HM91">
        <v>1.87408</v>
      </c>
      <c r="HN91">
        <v>1.87331</v>
      </c>
      <c r="HO91">
        <v>1.87469</v>
      </c>
      <c r="HP91">
        <v>1.86966</v>
      </c>
      <c r="HQ91">
        <v>1.87378</v>
      </c>
      <c r="HR91">
        <v>1.87887</v>
      </c>
      <c r="HS91">
        <v>0</v>
      </c>
      <c r="HT91">
        <v>0</v>
      </c>
      <c r="HU91">
        <v>0</v>
      </c>
      <c r="HV91">
        <v>0</v>
      </c>
      <c r="HW91" t="s">
        <v>419</v>
      </c>
      <c r="HX91" t="s">
        <v>420</v>
      </c>
      <c r="HY91" t="s">
        <v>421</v>
      </c>
      <c r="HZ91" t="s">
        <v>421</v>
      </c>
      <c r="IA91" t="s">
        <v>421</v>
      </c>
      <c r="IB91" t="s">
        <v>421</v>
      </c>
      <c r="IC91">
        <v>0</v>
      </c>
      <c r="ID91">
        <v>100</v>
      </c>
      <c r="IE91">
        <v>100</v>
      </c>
      <c r="IF91">
        <v>0.828</v>
      </c>
      <c r="IG91">
        <v>0.1933</v>
      </c>
      <c r="IH91">
        <v>0.7509577505879901</v>
      </c>
      <c r="II91">
        <v>0.0007502269904989051</v>
      </c>
      <c r="IJ91">
        <v>-1.907541437940456E-06</v>
      </c>
      <c r="IK91">
        <v>4.87577687351772E-10</v>
      </c>
      <c r="IL91">
        <v>0.01779320866284759</v>
      </c>
      <c r="IM91">
        <v>-0.004180631305406676</v>
      </c>
      <c r="IN91">
        <v>0.0009752032425147314</v>
      </c>
      <c r="IO91">
        <v>-7.227821618075307E-06</v>
      </c>
      <c r="IP91">
        <v>1</v>
      </c>
      <c r="IQ91">
        <v>1943</v>
      </c>
      <c r="IR91">
        <v>1</v>
      </c>
      <c r="IS91">
        <v>21</v>
      </c>
      <c r="IT91">
        <v>1.3</v>
      </c>
      <c r="IU91">
        <v>13.9</v>
      </c>
      <c r="IV91">
        <v>0.26001</v>
      </c>
      <c r="IW91">
        <v>2.49756</v>
      </c>
      <c r="IX91">
        <v>1.42578</v>
      </c>
      <c r="IY91">
        <v>2.26562</v>
      </c>
      <c r="IZ91">
        <v>1.54785</v>
      </c>
      <c r="JA91">
        <v>2.45483</v>
      </c>
      <c r="JB91">
        <v>38.6487</v>
      </c>
      <c r="JC91">
        <v>14.0182</v>
      </c>
      <c r="JD91">
        <v>18</v>
      </c>
      <c r="JE91">
        <v>631.501</v>
      </c>
      <c r="JF91">
        <v>398.422</v>
      </c>
      <c r="JG91">
        <v>22.5368</v>
      </c>
      <c r="JH91">
        <v>27.6816</v>
      </c>
      <c r="JI91">
        <v>29.9999</v>
      </c>
      <c r="JJ91">
        <v>27.6303</v>
      </c>
      <c r="JK91">
        <v>27.5792</v>
      </c>
      <c r="JL91">
        <v>5.21963</v>
      </c>
      <c r="JM91">
        <v>39.546</v>
      </c>
      <c r="JN91">
        <v>38.3522</v>
      </c>
      <c r="JO91">
        <v>22.5439</v>
      </c>
      <c r="JP91">
        <v>50.4449</v>
      </c>
      <c r="JQ91">
        <v>13.9446</v>
      </c>
      <c r="JR91">
        <v>95.10290000000001</v>
      </c>
      <c r="JS91">
        <v>101.119</v>
      </c>
    </row>
    <row r="92" spans="1:279">
      <c r="A92">
        <v>76</v>
      </c>
      <c r="B92">
        <v>1689873710.5</v>
      </c>
      <c r="C92">
        <v>12682.40000009537</v>
      </c>
      <c r="D92" t="s">
        <v>767</v>
      </c>
      <c r="E92" t="s">
        <v>768</v>
      </c>
      <c r="F92">
        <v>15</v>
      </c>
      <c r="L92" t="s">
        <v>712</v>
      </c>
      <c r="N92" t="s">
        <v>713</v>
      </c>
      <c r="O92" t="s">
        <v>714</v>
      </c>
      <c r="P92">
        <v>1689873702.5</v>
      </c>
      <c r="Q92">
        <f>(R92)/1000</f>
        <v>0</v>
      </c>
      <c r="R92">
        <f>1000*DB92*AP92*(CX92-CY92)/(100*CQ92*(1000-AP92*CX92))</f>
        <v>0</v>
      </c>
      <c r="S92">
        <f>DB92*AP92*(CW92-CV92*(1000-AP92*CY92)/(1000-AP92*CX92))/(100*CQ92)</f>
        <v>0</v>
      </c>
      <c r="T92">
        <f>CV92 - IF(AP92&gt;1, S92*CQ92*100.0/(AR92*DJ92), 0)</f>
        <v>0</v>
      </c>
      <c r="U92">
        <f>((AA92-Q92/2)*T92-S92)/(AA92+Q92/2)</f>
        <v>0</v>
      </c>
      <c r="V92">
        <f>U92*(DC92+DD92)/1000.0</f>
        <v>0</v>
      </c>
      <c r="W92">
        <f>(CV92 - IF(AP92&gt;1, S92*CQ92*100.0/(AR92*DJ92), 0))*(DC92+DD92)/1000.0</f>
        <v>0</v>
      </c>
      <c r="X92">
        <f>2.0/((1/Z92-1/Y92)+SIGN(Z92)*SQRT((1/Z92-1/Y92)*(1/Z92-1/Y92) + 4*CR92/((CR92+1)*(CR92+1))*(2*1/Z92*1/Y92-1/Y92*1/Y92)))</f>
        <v>0</v>
      </c>
      <c r="Y92">
        <f>IF(LEFT(CS92,1)&lt;&gt;"0",IF(LEFT(CS92,1)="1",3.0,CT92),$D$5+$E$5*(DJ92*DC92/($K$5*1000))+$F$5*(DJ92*DC92/($K$5*1000))*MAX(MIN(CQ92,$J$5),$I$5)*MAX(MIN(CQ92,$J$5),$I$5)+$G$5*MAX(MIN(CQ92,$J$5),$I$5)*(DJ92*DC92/($K$5*1000))+$H$5*(DJ92*DC92/($K$5*1000))*(DJ92*DC92/($K$5*1000)))</f>
        <v>0</v>
      </c>
      <c r="Z92">
        <f>Q92*(1000-(1000*0.61365*exp(17.502*AD92/(240.97+AD92))/(DC92+DD92)+CX92)/2)/(1000*0.61365*exp(17.502*AD92/(240.97+AD92))/(DC92+DD92)-CX92)</f>
        <v>0</v>
      </c>
      <c r="AA92">
        <f>1/((CR92+1)/(X92/1.6)+1/(Y92/1.37)) + CR92/((CR92+1)/(X92/1.6) + CR92/(Y92/1.37))</f>
        <v>0</v>
      </c>
      <c r="AB92">
        <f>(CM92*CP92)</f>
        <v>0</v>
      </c>
      <c r="AC92">
        <f>(DE92+(AB92+2*0.95*5.67E-8*(((DE92+$B$7)+273)^4-(DE92+273)^4)-44100*Q92)/(1.84*29.3*Y92+8*0.95*5.67E-8*(DE92+273)^3))</f>
        <v>0</v>
      </c>
      <c r="AD92">
        <f>($C$7*DF92+$D$7*DG92+$E$7*AC92)</f>
        <v>0</v>
      </c>
      <c r="AE92">
        <f>0.61365*exp(17.502*AD92/(240.97+AD92))</f>
        <v>0</v>
      </c>
      <c r="AF92">
        <f>(AG92/AH92*100)</f>
        <v>0</v>
      </c>
      <c r="AG92">
        <f>CX92*(DC92+DD92)/1000</f>
        <v>0</v>
      </c>
      <c r="AH92">
        <f>0.61365*exp(17.502*DE92/(240.97+DE92))</f>
        <v>0</v>
      </c>
      <c r="AI92">
        <f>(AE92-CX92*(DC92+DD92)/1000)</f>
        <v>0</v>
      </c>
      <c r="AJ92">
        <f>(-Q92*44100)</f>
        <v>0</v>
      </c>
      <c r="AK92">
        <f>2*29.3*Y92*0.92*(DE92-AD92)</f>
        <v>0</v>
      </c>
      <c r="AL92">
        <f>2*0.95*5.67E-8*(((DE92+$B$7)+273)^4-(AD92+273)^4)</f>
        <v>0</v>
      </c>
      <c r="AM92">
        <f>AB92+AL92+AJ92+AK92</f>
        <v>0</v>
      </c>
      <c r="AN92">
        <v>0</v>
      </c>
      <c r="AO92">
        <v>0</v>
      </c>
      <c r="AP92">
        <f>IF(AN92*$H$13&gt;=AR92,1.0,(AR92/(AR92-AN92*$H$13)))</f>
        <v>0</v>
      </c>
      <c r="AQ92">
        <f>(AP92-1)*100</f>
        <v>0</v>
      </c>
      <c r="AR92">
        <f>MAX(0,($B$13+$C$13*DJ92)/(1+$D$13*DJ92)*DC92/(DE92+273)*$E$13)</f>
        <v>0</v>
      </c>
      <c r="AS92" t="s">
        <v>742</v>
      </c>
      <c r="AT92">
        <v>12566.3</v>
      </c>
      <c r="AU92">
        <v>555.1334615384615</v>
      </c>
      <c r="AV92">
        <v>2503.65</v>
      </c>
      <c r="AW92">
        <f>1-AU92/AV92</f>
        <v>0</v>
      </c>
      <c r="AX92">
        <v>-1.558818137867793</v>
      </c>
      <c r="AY92" t="s">
        <v>769</v>
      </c>
      <c r="AZ92">
        <v>12568</v>
      </c>
      <c r="BA92">
        <v>640.78504</v>
      </c>
      <c r="BB92">
        <v>713.87</v>
      </c>
      <c r="BC92">
        <f>1-BA92/BB92</f>
        <v>0</v>
      </c>
      <c r="BD92">
        <v>0.5</v>
      </c>
      <c r="BE92">
        <f>CN92</f>
        <v>0</v>
      </c>
      <c r="BF92">
        <f>S92</f>
        <v>0</v>
      </c>
      <c r="BG92">
        <f>BC92*BD92*BE92</f>
        <v>0</v>
      </c>
      <c r="BH92">
        <f>(BF92-AX92)/BE92</f>
        <v>0</v>
      </c>
      <c r="BI92">
        <f>(AV92-BB92)/BB92</f>
        <v>0</v>
      </c>
      <c r="BJ92">
        <f>AU92/(AW92+AU92/BB92)</f>
        <v>0</v>
      </c>
      <c r="BK92" t="s">
        <v>770</v>
      </c>
      <c r="BL92">
        <v>472.29</v>
      </c>
      <c r="BM92">
        <f>IF(BL92&lt;&gt;0, BL92, BJ92)</f>
        <v>0</v>
      </c>
      <c r="BN92">
        <f>1-BM92/BB92</f>
        <v>0</v>
      </c>
      <c r="BO92">
        <f>(BB92-BA92)/(BB92-BM92)</f>
        <v>0</v>
      </c>
      <c r="BP92">
        <f>(AV92-BB92)/(AV92-BM92)</f>
        <v>0</v>
      </c>
      <c r="BQ92">
        <f>(BB92-BA92)/(BB92-AU92)</f>
        <v>0</v>
      </c>
      <c r="BR92">
        <f>(AV92-BB92)/(AV92-AU92)</f>
        <v>0</v>
      </c>
      <c r="BS92">
        <f>(BO92*BM92/BA92)</f>
        <v>0</v>
      </c>
      <c r="BT92">
        <f>(1-BS92)</f>
        <v>0</v>
      </c>
      <c r="BU92">
        <v>2928</v>
      </c>
      <c r="BV92">
        <v>300</v>
      </c>
      <c r="BW92">
        <v>300</v>
      </c>
      <c r="BX92">
        <v>300</v>
      </c>
      <c r="BY92">
        <v>12568</v>
      </c>
      <c r="BZ92">
        <v>700.97</v>
      </c>
      <c r="CA92">
        <v>-0.00910686</v>
      </c>
      <c r="CB92">
        <v>-1.08</v>
      </c>
      <c r="CC92" t="s">
        <v>415</v>
      </c>
      <c r="CD92" t="s">
        <v>415</v>
      </c>
      <c r="CE92" t="s">
        <v>415</v>
      </c>
      <c r="CF92" t="s">
        <v>415</v>
      </c>
      <c r="CG92" t="s">
        <v>415</v>
      </c>
      <c r="CH92" t="s">
        <v>415</v>
      </c>
      <c r="CI92" t="s">
        <v>415</v>
      </c>
      <c r="CJ92" t="s">
        <v>415</v>
      </c>
      <c r="CK92" t="s">
        <v>415</v>
      </c>
      <c r="CL92" t="s">
        <v>415</v>
      </c>
      <c r="CM92">
        <f>$B$11*DK92+$C$11*DL92+$F$11*DW92*(1-DZ92)</f>
        <v>0</v>
      </c>
      <c r="CN92">
        <f>CM92*CO92</f>
        <v>0</v>
      </c>
      <c r="CO92">
        <f>($B$11*$D$9+$C$11*$D$9+$F$11*((EJ92+EB92)/MAX(EJ92+EB92+EK92, 0.1)*$I$9+EK92/MAX(EJ92+EB92+EK92, 0.1)*$J$9))/($B$11+$C$11+$F$11)</f>
        <v>0</v>
      </c>
      <c r="CP92">
        <f>($B$11*$K$9+$C$11*$K$9+$F$11*((EJ92+EB92)/MAX(EJ92+EB92+EK92, 0.1)*$P$9+EK92/MAX(EJ92+EB92+EK92, 0.1)*$Q$9))/($B$11+$C$11+$F$11)</f>
        <v>0</v>
      </c>
      <c r="CQ92">
        <v>6</v>
      </c>
      <c r="CR92">
        <v>0.5</v>
      </c>
      <c r="CS92" t="s">
        <v>416</v>
      </c>
      <c r="CT92">
        <v>2</v>
      </c>
      <c r="CU92">
        <v>1689873702.5</v>
      </c>
      <c r="CV92">
        <v>2.661770322580645</v>
      </c>
      <c r="CW92">
        <v>0.3530266774193549</v>
      </c>
      <c r="CX92">
        <v>17.45526774193548</v>
      </c>
      <c r="CY92">
        <v>14.1336935483871</v>
      </c>
      <c r="CZ92">
        <v>1.791770322580645</v>
      </c>
      <c r="DA92">
        <v>17.25635483870968</v>
      </c>
      <c r="DB92">
        <v>600.2283225806451</v>
      </c>
      <c r="DC92">
        <v>101.5526451612903</v>
      </c>
      <c r="DD92">
        <v>0.1001558290322581</v>
      </c>
      <c r="DE92">
        <v>25.22077096774193</v>
      </c>
      <c r="DF92">
        <v>25.31422903225807</v>
      </c>
      <c r="DG92">
        <v>999.9000000000003</v>
      </c>
      <c r="DH92">
        <v>0</v>
      </c>
      <c r="DI92">
        <v>0</v>
      </c>
      <c r="DJ92">
        <v>9991.772903225807</v>
      </c>
      <c r="DK92">
        <v>0</v>
      </c>
      <c r="DL92">
        <v>1900.647741935484</v>
      </c>
      <c r="DM92">
        <v>2.235626774193548</v>
      </c>
      <c r="DN92">
        <v>2.634643870967741</v>
      </c>
      <c r="DO92">
        <v>0.3580884838709679</v>
      </c>
      <c r="DP92">
        <v>3.321578709677419</v>
      </c>
      <c r="DQ92">
        <v>0.3530266774193549</v>
      </c>
      <c r="DR92">
        <v>14.1336935483871</v>
      </c>
      <c r="DS92">
        <v>1.772630322580645</v>
      </c>
      <c r="DT92">
        <v>1.435315161290323</v>
      </c>
      <c r="DU92">
        <v>15.54735483870968</v>
      </c>
      <c r="DV92">
        <v>12.29589032258064</v>
      </c>
      <c r="DW92">
        <v>1500.035161290323</v>
      </c>
      <c r="DX92">
        <v>0.9729955161290321</v>
      </c>
      <c r="DY92">
        <v>0.0270041935483871</v>
      </c>
      <c r="DZ92">
        <v>0</v>
      </c>
      <c r="EA92">
        <v>640.7700000000002</v>
      </c>
      <c r="EB92">
        <v>4.999310000000001</v>
      </c>
      <c r="EC92">
        <v>11912.32580645161</v>
      </c>
      <c r="ED92">
        <v>13259.52580645161</v>
      </c>
      <c r="EE92">
        <v>36.75</v>
      </c>
      <c r="EF92">
        <v>38.95935483870966</v>
      </c>
      <c r="EG92">
        <v>37.32012903225806</v>
      </c>
      <c r="EH92">
        <v>37.86280645161289</v>
      </c>
      <c r="EI92">
        <v>37.903</v>
      </c>
      <c r="EJ92">
        <v>1454.663870967742</v>
      </c>
      <c r="EK92">
        <v>40.37129032258064</v>
      </c>
      <c r="EL92">
        <v>0</v>
      </c>
      <c r="EM92">
        <v>91</v>
      </c>
      <c r="EN92">
        <v>0</v>
      </c>
      <c r="EO92">
        <v>640.78504</v>
      </c>
      <c r="EP92">
        <v>4.600923091953455</v>
      </c>
      <c r="EQ92">
        <v>-57.40769283036629</v>
      </c>
      <c r="ER92">
        <v>11908.932</v>
      </c>
      <c r="ES92">
        <v>15</v>
      </c>
      <c r="ET92">
        <v>1689873737</v>
      </c>
      <c r="EU92" t="s">
        <v>771</v>
      </c>
      <c r="EV92">
        <v>1689873737</v>
      </c>
      <c r="EW92">
        <v>1689872783.1</v>
      </c>
      <c r="EX92">
        <v>37</v>
      </c>
      <c r="EY92">
        <v>0.075</v>
      </c>
      <c r="EZ92">
        <v>0.005</v>
      </c>
      <c r="FA92">
        <v>0.87</v>
      </c>
      <c r="FB92">
        <v>0.017</v>
      </c>
      <c r="FC92">
        <v>1</v>
      </c>
      <c r="FD92">
        <v>0</v>
      </c>
      <c r="FE92">
        <v>0.38</v>
      </c>
      <c r="FF92">
        <v>0.03</v>
      </c>
      <c r="FG92">
        <v>2.236534</v>
      </c>
      <c r="FH92">
        <v>-0.01033868667917935</v>
      </c>
      <c r="FI92">
        <v>0.01780186363839471</v>
      </c>
      <c r="FJ92">
        <v>1</v>
      </c>
      <c r="FK92">
        <v>2.588075333333334</v>
      </c>
      <c r="FL92">
        <v>-0.1795258731924435</v>
      </c>
      <c r="FM92">
        <v>0.02144046310652414</v>
      </c>
      <c r="FN92">
        <v>1</v>
      </c>
      <c r="FO92">
        <v>3.334447</v>
      </c>
      <c r="FP92">
        <v>-0.3691765103189552</v>
      </c>
      <c r="FQ92">
        <v>0.03775081867986443</v>
      </c>
      <c r="FR92">
        <v>1</v>
      </c>
      <c r="FS92">
        <v>17.45928333333334</v>
      </c>
      <c r="FT92">
        <v>-1.091177753058985</v>
      </c>
      <c r="FU92">
        <v>0.07913575712379058</v>
      </c>
      <c r="FV92">
        <v>0</v>
      </c>
      <c r="FW92">
        <v>3</v>
      </c>
      <c r="FX92">
        <v>4</v>
      </c>
      <c r="FY92" t="s">
        <v>445</v>
      </c>
      <c r="FZ92">
        <v>3.17753</v>
      </c>
      <c r="GA92">
        <v>2.79684</v>
      </c>
      <c r="GB92">
        <v>0.000537371</v>
      </c>
      <c r="GC92">
        <v>9.93045E-05</v>
      </c>
      <c r="GD92">
        <v>0.0956824</v>
      </c>
      <c r="GE92">
        <v>0.08323129999999999</v>
      </c>
      <c r="GF92">
        <v>31209.9</v>
      </c>
      <c r="GG92">
        <v>24863.9</v>
      </c>
      <c r="GH92">
        <v>29186.8</v>
      </c>
      <c r="GI92">
        <v>24361</v>
      </c>
      <c r="GJ92">
        <v>33571.4</v>
      </c>
      <c r="GK92">
        <v>32593.6</v>
      </c>
      <c r="GL92">
        <v>40259.4</v>
      </c>
      <c r="GM92">
        <v>39742.1</v>
      </c>
      <c r="GN92">
        <v>2.16467</v>
      </c>
      <c r="GO92">
        <v>1.82092</v>
      </c>
      <c r="GP92">
        <v>0.0365973</v>
      </c>
      <c r="GQ92">
        <v>0</v>
      </c>
      <c r="GR92">
        <v>24.6585</v>
      </c>
      <c r="GS92">
        <v>999.9</v>
      </c>
      <c r="GT92">
        <v>41.4</v>
      </c>
      <c r="GU92">
        <v>35.6</v>
      </c>
      <c r="GV92">
        <v>23.8039</v>
      </c>
      <c r="GW92">
        <v>62.6331</v>
      </c>
      <c r="GX92">
        <v>33.5938</v>
      </c>
      <c r="GY92">
        <v>1</v>
      </c>
      <c r="GZ92">
        <v>0.0469868</v>
      </c>
      <c r="HA92">
        <v>3.04082</v>
      </c>
      <c r="HB92">
        <v>20.2379</v>
      </c>
      <c r="HC92">
        <v>5.22298</v>
      </c>
      <c r="HD92">
        <v>11.9096</v>
      </c>
      <c r="HE92">
        <v>4.9633</v>
      </c>
      <c r="HF92">
        <v>3.29133</v>
      </c>
      <c r="HG92">
        <v>9999</v>
      </c>
      <c r="HH92">
        <v>9999</v>
      </c>
      <c r="HI92">
        <v>9999</v>
      </c>
      <c r="HJ92">
        <v>999.9</v>
      </c>
      <c r="HK92">
        <v>4.97031</v>
      </c>
      <c r="HL92">
        <v>1.87532</v>
      </c>
      <c r="HM92">
        <v>1.87408</v>
      </c>
      <c r="HN92">
        <v>1.87332</v>
      </c>
      <c r="HO92">
        <v>1.87469</v>
      </c>
      <c r="HP92">
        <v>1.86966</v>
      </c>
      <c r="HQ92">
        <v>1.87383</v>
      </c>
      <c r="HR92">
        <v>1.87889</v>
      </c>
      <c r="HS92">
        <v>0</v>
      </c>
      <c r="HT92">
        <v>0</v>
      </c>
      <c r="HU92">
        <v>0</v>
      </c>
      <c r="HV92">
        <v>0</v>
      </c>
      <c r="HW92" t="s">
        <v>419</v>
      </c>
      <c r="HX92" t="s">
        <v>420</v>
      </c>
      <c r="HY92" t="s">
        <v>421</v>
      </c>
      <c r="HZ92" t="s">
        <v>421</v>
      </c>
      <c r="IA92" t="s">
        <v>421</v>
      </c>
      <c r="IB92" t="s">
        <v>421</v>
      </c>
      <c r="IC92">
        <v>0</v>
      </c>
      <c r="ID92">
        <v>100</v>
      </c>
      <c r="IE92">
        <v>100</v>
      </c>
      <c r="IF92">
        <v>0.87</v>
      </c>
      <c r="IG92">
        <v>0.196</v>
      </c>
      <c r="IH92">
        <v>0.795546316445787</v>
      </c>
      <c r="II92">
        <v>0.0007502269904989051</v>
      </c>
      <c r="IJ92">
        <v>-1.907541437940456E-06</v>
      </c>
      <c r="IK92">
        <v>4.87577687351772E-10</v>
      </c>
      <c r="IL92">
        <v>0.01779320866284759</v>
      </c>
      <c r="IM92">
        <v>-0.004180631305406676</v>
      </c>
      <c r="IN92">
        <v>0.0009752032425147314</v>
      </c>
      <c r="IO92">
        <v>-7.227821618075307E-06</v>
      </c>
      <c r="IP92">
        <v>1</v>
      </c>
      <c r="IQ92">
        <v>1943</v>
      </c>
      <c r="IR92">
        <v>1</v>
      </c>
      <c r="IS92">
        <v>21</v>
      </c>
      <c r="IT92">
        <v>1.3</v>
      </c>
      <c r="IU92">
        <v>15.5</v>
      </c>
      <c r="IV92">
        <v>0.0317383</v>
      </c>
      <c r="IW92">
        <v>4.99756</v>
      </c>
      <c r="IX92">
        <v>1.42578</v>
      </c>
      <c r="IY92">
        <v>2.26562</v>
      </c>
      <c r="IZ92">
        <v>1.54785</v>
      </c>
      <c r="JA92">
        <v>2.44019</v>
      </c>
      <c r="JB92">
        <v>38.8457</v>
      </c>
      <c r="JC92">
        <v>13.9744</v>
      </c>
      <c r="JD92">
        <v>18</v>
      </c>
      <c r="JE92">
        <v>630.776</v>
      </c>
      <c r="JF92">
        <v>398.258</v>
      </c>
      <c r="JG92">
        <v>20.8745</v>
      </c>
      <c r="JH92">
        <v>27.7136</v>
      </c>
      <c r="JI92">
        <v>29.9999</v>
      </c>
      <c r="JJ92">
        <v>27.6686</v>
      </c>
      <c r="JK92">
        <v>27.6184</v>
      </c>
      <c r="JL92">
        <v>0</v>
      </c>
      <c r="JM92">
        <v>38.6694</v>
      </c>
      <c r="JN92">
        <v>36.8264</v>
      </c>
      <c r="JO92">
        <v>20.8626</v>
      </c>
      <c r="JP92">
        <v>49.4259</v>
      </c>
      <c r="JQ92">
        <v>13.9463</v>
      </c>
      <c r="JR92">
        <v>95.0972</v>
      </c>
      <c r="JS92">
        <v>101.115</v>
      </c>
    </row>
    <row r="93" spans="1:279">
      <c r="A93">
        <v>77</v>
      </c>
      <c r="B93">
        <v>1689873813</v>
      </c>
      <c r="C93">
        <v>12784.90000009537</v>
      </c>
      <c r="D93" t="s">
        <v>772</v>
      </c>
      <c r="E93" t="s">
        <v>773</v>
      </c>
      <c r="F93">
        <v>15</v>
      </c>
      <c r="L93" t="s">
        <v>712</v>
      </c>
      <c r="N93" t="s">
        <v>713</v>
      </c>
      <c r="O93" t="s">
        <v>714</v>
      </c>
      <c r="P93">
        <v>1689873805</v>
      </c>
      <c r="Q93">
        <f>(R93)/1000</f>
        <v>0</v>
      </c>
      <c r="R93">
        <f>1000*DB93*AP93*(CX93-CY93)/(100*CQ93*(1000-AP93*CX93))</f>
        <v>0</v>
      </c>
      <c r="S93">
        <f>DB93*AP93*(CW93-CV93*(1000-AP93*CY93)/(1000-AP93*CX93))/(100*CQ93)</f>
        <v>0</v>
      </c>
      <c r="T93">
        <f>CV93 - IF(AP93&gt;1, S93*CQ93*100.0/(AR93*DJ93), 0)</f>
        <v>0</v>
      </c>
      <c r="U93">
        <f>((AA93-Q93/2)*T93-S93)/(AA93+Q93/2)</f>
        <v>0</v>
      </c>
      <c r="V93">
        <f>U93*(DC93+DD93)/1000.0</f>
        <v>0</v>
      </c>
      <c r="W93">
        <f>(CV93 - IF(AP93&gt;1, S93*CQ93*100.0/(AR93*DJ93), 0))*(DC93+DD93)/1000.0</f>
        <v>0</v>
      </c>
      <c r="X93">
        <f>2.0/((1/Z93-1/Y93)+SIGN(Z93)*SQRT((1/Z93-1/Y93)*(1/Z93-1/Y93) + 4*CR93/((CR93+1)*(CR93+1))*(2*1/Z93*1/Y93-1/Y93*1/Y93)))</f>
        <v>0</v>
      </c>
      <c r="Y93">
        <f>IF(LEFT(CS93,1)&lt;&gt;"0",IF(LEFT(CS93,1)="1",3.0,CT93),$D$5+$E$5*(DJ93*DC93/($K$5*1000))+$F$5*(DJ93*DC93/($K$5*1000))*MAX(MIN(CQ93,$J$5),$I$5)*MAX(MIN(CQ93,$J$5),$I$5)+$G$5*MAX(MIN(CQ93,$J$5),$I$5)*(DJ93*DC93/($K$5*1000))+$H$5*(DJ93*DC93/($K$5*1000))*(DJ93*DC93/($K$5*1000)))</f>
        <v>0</v>
      </c>
      <c r="Z93">
        <f>Q93*(1000-(1000*0.61365*exp(17.502*AD93/(240.97+AD93))/(DC93+DD93)+CX93)/2)/(1000*0.61365*exp(17.502*AD93/(240.97+AD93))/(DC93+DD93)-CX93)</f>
        <v>0</v>
      </c>
      <c r="AA93">
        <f>1/((CR93+1)/(X93/1.6)+1/(Y93/1.37)) + CR93/((CR93+1)/(X93/1.6) + CR93/(Y93/1.37))</f>
        <v>0</v>
      </c>
      <c r="AB93">
        <f>(CM93*CP93)</f>
        <v>0</v>
      </c>
      <c r="AC93">
        <f>(DE93+(AB93+2*0.95*5.67E-8*(((DE93+$B$7)+273)^4-(DE93+273)^4)-44100*Q93)/(1.84*29.3*Y93+8*0.95*5.67E-8*(DE93+273)^3))</f>
        <v>0</v>
      </c>
      <c r="AD93">
        <f>($C$7*DF93+$D$7*DG93+$E$7*AC93)</f>
        <v>0</v>
      </c>
      <c r="AE93">
        <f>0.61365*exp(17.502*AD93/(240.97+AD93))</f>
        <v>0</v>
      </c>
      <c r="AF93">
        <f>(AG93/AH93*100)</f>
        <v>0</v>
      </c>
      <c r="AG93">
        <f>CX93*(DC93+DD93)/1000</f>
        <v>0</v>
      </c>
      <c r="AH93">
        <f>0.61365*exp(17.502*DE93/(240.97+DE93))</f>
        <v>0</v>
      </c>
      <c r="AI93">
        <f>(AE93-CX93*(DC93+DD93)/1000)</f>
        <v>0</v>
      </c>
      <c r="AJ93">
        <f>(-Q93*44100)</f>
        <v>0</v>
      </c>
      <c r="AK93">
        <f>2*29.3*Y93*0.92*(DE93-AD93)</f>
        <v>0</v>
      </c>
      <c r="AL93">
        <f>2*0.95*5.67E-8*(((DE93+$B$7)+273)^4-(AD93+273)^4)</f>
        <v>0</v>
      </c>
      <c r="AM93">
        <f>AB93+AL93+AJ93+AK93</f>
        <v>0</v>
      </c>
      <c r="AN93">
        <v>0</v>
      </c>
      <c r="AO93">
        <v>0</v>
      </c>
      <c r="AP93">
        <f>IF(AN93*$H$13&gt;=AR93,1.0,(AR93/(AR93-AN93*$H$13)))</f>
        <v>0</v>
      </c>
      <c r="AQ93">
        <f>(AP93-1)*100</f>
        <v>0</v>
      </c>
      <c r="AR93">
        <f>MAX(0,($B$13+$C$13*DJ93)/(1+$D$13*DJ93)*DC93/(DE93+273)*$E$13)</f>
        <v>0</v>
      </c>
      <c r="AS93" t="s">
        <v>742</v>
      </c>
      <c r="AT93">
        <v>12566.3</v>
      </c>
      <c r="AU93">
        <v>555.1334615384615</v>
      </c>
      <c r="AV93">
        <v>2503.65</v>
      </c>
      <c r="AW93">
        <f>1-AU93/AV93</f>
        <v>0</v>
      </c>
      <c r="AX93">
        <v>-1.558818137867793</v>
      </c>
      <c r="AY93" t="s">
        <v>774</v>
      </c>
      <c r="AZ93">
        <v>12566.6</v>
      </c>
      <c r="BA93">
        <v>609.77656</v>
      </c>
      <c r="BB93">
        <v>736.6950000000001</v>
      </c>
      <c r="BC93">
        <f>1-BA93/BB93</f>
        <v>0</v>
      </c>
      <c r="BD93">
        <v>0.5</v>
      </c>
      <c r="BE93">
        <f>CN93</f>
        <v>0</v>
      </c>
      <c r="BF93">
        <f>S93</f>
        <v>0</v>
      </c>
      <c r="BG93">
        <f>BC93*BD93*BE93</f>
        <v>0</v>
      </c>
      <c r="BH93">
        <f>(BF93-AX93)/BE93</f>
        <v>0</v>
      </c>
      <c r="BI93">
        <f>(AV93-BB93)/BB93</f>
        <v>0</v>
      </c>
      <c r="BJ93">
        <f>AU93/(AW93+AU93/BB93)</f>
        <v>0</v>
      </c>
      <c r="BK93" t="s">
        <v>775</v>
      </c>
      <c r="BL93">
        <v>431.23</v>
      </c>
      <c r="BM93">
        <f>IF(BL93&lt;&gt;0, BL93, BJ93)</f>
        <v>0</v>
      </c>
      <c r="BN93">
        <f>1-BM93/BB93</f>
        <v>0</v>
      </c>
      <c r="BO93">
        <f>(BB93-BA93)/(BB93-BM93)</f>
        <v>0</v>
      </c>
      <c r="BP93">
        <f>(AV93-BB93)/(AV93-BM93)</f>
        <v>0</v>
      </c>
      <c r="BQ93">
        <f>(BB93-BA93)/(BB93-AU93)</f>
        <v>0</v>
      </c>
      <c r="BR93">
        <f>(AV93-BB93)/(AV93-AU93)</f>
        <v>0</v>
      </c>
      <c r="BS93">
        <f>(BO93*BM93/BA93)</f>
        <v>0</v>
      </c>
      <c r="BT93">
        <f>(1-BS93)</f>
        <v>0</v>
      </c>
      <c r="BU93">
        <v>2930</v>
      </c>
      <c r="BV93">
        <v>300</v>
      </c>
      <c r="BW93">
        <v>300</v>
      </c>
      <c r="BX93">
        <v>300</v>
      </c>
      <c r="BY93">
        <v>12566.6</v>
      </c>
      <c r="BZ93">
        <v>718.35</v>
      </c>
      <c r="CA93">
        <v>-0.00910586</v>
      </c>
      <c r="CB93">
        <v>0.01</v>
      </c>
      <c r="CC93" t="s">
        <v>415</v>
      </c>
      <c r="CD93" t="s">
        <v>415</v>
      </c>
      <c r="CE93" t="s">
        <v>415</v>
      </c>
      <c r="CF93" t="s">
        <v>415</v>
      </c>
      <c r="CG93" t="s">
        <v>415</v>
      </c>
      <c r="CH93" t="s">
        <v>415</v>
      </c>
      <c r="CI93" t="s">
        <v>415</v>
      </c>
      <c r="CJ93" t="s">
        <v>415</v>
      </c>
      <c r="CK93" t="s">
        <v>415</v>
      </c>
      <c r="CL93" t="s">
        <v>415</v>
      </c>
      <c r="CM93">
        <f>$B$11*DK93+$C$11*DL93+$F$11*DW93*(1-DZ93)</f>
        <v>0</v>
      </c>
      <c r="CN93">
        <f>CM93*CO93</f>
        <v>0</v>
      </c>
      <c r="CO93">
        <f>($B$11*$D$9+$C$11*$D$9+$F$11*((EJ93+EB93)/MAX(EJ93+EB93+EK93, 0.1)*$I$9+EK93/MAX(EJ93+EB93+EK93, 0.1)*$J$9))/($B$11+$C$11+$F$11)</f>
        <v>0</v>
      </c>
      <c r="CP93">
        <f>($B$11*$K$9+$C$11*$K$9+$F$11*((EJ93+EB93)/MAX(EJ93+EB93+EK93, 0.1)*$P$9+EK93/MAX(EJ93+EB93+EK93, 0.1)*$Q$9))/($B$11+$C$11+$F$11)</f>
        <v>0</v>
      </c>
      <c r="CQ93">
        <v>6</v>
      </c>
      <c r="CR93">
        <v>0.5</v>
      </c>
      <c r="CS93" t="s">
        <v>416</v>
      </c>
      <c r="CT93">
        <v>2</v>
      </c>
      <c r="CU93">
        <v>1689873805</v>
      </c>
      <c r="CV93">
        <v>391.0077741935483</v>
      </c>
      <c r="CW93">
        <v>408.9639032258065</v>
      </c>
      <c r="CX93">
        <v>17.19772580645161</v>
      </c>
      <c r="CY93">
        <v>13.59739677419355</v>
      </c>
      <c r="CZ93">
        <v>390.1061935483871</v>
      </c>
      <c r="DA93">
        <v>17.00457096774193</v>
      </c>
      <c r="DB93">
        <v>600.215193548387</v>
      </c>
      <c r="DC93">
        <v>101.5513225806452</v>
      </c>
      <c r="DD93">
        <v>0.1000500096774194</v>
      </c>
      <c r="DE93">
        <v>25.21002903225807</v>
      </c>
      <c r="DF93">
        <v>25.25598709677419</v>
      </c>
      <c r="DG93">
        <v>999.9000000000003</v>
      </c>
      <c r="DH93">
        <v>0</v>
      </c>
      <c r="DI93">
        <v>0</v>
      </c>
      <c r="DJ93">
        <v>9977.379032258064</v>
      </c>
      <c r="DK93">
        <v>0</v>
      </c>
      <c r="DL93">
        <v>1902.983225806451</v>
      </c>
      <c r="DM93">
        <v>-17.95631935483871</v>
      </c>
      <c r="DN93">
        <v>397.8495806451612</v>
      </c>
      <c r="DO93">
        <v>414.6013870967742</v>
      </c>
      <c r="DP93">
        <v>3.600331935483871</v>
      </c>
      <c r="DQ93">
        <v>408.9639032258065</v>
      </c>
      <c r="DR93">
        <v>13.59739677419355</v>
      </c>
      <c r="DS93">
        <v>1.746452903225806</v>
      </c>
      <c r="DT93">
        <v>1.380833225806452</v>
      </c>
      <c r="DU93">
        <v>15.31542903225806</v>
      </c>
      <c r="DV93">
        <v>11.70866774193549</v>
      </c>
      <c r="DW93">
        <v>1499.980645161291</v>
      </c>
      <c r="DX93">
        <v>0.9729961612903222</v>
      </c>
      <c r="DY93">
        <v>0.02700353548387096</v>
      </c>
      <c r="DZ93">
        <v>0</v>
      </c>
      <c r="EA93">
        <v>609.9166774193549</v>
      </c>
      <c r="EB93">
        <v>4.999310000000001</v>
      </c>
      <c r="EC93">
        <v>11674.86774193548</v>
      </c>
      <c r="ED93">
        <v>13259.05806451613</v>
      </c>
      <c r="EE93">
        <v>36.56199999999999</v>
      </c>
      <c r="EF93">
        <v>38.75</v>
      </c>
      <c r="EG93">
        <v>37.18699999999998</v>
      </c>
      <c r="EH93">
        <v>37.51199999999999</v>
      </c>
      <c r="EI93">
        <v>37.625</v>
      </c>
      <c r="EJ93">
        <v>1454.61064516129</v>
      </c>
      <c r="EK93">
        <v>40.36999999999998</v>
      </c>
      <c r="EL93">
        <v>0</v>
      </c>
      <c r="EM93">
        <v>102.2000000476837</v>
      </c>
      <c r="EN93">
        <v>0</v>
      </c>
      <c r="EO93">
        <v>609.77656</v>
      </c>
      <c r="EP93">
        <v>-10.11776925491679</v>
      </c>
      <c r="EQ93">
        <v>190.0000005434541</v>
      </c>
      <c r="ER93">
        <v>11677.092</v>
      </c>
      <c r="ES93">
        <v>15</v>
      </c>
      <c r="ET93">
        <v>1689873737</v>
      </c>
      <c r="EU93" t="s">
        <v>771</v>
      </c>
      <c r="EV93">
        <v>1689873737</v>
      </c>
      <c r="EW93">
        <v>1689872783.1</v>
      </c>
      <c r="EX93">
        <v>37</v>
      </c>
      <c r="EY93">
        <v>0.075</v>
      </c>
      <c r="EZ93">
        <v>0.005</v>
      </c>
      <c r="FA93">
        <v>0.87</v>
      </c>
      <c r="FB93">
        <v>0.017</v>
      </c>
      <c r="FC93">
        <v>1</v>
      </c>
      <c r="FD93">
        <v>0</v>
      </c>
      <c r="FE93">
        <v>0.38</v>
      </c>
      <c r="FF93">
        <v>0.03</v>
      </c>
      <c r="FG93">
        <v>-16.5655756097561</v>
      </c>
      <c r="FH93">
        <v>-21.27897282229964</v>
      </c>
      <c r="FI93">
        <v>2.548911902407454</v>
      </c>
      <c r="FJ93">
        <v>0</v>
      </c>
      <c r="FK93">
        <v>390.7873548387096</v>
      </c>
      <c r="FL93">
        <v>30.21677419354758</v>
      </c>
      <c r="FM93">
        <v>2.271577745694529</v>
      </c>
      <c r="FN93">
        <v>0</v>
      </c>
      <c r="FO93">
        <v>3.632801951219513</v>
      </c>
      <c r="FP93">
        <v>-0.5527634843205588</v>
      </c>
      <c r="FQ93">
        <v>0.05681050303182791</v>
      </c>
      <c r="FR93">
        <v>0</v>
      </c>
      <c r="FS93">
        <v>17.20747419354838</v>
      </c>
      <c r="FT93">
        <v>-1.167793548387065</v>
      </c>
      <c r="FU93">
        <v>0.08782806872866829</v>
      </c>
      <c r="FV93">
        <v>0</v>
      </c>
      <c r="FW93">
        <v>0</v>
      </c>
      <c r="FX93">
        <v>4</v>
      </c>
      <c r="FY93" t="s">
        <v>490</v>
      </c>
      <c r="FZ93">
        <v>3.17745</v>
      </c>
      <c r="GA93">
        <v>2.79757</v>
      </c>
      <c r="GB93">
        <v>0.100278</v>
      </c>
      <c r="GC93">
        <v>0.104256</v>
      </c>
      <c r="GD93">
        <v>0.09466819999999999</v>
      </c>
      <c r="GE93">
        <v>0.08090020000000001</v>
      </c>
      <c r="GF93">
        <v>28093.9</v>
      </c>
      <c r="GG93">
        <v>22273.8</v>
      </c>
      <c r="GH93">
        <v>29185.4</v>
      </c>
      <c r="GI93">
        <v>24361</v>
      </c>
      <c r="GJ93">
        <v>33611.5</v>
      </c>
      <c r="GK93">
        <v>32681.1</v>
      </c>
      <c r="GL93">
        <v>40257.1</v>
      </c>
      <c r="GM93">
        <v>39742.1</v>
      </c>
      <c r="GN93">
        <v>2.1656</v>
      </c>
      <c r="GO93">
        <v>1.82087</v>
      </c>
      <c r="GP93">
        <v>0.0543669</v>
      </c>
      <c r="GQ93">
        <v>0</v>
      </c>
      <c r="GR93">
        <v>24.3989</v>
      </c>
      <c r="GS93">
        <v>999.9</v>
      </c>
      <c r="GT93">
        <v>41</v>
      </c>
      <c r="GU93">
        <v>35.7</v>
      </c>
      <c r="GV93">
        <v>23.7024</v>
      </c>
      <c r="GW93">
        <v>62.7131</v>
      </c>
      <c r="GX93">
        <v>34.2468</v>
      </c>
      <c r="GY93">
        <v>1</v>
      </c>
      <c r="GZ93">
        <v>0.0525432</v>
      </c>
      <c r="HA93">
        <v>5.79553</v>
      </c>
      <c r="HB93">
        <v>20.1551</v>
      </c>
      <c r="HC93">
        <v>5.22867</v>
      </c>
      <c r="HD93">
        <v>11.9132</v>
      </c>
      <c r="HE93">
        <v>4.96465</v>
      </c>
      <c r="HF93">
        <v>3.292</v>
      </c>
      <c r="HG93">
        <v>9999</v>
      </c>
      <c r="HH93">
        <v>9999</v>
      </c>
      <c r="HI93">
        <v>9999</v>
      </c>
      <c r="HJ93">
        <v>999.9</v>
      </c>
      <c r="HK93">
        <v>4.97015</v>
      </c>
      <c r="HL93">
        <v>1.8753</v>
      </c>
      <c r="HM93">
        <v>1.87405</v>
      </c>
      <c r="HN93">
        <v>1.87326</v>
      </c>
      <c r="HO93">
        <v>1.87468</v>
      </c>
      <c r="HP93">
        <v>1.86965</v>
      </c>
      <c r="HQ93">
        <v>1.87378</v>
      </c>
      <c r="HR93">
        <v>1.87881</v>
      </c>
      <c r="HS93">
        <v>0</v>
      </c>
      <c r="HT93">
        <v>0</v>
      </c>
      <c r="HU93">
        <v>0</v>
      </c>
      <c r="HV93">
        <v>0</v>
      </c>
      <c r="HW93" t="s">
        <v>419</v>
      </c>
      <c r="HX93" t="s">
        <v>420</v>
      </c>
      <c r="HY93" t="s">
        <v>421</v>
      </c>
      <c r="HZ93" t="s">
        <v>421</v>
      </c>
      <c r="IA93" t="s">
        <v>421</v>
      </c>
      <c r="IB93" t="s">
        <v>421</v>
      </c>
      <c r="IC93">
        <v>0</v>
      </c>
      <c r="ID93">
        <v>100</v>
      </c>
      <c r="IE93">
        <v>100</v>
      </c>
      <c r="IF93">
        <v>0.9</v>
      </c>
      <c r="IG93">
        <v>0.1904</v>
      </c>
      <c r="IH93">
        <v>0.8702768569500756</v>
      </c>
      <c r="II93">
        <v>0.0007502269904989051</v>
      </c>
      <c r="IJ93">
        <v>-1.907541437940456E-06</v>
      </c>
      <c r="IK93">
        <v>4.87577687351772E-10</v>
      </c>
      <c r="IL93">
        <v>0.01779320866284759</v>
      </c>
      <c r="IM93">
        <v>-0.004180631305406676</v>
      </c>
      <c r="IN93">
        <v>0.0009752032425147314</v>
      </c>
      <c r="IO93">
        <v>-7.227821618075307E-06</v>
      </c>
      <c r="IP93">
        <v>1</v>
      </c>
      <c r="IQ93">
        <v>1943</v>
      </c>
      <c r="IR93">
        <v>1</v>
      </c>
      <c r="IS93">
        <v>21</v>
      </c>
      <c r="IT93">
        <v>1.3</v>
      </c>
      <c r="IU93">
        <v>17.2</v>
      </c>
      <c r="IV93">
        <v>1.08032</v>
      </c>
      <c r="IW93">
        <v>2.4646</v>
      </c>
      <c r="IX93">
        <v>1.42578</v>
      </c>
      <c r="IY93">
        <v>2.26685</v>
      </c>
      <c r="IZ93">
        <v>1.54785</v>
      </c>
      <c r="JA93">
        <v>2.48535</v>
      </c>
      <c r="JB93">
        <v>38.9693</v>
      </c>
      <c r="JC93">
        <v>13.9482</v>
      </c>
      <c r="JD93">
        <v>18</v>
      </c>
      <c r="JE93">
        <v>631.7089999999999</v>
      </c>
      <c r="JF93">
        <v>398.392</v>
      </c>
      <c r="JG93">
        <v>22.5873</v>
      </c>
      <c r="JH93">
        <v>27.7145</v>
      </c>
      <c r="JI93">
        <v>30.0086</v>
      </c>
      <c r="JJ93">
        <v>27.6918</v>
      </c>
      <c r="JK93">
        <v>27.642</v>
      </c>
      <c r="JL93">
        <v>21.6416</v>
      </c>
      <c r="JM93">
        <v>40.684</v>
      </c>
      <c r="JN93">
        <v>36.997</v>
      </c>
      <c r="JO93">
        <v>21.9105</v>
      </c>
      <c r="JP93">
        <v>412.294</v>
      </c>
      <c r="JQ93">
        <v>13.6419</v>
      </c>
      <c r="JR93">
        <v>95.092</v>
      </c>
      <c r="JS93">
        <v>101.115</v>
      </c>
    </row>
    <row r="94" spans="1:279">
      <c r="A94">
        <v>78</v>
      </c>
      <c r="B94">
        <v>1689873897</v>
      </c>
      <c r="C94">
        <v>12868.90000009537</v>
      </c>
      <c r="D94" t="s">
        <v>776</v>
      </c>
      <c r="E94" t="s">
        <v>777</v>
      </c>
      <c r="F94">
        <v>15</v>
      </c>
      <c r="L94" t="s">
        <v>712</v>
      </c>
      <c r="N94" t="s">
        <v>713</v>
      </c>
      <c r="O94" t="s">
        <v>714</v>
      </c>
      <c r="P94">
        <v>1689873889.25</v>
      </c>
      <c r="Q94">
        <f>(R94)/1000</f>
        <v>0</v>
      </c>
      <c r="R94">
        <f>1000*DB94*AP94*(CX94-CY94)/(100*CQ94*(1000-AP94*CX94))</f>
        <v>0</v>
      </c>
      <c r="S94">
        <f>DB94*AP94*(CW94-CV94*(1000-AP94*CY94)/(1000-AP94*CX94))/(100*CQ94)</f>
        <v>0</v>
      </c>
      <c r="T94">
        <f>CV94 - IF(AP94&gt;1, S94*CQ94*100.0/(AR94*DJ94), 0)</f>
        <v>0</v>
      </c>
      <c r="U94">
        <f>((AA94-Q94/2)*T94-S94)/(AA94+Q94/2)</f>
        <v>0</v>
      </c>
      <c r="V94">
        <f>U94*(DC94+DD94)/1000.0</f>
        <v>0</v>
      </c>
      <c r="W94">
        <f>(CV94 - IF(AP94&gt;1, S94*CQ94*100.0/(AR94*DJ94), 0))*(DC94+DD94)/1000.0</f>
        <v>0</v>
      </c>
      <c r="X94">
        <f>2.0/((1/Z94-1/Y94)+SIGN(Z94)*SQRT((1/Z94-1/Y94)*(1/Z94-1/Y94) + 4*CR94/((CR94+1)*(CR94+1))*(2*1/Z94*1/Y94-1/Y94*1/Y94)))</f>
        <v>0</v>
      </c>
      <c r="Y94">
        <f>IF(LEFT(CS94,1)&lt;&gt;"0",IF(LEFT(CS94,1)="1",3.0,CT94),$D$5+$E$5*(DJ94*DC94/($K$5*1000))+$F$5*(DJ94*DC94/($K$5*1000))*MAX(MIN(CQ94,$J$5),$I$5)*MAX(MIN(CQ94,$J$5),$I$5)+$G$5*MAX(MIN(CQ94,$J$5),$I$5)*(DJ94*DC94/($K$5*1000))+$H$5*(DJ94*DC94/($K$5*1000))*(DJ94*DC94/($K$5*1000)))</f>
        <v>0</v>
      </c>
      <c r="Z94">
        <f>Q94*(1000-(1000*0.61365*exp(17.502*AD94/(240.97+AD94))/(DC94+DD94)+CX94)/2)/(1000*0.61365*exp(17.502*AD94/(240.97+AD94))/(DC94+DD94)-CX94)</f>
        <v>0</v>
      </c>
      <c r="AA94">
        <f>1/((CR94+1)/(X94/1.6)+1/(Y94/1.37)) + CR94/((CR94+1)/(X94/1.6) + CR94/(Y94/1.37))</f>
        <v>0</v>
      </c>
      <c r="AB94">
        <f>(CM94*CP94)</f>
        <v>0</v>
      </c>
      <c r="AC94">
        <f>(DE94+(AB94+2*0.95*5.67E-8*(((DE94+$B$7)+273)^4-(DE94+273)^4)-44100*Q94)/(1.84*29.3*Y94+8*0.95*5.67E-8*(DE94+273)^3))</f>
        <v>0</v>
      </c>
      <c r="AD94">
        <f>($C$7*DF94+$D$7*DG94+$E$7*AC94)</f>
        <v>0</v>
      </c>
      <c r="AE94">
        <f>0.61365*exp(17.502*AD94/(240.97+AD94))</f>
        <v>0</v>
      </c>
      <c r="AF94">
        <f>(AG94/AH94*100)</f>
        <v>0</v>
      </c>
      <c r="AG94">
        <f>CX94*(DC94+DD94)/1000</f>
        <v>0</v>
      </c>
      <c r="AH94">
        <f>0.61365*exp(17.502*DE94/(240.97+DE94))</f>
        <v>0</v>
      </c>
      <c r="AI94">
        <f>(AE94-CX94*(DC94+DD94)/1000)</f>
        <v>0</v>
      </c>
      <c r="AJ94">
        <f>(-Q94*44100)</f>
        <v>0</v>
      </c>
      <c r="AK94">
        <f>2*29.3*Y94*0.92*(DE94-AD94)</f>
        <v>0</v>
      </c>
      <c r="AL94">
        <f>2*0.95*5.67E-8*(((DE94+$B$7)+273)^4-(AD94+273)^4)</f>
        <v>0</v>
      </c>
      <c r="AM94">
        <f>AB94+AL94+AJ94+AK94</f>
        <v>0</v>
      </c>
      <c r="AN94">
        <v>0</v>
      </c>
      <c r="AO94">
        <v>0</v>
      </c>
      <c r="AP94">
        <f>IF(AN94*$H$13&gt;=AR94,1.0,(AR94/(AR94-AN94*$H$13)))</f>
        <v>0</v>
      </c>
      <c r="AQ94">
        <f>(AP94-1)*100</f>
        <v>0</v>
      </c>
      <c r="AR94">
        <f>MAX(0,($B$13+$C$13*DJ94)/(1+$D$13*DJ94)*DC94/(DE94+273)*$E$13)</f>
        <v>0</v>
      </c>
      <c r="AS94" t="s">
        <v>742</v>
      </c>
      <c r="AT94">
        <v>12566.3</v>
      </c>
      <c r="AU94">
        <v>555.1334615384615</v>
      </c>
      <c r="AV94">
        <v>2503.65</v>
      </c>
      <c r="AW94">
        <f>1-AU94/AV94</f>
        <v>0</v>
      </c>
      <c r="AX94">
        <v>-1.558818137867793</v>
      </c>
      <c r="AY94" t="s">
        <v>778</v>
      </c>
      <c r="AZ94">
        <v>12568</v>
      </c>
      <c r="BA94">
        <v>616.64896</v>
      </c>
      <c r="BB94">
        <v>749.826</v>
      </c>
      <c r="BC94">
        <f>1-BA94/BB94</f>
        <v>0</v>
      </c>
      <c r="BD94">
        <v>0.5</v>
      </c>
      <c r="BE94">
        <f>CN94</f>
        <v>0</v>
      </c>
      <c r="BF94">
        <f>S94</f>
        <v>0</v>
      </c>
      <c r="BG94">
        <f>BC94*BD94*BE94</f>
        <v>0</v>
      </c>
      <c r="BH94">
        <f>(BF94-AX94)/BE94</f>
        <v>0</v>
      </c>
      <c r="BI94">
        <f>(AV94-BB94)/BB94</f>
        <v>0</v>
      </c>
      <c r="BJ94">
        <f>AU94/(AW94+AU94/BB94)</f>
        <v>0</v>
      </c>
      <c r="BK94" t="s">
        <v>779</v>
      </c>
      <c r="BL94">
        <v>434.51</v>
      </c>
      <c r="BM94">
        <f>IF(BL94&lt;&gt;0, BL94, BJ94)</f>
        <v>0</v>
      </c>
      <c r="BN94">
        <f>1-BM94/BB94</f>
        <v>0</v>
      </c>
      <c r="BO94">
        <f>(BB94-BA94)/(BB94-BM94)</f>
        <v>0</v>
      </c>
      <c r="BP94">
        <f>(AV94-BB94)/(AV94-BM94)</f>
        <v>0</v>
      </c>
      <c r="BQ94">
        <f>(BB94-BA94)/(BB94-AU94)</f>
        <v>0</v>
      </c>
      <c r="BR94">
        <f>(AV94-BB94)/(AV94-AU94)</f>
        <v>0</v>
      </c>
      <c r="BS94">
        <f>(BO94*BM94/BA94)</f>
        <v>0</v>
      </c>
      <c r="BT94">
        <f>(1-BS94)</f>
        <v>0</v>
      </c>
      <c r="BU94">
        <v>2932</v>
      </c>
      <c r="BV94">
        <v>300</v>
      </c>
      <c r="BW94">
        <v>300</v>
      </c>
      <c r="BX94">
        <v>300</v>
      </c>
      <c r="BY94">
        <v>12568</v>
      </c>
      <c r="BZ94">
        <v>729.51</v>
      </c>
      <c r="CA94">
        <v>-0.009107499999999999</v>
      </c>
      <c r="CB94">
        <v>-0.67</v>
      </c>
      <c r="CC94" t="s">
        <v>415</v>
      </c>
      <c r="CD94" t="s">
        <v>415</v>
      </c>
      <c r="CE94" t="s">
        <v>415</v>
      </c>
      <c r="CF94" t="s">
        <v>415</v>
      </c>
      <c r="CG94" t="s">
        <v>415</v>
      </c>
      <c r="CH94" t="s">
        <v>415</v>
      </c>
      <c r="CI94" t="s">
        <v>415</v>
      </c>
      <c r="CJ94" t="s">
        <v>415</v>
      </c>
      <c r="CK94" t="s">
        <v>415</v>
      </c>
      <c r="CL94" t="s">
        <v>415</v>
      </c>
      <c r="CM94">
        <f>$B$11*DK94+$C$11*DL94+$F$11*DW94*(1-DZ94)</f>
        <v>0</v>
      </c>
      <c r="CN94">
        <f>CM94*CO94</f>
        <v>0</v>
      </c>
      <c r="CO94">
        <f>($B$11*$D$9+$C$11*$D$9+$F$11*((EJ94+EB94)/MAX(EJ94+EB94+EK94, 0.1)*$I$9+EK94/MAX(EJ94+EB94+EK94, 0.1)*$J$9))/($B$11+$C$11+$F$11)</f>
        <v>0</v>
      </c>
      <c r="CP94">
        <f>($B$11*$K$9+$C$11*$K$9+$F$11*((EJ94+EB94)/MAX(EJ94+EB94+EK94, 0.1)*$P$9+EK94/MAX(EJ94+EB94+EK94, 0.1)*$Q$9))/($B$11+$C$11+$F$11)</f>
        <v>0</v>
      </c>
      <c r="CQ94">
        <v>6</v>
      </c>
      <c r="CR94">
        <v>0.5</v>
      </c>
      <c r="CS94" t="s">
        <v>416</v>
      </c>
      <c r="CT94">
        <v>2</v>
      </c>
      <c r="CU94">
        <v>1689873889.25</v>
      </c>
      <c r="CV94">
        <v>399.7887</v>
      </c>
      <c r="CW94">
        <v>414.8050666666666</v>
      </c>
      <c r="CX94">
        <v>17.07822333333333</v>
      </c>
      <c r="CY94">
        <v>13.52819</v>
      </c>
      <c r="CZ94">
        <v>398.8918666666668</v>
      </c>
      <c r="DA94">
        <v>16.88770666666667</v>
      </c>
      <c r="DB94">
        <v>600.1875333333334</v>
      </c>
      <c r="DC94">
        <v>101.5551333333333</v>
      </c>
      <c r="DD94">
        <v>0.09948841333333333</v>
      </c>
      <c r="DE94">
        <v>25.25185</v>
      </c>
      <c r="DF94">
        <v>25.24640333333333</v>
      </c>
      <c r="DG94">
        <v>999.9000000000002</v>
      </c>
      <c r="DH94">
        <v>0</v>
      </c>
      <c r="DI94">
        <v>0</v>
      </c>
      <c r="DJ94">
        <v>10003.06333333333</v>
      </c>
      <c r="DK94">
        <v>0</v>
      </c>
      <c r="DL94">
        <v>1905.624666666666</v>
      </c>
      <c r="DM94">
        <v>-15.0162</v>
      </c>
      <c r="DN94">
        <v>406.7351333333334</v>
      </c>
      <c r="DO94">
        <v>420.4934666666667</v>
      </c>
      <c r="DP94">
        <v>3.550033333333333</v>
      </c>
      <c r="DQ94">
        <v>414.8050666666666</v>
      </c>
      <c r="DR94">
        <v>13.52819</v>
      </c>
      <c r="DS94">
        <v>1.734380666666667</v>
      </c>
      <c r="DT94">
        <v>1.373856</v>
      </c>
      <c r="DU94">
        <v>15.20760333333333</v>
      </c>
      <c r="DV94">
        <v>11.63209333333333</v>
      </c>
      <c r="DW94">
        <v>1499.985</v>
      </c>
      <c r="DX94">
        <v>0.9729928333333333</v>
      </c>
      <c r="DY94">
        <v>0.02700692999999999</v>
      </c>
      <c r="DZ94">
        <v>0</v>
      </c>
      <c r="EA94">
        <v>616.6169333333331</v>
      </c>
      <c r="EB94">
        <v>4.99931</v>
      </c>
      <c r="EC94">
        <v>11799.27333333333</v>
      </c>
      <c r="ED94">
        <v>13259.09333333333</v>
      </c>
      <c r="EE94">
        <v>36.54133333333333</v>
      </c>
      <c r="EF94">
        <v>38.76033333333333</v>
      </c>
      <c r="EG94">
        <v>37.125</v>
      </c>
      <c r="EH94">
        <v>37.625</v>
      </c>
      <c r="EI94">
        <v>37.6996</v>
      </c>
      <c r="EJ94">
        <v>1454.612333333333</v>
      </c>
      <c r="EK94">
        <v>40.373</v>
      </c>
      <c r="EL94">
        <v>0</v>
      </c>
      <c r="EM94">
        <v>83.80000019073486</v>
      </c>
      <c r="EN94">
        <v>0</v>
      </c>
      <c r="EO94">
        <v>616.64896</v>
      </c>
      <c r="EP94">
        <v>6.510076923336275</v>
      </c>
      <c r="EQ94">
        <v>86.9769232084485</v>
      </c>
      <c r="ER94">
        <v>11804.516</v>
      </c>
      <c r="ES94">
        <v>15</v>
      </c>
      <c r="ET94">
        <v>1689873737</v>
      </c>
      <c r="EU94" t="s">
        <v>771</v>
      </c>
      <c r="EV94">
        <v>1689873737</v>
      </c>
      <c r="EW94">
        <v>1689872783.1</v>
      </c>
      <c r="EX94">
        <v>37</v>
      </c>
      <c r="EY94">
        <v>0.075</v>
      </c>
      <c r="EZ94">
        <v>0.005</v>
      </c>
      <c r="FA94">
        <v>0.87</v>
      </c>
      <c r="FB94">
        <v>0.017</v>
      </c>
      <c r="FC94">
        <v>1</v>
      </c>
      <c r="FD94">
        <v>0</v>
      </c>
      <c r="FE94">
        <v>0.38</v>
      </c>
      <c r="FF94">
        <v>0.03</v>
      </c>
      <c r="FG94">
        <v>-15.00692682926829</v>
      </c>
      <c r="FH94">
        <v>-0.2465686411150062</v>
      </c>
      <c r="FI94">
        <v>0.04795056918398784</v>
      </c>
      <c r="FJ94">
        <v>1</v>
      </c>
      <c r="FK94">
        <v>399.7815806451613</v>
      </c>
      <c r="FL94">
        <v>0.5098548387088261</v>
      </c>
      <c r="FM94">
        <v>0.04399470216899097</v>
      </c>
      <c r="FN94">
        <v>1</v>
      </c>
      <c r="FO94">
        <v>3.529258048780488</v>
      </c>
      <c r="FP94">
        <v>0.3811764459930331</v>
      </c>
      <c r="FQ94">
        <v>0.03795406801806058</v>
      </c>
      <c r="FR94">
        <v>1</v>
      </c>
      <c r="FS94">
        <v>17.07811612903226</v>
      </c>
      <c r="FT94">
        <v>-0.00290322580645405</v>
      </c>
      <c r="FU94">
        <v>0.002421422772135445</v>
      </c>
      <c r="FV94">
        <v>1</v>
      </c>
      <c r="FW94">
        <v>4</v>
      </c>
      <c r="FX94">
        <v>4</v>
      </c>
      <c r="FY94" t="s">
        <v>418</v>
      </c>
      <c r="FZ94">
        <v>3.17769</v>
      </c>
      <c r="GA94">
        <v>2.79721</v>
      </c>
      <c r="GB94">
        <v>0.101227</v>
      </c>
      <c r="GC94">
        <v>0.104787</v>
      </c>
      <c r="GD94">
        <v>0.0946704</v>
      </c>
      <c r="GE94">
        <v>0.0807356</v>
      </c>
      <c r="GF94">
        <v>28061.6</v>
      </c>
      <c r="GG94">
        <v>22259.6</v>
      </c>
      <c r="GH94">
        <v>29182.8</v>
      </c>
      <c r="GI94">
        <v>24360</v>
      </c>
      <c r="GJ94">
        <v>33608.9</v>
      </c>
      <c r="GK94">
        <v>32686.3</v>
      </c>
      <c r="GL94">
        <v>40253.9</v>
      </c>
      <c r="GM94">
        <v>39741.1</v>
      </c>
      <c r="GN94">
        <v>2.16542</v>
      </c>
      <c r="GO94">
        <v>1.81928</v>
      </c>
      <c r="GP94">
        <v>0.0364855</v>
      </c>
      <c r="GQ94">
        <v>0</v>
      </c>
      <c r="GR94">
        <v>24.6376</v>
      </c>
      <c r="GS94">
        <v>999.9</v>
      </c>
      <c r="GT94">
        <v>40.1</v>
      </c>
      <c r="GU94">
        <v>35.9</v>
      </c>
      <c r="GV94">
        <v>23.4388</v>
      </c>
      <c r="GW94">
        <v>61.8731</v>
      </c>
      <c r="GX94">
        <v>33.6819</v>
      </c>
      <c r="GY94">
        <v>1</v>
      </c>
      <c r="GZ94">
        <v>0.0457292</v>
      </c>
      <c r="HA94">
        <v>1.99986</v>
      </c>
      <c r="HB94">
        <v>20.2543</v>
      </c>
      <c r="HC94">
        <v>5.22807</v>
      </c>
      <c r="HD94">
        <v>11.9083</v>
      </c>
      <c r="HE94">
        <v>4.9639</v>
      </c>
      <c r="HF94">
        <v>3.292</v>
      </c>
      <c r="HG94">
        <v>9999</v>
      </c>
      <c r="HH94">
        <v>9999</v>
      </c>
      <c r="HI94">
        <v>9999</v>
      </c>
      <c r="HJ94">
        <v>999.9</v>
      </c>
      <c r="HK94">
        <v>4.97025</v>
      </c>
      <c r="HL94">
        <v>1.87531</v>
      </c>
      <c r="HM94">
        <v>1.87408</v>
      </c>
      <c r="HN94">
        <v>1.87331</v>
      </c>
      <c r="HO94">
        <v>1.87469</v>
      </c>
      <c r="HP94">
        <v>1.86966</v>
      </c>
      <c r="HQ94">
        <v>1.8738</v>
      </c>
      <c r="HR94">
        <v>1.87889</v>
      </c>
      <c r="HS94">
        <v>0</v>
      </c>
      <c r="HT94">
        <v>0</v>
      </c>
      <c r="HU94">
        <v>0</v>
      </c>
      <c r="HV94">
        <v>0</v>
      </c>
      <c r="HW94" t="s">
        <v>419</v>
      </c>
      <c r="HX94" t="s">
        <v>420</v>
      </c>
      <c r="HY94" t="s">
        <v>421</v>
      </c>
      <c r="HZ94" t="s">
        <v>421</v>
      </c>
      <c r="IA94" t="s">
        <v>421</v>
      </c>
      <c r="IB94" t="s">
        <v>421</v>
      </c>
      <c r="IC94">
        <v>0</v>
      </c>
      <c r="ID94">
        <v>100</v>
      </c>
      <c r="IE94">
        <v>100</v>
      </c>
      <c r="IF94">
        <v>0.897</v>
      </c>
      <c r="IG94">
        <v>0.1904</v>
      </c>
      <c r="IH94">
        <v>0.8702768569500756</v>
      </c>
      <c r="II94">
        <v>0.0007502269904989051</v>
      </c>
      <c r="IJ94">
        <v>-1.907541437940456E-06</v>
      </c>
      <c r="IK94">
        <v>4.87577687351772E-10</v>
      </c>
      <c r="IL94">
        <v>0.01779320866284759</v>
      </c>
      <c r="IM94">
        <v>-0.004180631305406676</v>
      </c>
      <c r="IN94">
        <v>0.0009752032425147314</v>
      </c>
      <c r="IO94">
        <v>-7.227821618075307E-06</v>
      </c>
      <c r="IP94">
        <v>1</v>
      </c>
      <c r="IQ94">
        <v>1943</v>
      </c>
      <c r="IR94">
        <v>1</v>
      </c>
      <c r="IS94">
        <v>21</v>
      </c>
      <c r="IT94">
        <v>2.7</v>
      </c>
      <c r="IU94">
        <v>18.6</v>
      </c>
      <c r="IV94">
        <v>1.08276</v>
      </c>
      <c r="IW94">
        <v>2.46948</v>
      </c>
      <c r="IX94">
        <v>1.42578</v>
      </c>
      <c r="IY94">
        <v>2.26562</v>
      </c>
      <c r="IZ94">
        <v>1.54785</v>
      </c>
      <c r="JA94">
        <v>2.36206</v>
      </c>
      <c r="JB94">
        <v>39.0188</v>
      </c>
      <c r="JC94">
        <v>13.9657</v>
      </c>
      <c r="JD94">
        <v>18</v>
      </c>
      <c r="JE94">
        <v>631.878</v>
      </c>
      <c r="JF94">
        <v>397.731</v>
      </c>
      <c r="JG94">
        <v>21.8193</v>
      </c>
      <c r="JH94">
        <v>27.7445</v>
      </c>
      <c r="JI94">
        <v>29.9999</v>
      </c>
      <c r="JJ94">
        <v>27.72</v>
      </c>
      <c r="JK94">
        <v>27.672</v>
      </c>
      <c r="JL94">
        <v>21.6869</v>
      </c>
      <c r="JM94">
        <v>38.3186</v>
      </c>
      <c r="JN94">
        <v>32.4257</v>
      </c>
      <c r="JO94">
        <v>21.8188</v>
      </c>
      <c r="JP94">
        <v>414.937</v>
      </c>
      <c r="JQ94">
        <v>13.4852</v>
      </c>
      <c r="JR94">
        <v>95.08410000000001</v>
      </c>
      <c r="JS94">
        <v>101.112</v>
      </c>
    </row>
    <row r="95" spans="1:279">
      <c r="A95">
        <v>79</v>
      </c>
      <c r="B95">
        <v>1689873981.5</v>
      </c>
      <c r="C95">
        <v>12953.40000009537</v>
      </c>
      <c r="D95" t="s">
        <v>780</v>
      </c>
      <c r="E95" t="s">
        <v>781</v>
      </c>
      <c r="F95">
        <v>15</v>
      </c>
      <c r="L95" t="s">
        <v>712</v>
      </c>
      <c r="N95" t="s">
        <v>713</v>
      </c>
      <c r="O95" t="s">
        <v>714</v>
      </c>
      <c r="P95">
        <v>1689873973.75</v>
      </c>
      <c r="Q95">
        <f>(R95)/1000</f>
        <v>0</v>
      </c>
      <c r="R95">
        <f>1000*DB95*AP95*(CX95-CY95)/(100*CQ95*(1000-AP95*CX95))</f>
        <v>0</v>
      </c>
      <c r="S95">
        <f>DB95*AP95*(CW95-CV95*(1000-AP95*CY95)/(1000-AP95*CX95))/(100*CQ95)</f>
        <v>0</v>
      </c>
      <c r="T95">
        <f>CV95 - IF(AP95&gt;1, S95*CQ95*100.0/(AR95*DJ95), 0)</f>
        <v>0</v>
      </c>
      <c r="U95">
        <f>((AA95-Q95/2)*T95-S95)/(AA95+Q95/2)</f>
        <v>0</v>
      </c>
      <c r="V95">
        <f>U95*(DC95+DD95)/1000.0</f>
        <v>0</v>
      </c>
      <c r="W95">
        <f>(CV95 - IF(AP95&gt;1, S95*CQ95*100.0/(AR95*DJ95), 0))*(DC95+DD95)/1000.0</f>
        <v>0</v>
      </c>
      <c r="X95">
        <f>2.0/((1/Z95-1/Y95)+SIGN(Z95)*SQRT((1/Z95-1/Y95)*(1/Z95-1/Y95) + 4*CR95/((CR95+1)*(CR95+1))*(2*1/Z95*1/Y95-1/Y95*1/Y95)))</f>
        <v>0</v>
      </c>
      <c r="Y95">
        <f>IF(LEFT(CS95,1)&lt;&gt;"0",IF(LEFT(CS95,1)="1",3.0,CT95),$D$5+$E$5*(DJ95*DC95/($K$5*1000))+$F$5*(DJ95*DC95/($K$5*1000))*MAX(MIN(CQ95,$J$5),$I$5)*MAX(MIN(CQ95,$J$5),$I$5)+$G$5*MAX(MIN(CQ95,$J$5),$I$5)*(DJ95*DC95/($K$5*1000))+$H$5*(DJ95*DC95/($K$5*1000))*(DJ95*DC95/($K$5*1000)))</f>
        <v>0</v>
      </c>
      <c r="Z95">
        <f>Q95*(1000-(1000*0.61365*exp(17.502*AD95/(240.97+AD95))/(DC95+DD95)+CX95)/2)/(1000*0.61365*exp(17.502*AD95/(240.97+AD95))/(DC95+DD95)-CX95)</f>
        <v>0</v>
      </c>
      <c r="AA95">
        <f>1/((CR95+1)/(X95/1.6)+1/(Y95/1.37)) + CR95/((CR95+1)/(X95/1.6) + CR95/(Y95/1.37))</f>
        <v>0</v>
      </c>
      <c r="AB95">
        <f>(CM95*CP95)</f>
        <v>0</v>
      </c>
      <c r="AC95">
        <f>(DE95+(AB95+2*0.95*5.67E-8*(((DE95+$B$7)+273)^4-(DE95+273)^4)-44100*Q95)/(1.84*29.3*Y95+8*0.95*5.67E-8*(DE95+273)^3))</f>
        <v>0</v>
      </c>
      <c r="AD95">
        <f>($C$7*DF95+$D$7*DG95+$E$7*AC95)</f>
        <v>0</v>
      </c>
      <c r="AE95">
        <f>0.61365*exp(17.502*AD95/(240.97+AD95))</f>
        <v>0</v>
      </c>
      <c r="AF95">
        <f>(AG95/AH95*100)</f>
        <v>0</v>
      </c>
      <c r="AG95">
        <f>CX95*(DC95+DD95)/1000</f>
        <v>0</v>
      </c>
      <c r="AH95">
        <f>0.61365*exp(17.502*DE95/(240.97+DE95))</f>
        <v>0</v>
      </c>
      <c r="AI95">
        <f>(AE95-CX95*(DC95+DD95)/1000)</f>
        <v>0</v>
      </c>
      <c r="AJ95">
        <f>(-Q95*44100)</f>
        <v>0</v>
      </c>
      <c r="AK95">
        <f>2*29.3*Y95*0.92*(DE95-AD95)</f>
        <v>0</v>
      </c>
      <c r="AL95">
        <f>2*0.95*5.67E-8*(((DE95+$B$7)+273)^4-(AD95+273)^4)</f>
        <v>0</v>
      </c>
      <c r="AM95">
        <f>AB95+AL95+AJ95+AK95</f>
        <v>0</v>
      </c>
      <c r="AN95">
        <v>0</v>
      </c>
      <c r="AO95">
        <v>0</v>
      </c>
      <c r="AP95">
        <f>IF(AN95*$H$13&gt;=AR95,1.0,(AR95/(AR95-AN95*$H$13)))</f>
        <v>0</v>
      </c>
      <c r="AQ95">
        <f>(AP95-1)*100</f>
        <v>0</v>
      </c>
      <c r="AR95">
        <f>MAX(0,($B$13+$C$13*DJ95)/(1+$D$13*DJ95)*DC95/(DE95+273)*$E$13)</f>
        <v>0</v>
      </c>
      <c r="AS95" t="s">
        <v>742</v>
      </c>
      <c r="AT95">
        <v>12566.3</v>
      </c>
      <c r="AU95">
        <v>555.1334615384615</v>
      </c>
      <c r="AV95">
        <v>2503.65</v>
      </c>
      <c r="AW95">
        <f>1-AU95/AV95</f>
        <v>0</v>
      </c>
      <c r="AX95">
        <v>-1.558818137867793</v>
      </c>
      <c r="AY95" t="s">
        <v>782</v>
      </c>
      <c r="AZ95">
        <v>12567.5</v>
      </c>
      <c r="BA95">
        <v>625.0370399999999</v>
      </c>
      <c r="BB95">
        <v>779.201</v>
      </c>
      <c r="BC95">
        <f>1-BA95/BB95</f>
        <v>0</v>
      </c>
      <c r="BD95">
        <v>0.5</v>
      </c>
      <c r="BE95">
        <f>CN95</f>
        <v>0</v>
      </c>
      <c r="BF95">
        <f>S95</f>
        <v>0</v>
      </c>
      <c r="BG95">
        <f>BC95*BD95*BE95</f>
        <v>0</v>
      </c>
      <c r="BH95">
        <f>(BF95-AX95)/BE95</f>
        <v>0</v>
      </c>
      <c r="BI95">
        <f>(AV95-BB95)/BB95</f>
        <v>0</v>
      </c>
      <c r="BJ95">
        <f>AU95/(AW95+AU95/BB95)</f>
        <v>0</v>
      </c>
      <c r="BK95" t="s">
        <v>783</v>
      </c>
      <c r="BL95">
        <v>431.13</v>
      </c>
      <c r="BM95">
        <f>IF(BL95&lt;&gt;0, BL95, BJ95)</f>
        <v>0</v>
      </c>
      <c r="BN95">
        <f>1-BM95/BB95</f>
        <v>0</v>
      </c>
      <c r="BO95">
        <f>(BB95-BA95)/(BB95-BM95)</f>
        <v>0</v>
      </c>
      <c r="BP95">
        <f>(AV95-BB95)/(AV95-BM95)</f>
        <v>0</v>
      </c>
      <c r="BQ95">
        <f>(BB95-BA95)/(BB95-AU95)</f>
        <v>0</v>
      </c>
      <c r="BR95">
        <f>(AV95-BB95)/(AV95-AU95)</f>
        <v>0</v>
      </c>
      <c r="BS95">
        <f>(BO95*BM95/BA95)</f>
        <v>0</v>
      </c>
      <c r="BT95">
        <f>(1-BS95)</f>
        <v>0</v>
      </c>
      <c r="BU95">
        <v>2934</v>
      </c>
      <c r="BV95">
        <v>300</v>
      </c>
      <c r="BW95">
        <v>300</v>
      </c>
      <c r="BX95">
        <v>300</v>
      </c>
      <c r="BY95">
        <v>12567.5</v>
      </c>
      <c r="BZ95">
        <v>755.26</v>
      </c>
      <c r="CA95">
        <v>-0.009106660000000001</v>
      </c>
      <c r="CB95">
        <v>-0.97</v>
      </c>
      <c r="CC95" t="s">
        <v>415</v>
      </c>
      <c r="CD95" t="s">
        <v>415</v>
      </c>
      <c r="CE95" t="s">
        <v>415</v>
      </c>
      <c r="CF95" t="s">
        <v>415</v>
      </c>
      <c r="CG95" t="s">
        <v>415</v>
      </c>
      <c r="CH95" t="s">
        <v>415</v>
      </c>
      <c r="CI95" t="s">
        <v>415</v>
      </c>
      <c r="CJ95" t="s">
        <v>415</v>
      </c>
      <c r="CK95" t="s">
        <v>415</v>
      </c>
      <c r="CL95" t="s">
        <v>415</v>
      </c>
      <c r="CM95">
        <f>$B$11*DK95+$C$11*DL95+$F$11*DW95*(1-DZ95)</f>
        <v>0</v>
      </c>
      <c r="CN95">
        <f>CM95*CO95</f>
        <v>0</v>
      </c>
      <c r="CO95">
        <f>($B$11*$D$9+$C$11*$D$9+$F$11*((EJ95+EB95)/MAX(EJ95+EB95+EK95, 0.1)*$I$9+EK95/MAX(EJ95+EB95+EK95, 0.1)*$J$9))/($B$11+$C$11+$F$11)</f>
        <v>0</v>
      </c>
      <c r="CP95">
        <f>($B$11*$K$9+$C$11*$K$9+$F$11*((EJ95+EB95)/MAX(EJ95+EB95+EK95, 0.1)*$P$9+EK95/MAX(EJ95+EB95+EK95, 0.1)*$Q$9))/($B$11+$C$11+$F$11)</f>
        <v>0</v>
      </c>
      <c r="CQ95">
        <v>6</v>
      </c>
      <c r="CR95">
        <v>0.5</v>
      </c>
      <c r="CS95" t="s">
        <v>416</v>
      </c>
      <c r="CT95">
        <v>2</v>
      </c>
      <c r="CU95">
        <v>1689873973.75</v>
      </c>
      <c r="CV95">
        <v>596.7171</v>
      </c>
      <c r="CW95">
        <v>618.4707333333333</v>
      </c>
      <c r="CX95">
        <v>16.96692666666666</v>
      </c>
      <c r="CY95">
        <v>13.33206</v>
      </c>
      <c r="CZ95">
        <v>595.9741</v>
      </c>
      <c r="DA95">
        <v>16.77886666666667</v>
      </c>
      <c r="DB95">
        <v>600.2255999999999</v>
      </c>
      <c r="DC95">
        <v>101.5566666666666</v>
      </c>
      <c r="DD95">
        <v>0.10013205</v>
      </c>
      <c r="DE95">
        <v>25.24819333333333</v>
      </c>
      <c r="DF95">
        <v>25.27404666666667</v>
      </c>
      <c r="DG95">
        <v>999.9000000000002</v>
      </c>
      <c r="DH95">
        <v>0</v>
      </c>
      <c r="DI95">
        <v>0</v>
      </c>
      <c r="DJ95">
        <v>9991.835333333333</v>
      </c>
      <c r="DK95">
        <v>0</v>
      </c>
      <c r="DL95">
        <v>1910.560333333333</v>
      </c>
      <c r="DM95">
        <v>-21.75348333333333</v>
      </c>
      <c r="DN95">
        <v>607.0163666666667</v>
      </c>
      <c r="DO95">
        <v>626.8276000000001</v>
      </c>
      <c r="DP95">
        <v>3.634859333333333</v>
      </c>
      <c r="DQ95">
        <v>618.4707333333333</v>
      </c>
      <c r="DR95">
        <v>13.33206</v>
      </c>
      <c r="DS95">
        <v>1.723103333333333</v>
      </c>
      <c r="DT95">
        <v>1.353959</v>
      </c>
      <c r="DU95">
        <v>15.10613666666667</v>
      </c>
      <c r="DV95">
        <v>11.41152333333333</v>
      </c>
      <c r="DW95">
        <v>1499.978333333333</v>
      </c>
      <c r="DX95">
        <v>0.9729938333333332</v>
      </c>
      <c r="DY95">
        <v>0.02700591</v>
      </c>
      <c r="DZ95">
        <v>0</v>
      </c>
      <c r="EA95">
        <v>625.0031666666666</v>
      </c>
      <c r="EB95">
        <v>4.99931</v>
      </c>
      <c r="EC95">
        <v>12001.78333333333</v>
      </c>
      <c r="ED95">
        <v>13259.01666666666</v>
      </c>
      <c r="EE95">
        <v>36.375</v>
      </c>
      <c r="EF95">
        <v>38.59139999999999</v>
      </c>
      <c r="EG95">
        <v>37</v>
      </c>
      <c r="EH95">
        <v>37.5</v>
      </c>
      <c r="EI95">
        <v>37.5248</v>
      </c>
      <c r="EJ95">
        <v>1454.607666666667</v>
      </c>
      <c r="EK95">
        <v>40.37066666666666</v>
      </c>
      <c r="EL95">
        <v>0</v>
      </c>
      <c r="EM95">
        <v>83.80000019073486</v>
      </c>
      <c r="EN95">
        <v>0</v>
      </c>
      <c r="EO95">
        <v>625.0370399999999</v>
      </c>
      <c r="EP95">
        <v>5.83023074707109</v>
      </c>
      <c r="EQ95">
        <v>542.8615365589131</v>
      </c>
      <c r="ER95">
        <v>12006.044</v>
      </c>
      <c r="ES95">
        <v>15</v>
      </c>
      <c r="ET95">
        <v>1689873737</v>
      </c>
      <c r="EU95" t="s">
        <v>771</v>
      </c>
      <c r="EV95">
        <v>1689873737</v>
      </c>
      <c r="EW95">
        <v>1689872783.1</v>
      </c>
      <c r="EX95">
        <v>37</v>
      </c>
      <c r="EY95">
        <v>0.075</v>
      </c>
      <c r="EZ95">
        <v>0.005</v>
      </c>
      <c r="FA95">
        <v>0.87</v>
      </c>
      <c r="FB95">
        <v>0.017</v>
      </c>
      <c r="FC95">
        <v>1</v>
      </c>
      <c r="FD95">
        <v>0</v>
      </c>
      <c r="FE95">
        <v>0.38</v>
      </c>
      <c r="FF95">
        <v>0.03</v>
      </c>
      <c r="FG95">
        <v>-21.96441463414634</v>
      </c>
      <c r="FH95">
        <v>4.822118466898953</v>
      </c>
      <c r="FI95">
        <v>0.4783705638636306</v>
      </c>
      <c r="FJ95">
        <v>0</v>
      </c>
      <c r="FK95">
        <v>596.6621612903226</v>
      </c>
      <c r="FL95">
        <v>11.79130645160995</v>
      </c>
      <c r="FM95">
        <v>0.8853690353881497</v>
      </c>
      <c r="FN95">
        <v>0</v>
      </c>
      <c r="FO95">
        <v>3.654115365853658</v>
      </c>
      <c r="FP95">
        <v>-0.2994167247386691</v>
      </c>
      <c r="FQ95">
        <v>0.03468342635741951</v>
      </c>
      <c r="FR95">
        <v>1</v>
      </c>
      <c r="FS95">
        <v>16.96546129032258</v>
      </c>
      <c r="FT95">
        <v>0.3833806451613424</v>
      </c>
      <c r="FU95">
        <v>0.02864746430730458</v>
      </c>
      <c r="FV95">
        <v>1</v>
      </c>
      <c r="FW95">
        <v>2</v>
      </c>
      <c r="FX95">
        <v>4</v>
      </c>
      <c r="FY95" t="s">
        <v>459</v>
      </c>
      <c r="FZ95">
        <v>3.17756</v>
      </c>
      <c r="GA95">
        <v>2.79675</v>
      </c>
      <c r="GB95">
        <v>0.136158</v>
      </c>
      <c r="GC95">
        <v>0.140255</v>
      </c>
      <c r="GD95">
        <v>0.0944527</v>
      </c>
      <c r="GE95">
        <v>0.0801953</v>
      </c>
      <c r="GF95">
        <v>26972.3</v>
      </c>
      <c r="GG95">
        <v>21379.4</v>
      </c>
      <c r="GH95">
        <v>29184.2</v>
      </c>
      <c r="GI95">
        <v>24362</v>
      </c>
      <c r="GJ95">
        <v>33620.4</v>
      </c>
      <c r="GK95">
        <v>32709.7</v>
      </c>
      <c r="GL95">
        <v>40256.2</v>
      </c>
      <c r="GM95">
        <v>39744.4</v>
      </c>
      <c r="GN95">
        <v>2.16575</v>
      </c>
      <c r="GO95">
        <v>1.81977</v>
      </c>
      <c r="GP95">
        <v>0.0275783</v>
      </c>
      <c r="GQ95">
        <v>0</v>
      </c>
      <c r="GR95">
        <v>24.8289</v>
      </c>
      <c r="GS95">
        <v>999.9</v>
      </c>
      <c r="GT95">
        <v>39</v>
      </c>
      <c r="GU95">
        <v>36</v>
      </c>
      <c r="GV95">
        <v>22.9197</v>
      </c>
      <c r="GW95">
        <v>62.2331</v>
      </c>
      <c r="GX95">
        <v>33.3574</v>
      </c>
      <c r="GY95">
        <v>1</v>
      </c>
      <c r="GZ95">
        <v>0.0436687</v>
      </c>
      <c r="HA95">
        <v>2.16764</v>
      </c>
      <c r="HB95">
        <v>20.2521</v>
      </c>
      <c r="HC95">
        <v>5.22687</v>
      </c>
      <c r="HD95">
        <v>11.9083</v>
      </c>
      <c r="HE95">
        <v>4.9639</v>
      </c>
      <c r="HF95">
        <v>3.292</v>
      </c>
      <c r="HG95">
        <v>9999</v>
      </c>
      <c r="HH95">
        <v>9999</v>
      </c>
      <c r="HI95">
        <v>9999</v>
      </c>
      <c r="HJ95">
        <v>999.9</v>
      </c>
      <c r="HK95">
        <v>4.97027</v>
      </c>
      <c r="HL95">
        <v>1.87531</v>
      </c>
      <c r="HM95">
        <v>1.87408</v>
      </c>
      <c r="HN95">
        <v>1.87332</v>
      </c>
      <c r="HO95">
        <v>1.87469</v>
      </c>
      <c r="HP95">
        <v>1.86966</v>
      </c>
      <c r="HQ95">
        <v>1.87381</v>
      </c>
      <c r="HR95">
        <v>1.87883</v>
      </c>
      <c r="HS95">
        <v>0</v>
      </c>
      <c r="HT95">
        <v>0</v>
      </c>
      <c r="HU95">
        <v>0</v>
      </c>
      <c r="HV95">
        <v>0</v>
      </c>
      <c r="HW95" t="s">
        <v>419</v>
      </c>
      <c r="HX95" t="s">
        <v>420</v>
      </c>
      <c r="HY95" t="s">
        <v>421</v>
      </c>
      <c r="HZ95" t="s">
        <v>421</v>
      </c>
      <c r="IA95" t="s">
        <v>421</v>
      </c>
      <c r="IB95" t="s">
        <v>421</v>
      </c>
      <c r="IC95">
        <v>0</v>
      </c>
      <c r="ID95">
        <v>100</v>
      </c>
      <c r="IE95">
        <v>100</v>
      </c>
      <c r="IF95">
        <v>0.742</v>
      </c>
      <c r="IG95">
        <v>0.1892</v>
      </c>
      <c r="IH95">
        <v>0.8702768569500756</v>
      </c>
      <c r="II95">
        <v>0.0007502269904989051</v>
      </c>
      <c r="IJ95">
        <v>-1.907541437940456E-06</v>
      </c>
      <c r="IK95">
        <v>4.87577687351772E-10</v>
      </c>
      <c r="IL95">
        <v>0.01779320866284759</v>
      </c>
      <c r="IM95">
        <v>-0.004180631305406676</v>
      </c>
      <c r="IN95">
        <v>0.0009752032425147314</v>
      </c>
      <c r="IO95">
        <v>-7.227821618075307E-06</v>
      </c>
      <c r="IP95">
        <v>1</v>
      </c>
      <c r="IQ95">
        <v>1943</v>
      </c>
      <c r="IR95">
        <v>1</v>
      </c>
      <c r="IS95">
        <v>21</v>
      </c>
      <c r="IT95">
        <v>4.1</v>
      </c>
      <c r="IU95">
        <v>20</v>
      </c>
      <c r="IV95">
        <v>1.49536</v>
      </c>
      <c r="IW95">
        <v>2.45117</v>
      </c>
      <c r="IX95">
        <v>1.42578</v>
      </c>
      <c r="IY95">
        <v>2.26562</v>
      </c>
      <c r="IZ95">
        <v>1.54785</v>
      </c>
      <c r="JA95">
        <v>2.37061</v>
      </c>
      <c r="JB95">
        <v>39.0188</v>
      </c>
      <c r="JC95">
        <v>13.9569</v>
      </c>
      <c r="JD95">
        <v>18</v>
      </c>
      <c r="JE95">
        <v>631.925</v>
      </c>
      <c r="JF95">
        <v>397.847</v>
      </c>
      <c r="JG95">
        <v>21.6246</v>
      </c>
      <c r="JH95">
        <v>27.7226</v>
      </c>
      <c r="JI95">
        <v>29.9998</v>
      </c>
      <c r="JJ95">
        <v>27.7016</v>
      </c>
      <c r="JK95">
        <v>27.6492</v>
      </c>
      <c r="JL95">
        <v>29.9582</v>
      </c>
      <c r="JM95">
        <v>37.0124</v>
      </c>
      <c r="JN95">
        <v>28.1589</v>
      </c>
      <c r="JO95">
        <v>21.5882</v>
      </c>
      <c r="JP95">
        <v>619.499</v>
      </c>
      <c r="JQ95">
        <v>13.4164</v>
      </c>
      <c r="JR95">
        <v>95.08920000000001</v>
      </c>
      <c r="JS95">
        <v>101.12</v>
      </c>
    </row>
    <row r="96" spans="1:279">
      <c r="A96">
        <v>80</v>
      </c>
      <c r="B96">
        <v>1689874066</v>
      </c>
      <c r="C96">
        <v>13037.90000009537</v>
      </c>
      <c r="D96" t="s">
        <v>784</v>
      </c>
      <c r="E96" t="s">
        <v>785</v>
      </c>
      <c r="F96">
        <v>15</v>
      </c>
      <c r="L96" t="s">
        <v>712</v>
      </c>
      <c r="N96" t="s">
        <v>713</v>
      </c>
      <c r="O96" t="s">
        <v>714</v>
      </c>
      <c r="P96">
        <v>1689874058.25</v>
      </c>
      <c r="Q96">
        <f>(R96)/1000</f>
        <v>0</v>
      </c>
      <c r="R96">
        <f>1000*DB96*AP96*(CX96-CY96)/(100*CQ96*(1000-AP96*CX96))</f>
        <v>0</v>
      </c>
      <c r="S96">
        <f>DB96*AP96*(CW96-CV96*(1000-AP96*CY96)/(1000-AP96*CX96))/(100*CQ96)</f>
        <v>0</v>
      </c>
      <c r="T96">
        <f>CV96 - IF(AP96&gt;1, S96*CQ96*100.0/(AR96*DJ96), 0)</f>
        <v>0</v>
      </c>
      <c r="U96">
        <f>((AA96-Q96/2)*T96-S96)/(AA96+Q96/2)</f>
        <v>0</v>
      </c>
      <c r="V96">
        <f>U96*(DC96+DD96)/1000.0</f>
        <v>0</v>
      </c>
      <c r="W96">
        <f>(CV96 - IF(AP96&gt;1, S96*CQ96*100.0/(AR96*DJ96), 0))*(DC96+DD96)/1000.0</f>
        <v>0</v>
      </c>
      <c r="X96">
        <f>2.0/((1/Z96-1/Y96)+SIGN(Z96)*SQRT((1/Z96-1/Y96)*(1/Z96-1/Y96) + 4*CR96/((CR96+1)*(CR96+1))*(2*1/Z96*1/Y96-1/Y96*1/Y96)))</f>
        <v>0</v>
      </c>
      <c r="Y96">
        <f>IF(LEFT(CS96,1)&lt;&gt;"0",IF(LEFT(CS96,1)="1",3.0,CT96),$D$5+$E$5*(DJ96*DC96/($K$5*1000))+$F$5*(DJ96*DC96/($K$5*1000))*MAX(MIN(CQ96,$J$5),$I$5)*MAX(MIN(CQ96,$J$5),$I$5)+$G$5*MAX(MIN(CQ96,$J$5),$I$5)*(DJ96*DC96/($K$5*1000))+$H$5*(DJ96*DC96/($K$5*1000))*(DJ96*DC96/($K$5*1000)))</f>
        <v>0</v>
      </c>
      <c r="Z96">
        <f>Q96*(1000-(1000*0.61365*exp(17.502*AD96/(240.97+AD96))/(DC96+DD96)+CX96)/2)/(1000*0.61365*exp(17.502*AD96/(240.97+AD96))/(DC96+DD96)-CX96)</f>
        <v>0</v>
      </c>
      <c r="AA96">
        <f>1/((CR96+1)/(X96/1.6)+1/(Y96/1.37)) + CR96/((CR96+1)/(X96/1.6) + CR96/(Y96/1.37))</f>
        <v>0</v>
      </c>
      <c r="AB96">
        <f>(CM96*CP96)</f>
        <v>0</v>
      </c>
      <c r="AC96">
        <f>(DE96+(AB96+2*0.95*5.67E-8*(((DE96+$B$7)+273)^4-(DE96+273)^4)-44100*Q96)/(1.84*29.3*Y96+8*0.95*5.67E-8*(DE96+273)^3))</f>
        <v>0</v>
      </c>
      <c r="AD96">
        <f>($C$7*DF96+$D$7*DG96+$E$7*AC96)</f>
        <v>0</v>
      </c>
      <c r="AE96">
        <f>0.61365*exp(17.502*AD96/(240.97+AD96))</f>
        <v>0</v>
      </c>
      <c r="AF96">
        <f>(AG96/AH96*100)</f>
        <v>0</v>
      </c>
      <c r="AG96">
        <f>CX96*(DC96+DD96)/1000</f>
        <v>0</v>
      </c>
      <c r="AH96">
        <f>0.61365*exp(17.502*DE96/(240.97+DE96))</f>
        <v>0</v>
      </c>
      <c r="AI96">
        <f>(AE96-CX96*(DC96+DD96)/1000)</f>
        <v>0</v>
      </c>
      <c r="AJ96">
        <f>(-Q96*44100)</f>
        <v>0</v>
      </c>
      <c r="AK96">
        <f>2*29.3*Y96*0.92*(DE96-AD96)</f>
        <v>0</v>
      </c>
      <c r="AL96">
        <f>2*0.95*5.67E-8*(((DE96+$B$7)+273)^4-(AD96+273)^4)</f>
        <v>0</v>
      </c>
      <c r="AM96">
        <f>AB96+AL96+AJ96+AK96</f>
        <v>0</v>
      </c>
      <c r="AN96">
        <v>0</v>
      </c>
      <c r="AO96">
        <v>0</v>
      </c>
      <c r="AP96">
        <f>IF(AN96*$H$13&gt;=AR96,1.0,(AR96/(AR96-AN96*$H$13)))</f>
        <v>0</v>
      </c>
      <c r="AQ96">
        <f>(AP96-1)*100</f>
        <v>0</v>
      </c>
      <c r="AR96">
        <f>MAX(0,($B$13+$C$13*DJ96)/(1+$D$13*DJ96)*DC96/(DE96+273)*$E$13)</f>
        <v>0</v>
      </c>
      <c r="AS96" t="s">
        <v>742</v>
      </c>
      <c r="AT96">
        <v>12566.3</v>
      </c>
      <c r="AU96">
        <v>555.1334615384615</v>
      </c>
      <c r="AV96">
        <v>2503.65</v>
      </c>
      <c r="AW96">
        <f>1-AU96/AV96</f>
        <v>0</v>
      </c>
      <c r="AX96">
        <v>-1.558818137867793</v>
      </c>
      <c r="AY96" t="s">
        <v>786</v>
      </c>
      <c r="AZ96">
        <v>12567.6</v>
      </c>
      <c r="BA96">
        <v>642.1254000000001</v>
      </c>
      <c r="BB96">
        <v>786.703</v>
      </c>
      <c r="BC96">
        <f>1-BA96/BB96</f>
        <v>0</v>
      </c>
      <c r="BD96">
        <v>0.5</v>
      </c>
      <c r="BE96">
        <f>CN96</f>
        <v>0</v>
      </c>
      <c r="BF96">
        <f>S96</f>
        <v>0</v>
      </c>
      <c r="BG96">
        <f>BC96*BD96*BE96</f>
        <v>0</v>
      </c>
      <c r="BH96">
        <f>(BF96-AX96)/BE96</f>
        <v>0</v>
      </c>
      <c r="BI96">
        <f>(AV96-BB96)/BB96</f>
        <v>0</v>
      </c>
      <c r="BJ96">
        <f>AU96/(AW96+AU96/BB96)</f>
        <v>0</v>
      </c>
      <c r="BK96" t="s">
        <v>787</v>
      </c>
      <c r="BL96">
        <v>435.17</v>
      </c>
      <c r="BM96">
        <f>IF(BL96&lt;&gt;0, BL96, BJ96)</f>
        <v>0</v>
      </c>
      <c r="BN96">
        <f>1-BM96/BB96</f>
        <v>0</v>
      </c>
      <c r="BO96">
        <f>(BB96-BA96)/(BB96-BM96)</f>
        <v>0</v>
      </c>
      <c r="BP96">
        <f>(AV96-BB96)/(AV96-BM96)</f>
        <v>0</v>
      </c>
      <c r="BQ96">
        <f>(BB96-BA96)/(BB96-AU96)</f>
        <v>0</v>
      </c>
      <c r="BR96">
        <f>(AV96-BB96)/(AV96-AU96)</f>
        <v>0</v>
      </c>
      <c r="BS96">
        <f>(BO96*BM96/BA96)</f>
        <v>0</v>
      </c>
      <c r="BT96">
        <f>(1-BS96)</f>
        <v>0</v>
      </c>
      <c r="BU96">
        <v>2936</v>
      </c>
      <c r="BV96">
        <v>300</v>
      </c>
      <c r="BW96">
        <v>300</v>
      </c>
      <c r="BX96">
        <v>300</v>
      </c>
      <c r="BY96">
        <v>12567.6</v>
      </c>
      <c r="BZ96">
        <v>763.64</v>
      </c>
      <c r="CA96">
        <v>-0.009106670000000001</v>
      </c>
      <c r="CB96">
        <v>-0.58</v>
      </c>
      <c r="CC96" t="s">
        <v>415</v>
      </c>
      <c r="CD96" t="s">
        <v>415</v>
      </c>
      <c r="CE96" t="s">
        <v>415</v>
      </c>
      <c r="CF96" t="s">
        <v>415</v>
      </c>
      <c r="CG96" t="s">
        <v>415</v>
      </c>
      <c r="CH96" t="s">
        <v>415</v>
      </c>
      <c r="CI96" t="s">
        <v>415</v>
      </c>
      <c r="CJ96" t="s">
        <v>415</v>
      </c>
      <c r="CK96" t="s">
        <v>415</v>
      </c>
      <c r="CL96" t="s">
        <v>415</v>
      </c>
      <c r="CM96">
        <f>$B$11*DK96+$C$11*DL96+$F$11*DW96*(1-DZ96)</f>
        <v>0</v>
      </c>
      <c r="CN96">
        <f>CM96*CO96</f>
        <v>0</v>
      </c>
      <c r="CO96">
        <f>($B$11*$D$9+$C$11*$D$9+$F$11*((EJ96+EB96)/MAX(EJ96+EB96+EK96, 0.1)*$I$9+EK96/MAX(EJ96+EB96+EK96, 0.1)*$J$9))/($B$11+$C$11+$F$11)</f>
        <v>0</v>
      </c>
      <c r="CP96">
        <f>($B$11*$K$9+$C$11*$K$9+$F$11*((EJ96+EB96)/MAX(EJ96+EB96+EK96, 0.1)*$P$9+EK96/MAX(EJ96+EB96+EK96, 0.1)*$Q$9))/($B$11+$C$11+$F$11)</f>
        <v>0</v>
      </c>
      <c r="CQ96">
        <v>6</v>
      </c>
      <c r="CR96">
        <v>0.5</v>
      </c>
      <c r="CS96" t="s">
        <v>416</v>
      </c>
      <c r="CT96">
        <v>2</v>
      </c>
      <c r="CU96">
        <v>1689874058.25</v>
      </c>
      <c r="CV96">
        <v>797.0984333333333</v>
      </c>
      <c r="CW96">
        <v>819.9252</v>
      </c>
      <c r="CX96">
        <v>17.07192666666667</v>
      </c>
      <c r="CY96">
        <v>13.44935666666666</v>
      </c>
      <c r="CZ96">
        <v>796.5944666666667</v>
      </c>
      <c r="DA96">
        <v>16.88156</v>
      </c>
      <c r="DB96">
        <v>600.2189999999999</v>
      </c>
      <c r="DC96">
        <v>101.5541333333333</v>
      </c>
      <c r="DD96">
        <v>0.10002278</v>
      </c>
      <c r="DE96">
        <v>25.15800333333334</v>
      </c>
      <c r="DF96">
        <v>25.24130666666667</v>
      </c>
      <c r="DG96">
        <v>999.9000000000002</v>
      </c>
      <c r="DH96">
        <v>0</v>
      </c>
      <c r="DI96">
        <v>0</v>
      </c>
      <c r="DJ96">
        <v>9989.414333333332</v>
      </c>
      <c r="DK96">
        <v>0</v>
      </c>
      <c r="DL96">
        <v>1921.194666666667</v>
      </c>
      <c r="DM96">
        <v>-22.82689666666667</v>
      </c>
      <c r="DN96">
        <v>810.9427666666667</v>
      </c>
      <c r="DO96">
        <v>831.1030666666667</v>
      </c>
      <c r="DP96">
        <v>3.622579</v>
      </c>
      <c r="DQ96">
        <v>819.9252</v>
      </c>
      <c r="DR96">
        <v>13.44935666666666</v>
      </c>
      <c r="DS96">
        <v>1.733724333333333</v>
      </c>
      <c r="DT96">
        <v>1.365837333333334</v>
      </c>
      <c r="DU96">
        <v>15.20172333333333</v>
      </c>
      <c r="DV96">
        <v>11.54354333333334</v>
      </c>
      <c r="DW96">
        <v>1499.992333333333</v>
      </c>
      <c r="DX96">
        <v>0.9729944999999998</v>
      </c>
      <c r="DY96">
        <v>0.02700522999999999</v>
      </c>
      <c r="DZ96">
        <v>0</v>
      </c>
      <c r="EA96">
        <v>642.1282</v>
      </c>
      <c r="EB96">
        <v>4.99931</v>
      </c>
      <c r="EC96">
        <v>11966.52666666666</v>
      </c>
      <c r="ED96">
        <v>13259.15</v>
      </c>
      <c r="EE96">
        <v>36.25</v>
      </c>
      <c r="EF96">
        <v>38.4895</v>
      </c>
      <c r="EG96">
        <v>36.875</v>
      </c>
      <c r="EH96">
        <v>37.31199999999999</v>
      </c>
      <c r="EI96">
        <v>37.43699999999999</v>
      </c>
      <c r="EJ96">
        <v>1454.621666666667</v>
      </c>
      <c r="EK96">
        <v>40.37066666666665</v>
      </c>
      <c r="EL96">
        <v>0</v>
      </c>
      <c r="EM96">
        <v>83.80000019073486</v>
      </c>
      <c r="EN96">
        <v>0</v>
      </c>
      <c r="EO96">
        <v>642.1254000000001</v>
      </c>
      <c r="EP96">
        <v>1.384769229509332</v>
      </c>
      <c r="EQ96">
        <v>67.78461500996339</v>
      </c>
      <c r="ER96">
        <v>11966.92</v>
      </c>
      <c r="ES96">
        <v>15</v>
      </c>
      <c r="ET96">
        <v>1689873737</v>
      </c>
      <c r="EU96" t="s">
        <v>771</v>
      </c>
      <c r="EV96">
        <v>1689873737</v>
      </c>
      <c r="EW96">
        <v>1689872783.1</v>
      </c>
      <c r="EX96">
        <v>37</v>
      </c>
      <c r="EY96">
        <v>0.075</v>
      </c>
      <c r="EZ96">
        <v>0.005</v>
      </c>
      <c r="FA96">
        <v>0.87</v>
      </c>
      <c r="FB96">
        <v>0.017</v>
      </c>
      <c r="FC96">
        <v>1</v>
      </c>
      <c r="FD96">
        <v>0</v>
      </c>
      <c r="FE96">
        <v>0.38</v>
      </c>
      <c r="FF96">
        <v>0.03</v>
      </c>
      <c r="FG96">
        <v>-23.1559125</v>
      </c>
      <c r="FH96">
        <v>5.733666416510362</v>
      </c>
      <c r="FI96">
        <v>0.5606180215563448</v>
      </c>
      <c r="FJ96">
        <v>0</v>
      </c>
      <c r="FK96">
        <v>796.9134666666667</v>
      </c>
      <c r="FL96">
        <v>11.09547497219332</v>
      </c>
      <c r="FM96">
        <v>0.8101321181689298</v>
      </c>
      <c r="FN96">
        <v>0</v>
      </c>
      <c r="FO96">
        <v>3.6225515</v>
      </c>
      <c r="FP96">
        <v>-0.02267482176360941</v>
      </c>
      <c r="FQ96">
        <v>0.01544498438814361</v>
      </c>
      <c r="FR96">
        <v>1</v>
      </c>
      <c r="FS96">
        <v>17.06958666666667</v>
      </c>
      <c r="FT96">
        <v>0.1811986651835762</v>
      </c>
      <c r="FU96">
        <v>0.01337639047808555</v>
      </c>
      <c r="FV96">
        <v>1</v>
      </c>
      <c r="FW96">
        <v>2</v>
      </c>
      <c r="FX96">
        <v>4</v>
      </c>
      <c r="FY96" t="s">
        <v>459</v>
      </c>
      <c r="FZ96">
        <v>3.17736</v>
      </c>
      <c r="GA96">
        <v>2.79707</v>
      </c>
      <c r="GB96">
        <v>0.166004</v>
      </c>
      <c r="GC96">
        <v>0.16984</v>
      </c>
      <c r="GD96">
        <v>0.0947233</v>
      </c>
      <c r="GE96">
        <v>0.08056099999999999</v>
      </c>
      <c r="GF96">
        <v>26045.3</v>
      </c>
      <c r="GG96">
        <v>20647.3</v>
      </c>
      <c r="GH96">
        <v>29189.3</v>
      </c>
      <c r="GI96">
        <v>24365.9</v>
      </c>
      <c r="GJ96">
        <v>33616.6</v>
      </c>
      <c r="GK96">
        <v>32702.7</v>
      </c>
      <c r="GL96">
        <v>40262.7</v>
      </c>
      <c r="GM96">
        <v>39750.6</v>
      </c>
      <c r="GN96">
        <v>2.16602</v>
      </c>
      <c r="GO96">
        <v>1.82127</v>
      </c>
      <c r="GP96">
        <v>0.016056</v>
      </c>
      <c r="GQ96">
        <v>0</v>
      </c>
      <c r="GR96">
        <v>24.9665</v>
      </c>
      <c r="GS96">
        <v>999.9</v>
      </c>
      <c r="GT96">
        <v>38.1</v>
      </c>
      <c r="GU96">
        <v>36.1</v>
      </c>
      <c r="GV96">
        <v>22.5163</v>
      </c>
      <c r="GW96">
        <v>61.9531</v>
      </c>
      <c r="GX96">
        <v>33.9022</v>
      </c>
      <c r="GY96">
        <v>1</v>
      </c>
      <c r="GZ96">
        <v>0.0375788</v>
      </c>
      <c r="HA96">
        <v>1.97454</v>
      </c>
      <c r="HB96">
        <v>20.253</v>
      </c>
      <c r="HC96">
        <v>5.22073</v>
      </c>
      <c r="HD96">
        <v>11.9083</v>
      </c>
      <c r="HE96">
        <v>4.9633</v>
      </c>
      <c r="HF96">
        <v>3.29133</v>
      </c>
      <c r="HG96">
        <v>9999</v>
      </c>
      <c r="HH96">
        <v>9999</v>
      </c>
      <c r="HI96">
        <v>9999</v>
      </c>
      <c r="HJ96">
        <v>999.9</v>
      </c>
      <c r="HK96">
        <v>4.97023</v>
      </c>
      <c r="HL96">
        <v>1.87531</v>
      </c>
      <c r="HM96">
        <v>1.87408</v>
      </c>
      <c r="HN96">
        <v>1.87329</v>
      </c>
      <c r="HO96">
        <v>1.87469</v>
      </c>
      <c r="HP96">
        <v>1.86966</v>
      </c>
      <c r="HQ96">
        <v>1.87378</v>
      </c>
      <c r="HR96">
        <v>1.87883</v>
      </c>
      <c r="HS96">
        <v>0</v>
      </c>
      <c r="HT96">
        <v>0</v>
      </c>
      <c r="HU96">
        <v>0</v>
      </c>
      <c r="HV96">
        <v>0</v>
      </c>
      <c r="HW96" t="s">
        <v>419</v>
      </c>
      <c r="HX96" t="s">
        <v>420</v>
      </c>
      <c r="HY96" t="s">
        <v>421</v>
      </c>
      <c r="HZ96" t="s">
        <v>421</v>
      </c>
      <c r="IA96" t="s">
        <v>421</v>
      </c>
      <c r="IB96" t="s">
        <v>421</v>
      </c>
      <c r="IC96">
        <v>0</v>
      </c>
      <c r="ID96">
        <v>100</v>
      </c>
      <c r="IE96">
        <v>100</v>
      </c>
      <c r="IF96">
        <v>0.502</v>
      </c>
      <c r="IG96">
        <v>0.1906</v>
      </c>
      <c r="IH96">
        <v>0.8702768569500756</v>
      </c>
      <c r="II96">
        <v>0.0007502269904989051</v>
      </c>
      <c r="IJ96">
        <v>-1.907541437940456E-06</v>
      </c>
      <c r="IK96">
        <v>4.87577687351772E-10</v>
      </c>
      <c r="IL96">
        <v>0.01779320866284759</v>
      </c>
      <c r="IM96">
        <v>-0.004180631305406676</v>
      </c>
      <c r="IN96">
        <v>0.0009752032425147314</v>
      </c>
      <c r="IO96">
        <v>-7.227821618075307E-06</v>
      </c>
      <c r="IP96">
        <v>1</v>
      </c>
      <c r="IQ96">
        <v>1943</v>
      </c>
      <c r="IR96">
        <v>1</v>
      </c>
      <c r="IS96">
        <v>21</v>
      </c>
      <c r="IT96">
        <v>5.5</v>
      </c>
      <c r="IU96">
        <v>21.4</v>
      </c>
      <c r="IV96">
        <v>1.88232</v>
      </c>
      <c r="IW96">
        <v>2.42432</v>
      </c>
      <c r="IX96">
        <v>1.42578</v>
      </c>
      <c r="IY96">
        <v>2.26562</v>
      </c>
      <c r="IZ96">
        <v>1.54785</v>
      </c>
      <c r="JA96">
        <v>2.47192</v>
      </c>
      <c r="JB96">
        <v>38.9198</v>
      </c>
      <c r="JC96">
        <v>13.9569</v>
      </c>
      <c r="JD96">
        <v>18</v>
      </c>
      <c r="JE96">
        <v>631.5650000000001</v>
      </c>
      <c r="JF96">
        <v>398.306</v>
      </c>
      <c r="JG96">
        <v>21.1717</v>
      </c>
      <c r="JH96">
        <v>27.6617</v>
      </c>
      <c r="JI96">
        <v>29.9996</v>
      </c>
      <c r="JJ96">
        <v>27.6486</v>
      </c>
      <c r="JK96">
        <v>27.5976</v>
      </c>
      <c r="JL96">
        <v>37.6944</v>
      </c>
      <c r="JM96">
        <v>35.2068</v>
      </c>
      <c r="JN96">
        <v>23.9371</v>
      </c>
      <c r="JO96">
        <v>21.3974</v>
      </c>
      <c r="JP96">
        <v>820.465</v>
      </c>
      <c r="JQ96">
        <v>13.3878</v>
      </c>
      <c r="JR96">
        <v>95.105</v>
      </c>
      <c r="JS96">
        <v>101.136</v>
      </c>
    </row>
    <row r="97" spans="1:279">
      <c r="A97">
        <v>81</v>
      </c>
      <c r="B97">
        <v>1689874150.5</v>
      </c>
      <c r="C97">
        <v>13122.40000009537</v>
      </c>
      <c r="D97" t="s">
        <v>788</v>
      </c>
      <c r="E97" t="s">
        <v>789</v>
      </c>
      <c r="F97">
        <v>15</v>
      </c>
      <c r="L97" t="s">
        <v>712</v>
      </c>
      <c r="N97" t="s">
        <v>713</v>
      </c>
      <c r="O97" t="s">
        <v>714</v>
      </c>
      <c r="P97">
        <v>1689874142.75</v>
      </c>
      <c r="Q97">
        <f>(R97)/1000</f>
        <v>0</v>
      </c>
      <c r="R97">
        <f>1000*DB97*AP97*(CX97-CY97)/(100*CQ97*(1000-AP97*CX97))</f>
        <v>0</v>
      </c>
      <c r="S97">
        <f>DB97*AP97*(CW97-CV97*(1000-AP97*CY97)/(1000-AP97*CX97))/(100*CQ97)</f>
        <v>0</v>
      </c>
      <c r="T97">
        <f>CV97 - IF(AP97&gt;1, S97*CQ97*100.0/(AR97*DJ97), 0)</f>
        <v>0</v>
      </c>
      <c r="U97">
        <f>((AA97-Q97/2)*T97-S97)/(AA97+Q97/2)</f>
        <v>0</v>
      </c>
      <c r="V97">
        <f>U97*(DC97+DD97)/1000.0</f>
        <v>0</v>
      </c>
      <c r="W97">
        <f>(CV97 - IF(AP97&gt;1, S97*CQ97*100.0/(AR97*DJ97), 0))*(DC97+DD97)/1000.0</f>
        <v>0</v>
      </c>
      <c r="X97">
        <f>2.0/((1/Z97-1/Y97)+SIGN(Z97)*SQRT((1/Z97-1/Y97)*(1/Z97-1/Y97) + 4*CR97/((CR97+1)*(CR97+1))*(2*1/Z97*1/Y97-1/Y97*1/Y97)))</f>
        <v>0</v>
      </c>
      <c r="Y97">
        <f>IF(LEFT(CS97,1)&lt;&gt;"0",IF(LEFT(CS97,1)="1",3.0,CT97),$D$5+$E$5*(DJ97*DC97/($K$5*1000))+$F$5*(DJ97*DC97/($K$5*1000))*MAX(MIN(CQ97,$J$5),$I$5)*MAX(MIN(CQ97,$J$5),$I$5)+$G$5*MAX(MIN(CQ97,$J$5),$I$5)*(DJ97*DC97/($K$5*1000))+$H$5*(DJ97*DC97/($K$5*1000))*(DJ97*DC97/($K$5*1000)))</f>
        <v>0</v>
      </c>
      <c r="Z97">
        <f>Q97*(1000-(1000*0.61365*exp(17.502*AD97/(240.97+AD97))/(DC97+DD97)+CX97)/2)/(1000*0.61365*exp(17.502*AD97/(240.97+AD97))/(DC97+DD97)-CX97)</f>
        <v>0</v>
      </c>
      <c r="AA97">
        <f>1/((CR97+1)/(X97/1.6)+1/(Y97/1.37)) + CR97/((CR97+1)/(X97/1.6) + CR97/(Y97/1.37))</f>
        <v>0</v>
      </c>
      <c r="AB97">
        <f>(CM97*CP97)</f>
        <v>0</v>
      </c>
      <c r="AC97">
        <f>(DE97+(AB97+2*0.95*5.67E-8*(((DE97+$B$7)+273)^4-(DE97+273)^4)-44100*Q97)/(1.84*29.3*Y97+8*0.95*5.67E-8*(DE97+273)^3))</f>
        <v>0</v>
      </c>
      <c r="AD97">
        <f>($C$7*DF97+$D$7*DG97+$E$7*AC97)</f>
        <v>0</v>
      </c>
      <c r="AE97">
        <f>0.61365*exp(17.502*AD97/(240.97+AD97))</f>
        <v>0</v>
      </c>
      <c r="AF97">
        <f>(AG97/AH97*100)</f>
        <v>0</v>
      </c>
      <c r="AG97">
        <f>CX97*(DC97+DD97)/1000</f>
        <v>0</v>
      </c>
      <c r="AH97">
        <f>0.61365*exp(17.502*DE97/(240.97+DE97))</f>
        <v>0</v>
      </c>
      <c r="AI97">
        <f>(AE97-CX97*(DC97+DD97)/1000)</f>
        <v>0</v>
      </c>
      <c r="AJ97">
        <f>(-Q97*44100)</f>
        <v>0</v>
      </c>
      <c r="AK97">
        <f>2*29.3*Y97*0.92*(DE97-AD97)</f>
        <v>0</v>
      </c>
      <c r="AL97">
        <f>2*0.95*5.67E-8*(((DE97+$B$7)+273)^4-(AD97+273)^4)</f>
        <v>0</v>
      </c>
      <c r="AM97">
        <f>AB97+AL97+AJ97+AK97</f>
        <v>0</v>
      </c>
      <c r="AN97">
        <v>0</v>
      </c>
      <c r="AO97">
        <v>0</v>
      </c>
      <c r="AP97">
        <f>IF(AN97*$H$13&gt;=AR97,1.0,(AR97/(AR97-AN97*$H$13)))</f>
        <v>0</v>
      </c>
      <c r="AQ97">
        <f>(AP97-1)*100</f>
        <v>0</v>
      </c>
      <c r="AR97">
        <f>MAX(0,($B$13+$C$13*DJ97)/(1+$D$13*DJ97)*DC97/(DE97+273)*$E$13)</f>
        <v>0</v>
      </c>
      <c r="AS97" t="s">
        <v>742</v>
      </c>
      <c r="AT97">
        <v>12566.3</v>
      </c>
      <c r="AU97">
        <v>555.1334615384615</v>
      </c>
      <c r="AV97">
        <v>2503.65</v>
      </c>
      <c r="AW97">
        <f>1-AU97/AV97</f>
        <v>0</v>
      </c>
      <c r="AX97">
        <v>-1.558818137867793</v>
      </c>
      <c r="AY97" t="s">
        <v>790</v>
      </c>
      <c r="AZ97">
        <v>12567.1</v>
      </c>
      <c r="BA97">
        <v>646.57248</v>
      </c>
      <c r="BB97">
        <v>785.192</v>
      </c>
      <c r="BC97">
        <f>1-BA97/BB97</f>
        <v>0</v>
      </c>
      <c r="BD97">
        <v>0.5</v>
      </c>
      <c r="BE97">
        <f>CN97</f>
        <v>0</v>
      </c>
      <c r="BF97">
        <f>S97</f>
        <v>0</v>
      </c>
      <c r="BG97">
        <f>BC97*BD97*BE97</f>
        <v>0</v>
      </c>
      <c r="BH97">
        <f>(BF97-AX97)/BE97</f>
        <v>0</v>
      </c>
      <c r="BI97">
        <f>(AV97-BB97)/BB97</f>
        <v>0</v>
      </c>
      <c r="BJ97">
        <f>AU97/(AW97+AU97/BB97)</f>
        <v>0</v>
      </c>
      <c r="BK97" t="s">
        <v>791</v>
      </c>
      <c r="BL97">
        <v>437.55</v>
      </c>
      <c r="BM97">
        <f>IF(BL97&lt;&gt;0, BL97, BJ97)</f>
        <v>0</v>
      </c>
      <c r="BN97">
        <f>1-BM97/BB97</f>
        <v>0</v>
      </c>
      <c r="BO97">
        <f>(BB97-BA97)/(BB97-BM97)</f>
        <v>0</v>
      </c>
      <c r="BP97">
        <f>(AV97-BB97)/(AV97-BM97)</f>
        <v>0</v>
      </c>
      <c r="BQ97">
        <f>(BB97-BA97)/(BB97-AU97)</f>
        <v>0</v>
      </c>
      <c r="BR97">
        <f>(AV97-BB97)/(AV97-AU97)</f>
        <v>0</v>
      </c>
      <c r="BS97">
        <f>(BO97*BM97/BA97)</f>
        <v>0</v>
      </c>
      <c r="BT97">
        <f>(1-BS97)</f>
        <v>0</v>
      </c>
      <c r="BU97">
        <v>2938</v>
      </c>
      <c r="BV97">
        <v>300</v>
      </c>
      <c r="BW97">
        <v>300</v>
      </c>
      <c r="BX97">
        <v>300</v>
      </c>
      <c r="BY97">
        <v>12567.1</v>
      </c>
      <c r="BZ97">
        <v>762.22</v>
      </c>
      <c r="CA97">
        <v>-0.00910627</v>
      </c>
      <c r="CB97">
        <v>-0.9399999999999999</v>
      </c>
      <c r="CC97" t="s">
        <v>415</v>
      </c>
      <c r="CD97" t="s">
        <v>415</v>
      </c>
      <c r="CE97" t="s">
        <v>415</v>
      </c>
      <c r="CF97" t="s">
        <v>415</v>
      </c>
      <c r="CG97" t="s">
        <v>415</v>
      </c>
      <c r="CH97" t="s">
        <v>415</v>
      </c>
      <c r="CI97" t="s">
        <v>415</v>
      </c>
      <c r="CJ97" t="s">
        <v>415</v>
      </c>
      <c r="CK97" t="s">
        <v>415</v>
      </c>
      <c r="CL97" t="s">
        <v>415</v>
      </c>
      <c r="CM97">
        <f>$B$11*DK97+$C$11*DL97+$F$11*DW97*(1-DZ97)</f>
        <v>0</v>
      </c>
      <c r="CN97">
        <f>CM97*CO97</f>
        <v>0</v>
      </c>
      <c r="CO97">
        <f>($B$11*$D$9+$C$11*$D$9+$F$11*((EJ97+EB97)/MAX(EJ97+EB97+EK97, 0.1)*$I$9+EK97/MAX(EJ97+EB97+EK97, 0.1)*$J$9))/($B$11+$C$11+$F$11)</f>
        <v>0</v>
      </c>
      <c r="CP97">
        <f>($B$11*$K$9+$C$11*$K$9+$F$11*((EJ97+EB97)/MAX(EJ97+EB97+EK97, 0.1)*$P$9+EK97/MAX(EJ97+EB97+EK97, 0.1)*$Q$9))/($B$11+$C$11+$F$11)</f>
        <v>0</v>
      </c>
      <c r="CQ97">
        <v>6</v>
      </c>
      <c r="CR97">
        <v>0.5</v>
      </c>
      <c r="CS97" t="s">
        <v>416</v>
      </c>
      <c r="CT97">
        <v>2</v>
      </c>
      <c r="CU97">
        <v>1689874142.75</v>
      </c>
      <c r="CV97">
        <v>996.7213999999999</v>
      </c>
      <c r="CW97">
        <v>1019.582333333334</v>
      </c>
      <c r="CX97">
        <v>16.84048</v>
      </c>
      <c r="CY97">
        <v>13.24152333333334</v>
      </c>
      <c r="CZ97">
        <v>996.5152999999998</v>
      </c>
      <c r="DA97">
        <v>16.6552</v>
      </c>
      <c r="DB97">
        <v>600.2362333333334</v>
      </c>
      <c r="DC97">
        <v>101.5505333333333</v>
      </c>
      <c r="DD97">
        <v>0.10009417</v>
      </c>
      <c r="DE97">
        <v>25.11332666666667</v>
      </c>
      <c r="DF97">
        <v>25.22784333333333</v>
      </c>
      <c r="DG97">
        <v>999.9000000000002</v>
      </c>
      <c r="DH97">
        <v>0</v>
      </c>
      <c r="DI97">
        <v>0</v>
      </c>
      <c r="DJ97">
        <v>10006.48433333333</v>
      </c>
      <c r="DK97">
        <v>0</v>
      </c>
      <c r="DL97">
        <v>1925.552</v>
      </c>
      <c r="DM97">
        <v>-22.86131333333333</v>
      </c>
      <c r="DN97">
        <v>1013.794</v>
      </c>
      <c r="DO97">
        <v>1033.265</v>
      </c>
      <c r="DP97">
        <v>3.598948</v>
      </c>
      <c r="DQ97">
        <v>1019.582333333334</v>
      </c>
      <c r="DR97">
        <v>13.24152333333334</v>
      </c>
      <c r="DS97">
        <v>1.710159333333334</v>
      </c>
      <c r="DT97">
        <v>1.344684666666667</v>
      </c>
      <c r="DU97">
        <v>14.98896</v>
      </c>
      <c r="DV97">
        <v>11.30777333333333</v>
      </c>
      <c r="DW97">
        <v>1500.01</v>
      </c>
      <c r="DX97">
        <v>0.972996833333333</v>
      </c>
      <c r="DY97">
        <v>0.02700284999999999</v>
      </c>
      <c r="DZ97">
        <v>0</v>
      </c>
      <c r="EA97">
        <v>646.5964666666665</v>
      </c>
      <c r="EB97">
        <v>4.99931</v>
      </c>
      <c r="EC97">
        <v>11965.18</v>
      </c>
      <c r="ED97">
        <v>13259.33333333334</v>
      </c>
      <c r="EE97">
        <v>36.3687</v>
      </c>
      <c r="EF97">
        <v>38.62706666666666</v>
      </c>
      <c r="EG97">
        <v>36.93699999999999</v>
      </c>
      <c r="EH97">
        <v>37.4517</v>
      </c>
      <c r="EI97">
        <v>37.5</v>
      </c>
      <c r="EJ97">
        <v>1454.638333333333</v>
      </c>
      <c r="EK97">
        <v>40.37166666666666</v>
      </c>
      <c r="EL97">
        <v>0</v>
      </c>
      <c r="EM97">
        <v>83.80000019073486</v>
      </c>
      <c r="EN97">
        <v>0</v>
      </c>
      <c r="EO97">
        <v>646.57248</v>
      </c>
      <c r="EP97">
        <v>-5.477999976224634</v>
      </c>
      <c r="EQ97">
        <v>1.438461809774435</v>
      </c>
      <c r="ER97">
        <v>11965.74</v>
      </c>
      <c r="ES97">
        <v>15</v>
      </c>
      <c r="ET97">
        <v>1689873737</v>
      </c>
      <c r="EU97" t="s">
        <v>771</v>
      </c>
      <c r="EV97">
        <v>1689873737</v>
      </c>
      <c r="EW97">
        <v>1689872783.1</v>
      </c>
      <c r="EX97">
        <v>37</v>
      </c>
      <c r="EY97">
        <v>0.075</v>
      </c>
      <c r="EZ97">
        <v>0.005</v>
      </c>
      <c r="FA97">
        <v>0.87</v>
      </c>
      <c r="FB97">
        <v>0.017</v>
      </c>
      <c r="FC97">
        <v>1</v>
      </c>
      <c r="FD97">
        <v>0</v>
      </c>
      <c r="FE97">
        <v>0.38</v>
      </c>
      <c r="FF97">
        <v>0.03</v>
      </c>
      <c r="FG97">
        <v>-23.09427804878049</v>
      </c>
      <c r="FH97">
        <v>3.629454355400734</v>
      </c>
      <c r="FI97">
        <v>0.3649446610319229</v>
      </c>
      <c r="FJ97">
        <v>0</v>
      </c>
      <c r="FK97">
        <v>996.4967419354839</v>
      </c>
      <c r="FL97">
        <v>10.56483870967577</v>
      </c>
      <c r="FM97">
        <v>0.7935859393160416</v>
      </c>
      <c r="FN97">
        <v>0</v>
      </c>
      <c r="FO97">
        <v>3.609563658536585</v>
      </c>
      <c r="FP97">
        <v>-0.2319194425087115</v>
      </c>
      <c r="FQ97">
        <v>0.02573429312634547</v>
      </c>
      <c r="FR97">
        <v>1</v>
      </c>
      <c r="FS97">
        <v>16.83899032258064</v>
      </c>
      <c r="FT97">
        <v>0.06192096774188029</v>
      </c>
      <c r="FU97">
        <v>0.005844785646264519</v>
      </c>
      <c r="FV97">
        <v>1</v>
      </c>
      <c r="FW97">
        <v>2</v>
      </c>
      <c r="FX97">
        <v>4</v>
      </c>
      <c r="FY97" t="s">
        <v>459</v>
      </c>
      <c r="FZ97">
        <v>3.17765</v>
      </c>
      <c r="GA97">
        <v>2.79701</v>
      </c>
      <c r="GB97">
        <v>0.192189</v>
      </c>
      <c r="GC97">
        <v>0.195775</v>
      </c>
      <c r="GD97">
        <v>0.0938253</v>
      </c>
      <c r="GE97">
        <v>0.0798299</v>
      </c>
      <c r="GF97">
        <v>25228.9</v>
      </c>
      <c r="GG97">
        <v>20002.6</v>
      </c>
      <c r="GH97">
        <v>29190.7</v>
      </c>
      <c r="GI97">
        <v>24366.3</v>
      </c>
      <c r="GJ97">
        <v>33652.5</v>
      </c>
      <c r="GK97">
        <v>32730.1</v>
      </c>
      <c r="GL97">
        <v>40263.9</v>
      </c>
      <c r="GM97">
        <v>39750.8</v>
      </c>
      <c r="GN97">
        <v>2.16645</v>
      </c>
      <c r="GO97">
        <v>1.8211</v>
      </c>
      <c r="GP97">
        <v>0.0191182</v>
      </c>
      <c r="GQ97">
        <v>0</v>
      </c>
      <c r="GR97">
        <v>24.9172</v>
      </c>
      <c r="GS97">
        <v>999.9</v>
      </c>
      <c r="GT97">
        <v>37.2</v>
      </c>
      <c r="GU97">
        <v>36.1</v>
      </c>
      <c r="GV97">
        <v>21.9868</v>
      </c>
      <c r="GW97">
        <v>62.3431</v>
      </c>
      <c r="GX97">
        <v>33.3253</v>
      </c>
      <c r="GY97">
        <v>1</v>
      </c>
      <c r="GZ97">
        <v>0.0355996</v>
      </c>
      <c r="HA97">
        <v>2.07228</v>
      </c>
      <c r="HB97">
        <v>20.253</v>
      </c>
      <c r="HC97">
        <v>5.22657</v>
      </c>
      <c r="HD97">
        <v>11.9084</v>
      </c>
      <c r="HE97">
        <v>4.9638</v>
      </c>
      <c r="HF97">
        <v>3.292</v>
      </c>
      <c r="HG97">
        <v>9999</v>
      </c>
      <c r="HH97">
        <v>9999</v>
      </c>
      <c r="HI97">
        <v>9999</v>
      </c>
      <c r="HJ97">
        <v>999.9</v>
      </c>
      <c r="HK97">
        <v>4.97025</v>
      </c>
      <c r="HL97">
        <v>1.87531</v>
      </c>
      <c r="HM97">
        <v>1.87408</v>
      </c>
      <c r="HN97">
        <v>1.87328</v>
      </c>
      <c r="HO97">
        <v>1.87469</v>
      </c>
      <c r="HP97">
        <v>1.86966</v>
      </c>
      <c r="HQ97">
        <v>1.87378</v>
      </c>
      <c r="HR97">
        <v>1.87885</v>
      </c>
      <c r="HS97">
        <v>0</v>
      </c>
      <c r="HT97">
        <v>0</v>
      </c>
      <c r="HU97">
        <v>0</v>
      </c>
      <c r="HV97">
        <v>0</v>
      </c>
      <c r="HW97" t="s">
        <v>419</v>
      </c>
      <c r="HX97" t="s">
        <v>420</v>
      </c>
      <c r="HY97" t="s">
        <v>421</v>
      </c>
      <c r="HZ97" t="s">
        <v>421</v>
      </c>
      <c r="IA97" t="s">
        <v>421</v>
      </c>
      <c r="IB97" t="s">
        <v>421</v>
      </c>
      <c r="IC97">
        <v>0</v>
      </c>
      <c r="ID97">
        <v>100</v>
      </c>
      <c r="IE97">
        <v>100</v>
      </c>
      <c r="IF97">
        <v>0.204</v>
      </c>
      <c r="IG97">
        <v>0.1856</v>
      </c>
      <c r="IH97">
        <v>0.8702768569500756</v>
      </c>
      <c r="II97">
        <v>0.0007502269904989051</v>
      </c>
      <c r="IJ97">
        <v>-1.907541437940456E-06</v>
      </c>
      <c r="IK97">
        <v>4.87577687351772E-10</v>
      </c>
      <c r="IL97">
        <v>0.01779320866284759</v>
      </c>
      <c r="IM97">
        <v>-0.004180631305406676</v>
      </c>
      <c r="IN97">
        <v>0.0009752032425147314</v>
      </c>
      <c r="IO97">
        <v>-7.227821618075307E-06</v>
      </c>
      <c r="IP97">
        <v>1</v>
      </c>
      <c r="IQ97">
        <v>1943</v>
      </c>
      <c r="IR97">
        <v>1</v>
      </c>
      <c r="IS97">
        <v>21</v>
      </c>
      <c r="IT97">
        <v>6.9</v>
      </c>
      <c r="IU97">
        <v>22.8</v>
      </c>
      <c r="IV97">
        <v>2.25342</v>
      </c>
      <c r="IW97">
        <v>2.43408</v>
      </c>
      <c r="IX97">
        <v>1.42578</v>
      </c>
      <c r="IY97">
        <v>2.26562</v>
      </c>
      <c r="IZ97">
        <v>1.54785</v>
      </c>
      <c r="JA97">
        <v>2.34131</v>
      </c>
      <c r="JB97">
        <v>38.8457</v>
      </c>
      <c r="JC97">
        <v>13.9306</v>
      </c>
      <c r="JD97">
        <v>18</v>
      </c>
      <c r="JE97">
        <v>631.7190000000001</v>
      </c>
      <c r="JF97">
        <v>398.157</v>
      </c>
      <c r="JG97">
        <v>21.4681</v>
      </c>
      <c r="JH97">
        <v>27.644</v>
      </c>
      <c r="JI97">
        <v>30.0002</v>
      </c>
      <c r="JJ97">
        <v>27.6334</v>
      </c>
      <c r="JK97">
        <v>27.5898</v>
      </c>
      <c r="JL97">
        <v>45.1165</v>
      </c>
      <c r="JM97">
        <v>34.2257</v>
      </c>
      <c r="JN97">
        <v>20.0628</v>
      </c>
      <c r="JO97">
        <v>21.4673</v>
      </c>
      <c r="JP97">
        <v>1020.96</v>
      </c>
      <c r="JQ97">
        <v>13.3083</v>
      </c>
      <c r="JR97">
        <v>95.1087</v>
      </c>
      <c r="JS97">
        <v>101.137</v>
      </c>
    </row>
    <row r="98" spans="1:279">
      <c r="A98">
        <v>82</v>
      </c>
      <c r="B98">
        <v>1689874235</v>
      </c>
      <c r="C98">
        <v>13206.90000009537</v>
      </c>
      <c r="D98" t="s">
        <v>792</v>
      </c>
      <c r="E98" t="s">
        <v>793</v>
      </c>
      <c r="F98">
        <v>15</v>
      </c>
      <c r="L98" t="s">
        <v>712</v>
      </c>
      <c r="N98" t="s">
        <v>713</v>
      </c>
      <c r="O98" t="s">
        <v>714</v>
      </c>
      <c r="P98">
        <v>1689874227.25</v>
      </c>
      <c r="Q98">
        <f>(R98)/1000</f>
        <v>0</v>
      </c>
      <c r="R98">
        <f>1000*DB98*AP98*(CX98-CY98)/(100*CQ98*(1000-AP98*CX98))</f>
        <v>0</v>
      </c>
      <c r="S98">
        <f>DB98*AP98*(CW98-CV98*(1000-AP98*CY98)/(1000-AP98*CX98))/(100*CQ98)</f>
        <v>0</v>
      </c>
      <c r="T98">
        <f>CV98 - IF(AP98&gt;1, S98*CQ98*100.0/(AR98*DJ98), 0)</f>
        <v>0</v>
      </c>
      <c r="U98">
        <f>((AA98-Q98/2)*T98-S98)/(AA98+Q98/2)</f>
        <v>0</v>
      </c>
      <c r="V98">
        <f>U98*(DC98+DD98)/1000.0</f>
        <v>0</v>
      </c>
      <c r="W98">
        <f>(CV98 - IF(AP98&gt;1, S98*CQ98*100.0/(AR98*DJ98), 0))*(DC98+DD98)/1000.0</f>
        <v>0</v>
      </c>
      <c r="X98">
        <f>2.0/((1/Z98-1/Y98)+SIGN(Z98)*SQRT((1/Z98-1/Y98)*(1/Z98-1/Y98) + 4*CR98/((CR98+1)*(CR98+1))*(2*1/Z98*1/Y98-1/Y98*1/Y98)))</f>
        <v>0</v>
      </c>
      <c r="Y98">
        <f>IF(LEFT(CS98,1)&lt;&gt;"0",IF(LEFT(CS98,1)="1",3.0,CT98),$D$5+$E$5*(DJ98*DC98/($K$5*1000))+$F$5*(DJ98*DC98/($K$5*1000))*MAX(MIN(CQ98,$J$5),$I$5)*MAX(MIN(CQ98,$J$5),$I$5)+$G$5*MAX(MIN(CQ98,$J$5),$I$5)*(DJ98*DC98/($K$5*1000))+$H$5*(DJ98*DC98/($K$5*1000))*(DJ98*DC98/($K$5*1000)))</f>
        <v>0</v>
      </c>
      <c r="Z98">
        <f>Q98*(1000-(1000*0.61365*exp(17.502*AD98/(240.97+AD98))/(DC98+DD98)+CX98)/2)/(1000*0.61365*exp(17.502*AD98/(240.97+AD98))/(DC98+DD98)-CX98)</f>
        <v>0</v>
      </c>
      <c r="AA98">
        <f>1/((CR98+1)/(X98/1.6)+1/(Y98/1.37)) + CR98/((CR98+1)/(X98/1.6) + CR98/(Y98/1.37))</f>
        <v>0</v>
      </c>
      <c r="AB98">
        <f>(CM98*CP98)</f>
        <v>0</v>
      </c>
      <c r="AC98">
        <f>(DE98+(AB98+2*0.95*5.67E-8*(((DE98+$B$7)+273)^4-(DE98+273)^4)-44100*Q98)/(1.84*29.3*Y98+8*0.95*5.67E-8*(DE98+273)^3))</f>
        <v>0</v>
      </c>
      <c r="AD98">
        <f>($C$7*DF98+$D$7*DG98+$E$7*AC98)</f>
        <v>0</v>
      </c>
      <c r="AE98">
        <f>0.61365*exp(17.502*AD98/(240.97+AD98))</f>
        <v>0</v>
      </c>
      <c r="AF98">
        <f>(AG98/AH98*100)</f>
        <v>0</v>
      </c>
      <c r="AG98">
        <f>CX98*(DC98+DD98)/1000</f>
        <v>0</v>
      </c>
      <c r="AH98">
        <f>0.61365*exp(17.502*DE98/(240.97+DE98))</f>
        <v>0</v>
      </c>
      <c r="AI98">
        <f>(AE98-CX98*(DC98+DD98)/1000)</f>
        <v>0</v>
      </c>
      <c r="AJ98">
        <f>(-Q98*44100)</f>
        <v>0</v>
      </c>
      <c r="AK98">
        <f>2*29.3*Y98*0.92*(DE98-AD98)</f>
        <v>0</v>
      </c>
      <c r="AL98">
        <f>2*0.95*5.67E-8*(((DE98+$B$7)+273)^4-(AD98+273)^4)</f>
        <v>0</v>
      </c>
      <c r="AM98">
        <f>AB98+AL98+AJ98+AK98</f>
        <v>0</v>
      </c>
      <c r="AN98">
        <v>0</v>
      </c>
      <c r="AO98">
        <v>0</v>
      </c>
      <c r="AP98">
        <f>IF(AN98*$H$13&gt;=AR98,1.0,(AR98/(AR98-AN98*$H$13)))</f>
        <v>0</v>
      </c>
      <c r="AQ98">
        <f>(AP98-1)*100</f>
        <v>0</v>
      </c>
      <c r="AR98">
        <f>MAX(0,($B$13+$C$13*DJ98)/(1+$D$13*DJ98)*DC98/(DE98+273)*$E$13)</f>
        <v>0</v>
      </c>
      <c r="AS98" t="s">
        <v>742</v>
      </c>
      <c r="AT98">
        <v>12566.3</v>
      </c>
      <c r="AU98">
        <v>555.1334615384615</v>
      </c>
      <c r="AV98">
        <v>2503.65</v>
      </c>
      <c r="AW98">
        <f>1-AU98/AV98</f>
        <v>0</v>
      </c>
      <c r="AX98">
        <v>-1.558818137867793</v>
      </c>
      <c r="AY98" t="s">
        <v>794</v>
      </c>
      <c r="AZ98">
        <v>12566.4</v>
      </c>
      <c r="BA98">
        <v>643.8501600000001</v>
      </c>
      <c r="BB98">
        <v>775.748</v>
      </c>
      <c r="BC98">
        <f>1-BA98/BB98</f>
        <v>0</v>
      </c>
      <c r="BD98">
        <v>0.5</v>
      </c>
      <c r="BE98">
        <f>CN98</f>
        <v>0</v>
      </c>
      <c r="BF98">
        <f>S98</f>
        <v>0</v>
      </c>
      <c r="BG98">
        <f>BC98*BD98*BE98</f>
        <v>0</v>
      </c>
      <c r="BH98">
        <f>(BF98-AX98)/BE98</f>
        <v>0</v>
      </c>
      <c r="BI98">
        <f>(AV98-BB98)/BB98</f>
        <v>0</v>
      </c>
      <c r="BJ98">
        <f>AU98/(AW98+AU98/BB98)</f>
        <v>0</v>
      </c>
      <c r="BK98" t="s">
        <v>795</v>
      </c>
      <c r="BL98">
        <v>435.49</v>
      </c>
      <c r="BM98">
        <f>IF(BL98&lt;&gt;0, BL98, BJ98)</f>
        <v>0</v>
      </c>
      <c r="BN98">
        <f>1-BM98/BB98</f>
        <v>0</v>
      </c>
      <c r="BO98">
        <f>(BB98-BA98)/(BB98-BM98)</f>
        <v>0</v>
      </c>
      <c r="BP98">
        <f>(AV98-BB98)/(AV98-BM98)</f>
        <v>0</v>
      </c>
      <c r="BQ98">
        <f>(BB98-BA98)/(BB98-AU98)</f>
        <v>0</v>
      </c>
      <c r="BR98">
        <f>(AV98-BB98)/(AV98-AU98)</f>
        <v>0</v>
      </c>
      <c r="BS98">
        <f>(BO98*BM98/BA98)</f>
        <v>0</v>
      </c>
      <c r="BT98">
        <f>(1-BS98)</f>
        <v>0</v>
      </c>
      <c r="BU98">
        <v>2940</v>
      </c>
      <c r="BV98">
        <v>300</v>
      </c>
      <c r="BW98">
        <v>300</v>
      </c>
      <c r="BX98">
        <v>300</v>
      </c>
      <c r="BY98">
        <v>12566.4</v>
      </c>
      <c r="BZ98">
        <v>757.99</v>
      </c>
      <c r="CA98">
        <v>-0.00910594</v>
      </c>
      <c r="CB98">
        <v>0.39</v>
      </c>
      <c r="CC98" t="s">
        <v>415</v>
      </c>
      <c r="CD98" t="s">
        <v>415</v>
      </c>
      <c r="CE98" t="s">
        <v>415</v>
      </c>
      <c r="CF98" t="s">
        <v>415</v>
      </c>
      <c r="CG98" t="s">
        <v>415</v>
      </c>
      <c r="CH98" t="s">
        <v>415</v>
      </c>
      <c r="CI98" t="s">
        <v>415</v>
      </c>
      <c r="CJ98" t="s">
        <v>415</v>
      </c>
      <c r="CK98" t="s">
        <v>415</v>
      </c>
      <c r="CL98" t="s">
        <v>415</v>
      </c>
      <c r="CM98">
        <f>$B$11*DK98+$C$11*DL98+$F$11*DW98*(1-DZ98)</f>
        <v>0</v>
      </c>
      <c r="CN98">
        <f>CM98*CO98</f>
        <v>0</v>
      </c>
      <c r="CO98">
        <f>($B$11*$D$9+$C$11*$D$9+$F$11*((EJ98+EB98)/MAX(EJ98+EB98+EK98, 0.1)*$I$9+EK98/MAX(EJ98+EB98+EK98, 0.1)*$J$9))/($B$11+$C$11+$F$11)</f>
        <v>0</v>
      </c>
      <c r="CP98">
        <f>($B$11*$K$9+$C$11*$K$9+$F$11*((EJ98+EB98)/MAX(EJ98+EB98+EK98, 0.1)*$P$9+EK98/MAX(EJ98+EB98+EK98, 0.1)*$Q$9))/($B$11+$C$11+$F$11)</f>
        <v>0</v>
      </c>
      <c r="CQ98">
        <v>6</v>
      </c>
      <c r="CR98">
        <v>0.5</v>
      </c>
      <c r="CS98" t="s">
        <v>416</v>
      </c>
      <c r="CT98">
        <v>2</v>
      </c>
      <c r="CU98">
        <v>1689874227.25</v>
      </c>
      <c r="CV98">
        <v>1196.576666666667</v>
      </c>
      <c r="CW98">
        <v>1220.112333333333</v>
      </c>
      <c r="CX98">
        <v>16.94439333333333</v>
      </c>
      <c r="CY98">
        <v>13.44216</v>
      </c>
      <c r="CZ98">
        <v>1196.704333333333</v>
      </c>
      <c r="DA98">
        <v>16.75683333333334</v>
      </c>
      <c r="DB98">
        <v>600.2154333333333</v>
      </c>
      <c r="DC98">
        <v>101.5499333333333</v>
      </c>
      <c r="DD98">
        <v>0.09999327666666667</v>
      </c>
      <c r="DE98">
        <v>25.15916666666667</v>
      </c>
      <c r="DF98">
        <v>25.31242</v>
      </c>
      <c r="DG98">
        <v>999.9000000000002</v>
      </c>
      <c r="DH98">
        <v>0</v>
      </c>
      <c r="DI98">
        <v>0</v>
      </c>
      <c r="DJ98">
        <v>10001.19866666667</v>
      </c>
      <c r="DK98">
        <v>0</v>
      </c>
      <c r="DL98">
        <v>1926.756666666667</v>
      </c>
      <c r="DM98">
        <v>-23.53486</v>
      </c>
      <c r="DN98">
        <v>1217.202</v>
      </c>
      <c r="DO98">
        <v>1236.736</v>
      </c>
      <c r="DP98">
        <v>3.502236666666667</v>
      </c>
      <c r="DQ98">
        <v>1220.112333333333</v>
      </c>
      <c r="DR98">
        <v>13.44216</v>
      </c>
      <c r="DS98">
        <v>1.720703</v>
      </c>
      <c r="DT98">
        <v>1.365051</v>
      </c>
      <c r="DU98">
        <v>15.08446333333333</v>
      </c>
      <c r="DV98">
        <v>11.53486666666666</v>
      </c>
      <c r="DW98">
        <v>1499.981666666666</v>
      </c>
      <c r="DX98">
        <v>0.9729983333333332</v>
      </c>
      <c r="DY98">
        <v>0.02700132</v>
      </c>
      <c r="DZ98">
        <v>0</v>
      </c>
      <c r="EA98">
        <v>643.8385999999999</v>
      </c>
      <c r="EB98">
        <v>4.99931</v>
      </c>
      <c r="EC98">
        <v>12098.88666666667</v>
      </c>
      <c r="ED98">
        <v>13259.06666666667</v>
      </c>
      <c r="EE98">
        <v>36.5977</v>
      </c>
      <c r="EF98">
        <v>38.8666</v>
      </c>
      <c r="EG98">
        <v>37.1312</v>
      </c>
      <c r="EH98">
        <v>37.8309</v>
      </c>
      <c r="EI98">
        <v>37.68699999999999</v>
      </c>
      <c r="EJ98">
        <v>1454.615333333334</v>
      </c>
      <c r="EK98">
        <v>40.36899999999999</v>
      </c>
      <c r="EL98">
        <v>0</v>
      </c>
      <c r="EM98">
        <v>83.80000019073486</v>
      </c>
      <c r="EN98">
        <v>0</v>
      </c>
      <c r="EO98">
        <v>643.8501600000001</v>
      </c>
      <c r="EP98">
        <v>-5.696153809734259</v>
      </c>
      <c r="EQ98">
        <v>-77.11538422132189</v>
      </c>
      <c r="ER98">
        <v>12099.256</v>
      </c>
      <c r="ES98">
        <v>15</v>
      </c>
      <c r="ET98">
        <v>1689873737</v>
      </c>
      <c r="EU98" t="s">
        <v>771</v>
      </c>
      <c r="EV98">
        <v>1689873737</v>
      </c>
      <c r="EW98">
        <v>1689872783.1</v>
      </c>
      <c r="EX98">
        <v>37</v>
      </c>
      <c r="EY98">
        <v>0.075</v>
      </c>
      <c r="EZ98">
        <v>0.005</v>
      </c>
      <c r="FA98">
        <v>0.87</v>
      </c>
      <c r="FB98">
        <v>0.017</v>
      </c>
      <c r="FC98">
        <v>1</v>
      </c>
      <c r="FD98">
        <v>0</v>
      </c>
      <c r="FE98">
        <v>0.38</v>
      </c>
      <c r="FF98">
        <v>0.03</v>
      </c>
      <c r="FG98">
        <v>-23.651795</v>
      </c>
      <c r="FH98">
        <v>1.718312195121959</v>
      </c>
      <c r="FI98">
        <v>0.1926833100582404</v>
      </c>
      <c r="FJ98">
        <v>1</v>
      </c>
      <c r="FK98">
        <v>1196.423</v>
      </c>
      <c r="FL98">
        <v>9.193948832037222</v>
      </c>
      <c r="FM98">
        <v>0.6674735949833603</v>
      </c>
      <c r="FN98">
        <v>0</v>
      </c>
      <c r="FO98">
        <v>3.489835999999999</v>
      </c>
      <c r="FP98">
        <v>0.2332333958724122</v>
      </c>
      <c r="FQ98">
        <v>0.02574171214196915</v>
      </c>
      <c r="FR98">
        <v>1</v>
      </c>
      <c r="FS98">
        <v>16.94470333333333</v>
      </c>
      <c r="FT98">
        <v>-0.01137530589547282</v>
      </c>
      <c r="FU98">
        <v>0.006265805791933403</v>
      </c>
      <c r="FV98">
        <v>1</v>
      </c>
      <c r="FW98">
        <v>3</v>
      </c>
      <c r="FX98">
        <v>4</v>
      </c>
      <c r="FY98" t="s">
        <v>445</v>
      </c>
      <c r="FZ98">
        <v>3.17745</v>
      </c>
      <c r="GA98">
        <v>2.79695</v>
      </c>
      <c r="GB98">
        <v>0.215832</v>
      </c>
      <c r="GC98">
        <v>0.219303</v>
      </c>
      <c r="GD98">
        <v>0.09411170000000001</v>
      </c>
      <c r="GE98">
        <v>0.0805799</v>
      </c>
      <c r="GF98">
        <v>24486.2</v>
      </c>
      <c r="GG98">
        <v>19413.7</v>
      </c>
      <c r="GH98">
        <v>29186.1</v>
      </c>
      <c r="GI98">
        <v>24362.1</v>
      </c>
      <c r="GJ98">
        <v>33637.9</v>
      </c>
      <c r="GK98">
        <v>32698.4</v>
      </c>
      <c r="GL98">
        <v>40258.2</v>
      </c>
      <c r="GM98">
        <v>39744</v>
      </c>
      <c r="GN98">
        <v>2.16575</v>
      </c>
      <c r="GO98">
        <v>1.8206</v>
      </c>
      <c r="GP98">
        <v>0.0234693</v>
      </c>
      <c r="GQ98">
        <v>0</v>
      </c>
      <c r="GR98">
        <v>24.9352</v>
      </c>
      <c r="GS98">
        <v>999.9</v>
      </c>
      <c r="GT98">
        <v>36.5</v>
      </c>
      <c r="GU98">
        <v>36.1</v>
      </c>
      <c r="GV98">
        <v>21.5719</v>
      </c>
      <c r="GW98">
        <v>61.823</v>
      </c>
      <c r="GX98">
        <v>34.1266</v>
      </c>
      <c r="GY98">
        <v>1</v>
      </c>
      <c r="GZ98">
        <v>0.0452007</v>
      </c>
      <c r="HA98">
        <v>2.80192</v>
      </c>
      <c r="HB98">
        <v>20.2417</v>
      </c>
      <c r="HC98">
        <v>5.22792</v>
      </c>
      <c r="HD98">
        <v>11.9095</v>
      </c>
      <c r="HE98">
        <v>4.9639</v>
      </c>
      <c r="HF98">
        <v>3.292</v>
      </c>
      <c r="HG98">
        <v>9999</v>
      </c>
      <c r="HH98">
        <v>9999</v>
      </c>
      <c r="HI98">
        <v>9999</v>
      </c>
      <c r="HJ98">
        <v>999.9</v>
      </c>
      <c r="HK98">
        <v>4.97021</v>
      </c>
      <c r="HL98">
        <v>1.87531</v>
      </c>
      <c r="HM98">
        <v>1.87408</v>
      </c>
      <c r="HN98">
        <v>1.87326</v>
      </c>
      <c r="HO98">
        <v>1.87469</v>
      </c>
      <c r="HP98">
        <v>1.86966</v>
      </c>
      <c r="HQ98">
        <v>1.87379</v>
      </c>
      <c r="HR98">
        <v>1.87884</v>
      </c>
      <c r="HS98">
        <v>0</v>
      </c>
      <c r="HT98">
        <v>0</v>
      </c>
      <c r="HU98">
        <v>0</v>
      </c>
      <c r="HV98">
        <v>0</v>
      </c>
      <c r="HW98" t="s">
        <v>419</v>
      </c>
      <c r="HX98" t="s">
        <v>420</v>
      </c>
      <c r="HY98" t="s">
        <v>421</v>
      </c>
      <c r="HZ98" t="s">
        <v>421</v>
      </c>
      <c r="IA98" t="s">
        <v>421</v>
      </c>
      <c r="IB98" t="s">
        <v>421</v>
      </c>
      <c r="IC98">
        <v>0</v>
      </c>
      <c r="ID98">
        <v>100</v>
      </c>
      <c r="IE98">
        <v>100</v>
      </c>
      <c r="IF98">
        <v>-0.13</v>
      </c>
      <c r="IG98">
        <v>0.1873</v>
      </c>
      <c r="IH98">
        <v>0.8702768569500756</v>
      </c>
      <c r="II98">
        <v>0.0007502269904989051</v>
      </c>
      <c r="IJ98">
        <v>-1.907541437940456E-06</v>
      </c>
      <c r="IK98">
        <v>4.87577687351772E-10</v>
      </c>
      <c r="IL98">
        <v>0.01779320866284759</v>
      </c>
      <c r="IM98">
        <v>-0.004180631305406676</v>
      </c>
      <c r="IN98">
        <v>0.0009752032425147314</v>
      </c>
      <c r="IO98">
        <v>-7.227821618075307E-06</v>
      </c>
      <c r="IP98">
        <v>1</v>
      </c>
      <c r="IQ98">
        <v>1943</v>
      </c>
      <c r="IR98">
        <v>1</v>
      </c>
      <c r="IS98">
        <v>21</v>
      </c>
      <c r="IT98">
        <v>8.300000000000001</v>
      </c>
      <c r="IU98">
        <v>24.2</v>
      </c>
      <c r="IV98">
        <v>2.61475</v>
      </c>
      <c r="IW98">
        <v>2.3999</v>
      </c>
      <c r="IX98">
        <v>1.42578</v>
      </c>
      <c r="IY98">
        <v>2.26562</v>
      </c>
      <c r="IZ98">
        <v>1.54785</v>
      </c>
      <c r="JA98">
        <v>2.49756</v>
      </c>
      <c r="JB98">
        <v>38.8211</v>
      </c>
      <c r="JC98">
        <v>13.9219</v>
      </c>
      <c r="JD98">
        <v>18</v>
      </c>
      <c r="JE98">
        <v>631.798</v>
      </c>
      <c r="JF98">
        <v>398.293</v>
      </c>
      <c r="JG98">
        <v>21.3039</v>
      </c>
      <c r="JH98">
        <v>27.7136</v>
      </c>
      <c r="JI98">
        <v>30.001</v>
      </c>
      <c r="JJ98">
        <v>27.6898</v>
      </c>
      <c r="JK98">
        <v>27.6493</v>
      </c>
      <c r="JL98">
        <v>52.3464</v>
      </c>
      <c r="JM98">
        <v>31.727</v>
      </c>
      <c r="JN98">
        <v>16.6764</v>
      </c>
      <c r="JO98">
        <v>21.2233</v>
      </c>
      <c r="JP98">
        <v>1221.64</v>
      </c>
      <c r="JQ98">
        <v>13.5494</v>
      </c>
      <c r="JR98">
        <v>95.0946</v>
      </c>
      <c r="JS98">
        <v>101.119</v>
      </c>
    </row>
    <row r="99" spans="1:279">
      <c r="A99">
        <v>83</v>
      </c>
      <c r="B99">
        <v>1689874319.5</v>
      </c>
      <c r="C99">
        <v>13291.40000009537</v>
      </c>
      <c r="D99" t="s">
        <v>796</v>
      </c>
      <c r="E99" t="s">
        <v>797</v>
      </c>
      <c r="F99">
        <v>15</v>
      </c>
      <c r="L99" t="s">
        <v>712</v>
      </c>
      <c r="N99" t="s">
        <v>713</v>
      </c>
      <c r="O99" t="s">
        <v>714</v>
      </c>
      <c r="P99">
        <v>1689874311.75</v>
      </c>
      <c r="Q99">
        <f>(R99)/1000</f>
        <v>0</v>
      </c>
      <c r="R99">
        <f>1000*DB99*AP99*(CX99-CY99)/(100*CQ99*(1000-AP99*CX99))</f>
        <v>0</v>
      </c>
      <c r="S99">
        <f>DB99*AP99*(CW99-CV99*(1000-AP99*CY99)/(1000-AP99*CX99))/(100*CQ99)</f>
        <v>0</v>
      </c>
      <c r="T99">
        <f>CV99 - IF(AP99&gt;1, S99*CQ99*100.0/(AR99*DJ99), 0)</f>
        <v>0</v>
      </c>
      <c r="U99">
        <f>((AA99-Q99/2)*T99-S99)/(AA99+Q99/2)</f>
        <v>0</v>
      </c>
      <c r="V99">
        <f>U99*(DC99+DD99)/1000.0</f>
        <v>0</v>
      </c>
      <c r="W99">
        <f>(CV99 - IF(AP99&gt;1, S99*CQ99*100.0/(AR99*DJ99), 0))*(DC99+DD99)/1000.0</f>
        <v>0</v>
      </c>
      <c r="X99">
        <f>2.0/((1/Z99-1/Y99)+SIGN(Z99)*SQRT((1/Z99-1/Y99)*(1/Z99-1/Y99) + 4*CR99/((CR99+1)*(CR99+1))*(2*1/Z99*1/Y99-1/Y99*1/Y99)))</f>
        <v>0</v>
      </c>
      <c r="Y99">
        <f>IF(LEFT(CS99,1)&lt;&gt;"0",IF(LEFT(CS99,1)="1",3.0,CT99),$D$5+$E$5*(DJ99*DC99/($K$5*1000))+$F$5*(DJ99*DC99/($K$5*1000))*MAX(MIN(CQ99,$J$5),$I$5)*MAX(MIN(CQ99,$J$5),$I$5)+$G$5*MAX(MIN(CQ99,$J$5),$I$5)*(DJ99*DC99/($K$5*1000))+$H$5*(DJ99*DC99/($K$5*1000))*(DJ99*DC99/($K$5*1000)))</f>
        <v>0</v>
      </c>
      <c r="Z99">
        <f>Q99*(1000-(1000*0.61365*exp(17.502*AD99/(240.97+AD99))/(DC99+DD99)+CX99)/2)/(1000*0.61365*exp(17.502*AD99/(240.97+AD99))/(DC99+DD99)-CX99)</f>
        <v>0</v>
      </c>
      <c r="AA99">
        <f>1/((CR99+1)/(X99/1.6)+1/(Y99/1.37)) + CR99/((CR99+1)/(X99/1.6) + CR99/(Y99/1.37))</f>
        <v>0</v>
      </c>
      <c r="AB99">
        <f>(CM99*CP99)</f>
        <v>0</v>
      </c>
      <c r="AC99">
        <f>(DE99+(AB99+2*0.95*5.67E-8*(((DE99+$B$7)+273)^4-(DE99+273)^4)-44100*Q99)/(1.84*29.3*Y99+8*0.95*5.67E-8*(DE99+273)^3))</f>
        <v>0</v>
      </c>
      <c r="AD99">
        <f>($C$7*DF99+$D$7*DG99+$E$7*AC99)</f>
        <v>0</v>
      </c>
      <c r="AE99">
        <f>0.61365*exp(17.502*AD99/(240.97+AD99))</f>
        <v>0</v>
      </c>
      <c r="AF99">
        <f>(AG99/AH99*100)</f>
        <v>0</v>
      </c>
      <c r="AG99">
        <f>CX99*(DC99+DD99)/1000</f>
        <v>0</v>
      </c>
      <c r="AH99">
        <f>0.61365*exp(17.502*DE99/(240.97+DE99))</f>
        <v>0</v>
      </c>
      <c r="AI99">
        <f>(AE99-CX99*(DC99+DD99)/1000)</f>
        <v>0</v>
      </c>
      <c r="AJ99">
        <f>(-Q99*44100)</f>
        <v>0</v>
      </c>
      <c r="AK99">
        <f>2*29.3*Y99*0.92*(DE99-AD99)</f>
        <v>0</v>
      </c>
      <c r="AL99">
        <f>2*0.95*5.67E-8*(((DE99+$B$7)+273)^4-(AD99+273)^4)</f>
        <v>0</v>
      </c>
      <c r="AM99">
        <f>AB99+AL99+AJ99+AK99</f>
        <v>0</v>
      </c>
      <c r="AN99">
        <v>0</v>
      </c>
      <c r="AO99">
        <v>0</v>
      </c>
      <c r="AP99">
        <f>IF(AN99*$H$13&gt;=AR99,1.0,(AR99/(AR99-AN99*$H$13)))</f>
        <v>0</v>
      </c>
      <c r="AQ99">
        <f>(AP99-1)*100</f>
        <v>0</v>
      </c>
      <c r="AR99">
        <f>MAX(0,($B$13+$C$13*DJ99)/(1+$D$13*DJ99)*DC99/(DE99+273)*$E$13)</f>
        <v>0</v>
      </c>
      <c r="AS99" t="s">
        <v>742</v>
      </c>
      <c r="AT99">
        <v>12566.3</v>
      </c>
      <c r="AU99">
        <v>555.1334615384615</v>
      </c>
      <c r="AV99">
        <v>2503.65</v>
      </c>
      <c r="AW99">
        <f>1-AU99/AV99</f>
        <v>0</v>
      </c>
      <c r="AX99">
        <v>-1.558818137867793</v>
      </c>
      <c r="AY99" t="s">
        <v>798</v>
      </c>
      <c r="AZ99">
        <v>12565.3</v>
      </c>
      <c r="BA99">
        <v>641.7023999999999</v>
      </c>
      <c r="BB99">
        <v>768.854</v>
      </c>
      <c r="BC99">
        <f>1-BA99/BB99</f>
        <v>0</v>
      </c>
      <c r="BD99">
        <v>0.5</v>
      </c>
      <c r="BE99">
        <f>CN99</f>
        <v>0</v>
      </c>
      <c r="BF99">
        <f>S99</f>
        <v>0</v>
      </c>
      <c r="BG99">
        <f>BC99*BD99*BE99</f>
        <v>0</v>
      </c>
      <c r="BH99">
        <f>(BF99-AX99)/BE99</f>
        <v>0</v>
      </c>
      <c r="BI99">
        <f>(AV99-BB99)/BB99</f>
        <v>0</v>
      </c>
      <c r="BJ99">
        <f>AU99/(AW99+AU99/BB99)</f>
        <v>0</v>
      </c>
      <c r="BK99" t="s">
        <v>799</v>
      </c>
      <c r="BL99">
        <v>437.28</v>
      </c>
      <c r="BM99">
        <f>IF(BL99&lt;&gt;0, BL99, BJ99)</f>
        <v>0</v>
      </c>
      <c r="BN99">
        <f>1-BM99/BB99</f>
        <v>0</v>
      </c>
      <c r="BO99">
        <f>(BB99-BA99)/(BB99-BM99)</f>
        <v>0</v>
      </c>
      <c r="BP99">
        <f>(AV99-BB99)/(AV99-BM99)</f>
        <v>0</v>
      </c>
      <c r="BQ99">
        <f>(BB99-BA99)/(BB99-AU99)</f>
        <v>0</v>
      </c>
      <c r="BR99">
        <f>(AV99-BB99)/(AV99-AU99)</f>
        <v>0</v>
      </c>
      <c r="BS99">
        <f>(BO99*BM99/BA99)</f>
        <v>0</v>
      </c>
      <c r="BT99">
        <f>(1-BS99)</f>
        <v>0</v>
      </c>
      <c r="BU99">
        <v>2942</v>
      </c>
      <c r="BV99">
        <v>300</v>
      </c>
      <c r="BW99">
        <v>300</v>
      </c>
      <c r="BX99">
        <v>300</v>
      </c>
      <c r="BY99">
        <v>12565.3</v>
      </c>
      <c r="BZ99">
        <v>752.1900000000001</v>
      </c>
      <c r="CA99">
        <v>-0.0091047</v>
      </c>
      <c r="CB99">
        <v>-0.6899999999999999</v>
      </c>
      <c r="CC99" t="s">
        <v>415</v>
      </c>
      <c r="CD99" t="s">
        <v>415</v>
      </c>
      <c r="CE99" t="s">
        <v>415</v>
      </c>
      <c r="CF99" t="s">
        <v>415</v>
      </c>
      <c r="CG99" t="s">
        <v>415</v>
      </c>
      <c r="CH99" t="s">
        <v>415</v>
      </c>
      <c r="CI99" t="s">
        <v>415</v>
      </c>
      <c r="CJ99" t="s">
        <v>415</v>
      </c>
      <c r="CK99" t="s">
        <v>415</v>
      </c>
      <c r="CL99" t="s">
        <v>415</v>
      </c>
      <c r="CM99">
        <f>$B$11*DK99+$C$11*DL99+$F$11*DW99*(1-DZ99)</f>
        <v>0</v>
      </c>
      <c r="CN99">
        <f>CM99*CO99</f>
        <v>0</v>
      </c>
      <c r="CO99">
        <f>($B$11*$D$9+$C$11*$D$9+$F$11*((EJ99+EB99)/MAX(EJ99+EB99+EK99, 0.1)*$I$9+EK99/MAX(EJ99+EB99+EK99, 0.1)*$J$9))/($B$11+$C$11+$F$11)</f>
        <v>0</v>
      </c>
      <c r="CP99">
        <f>($B$11*$K$9+$C$11*$K$9+$F$11*((EJ99+EB99)/MAX(EJ99+EB99+EK99, 0.1)*$P$9+EK99/MAX(EJ99+EB99+EK99, 0.1)*$Q$9))/($B$11+$C$11+$F$11)</f>
        <v>0</v>
      </c>
      <c r="CQ99">
        <v>6</v>
      </c>
      <c r="CR99">
        <v>0.5</v>
      </c>
      <c r="CS99" t="s">
        <v>416</v>
      </c>
      <c r="CT99">
        <v>2</v>
      </c>
      <c r="CU99">
        <v>1689874311.75</v>
      </c>
      <c r="CV99">
        <v>1494.622666666667</v>
      </c>
      <c r="CW99">
        <v>1519.501666666667</v>
      </c>
      <c r="CX99">
        <v>17.06556</v>
      </c>
      <c r="CY99">
        <v>13.75805666666666</v>
      </c>
      <c r="CZ99">
        <v>1495.264666666666</v>
      </c>
      <c r="DA99">
        <v>16.87534</v>
      </c>
      <c r="DB99">
        <v>600.2049333333333</v>
      </c>
      <c r="DC99">
        <v>101.5461333333333</v>
      </c>
      <c r="DD99">
        <v>0.09997781333333335</v>
      </c>
      <c r="DE99">
        <v>25.04453666666666</v>
      </c>
      <c r="DF99">
        <v>25.20947</v>
      </c>
      <c r="DG99">
        <v>999.9000000000002</v>
      </c>
      <c r="DH99">
        <v>0</v>
      </c>
      <c r="DI99">
        <v>0</v>
      </c>
      <c r="DJ99">
        <v>10004.56366666667</v>
      </c>
      <c r="DK99">
        <v>0</v>
      </c>
      <c r="DL99">
        <v>1927.641666666667</v>
      </c>
      <c r="DM99">
        <v>-24.87777666666667</v>
      </c>
      <c r="DN99">
        <v>1520.572333333334</v>
      </c>
      <c r="DO99">
        <v>1540.697666666667</v>
      </c>
      <c r="DP99">
        <v>3.307513333333334</v>
      </c>
      <c r="DQ99">
        <v>1519.501666666667</v>
      </c>
      <c r="DR99">
        <v>13.75805666666666</v>
      </c>
      <c r="DS99">
        <v>1.732942333333333</v>
      </c>
      <c r="DT99">
        <v>1.397077333333333</v>
      </c>
      <c r="DU99">
        <v>15.19470666666667</v>
      </c>
      <c r="DV99">
        <v>11.88593333333333</v>
      </c>
      <c r="DW99">
        <v>1500.012666666667</v>
      </c>
      <c r="DX99">
        <v>0.9729991666666665</v>
      </c>
      <c r="DY99">
        <v>0.02700047</v>
      </c>
      <c r="DZ99">
        <v>0</v>
      </c>
      <c r="EA99">
        <v>641.7614</v>
      </c>
      <c r="EB99">
        <v>4.99931</v>
      </c>
      <c r="EC99">
        <v>12056.69</v>
      </c>
      <c r="ED99">
        <v>13259.34333333333</v>
      </c>
      <c r="EE99">
        <v>36.75</v>
      </c>
      <c r="EF99">
        <v>39.125</v>
      </c>
      <c r="EG99">
        <v>37.3582</v>
      </c>
      <c r="EH99">
        <v>37.9832</v>
      </c>
      <c r="EI99">
        <v>37.875</v>
      </c>
      <c r="EJ99">
        <v>1454.649333333334</v>
      </c>
      <c r="EK99">
        <v>40.36633333333332</v>
      </c>
      <c r="EL99">
        <v>0</v>
      </c>
      <c r="EM99">
        <v>83.80000019073486</v>
      </c>
      <c r="EN99">
        <v>0</v>
      </c>
      <c r="EO99">
        <v>641.7023999999999</v>
      </c>
      <c r="EP99">
        <v>-8.717999981982912</v>
      </c>
      <c r="EQ99">
        <v>-173.8615386966895</v>
      </c>
      <c r="ER99">
        <v>12055.588</v>
      </c>
      <c r="ES99">
        <v>15</v>
      </c>
      <c r="ET99">
        <v>1689873737</v>
      </c>
      <c r="EU99" t="s">
        <v>771</v>
      </c>
      <c r="EV99">
        <v>1689873737</v>
      </c>
      <c r="EW99">
        <v>1689872783.1</v>
      </c>
      <c r="EX99">
        <v>37</v>
      </c>
      <c r="EY99">
        <v>0.075</v>
      </c>
      <c r="EZ99">
        <v>0.005</v>
      </c>
      <c r="FA99">
        <v>0.87</v>
      </c>
      <c r="FB99">
        <v>0.017</v>
      </c>
      <c r="FC99">
        <v>1</v>
      </c>
      <c r="FD99">
        <v>0</v>
      </c>
      <c r="FE99">
        <v>0.38</v>
      </c>
      <c r="FF99">
        <v>0.03</v>
      </c>
      <c r="FG99">
        <v>-24.948505</v>
      </c>
      <c r="FH99">
        <v>1.099422889305811</v>
      </c>
      <c r="FI99">
        <v>0.1909887430583281</v>
      </c>
      <c r="FJ99">
        <v>1</v>
      </c>
      <c r="FK99">
        <v>1494.507666666667</v>
      </c>
      <c r="FL99">
        <v>13.69601779755726</v>
      </c>
      <c r="FM99">
        <v>0.9936789667135312</v>
      </c>
      <c r="FN99">
        <v>0</v>
      </c>
      <c r="FO99">
        <v>3.30300225</v>
      </c>
      <c r="FP99">
        <v>0.1261527579737305</v>
      </c>
      <c r="FQ99">
        <v>0.01462612004044473</v>
      </c>
      <c r="FR99">
        <v>1</v>
      </c>
      <c r="FS99">
        <v>17.06536</v>
      </c>
      <c r="FT99">
        <v>0.01815884315909734</v>
      </c>
      <c r="FU99">
        <v>0.002132385205976223</v>
      </c>
      <c r="FV99">
        <v>1</v>
      </c>
      <c r="FW99">
        <v>3</v>
      </c>
      <c r="FX99">
        <v>4</v>
      </c>
      <c r="FY99" t="s">
        <v>445</v>
      </c>
      <c r="FZ99">
        <v>3.17739</v>
      </c>
      <c r="GA99">
        <v>2.79699</v>
      </c>
      <c r="GB99">
        <v>0.247586</v>
      </c>
      <c r="GC99">
        <v>0.250928</v>
      </c>
      <c r="GD99">
        <v>0.0946289</v>
      </c>
      <c r="GE99">
        <v>0.081817</v>
      </c>
      <c r="GF99">
        <v>23487</v>
      </c>
      <c r="GG99">
        <v>18622.3</v>
      </c>
      <c r="GH99">
        <v>29177.7</v>
      </c>
      <c r="GI99">
        <v>24356.5</v>
      </c>
      <c r="GJ99">
        <v>33611.2</v>
      </c>
      <c r="GK99">
        <v>32647.7</v>
      </c>
      <c r="GL99">
        <v>40248</v>
      </c>
      <c r="GM99">
        <v>39735.1</v>
      </c>
      <c r="GN99">
        <v>2.16418</v>
      </c>
      <c r="GO99">
        <v>1.81988</v>
      </c>
      <c r="GP99">
        <v>0.00950322</v>
      </c>
      <c r="GQ99">
        <v>0</v>
      </c>
      <c r="GR99">
        <v>25.0491</v>
      </c>
      <c r="GS99">
        <v>999.9</v>
      </c>
      <c r="GT99">
        <v>35.9</v>
      </c>
      <c r="GU99">
        <v>36.2</v>
      </c>
      <c r="GV99">
        <v>21.3351</v>
      </c>
      <c r="GW99">
        <v>61.8231</v>
      </c>
      <c r="GX99">
        <v>34.2027</v>
      </c>
      <c r="GY99">
        <v>1</v>
      </c>
      <c r="GZ99">
        <v>0.0528989</v>
      </c>
      <c r="HA99">
        <v>2.12426</v>
      </c>
      <c r="HB99">
        <v>20.2528</v>
      </c>
      <c r="HC99">
        <v>5.22193</v>
      </c>
      <c r="HD99">
        <v>11.9125</v>
      </c>
      <c r="HE99">
        <v>4.96315</v>
      </c>
      <c r="HF99">
        <v>3.29133</v>
      </c>
      <c r="HG99">
        <v>9999</v>
      </c>
      <c r="HH99">
        <v>9999</v>
      </c>
      <c r="HI99">
        <v>9999</v>
      </c>
      <c r="HJ99">
        <v>999.9</v>
      </c>
      <c r="HK99">
        <v>4.97024</v>
      </c>
      <c r="HL99">
        <v>1.87531</v>
      </c>
      <c r="HM99">
        <v>1.87406</v>
      </c>
      <c r="HN99">
        <v>1.87328</v>
      </c>
      <c r="HO99">
        <v>1.87469</v>
      </c>
      <c r="HP99">
        <v>1.86966</v>
      </c>
      <c r="HQ99">
        <v>1.87379</v>
      </c>
      <c r="HR99">
        <v>1.87882</v>
      </c>
      <c r="HS99">
        <v>0</v>
      </c>
      <c r="HT99">
        <v>0</v>
      </c>
      <c r="HU99">
        <v>0</v>
      </c>
      <c r="HV99">
        <v>0</v>
      </c>
      <c r="HW99" t="s">
        <v>419</v>
      </c>
      <c r="HX99" t="s">
        <v>420</v>
      </c>
      <c r="HY99" t="s">
        <v>421</v>
      </c>
      <c r="HZ99" t="s">
        <v>421</v>
      </c>
      <c r="IA99" t="s">
        <v>421</v>
      </c>
      <c r="IB99" t="s">
        <v>421</v>
      </c>
      <c r="IC99">
        <v>0</v>
      </c>
      <c r="ID99">
        <v>100</v>
      </c>
      <c r="IE99">
        <v>100</v>
      </c>
      <c r="IF99">
        <v>-0.65</v>
      </c>
      <c r="IG99">
        <v>0.1904</v>
      </c>
      <c r="IH99">
        <v>0.8702768569500756</v>
      </c>
      <c r="II99">
        <v>0.0007502269904989051</v>
      </c>
      <c r="IJ99">
        <v>-1.907541437940456E-06</v>
      </c>
      <c r="IK99">
        <v>4.87577687351772E-10</v>
      </c>
      <c r="IL99">
        <v>0.01779320866284759</v>
      </c>
      <c r="IM99">
        <v>-0.004180631305406676</v>
      </c>
      <c r="IN99">
        <v>0.0009752032425147314</v>
      </c>
      <c r="IO99">
        <v>-7.227821618075307E-06</v>
      </c>
      <c r="IP99">
        <v>1</v>
      </c>
      <c r="IQ99">
        <v>1943</v>
      </c>
      <c r="IR99">
        <v>1</v>
      </c>
      <c r="IS99">
        <v>21</v>
      </c>
      <c r="IT99">
        <v>9.699999999999999</v>
      </c>
      <c r="IU99">
        <v>25.6</v>
      </c>
      <c r="IV99">
        <v>3.13477</v>
      </c>
      <c r="IW99">
        <v>2.38647</v>
      </c>
      <c r="IX99">
        <v>1.42578</v>
      </c>
      <c r="IY99">
        <v>2.26562</v>
      </c>
      <c r="IZ99">
        <v>1.54785</v>
      </c>
      <c r="JA99">
        <v>2.47559</v>
      </c>
      <c r="JB99">
        <v>38.7964</v>
      </c>
      <c r="JC99">
        <v>13.9131</v>
      </c>
      <c r="JD99">
        <v>18</v>
      </c>
      <c r="JE99">
        <v>631.748</v>
      </c>
      <c r="JF99">
        <v>398.605</v>
      </c>
      <c r="JG99">
        <v>20.9163</v>
      </c>
      <c r="JH99">
        <v>27.8541</v>
      </c>
      <c r="JI99">
        <v>29.9997</v>
      </c>
      <c r="JJ99">
        <v>27.7954</v>
      </c>
      <c r="JK99">
        <v>27.7526</v>
      </c>
      <c r="JL99">
        <v>62.7616</v>
      </c>
      <c r="JM99">
        <v>29.903</v>
      </c>
      <c r="JN99">
        <v>13.618</v>
      </c>
      <c r="JO99">
        <v>20.9244</v>
      </c>
      <c r="JP99">
        <v>1521.97</v>
      </c>
      <c r="JQ99">
        <v>13.6441</v>
      </c>
      <c r="JR99">
        <v>95.0692</v>
      </c>
      <c r="JS99">
        <v>101.097</v>
      </c>
    </row>
    <row r="100" spans="1:279">
      <c r="A100">
        <v>84</v>
      </c>
      <c r="B100">
        <v>1689874404</v>
      </c>
      <c r="C100">
        <v>13375.90000009537</v>
      </c>
      <c r="D100" t="s">
        <v>800</v>
      </c>
      <c r="E100" t="s">
        <v>801</v>
      </c>
      <c r="F100">
        <v>15</v>
      </c>
      <c r="L100" t="s">
        <v>712</v>
      </c>
      <c r="N100" t="s">
        <v>713</v>
      </c>
      <c r="O100" t="s">
        <v>714</v>
      </c>
      <c r="P100">
        <v>1689874396.25</v>
      </c>
      <c r="Q100">
        <f>(R100)/1000</f>
        <v>0</v>
      </c>
      <c r="R100">
        <f>1000*DB100*AP100*(CX100-CY100)/(100*CQ100*(1000-AP100*CX100))</f>
        <v>0</v>
      </c>
      <c r="S100">
        <f>DB100*AP100*(CW100-CV100*(1000-AP100*CY100)/(1000-AP100*CX100))/(100*CQ100)</f>
        <v>0</v>
      </c>
      <c r="T100">
        <f>CV100 - IF(AP100&gt;1, S100*CQ100*100.0/(AR100*DJ100), 0)</f>
        <v>0</v>
      </c>
      <c r="U100">
        <f>((AA100-Q100/2)*T100-S100)/(AA100+Q100/2)</f>
        <v>0</v>
      </c>
      <c r="V100">
        <f>U100*(DC100+DD100)/1000.0</f>
        <v>0</v>
      </c>
      <c r="W100">
        <f>(CV100 - IF(AP100&gt;1, S100*CQ100*100.0/(AR100*DJ100), 0))*(DC100+DD100)/1000.0</f>
        <v>0</v>
      </c>
      <c r="X100">
        <f>2.0/((1/Z100-1/Y100)+SIGN(Z100)*SQRT((1/Z100-1/Y100)*(1/Z100-1/Y100) + 4*CR100/((CR100+1)*(CR100+1))*(2*1/Z100*1/Y100-1/Y100*1/Y100)))</f>
        <v>0</v>
      </c>
      <c r="Y100">
        <f>IF(LEFT(CS100,1)&lt;&gt;"0",IF(LEFT(CS100,1)="1",3.0,CT100),$D$5+$E$5*(DJ100*DC100/($K$5*1000))+$F$5*(DJ100*DC100/($K$5*1000))*MAX(MIN(CQ100,$J$5),$I$5)*MAX(MIN(CQ100,$J$5),$I$5)+$G$5*MAX(MIN(CQ100,$J$5),$I$5)*(DJ100*DC100/($K$5*1000))+$H$5*(DJ100*DC100/($K$5*1000))*(DJ100*DC100/($K$5*1000)))</f>
        <v>0</v>
      </c>
      <c r="Z100">
        <f>Q100*(1000-(1000*0.61365*exp(17.502*AD100/(240.97+AD100))/(DC100+DD100)+CX100)/2)/(1000*0.61365*exp(17.502*AD100/(240.97+AD100))/(DC100+DD100)-CX100)</f>
        <v>0</v>
      </c>
      <c r="AA100">
        <f>1/((CR100+1)/(X100/1.6)+1/(Y100/1.37)) + CR100/((CR100+1)/(X100/1.6) + CR100/(Y100/1.37))</f>
        <v>0</v>
      </c>
      <c r="AB100">
        <f>(CM100*CP100)</f>
        <v>0</v>
      </c>
      <c r="AC100">
        <f>(DE100+(AB100+2*0.95*5.67E-8*(((DE100+$B$7)+273)^4-(DE100+273)^4)-44100*Q100)/(1.84*29.3*Y100+8*0.95*5.67E-8*(DE100+273)^3))</f>
        <v>0</v>
      </c>
      <c r="AD100">
        <f>($C$7*DF100+$D$7*DG100+$E$7*AC100)</f>
        <v>0</v>
      </c>
      <c r="AE100">
        <f>0.61365*exp(17.502*AD100/(240.97+AD100))</f>
        <v>0</v>
      </c>
      <c r="AF100">
        <f>(AG100/AH100*100)</f>
        <v>0</v>
      </c>
      <c r="AG100">
        <f>CX100*(DC100+DD100)/1000</f>
        <v>0</v>
      </c>
      <c r="AH100">
        <f>0.61365*exp(17.502*DE100/(240.97+DE100))</f>
        <v>0</v>
      </c>
      <c r="AI100">
        <f>(AE100-CX100*(DC100+DD100)/1000)</f>
        <v>0</v>
      </c>
      <c r="AJ100">
        <f>(-Q100*44100)</f>
        <v>0</v>
      </c>
      <c r="AK100">
        <f>2*29.3*Y100*0.92*(DE100-AD100)</f>
        <v>0</v>
      </c>
      <c r="AL100">
        <f>2*0.95*5.67E-8*(((DE100+$B$7)+273)^4-(AD100+273)^4)</f>
        <v>0</v>
      </c>
      <c r="AM100">
        <f>AB100+AL100+AJ100+AK100</f>
        <v>0</v>
      </c>
      <c r="AN100">
        <v>0</v>
      </c>
      <c r="AO100">
        <v>0</v>
      </c>
      <c r="AP100">
        <f>IF(AN100*$H$13&gt;=AR100,1.0,(AR100/(AR100-AN100*$H$13)))</f>
        <v>0</v>
      </c>
      <c r="AQ100">
        <f>(AP100-1)*100</f>
        <v>0</v>
      </c>
      <c r="AR100">
        <f>MAX(0,($B$13+$C$13*DJ100)/(1+$D$13*DJ100)*DC100/(DE100+273)*$E$13)</f>
        <v>0</v>
      </c>
      <c r="AS100" t="s">
        <v>742</v>
      </c>
      <c r="AT100">
        <v>12566.3</v>
      </c>
      <c r="AU100">
        <v>555.1334615384615</v>
      </c>
      <c r="AV100">
        <v>2503.65</v>
      </c>
      <c r="AW100">
        <f>1-AU100/AV100</f>
        <v>0</v>
      </c>
      <c r="AX100">
        <v>-1.558818137867793</v>
      </c>
      <c r="AY100" t="s">
        <v>802</v>
      </c>
      <c r="AZ100">
        <v>12564.3</v>
      </c>
      <c r="BA100">
        <v>640.72232</v>
      </c>
      <c r="BB100">
        <v>763.992</v>
      </c>
      <c r="BC100">
        <f>1-BA100/BB100</f>
        <v>0</v>
      </c>
      <c r="BD100">
        <v>0.5</v>
      </c>
      <c r="BE100">
        <f>CN100</f>
        <v>0</v>
      </c>
      <c r="BF100">
        <f>S100</f>
        <v>0</v>
      </c>
      <c r="BG100">
        <f>BC100*BD100*BE100</f>
        <v>0</v>
      </c>
      <c r="BH100">
        <f>(BF100-AX100)/BE100</f>
        <v>0</v>
      </c>
      <c r="BI100">
        <f>(AV100-BB100)/BB100</f>
        <v>0</v>
      </c>
      <c r="BJ100">
        <f>AU100/(AW100+AU100/BB100)</f>
        <v>0</v>
      </c>
      <c r="BK100" t="s">
        <v>803</v>
      </c>
      <c r="BL100">
        <v>437.75</v>
      </c>
      <c r="BM100">
        <f>IF(BL100&lt;&gt;0, BL100, BJ100)</f>
        <v>0</v>
      </c>
      <c r="BN100">
        <f>1-BM100/BB100</f>
        <v>0</v>
      </c>
      <c r="BO100">
        <f>(BB100-BA100)/(BB100-BM100)</f>
        <v>0</v>
      </c>
      <c r="BP100">
        <f>(AV100-BB100)/(AV100-BM100)</f>
        <v>0</v>
      </c>
      <c r="BQ100">
        <f>(BB100-BA100)/(BB100-AU100)</f>
        <v>0</v>
      </c>
      <c r="BR100">
        <f>(AV100-BB100)/(AV100-AU100)</f>
        <v>0</v>
      </c>
      <c r="BS100">
        <f>(BO100*BM100/BA100)</f>
        <v>0</v>
      </c>
      <c r="BT100">
        <f>(1-BS100)</f>
        <v>0</v>
      </c>
      <c r="BU100">
        <v>2944</v>
      </c>
      <c r="BV100">
        <v>300</v>
      </c>
      <c r="BW100">
        <v>300</v>
      </c>
      <c r="BX100">
        <v>300</v>
      </c>
      <c r="BY100">
        <v>12564.3</v>
      </c>
      <c r="BZ100">
        <v>745.48</v>
      </c>
      <c r="CA100">
        <v>-0.00910415</v>
      </c>
      <c r="CB100">
        <v>0.16</v>
      </c>
      <c r="CC100" t="s">
        <v>415</v>
      </c>
      <c r="CD100" t="s">
        <v>415</v>
      </c>
      <c r="CE100" t="s">
        <v>415</v>
      </c>
      <c r="CF100" t="s">
        <v>415</v>
      </c>
      <c r="CG100" t="s">
        <v>415</v>
      </c>
      <c r="CH100" t="s">
        <v>415</v>
      </c>
      <c r="CI100" t="s">
        <v>415</v>
      </c>
      <c r="CJ100" t="s">
        <v>415</v>
      </c>
      <c r="CK100" t="s">
        <v>415</v>
      </c>
      <c r="CL100" t="s">
        <v>415</v>
      </c>
      <c r="CM100">
        <f>$B$11*DK100+$C$11*DL100+$F$11*DW100*(1-DZ100)</f>
        <v>0</v>
      </c>
      <c r="CN100">
        <f>CM100*CO100</f>
        <v>0</v>
      </c>
      <c r="CO100">
        <f>($B$11*$D$9+$C$11*$D$9+$F$11*((EJ100+EB100)/MAX(EJ100+EB100+EK100, 0.1)*$I$9+EK100/MAX(EJ100+EB100+EK100, 0.1)*$J$9))/($B$11+$C$11+$F$11)</f>
        <v>0</v>
      </c>
      <c r="CP100">
        <f>($B$11*$K$9+$C$11*$K$9+$F$11*((EJ100+EB100)/MAX(EJ100+EB100+EK100, 0.1)*$P$9+EK100/MAX(EJ100+EB100+EK100, 0.1)*$Q$9))/($B$11+$C$11+$F$11)</f>
        <v>0</v>
      </c>
      <c r="CQ100">
        <v>6</v>
      </c>
      <c r="CR100">
        <v>0.5</v>
      </c>
      <c r="CS100" t="s">
        <v>416</v>
      </c>
      <c r="CT100">
        <v>2</v>
      </c>
      <c r="CU100">
        <v>1689874396.25</v>
      </c>
      <c r="CV100">
        <v>1990.297666666667</v>
      </c>
      <c r="CW100">
        <v>2016.982</v>
      </c>
      <c r="CX100">
        <v>16.97923666666667</v>
      </c>
      <c r="CY100">
        <v>13.80875666666667</v>
      </c>
      <c r="CZ100">
        <v>1991.647333333334</v>
      </c>
      <c r="DA100">
        <v>16.79090666666667</v>
      </c>
      <c r="DB100">
        <v>600.2127</v>
      </c>
      <c r="DC100">
        <v>101.5331</v>
      </c>
      <c r="DD100">
        <v>0.1001033066666667</v>
      </c>
      <c r="DE100">
        <v>25.08861333333334</v>
      </c>
      <c r="DF100">
        <v>25.27376</v>
      </c>
      <c r="DG100">
        <v>999.9000000000002</v>
      </c>
      <c r="DH100">
        <v>0</v>
      </c>
      <c r="DI100">
        <v>0</v>
      </c>
      <c r="DJ100">
        <v>9994.027666666667</v>
      </c>
      <c r="DK100">
        <v>0</v>
      </c>
      <c r="DL100">
        <v>1926.716333333333</v>
      </c>
      <c r="DM100">
        <v>-26.68471333333332</v>
      </c>
      <c r="DN100">
        <v>2024.674</v>
      </c>
      <c r="DO100">
        <v>2045.224</v>
      </c>
      <c r="DP100">
        <v>3.170471666666667</v>
      </c>
      <c r="DQ100">
        <v>2016.982</v>
      </c>
      <c r="DR100">
        <v>13.80875666666667</v>
      </c>
      <c r="DS100">
        <v>1.723954333333333</v>
      </c>
      <c r="DT100">
        <v>1.402044666666666</v>
      </c>
      <c r="DU100">
        <v>15.11381666666667</v>
      </c>
      <c r="DV100">
        <v>11.93977333333333</v>
      </c>
      <c r="DW100">
        <v>1499.987666666666</v>
      </c>
      <c r="DX100">
        <v>0.9730025999999999</v>
      </c>
      <c r="DY100">
        <v>0.02699724</v>
      </c>
      <c r="DZ100">
        <v>0</v>
      </c>
      <c r="EA100">
        <v>640.8523</v>
      </c>
      <c r="EB100">
        <v>4.99931</v>
      </c>
      <c r="EC100">
        <v>12017.42666666667</v>
      </c>
      <c r="ED100">
        <v>13259.13666666667</v>
      </c>
      <c r="EE100">
        <v>36.9122</v>
      </c>
      <c r="EF100">
        <v>39.25413333333334</v>
      </c>
      <c r="EG100">
        <v>37.43699999999999</v>
      </c>
      <c r="EH100">
        <v>38.25</v>
      </c>
      <c r="EI100">
        <v>38</v>
      </c>
      <c r="EJ100">
        <v>1454.627666666666</v>
      </c>
      <c r="EK100">
        <v>40.35999999999999</v>
      </c>
      <c r="EL100">
        <v>0</v>
      </c>
      <c r="EM100">
        <v>83.80000019073486</v>
      </c>
      <c r="EN100">
        <v>0</v>
      </c>
      <c r="EO100">
        <v>640.72232</v>
      </c>
      <c r="EP100">
        <v>-19.13492304266511</v>
      </c>
      <c r="EQ100">
        <v>-605.5538449184691</v>
      </c>
      <c r="ER100">
        <v>12013.516</v>
      </c>
      <c r="ES100">
        <v>15</v>
      </c>
      <c r="ET100">
        <v>1689873737</v>
      </c>
      <c r="EU100" t="s">
        <v>771</v>
      </c>
      <c r="EV100">
        <v>1689873737</v>
      </c>
      <c r="EW100">
        <v>1689872783.1</v>
      </c>
      <c r="EX100">
        <v>37</v>
      </c>
      <c r="EY100">
        <v>0.075</v>
      </c>
      <c r="EZ100">
        <v>0.005</v>
      </c>
      <c r="FA100">
        <v>0.87</v>
      </c>
      <c r="FB100">
        <v>0.017</v>
      </c>
      <c r="FC100">
        <v>1</v>
      </c>
      <c r="FD100">
        <v>0</v>
      </c>
      <c r="FE100">
        <v>0.38</v>
      </c>
      <c r="FF100">
        <v>0.03</v>
      </c>
      <c r="FG100">
        <v>-27.228485</v>
      </c>
      <c r="FH100">
        <v>8.115028142589244</v>
      </c>
      <c r="FI100">
        <v>0.9273391333676152</v>
      </c>
      <c r="FJ100">
        <v>0</v>
      </c>
      <c r="FK100">
        <v>1989.877666666667</v>
      </c>
      <c r="FL100">
        <v>25.1220467185734</v>
      </c>
      <c r="FM100">
        <v>1.825394356175004</v>
      </c>
      <c r="FN100">
        <v>0</v>
      </c>
      <c r="FO100">
        <v>3.166708</v>
      </c>
      <c r="FP100">
        <v>0.02036825515946355</v>
      </c>
      <c r="FQ100">
        <v>0.008538125438291454</v>
      </c>
      <c r="FR100">
        <v>1</v>
      </c>
      <c r="FS100">
        <v>16.97742666666667</v>
      </c>
      <c r="FT100">
        <v>0.1114892102336364</v>
      </c>
      <c r="FU100">
        <v>0.008115373613635587</v>
      </c>
      <c r="FV100">
        <v>1</v>
      </c>
      <c r="FW100">
        <v>2</v>
      </c>
      <c r="FX100">
        <v>4</v>
      </c>
      <c r="FY100" t="s">
        <v>459</v>
      </c>
      <c r="FZ100">
        <v>3.17736</v>
      </c>
      <c r="GA100">
        <v>2.7971</v>
      </c>
      <c r="GB100">
        <v>0.293</v>
      </c>
      <c r="GC100">
        <v>0.296122</v>
      </c>
      <c r="GD100">
        <v>0.0942815</v>
      </c>
      <c r="GE100">
        <v>0.08210199999999999</v>
      </c>
      <c r="GF100">
        <v>22062.9</v>
      </c>
      <c r="GG100">
        <v>17494</v>
      </c>
      <c r="GH100">
        <v>29170.8</v>
      </c>
      <c r="GI100">
        <v>24351.2</v>
      </c>
      <c r="GJ100">
        <v>33618.1</v>
      </c>
      <c r="GK100">
        <v>32632.3</v>
      </c>
      <c r="GL100">
        <v>40238.5</v>
      </c>
      <c r="GM100">
        <v>39726.8</v>
      </c>
      <c r="GN100">
        <v>2.16245</v>
      </c>
      <c r="GO100">
        <v>1.82005</v>
      </c>
      <c r="GP100">
        <v>0.0198558</v>
      </c>
      <c r="GQ100">
        <v>0</v>
      </c>
      <c r="GR100">
        <v>24.9327</v>
      </c>
      <c r="GS100">
        <v>999.9</v>
      </c>
      <c r="GT100">
        <v>35.3</v>
      </c>
      <c r="GU100">
        <v>36.1</v>
      </c>
      <c r="GV100">
        <v>20.8664</v>
      </c>
      <c r="GW100">
        <v>62.4431</v>
      </c>
      <c r="GX100">
        <v>33.7139</v>
      </c>
      <c r="GY100">
        <v>1</v>
      </c>
      <c r="GZ100">
        <v>0.0672739</v>
      </c>
      <c r="HA100">
        <v>3.03405</v>
      </c>
      <c r="HB100">
        <v>20.2386</v>
      </c>
      <c r="HC100">
        <v>5.22807</v>
      </c>
      <c r="HD100">
        <v>11.9128</v>
      </c>
      <c r="HE100">
        <v>4.96375</v>
      </c>
      <c r="HF100">
        <v>3.292</v>
      </c>
      <c r="HG100">
        <v>9999</v>
      </c>
      <c r="HH100">
        <v>9999</v>
      </c>
      <c r="HI100">
        <v>9999</v>
      </c>
      <c r="HJ100">
        <v>999.9</v>
      </c>
      <c r="HK100">
        <v>4.97026</v>
      </c>
      <c r="HL100">
        <v>1.8753</v>
      </c>
      <c r="HM100">
        <v>1.87406</v>
      </c>
      <c r="HN100">
        <v>1.87322</v>
      </c>
      <c r="HO100">
        <v>1.87469</v>
      </c>
      <c r="HP100">
        <v>1.86964</v>
      </c>
      <c r="HQ100">
        <v>1.87378</v>
      </c>
      <c r="HR100">
        <v>1.87881</v>
      </c>
      <c r="HS100">
        <v>0</v>
      </c>
      <c r="HT100">
        <v>0</v>
      </c>
      <c r="HU100">
        <v>0</v>
      </c>
      <c r="HV100">
        <v>0</v>
      </c>
      <c r="HW100" t="s">
        <v>419</v>
      </c>
      <c r="HX100" t="s">
        <v>420</v>
      </c>
      <c r="HY100" t="s">
        <v>421</v>
      </c>
      <c r="HZ100" t="s">
        <v>421</v>
      </c>
      <c r="IA100" t="s">
        <v>421</v>
      </c>
      <c r="IB100" t="s">
        <v>421</v>
      </c>
      <c r="IC100">
        <v>0</v>
      </c>
      <c r="ID100">
        <v>100</v>
      </c>
      <c r="IE100">
        <v>100</v>
      </c>
      <c r="IF100">
        <v>-1.35</v>
      </c>
      <c r="IG100">
        <v>0.1885</v>
      </c>
      <c r="IH100">
        <v>0.8702768569500756</v>
      </c>
      <c r="II100">
        <v>0.0007502269904989051</v>
      </c>
      <c r="IJ100">
        <v>-1.907541437940456E-06</v>
      </c>
      <c r="IK100">
        <v>4.87577687351772E-10</v>
      </c>
      <c r="IL100">
        <v>0.01779320866284759</v>
      </c>
      <c r="IM100">
        <v>-0.004180631305406676</v>
      </c>
      <c r="IN100">
        <v>0.0009752032425147314</v>
      </c>
      <c r="IO100">
        <v>-7.227821618075307E-06</v>
      </c>
      <c r="IP100">
        <v>1</v>
      </c>
      <c r="IQ100">
        <v>1943</v>
      </c>
      <c r="IR100">
        <v>1</v>
      </c>
      <c r="IS100">
        <v>21</v>
      </c>
      <c r="IT100">
        <v>11.1</v>
      </c>
      <c r="IU100">
        <v>27</v>
      </c>
      <c r="IV100">
        <v>3.94043</v>
      </c>
      <c r="IW100">
        <v>2.37427</v>
      </c>
      <c r="IX100">
        <v>1.42578</v>
      </c>
      <c r="IY100">
        <v>2.26685</v>
      </c>
      <c r="IZ100">
        <v>1.54785</v>
      </c>
      <c r="JA100">
        <v>2.37549</v>
      </c>
      <c r="JB100">
        <v>38.6979</v>
      </c>
      <c r="JC100">
        <v>13.8781</v>
      </c>
      <c r="JD100">
        <v>18</v>
      </c>
      <c r="JE100">
        <v>631.623</v>
      </c>
      <c r="JF100">
        <v>399.416</v>
      </c>
      <c r="JG100">
        <v>20.8326</v>
      </c>
      <c r="JH100">
        <v>27.9904</v>
      </c>
      <c r="JI100">
        <v>30.0007</v>
      </c>
      <c r="JJ100">
        <v>27.9046</v>
      </c>
      <c r="JK100">
        <v>27.8578</v>
      </c>
      <c r="JL100">
        <v>78.8954</v>
      </c>
      <c r="JM100">
        <v>28.1863</v>
      </c>
      <c r="JN100">
        <v>10.947</v>
      </c>
      <c r="JO100">
        <v>20.8139</v>
      </c>
      <c r="JP100">
        <v>2021.23</v>
      </c>
      <c r="JQ100">
        <v>13.899</v>
      </c>
      <c r="JR100">
        <v>95.04649999999999</v>
      </c>
      <c r="JS100">
        <v>101.075</v>
      </c>
    </row>
    <row r="101" spans="1:279">
      <c r="A101">
        <v>85</v>
      </c>
      <c r="B101">
        <v>1689874443</v>
      </c>
      <c r="C101">
        <v>13414.90000009537</v>
      </c>
      <c r="D101" t="s">
        <v>804</v>
      </c>
      <c r="E101" t="s">
        <v>805</v>
      </c>
      <c r="F101">
        <v>15</v>
      </c>
      <c r="L101" t="s">
        <v>712</v>
      </c>
      <c r="N101" t="s">
        <v>713</v>
      </c>
      <c r="O101" t="s">
        <v>714</v>
      </c>
      <c r="P101">
        <v>1689874435</v>
      </c>
      <c r="Q101">
        <f>(R101)/1000</f>
        <v>0</v>
      </c>
      <c r="R101">
        <f>1000*DB101*AP101*(CX101-CY101)/(100*CQ101*(1000-AP101*CX101))</f>
        <v>0</v>
      </c>
      <c r="S101">
        <f>DB101*AP101*(CW101-CV101*(1000-AP101*CY101)/(1000-AP101*CX101))/(100*CQ101)</f>
        <v>0</v>
      </c>
      <c r="T101">
        <f>CV101 - IF(AP101&gt;1, S101*CQ101*100.0/(AR101*DJ101), 0)</f>
        <v>0</v>
      </c>
      <c r="U101">
        <f>((AA101-Q101/2)*T101-S101)/(AA101+Q101/2)</f>
        <v>0</v>
      </c>
      <c r="V101">
        <f>U101*(DC101+DD101)/1000.0</f>
        <v>0</v>
      </c>
      <c r="W101">
        <f>(CV101 - IF(AP101&gt;1, S101*CQ101*100.0/(AR101*DJ101), 0))*(DC101+DD101)/1000.0</f>
        <v>0</v>
      </c>
      <c r="X101">
        <f>2.0/((1/Z101-1/Y101)+SIGN(Z101)*SQRT((1/Z101-1/Y101)*(1/Z101-1/Y101) + 4*CR101/((CR101+1)*(CR101+1))*(2*1/Z101*1/Y101-1/Y101*1/Y101)))</f>
        <v>0</v>
      </c>
      <c r="Y101">
        <f>IF(LEFT(CS101,1)&lt;&gt;"0",IF(LEFT(CS101,1)="1",3.0,CT101),$D$5+$E$5*(DJ101*DC101/($K$5*1000))+$F$5*(DJ101*DC101/($K$5*1000))*MAX(MIN(CQ101,$J$5),$I$5)*MAX(MIN(CQ101,$J$5),$I$5)+$G$5*MAX(MIN(CQ101,$J$5),$I$5)*(DJ101*DC101/($K$5*1000))+$H$5*(DJ101*DC101/($K$5*1000))*(DJ101*DC101/($K$5*1000)))</f>
        <v>0</v>
      </c>
      <c r="Z101">
        <f>Q101*(1000-(1000*0.61365*exp(17.502*AD101/(240.97+AD101))/(DC101+DD101)+CX101)/2)/(1000*0.61365*exp(17.502*AD101/(240.97+AD101))/(DC101+DD101)-CX101)</f>
        <v>0</v>
      </c>
      <c r="AA101">
        <f>1/((CR101+1)/(X101/1.6)+1/(Y101/1.37)) + CR101/((CR101+1)/(X101/1.6) + CR101/(Y101/1.37))</f>
        <v>0</v>
      </c>
      <c r="AB101">
        <f>(CM101*CP101)</f>
        <v>0</v>
      </c>
      <c r="AC101">
        <f>(DE101+(AB101+2*0.95*5.67E-8*(((DE101+$B$7)+273)^4-(DE101+273)^4)-44100*Q101)/(1.84*29.3*Y101+8*0.95*5.67E-8*(DE101+273)^3))</f>
        <v>0</v>
      </c>
      <c r="AD101">
        <f>($C$7*DF101+$D$7*DG101+$E$7*AC101)</f>
        <v>0</v>
      </c>
      <c r="AE101">
        <f>0.61365*exp(17.502*AD101/(240.97+AD101))</f>
        <v>0</v>
      </c>
      <c r="AF101">
        <f>(AG101/AH101*100)</f>
        <v>0</v>
      </c>
      <c r="AG101">
        <f>CX101*(DC101+DD101)/1000</f>
        <v>0</v>
      </c>
      <c r="AH101">
        <f>0.61365*exp(17.502*DE101/(240.97+DE101))</f>
        <v>0</v>
      </c>
      <c r="AI101">
        <f>(AE101-CX101*(DC101+DD101)/1000)</f>
        <v>0</v>
      </c>
      <c r="AJ101">
        <f>(-Q101*44100)</f>
        <v>0</v>
      </c>
      <c r="AK101">
        <f>2*29.3*Y101*0.92*(DE101-AD101)</f>
        <v>0</v>
      </c>
      <c r="AL101">
        <f>2*0.95*5.67E-8*(((DE101+$B$7)+273)^4-(AD101+273)^4)</f>
        <v>0</v>
      </c>
      <c r="AM101">
        <f>AB101+AL101+AJ101+AK101</f>
        <v>0</v>
      </c>
      <c r="AN101">
        <v>0</v>
      </c>
      <c r="AO101">
        <v>0</v>
      </c>
      <c r="AP101">
        <f>IF(AN101*$H$13&gt;=AR101,1.0,(AR101/(AR101-AN101*$H$13)))</f>
        <v>0</v>
      </c>
      <c r="AQ101">
        <f>(AP101-1)*100</f>
        <v>0</v>
      </c>
      <c r="AR101">
        <f>MAX(0,($B$13+$C$13*DJ101)/(1+$D$13*DJ101)*DC101/(DE101+273)*$E$13)</f>
        <v>0</v>
      </c>
      <c r="AS101" t="s">
        <v>742</v>
      </c>
      <c r="AT101">
        <v>12566.3</v>
      </c>
      <c r="AU101">
        <v>555.1334615384615</v>
      </c>
      <c r="AV101">
        <v>2503.65</v>
      </c>
      <c r="AW101">
        <f>1-AU101/AV101</f>
        <v>0</v>
      </c>
      <c r="AX101">
        <v>-1.558818137867793</v>
      </c>
      <c r="AY101" t="s">
        <v>806</v>
      </c>
      <c r="AZ101">
        <v>12565.3</v>
      </c>
      <c r="BA101">
        <v>648.67376</v>
      </c>
      <c r="BB101">
        <v>781.513</v>
      </c>
      <c r="BC101">
        <f>1-BA101/BB101</f>
        <v>0</v>
      </c>
      <c r="BD101">
        <v>0.5</v>
      </c>
      <c r="BE101">
        <f>CN101</f>
        <v>0</v>
      </c>
      <c r="BF101">
        <f>S101</f>
        <v>0</v>
      </c>
      <c r="BG101">
        <f>BC101*BD101*BE101</f>
        <v>0</v>
      </c>
      <c r="BH101">
        <f>(BF101-AX101)/BE101</f>
        <v>0</v>
      </c>
      <c r="BI101">
        <f>(AV101-BB101)/BB101</f>
        <v>0</v>
      </c>
      <c r="BJ101">
        <f>AU101/(AW101+AU101/BB101)</f>
        <v>0</v>
      </c>
      <c r="BK101" t="s">
        <v>807</v>
      </c>
      <c r="BL101">
        <v>-1140.48</v>
      </c>
      <c r="BM101">
        <f>IF(BL101&lt;&gt;0, BL101, BJ101)</f>
        <v>0</v>
      </c>
      <c r="BN101">
        <f>1-BM101/BB101</f>
        <v>0</v>
      </c>
      <c r="BO101">
        <f>(BB101-BA101)/(BB101-BM101)</f>
        <v>0</v>
      </c>
      <c r="BP101">
        <f>(AV101-BB101)/(AV101-BM101)</f>
        <v>0</v>
      </c>
      <c r="BQ101">
        <f>(BB101-BA101)/(BB101-AU101)</f>
        <v>0</v>
      </c>
      <c r="BR101">
        <f>(AV101-BB101)/(AV101-AU101)</f>
        <v>0</v>
      </c>
      <c r="BS101">
        <f>(BO101*BM101/BA101)</f>
        <v>0</v>
      </c>
      <c r="BT101">
        <f>(1-BS101)</f>
        <v>0</v>
      </c>
      <c r="BU101">
        <v>2946</v>
      </c>
      <c r="BV101">
        <v>300</v>
      </c>
      <c r="BW101">
        <v>300</v>
      </c>
      <c r="BX101">
        <v>300</v>
      </c>
      <c r="BY101">
        <v>12565.3</v>
      </c>
      <c r="BZ101">
        <v>760.6900000000001</v>
      </c>
      <c r="CA101">
        <v>-0.009104350000000001</v>
      </c>
      <c r="CB101">
        <v>-1.13</v>
      </c>
      <c r="CC101" t="s">
        <v>415</v>
      </c>
      <c r="CD101" t="s">
        <v>415</v>
      </c>
      <c r="CE101" t="s">
        <v>415</v>
      </c>
      <c r="CF101" t="s">
        <v>415</v>
      </c>
      <c r="CG101" t="s">
        <v>415</v>
      </c>
      <c r="CH101" t="s">
        <v>415</v>
      </c>
      <c r="CI101" t="s">
        <v>415</v>
      </c>
      <c r="CJ101" t="s">
        <v>415</v>
      </c>
      <c r="CK101" t="s">
        <v>415</v>
      </c>
      <c r="CL101" t="s">
        <v>415</v>
      </c>
      <c r="CM101">
        <f>$B$11*DK101+$C$11*DL101+$F$11*DW101*(1-DZ101)</f>
        <v>0</v>
      </c>
      <c r="CN101">
        <f>CM101*CO101</f>
        <v>0</v>
      </c>
      <c r="CO101">
        <f>($B$11*$D$9+$C$11*$D$9+$F$11*((EJ101+EB101)/MAX(EJ101+EB101+EK101, 0.1)*$I$9+EK101/MAX(EJ101+EB101+EK101, 0.1)*$J$9))/($B$11+$C$11+$F$11)</f>
        <v>0</v>
      </c>
      <c r="CP101">
        <f>($B$11*$K$9+$C$11*$K$9+$F$11*((EJ101+EB101)/MAX(EJ101+EB101+EK101, 0.1)*$P$9+EK101/MAX(EJ101+EB101+EK101, 0.1)*$Q$9))/($B$11+$C$11+$F$11)</f>
        <v>0</v>
      </c>
      <c r="CQ101">
        <v>6</v>
      </c>
      <c r="CR101">
        <v>0.5</v>
      </c>
      <c r="CS101" t="s">
        <v>416</v>
      </c>
      <c r="CT101">
        <v>2</v>
      </c>
      <c r="CU101">
        <v>1689874435</v>
      </c>
      <c r="CV101">
        <v>1961.74</v>
      </c>
      <c r="CW101">
        <v>1791.237903225806</v>
      </c>
      <c r="CX101">
        <v>16.79191935483871</v>
      </c>
      <c r="CY101">
        <v>13.60144516129032</v>
      </c>
      <c r="CZ101">
        <v>1963.054193548387</v>
      </c>
      <c r="DA101">
        <v>16.60768709677419</v>
      </c>
      <c r="DB101">
        <v>600.1683870967743</v>
      </c>
      <c r="DC101">
        <v>101.5288064516129</v>
      </c>
      <c r="DD101">
        <v>0.1000803451612903</v>
      </c>
      <c r="DE101">
        <v>25.09218387096774</v>
      </c>
      <c r="DF101">
        <v>25.28070967741935</v>
      </c>
      <c r="DG101">
        <v>999.9000000000003</v>
      </c>
      <c r="DH101">
        <v>0</v>
      </c>
      <c r="DI101">
        <v>0</v>
      </c>
      <c r="DJ101">
        <v>9988.791612903226</v>
      </c>
      <c r="DK101">
        <v>0</v>
      </c>
      <c r="DL101">
        <v>1930.707096774194</v>
      </c>
      <c r="DM101">
        <v>170.503944483871</v>
      </c>
      <c r="DN101">
        <v>1995.243870967742</v>
      </c>
      <c r="DO101">
        <v>1815.917258064517</v>
      </c>
      <c r="DP101">
        <v>3.190477096774194</v>
      </c>
      <c r="DQ101">
        <v>1791.237903225806</v>
      </c>
      <c r="DR101">
        <v>13.60144516129032</v>
      </c>
      <c r="DS101">
        <v>1.704863225806452</v>
      </c>
      <c r="DT101">
        <v>1.380938064516129</v>
      </c>
      <c r="DU101">
        <v>14.94076774193548</v>
      </c>
      <c r="DV101">
        <v>11.70961935483871</v>
      </c>
      <c r="DW101">
        <v>1500.008387096774</v>
      </c>
      <c r="DX101">
        <v>0.9729992258064515</v>
      </c>
      <c r="DY101">
        <v>0.02700040967741935</v>
      </c>
      <c r="DZ101">
        <v>0</v>
      </c>
      <c r="EA101">
        <v>648.295870967742</v>
      </c>
      <c r="EB101">
        <v>4.999310000000001</v>
      </c>
      <c r="EC101">
        <v>12267.96129032258</v>
      </c>
      <c r="ED101">
        <v>13259.31935483871</v>
      </c>
      <c r="EE101">
        <v>37</v>
      </c>
      <c r="EF101">
        <v>39.375</v>
      </c>
      <c r="EG101">
        <v>37.54999999999999</v>
      </c>
      <c r="EH101">
        <v>38.28399999999998</v>
      </c>
      <c r="EI101">
        <v>38.06606451612902</v>
      </c>
      <c r="EJ101">
        <v>1454.640967741936</v>
      </c>
      <c r="EK101">
        <v>40.36774193548385</v>
      </c>
      <c r="EL101">
        <v>0</v>
      </c>
      <c r="EM101">
        <v>38.20000004768372</v>
      </c>
      <c r="EN101">
        <v>0</v>
      </c>
      <c r="EO101">
        <v>648.67376</v>
      </c>
      <c r="EP101">
        <v>41.29761544729335</v>
      </c>
      <c r="EQ101">
        <v>3325.869238446527</v>
      </c>
      <c r="ER101">
        <v>12321.52</v>
      </c>
      <c r="ES101">
        <v>15</v>
      </c>
      <c r="ET101">
        <v>1689873737</v>
      </c>
      <c r="EU101" t="s">
        <v>771</v>
      </c>
      <c r="EV101">
        <v>1689873737</v>
      </c>
      <c r="EW101">
        <v>1689872783.1</v>
      </c>
      <c r="EX101">
        <v>37</v>
      </c>
      <c r="EY101">
        <v>0.075</v>
      </c>
      <c r="EZ101">
        <v>0.005</v>
      </c>
      <c r="FA101">
        <v>0.87</v>
      </c>
      <c r="FB101">
        <v>0.017</v>
      </c>
      <c r="FC101">
        <v>1</v>
      </c>
      <c r="FD101">
        <v>0</v>
      </c>
      <c r="FE101">
        <v>0.38</v>
      </c>
      <c r="FF101">
        <v>0.03</v>
      </c>
      <c r="FG101">
        <v>94.79890436585364</v>
      </c>
      <c r="FH101">
        <v>1865.692201442508</v>
      </c>
      <c r="FI101">
        <v>280.9935291560126</v>
      </c>
      <c r="FJ101">
        <v>0</v>
      </c>
      <c r="FK101">
        <v>1972.273870967742</v>
      </c>
      <c r="FL101">
        <v>-464.8974193548421</v>
      </c>
      <c r="FM101">
        <v>58.72264434789322</v>
      </c>
      <c r="FN101">
        <v>0</v>
      </c>
      <c r="FO101">
        <v>3.258900243902438</v>
      </c>
      <c r="FP101">
        <v>-1.224599581881519</v>
      </c>
      <c r="FQ101">
        <v>0.1302691752186051</v>
      </c>
      <c r="FR101">
        <v>0</v>
      </c>
      <c r="FS101">
        <v>16.7917870967742</v>
      </c>
      <c r="FT101">
        <v>0.15534677419351</v>
      </c>
      <c r="FU101">
        <v>0.0186168280090799</v>
      </c>
      <c r="FV101">
        <v>1</v>
      </c>
      <c r="FW101">
        <v>1</v>
      </c>
      <c r="FX101">
        <v>4</v>
      </c>
      <c r="FY101" t="s">
        <v>566</v>
      </c>
      <c r="FZ101">
        <v>3.17708</v>
      </c>
      <c r="GA101">
        <v>2.79697</v>
      </c>
      <c r="GB101">
        <v>0.255243</v>
      </c>
      <c r="GC101">
        <v>0.110554</v>
      </c>
      <c r="GD101">
        <v>0.09359049999999999</v>
      </c>
      <c r="GE101">
        <v>0.081611</v>
      </c>
      <c r="GF101">
        <v>23238.6</v>
      </c>
      <c r="GG101">
        <v>22104.8</v>
      </c>
      <c r="GH101">
        <v>29167.6</v>
      </c>
      <c r="GI101">
        <v>24348.8</v>
      </c>
      <c r="GJ101">
        <v>33639.6</v>
      </c>
      <c r="GK101">
        <v>32640.2</v>
      </c>
      <c r="GL101">
        <v>40234.6</v>
      </c>
      <c r="GM101">
        <v>39723.1</v>
      </c>
      <c r="GN101">
        <v>2.16265</v>
      </c>
      <c r="GO101">
        <v>1.81227</v>
      </c>
      <c r="GP101">
        <v>0.0187531</v>
      </c>
      <c r="GQ101">
        <v>0</v>
      </c>
      <c r="GR101">
        <v>24.9814</v>
      </c>
      <c r="GS101">
        <v>999.9</v>
      </c>
      <c r="GT101">
        <v>35.1</v>
      </c>
      <c r="GU101">
        <v>36.1</v>
      </c>
      <c r="GV101">
        <v>20.7496</v>
      </c>
      <c r="GW101">
        <v>62.0831</v>
      </c>
      <c r="GX101">
        <v>33.9904</v>
      </c>
      <c r="GY101">
        <v>1</v>
      </c>
      <c r="GZ101">
        <v>0.07202740000000001</v>
      </c>
      <c r="HA101">
        <v>3.09428</v>
      </c>
      <c r="HB101">
        <v>20.2367</v>
      </c>
      <c r="HC101">
        <v>5.22418</v>
      </c>
      <c r="HD101">
        <v>11.9126</v>
      </c>
      <c r="HE101">
        <v>4.96335</v>
      </c>
      <c r="HF101">
        <v>3.29133</v>
      </c>
      <c r="HG101">
        <v>9999</v>
      </c>
      <c r="HH101">
        <v>9999</v>
      </c>
      <c r="HI101">
        <v>9999</v>
      </c>
      <c r="HJ101">
        <v>999.9</v>
      </c>
      <c r="HK101">
        <v>4.97019</v>
      </c>
      <c r="HL101">
        <v>1.87531</v>
      </c>
      <c r="HM101">
        <v>1.87405</v>
      </c>
      <c r="HN101">
        <v>1.87319</v>
      </c>
      <c r="HO101">
        <v>1.87469</v>
      </c>
      <c r="HP101">
        <v>1.86966</v>
      </c>
      <c r="HQ101">
        <v>1.87378</v>
      </c>
      <c r="HR101">
        <v>1.87881</v>
      </c>
      <c r="HS101">
        <v>0</v>
      </c>
      <c r="HT101">
        <v>0</v>
      </c>
      <c r="HU101">
        <v>0</v>
      </c>
      <c r="HV101">
        <v>0</v>
      </c>
      <c r="HW101" t="s">
        <v>419</v>
      </c>
      <c r="HX101" t="s">
        <v>420</v>
      </c>
      <c r="HY101" t="s">
        <v>421</v>
      </c>
      <c r="HZ101" t="s">
        <v>421</v>
      </c>
      <c r="IA101" t="s">
        <v>421</v>
      </c>
      <c r="IB101" t="s">
        <v>421</v>
      </c>
      <c r="IC101">
        <v>0</v>
      </c>
      <c r="ID101">
        <v>100</v>
      </c>
      <c r="IE101">
        <v>100</v>
      </c>
      <c r="IF101">
        <v>-0.79</v>
      </c>
      <c r="IG101">
        <v>0.1849</v>
      </c>
      <c r="IH101">
        <v>0.8702768569500756</v>
      </c>
      <c r="II101">
        <v>0.0007502269904989051</v>
      </c>
      <c r="IJ101">
        <v>-1.907541437940456E-06</v>
      </c>
      <c r="IK101">
        <v>4.87577687351772E-10</v>
      </c>
      <c r="IL101">
        <v>0.01779320866284759</v>
      </c>
      <c r="IM101">
        <v>-0.004180631305406676</v>
      </c>
      <c r="IN101">
        <v>0.0009752032425147314</v>
      </c>
      <c r="IO101">
        <v>-7.227821618075307E-06</v>
      </c>
      <c r="IP101">
        <v>1</v>
      </c>
      <c r="IQ101">
        <v>1943</v>
      </c>
      <c r="IR101">
        <v>1</v>
      </c>
      <c r="IS101">
        <v>21</v>
      </c>
      <c r="IT101">
        <v>11.8</v>
      </c>
      <c r="IU101">
        <v>27.7</v>
      </c>
      <c r="IV101">
        <v>0.397949</v>
      </c>
      <c r="IW101">
        <v>2.48657</v>
      </c>
      <c r="IX101">
        <v>1.42578</v>
      </c>
      <c r="IY101">
        <v>2.26562</v>
      </c>
      <c r="IZ101">
        <v>1.54785</v>
      </c>
      <c r="JA101">
        <v>2.39746</v>
      </c>
      <c r="JB101">
        <v>38.6487</v>
      </c>
      <c r="JC101">
        <v>13.8781</v>
      </c>
      <c r="JD101">
        <v>18</v>
      </c>
      <c r="JE101">
        <v>632.321</v>
      </c>
      <c r="JF101">
        <v>395.563</v>
      </c>
      <c r="JG101">
        <v>20.8569</v>
      </c>
      <c r="JH101">
        <v>28.0502</v>
      </c>
      <c r="JI101">
        <v>30.0013</v>
      </c>
      <c r="JJ101">
        <v>27.9565</v>
      </c>
      <c r="JK101">
        <v>27.9095</v>
      </c>
      <c r="JL101">
        <v>7.36556</v>
      </c>
      <c r="JM101">
        <v>28.3442</v>
      </c>
      <c r="JN101">
        <v>9.8025</v>
      </c>
      <c r="JO101">
        <v>20.7984</v>
      </c>
      <c r="JP101">
        <v>0</v>
      </c>
      <c r="JQ101">
        <v>13.8268</v>
      </c>
      <c r="JR101">
        <v>95.0369</v>
      </c>
      <c r="JS101">
        <v>101.066</v>
      </c>
    </row>
    <row r="102" spans="1:279">
      <c r="A102">
        <v>86</v>
      </c>
      <c r="B102">
        <v>1689874658</v>
      </c>
      <c r="C102">
        <v>13629.90000009537</v>
      </c>
      <c r="D102" t="s">
        <v>808</v>
      </c>
      <c r="E102" t="s">
        <v>809</v>
      </c>
      <c r="F102">
        <v>15</v>
      </c>
      <c r="L102" t="s">
        <v>712</v>
      </c>
      <c r="N102" t="s">
        <v>713</v>
      </c>
      <c r="O102" t="s">
        <v>714</v>
      </c>
      <c r="P102">
        <v>1689874650</v>
      </c>
      <c r="Q102">
        <f>(R102)/1000</f>
        <v>0</v>
      </c>
      <c r="R102">
        <f>1000*DB102*AP102*(CX102-CY102)/(100*CQ102*(1000-AP102*CX102))</f>
        <v>0</v>
      </c>
      <c r="S102">
        <f>DB102*AP102*(CW102-CV102*(1000-AP102*CY102)/(1000-AP102*CX102))/(100*CQ102)</f>
        <v>0</v>
      </c>
      <c r="T102">
        <f>CV102 - IF(AP102&gt;1, S102*CQ102*100.0/(AR102*DJ102), 0)</f>
        <v>0</v>
      </c>
      <c r="U102">
        <f>((AA102-Q102/2)*T102-S102)/(AA102+Q102/2)</f>
        <v>0</v>
      </c>
      <c r="V102">
        <f>U102*(DC102+DD102)/1000.0</f>
        <v>0</v>
      </c>
      <c r="W102">
        <f>(CV102 - IF(AP102&gt;1, S102*CQ102*100.0/(AR102*DJ102), 0))*(DC102+DD102)/1000.0</f>
        <v>0</v>
      </c>
      <c r="X102">
        <f>2.0/((1/Z102-1/Y102)+SIGN(Z102)*SQRT((1/Z102-1/Y102)*(1/Z102-1/Y102) + 4*CR102/((CR102+1)*(CR102+1))*(2*1/Z102*1/Y102-1/Y102*1/Y102)))</f>
        <v>0</v>
      </c>
      <c r="Y102">
        <f>IF(LEFT(CS102,1)&lt;&gt;"0",IF(LEFT(CS102,1)="1",3.0,CT102),$D$5+$E$5*(DJ102*DC102/($K$5*1000))+$F$5*(DJ102*DC102/($K$5*1000))*MAX(MIN(CQ102,$J$5),$I$5)*MAX(MIN(CQ102,$J$5),$I$5)+$G$5*MAX(MIN(CQ102,$J$5),$I$5)*(DJ102*DC102/($K$5*1000))+$H$5*(DJ102*DC102/($K$5*1000))*(DJ102*DC102/($K$5*1000)))</f>
        <v>0</v>
      </c>
      <c r="Z102">
        <f>Q102*(1000-(1000*0.61365*exp(17.502*AD102/(240.97+AD102))/(DC102+DD102)+CX102)/2)/(1000*0.61365*exp(17.502*AD102/(240.97+AD102))/(DC102+DD102)-CX102)</f>
        <v>0</v>
      </c>
      <c r="AA102">
        <f>1/((CR102+1)/(X102/1.6)+1/(Y102/1.37)) + CR102/((CR102+1)/(X102/1.6) + CR102/(Y102/1.37))</f>
        <v>0</v>
      </c>
      <c r="AB102">
        <f>(CM102*CP102)</f>
        <v>0</v>
      </c>
      <c r="AC102">
        <f>(DE102+(AB102+2*0.95*5.67E-8*(((DE102+$B$7)+273)^4-(DE102+273)^4)-44100*Q102)/(1.84*29.3*Y102+8*0.95*5.67E-8*(DE102+273)^3))</f>
        <v>0</v>
      </c>
      <c r="AD102">
        <f>($C$7*DF102+$D$7*DG102+$E$7*AC102)</f>
        <v>0</v>
      </c>
      <c r="AE102">
        <f>0.61365*exp(17.502*AD102/(240.97+AD102))</f>
        <v>0</v>
      </c>
      <c r="AF102">
        <f>(AG102/AH102*100)</f>
        <v>0</v>
      </c>
      <c r="AG102">
        <f>CX102*(DC102+DD102)/1000</f>
        <v>0</v>
      </c>
      <c r="AH102">
        <f>0.61365*exp(17.502*DE102/(240.97+DE102))</f>
        <v>0</v>
      </c>
      <c r="AI102">
        <f>(AE102-CX102*(DC102+DD102)/1000)</f>
        <v>0</v>
      </c>
      <c r="AJ102">
        <f>(-Q102*44100)</f>
        <v>0</v>
      </c>
      <c r="AK102">
        <f>2*29.3*Y102*0.92*(DE102-AD102)</f>
        <v>0</v>
      </c>
      <c r="AL102">
        <f>2*0.95*5.67E-8*(((DE102+$B$7)+273)^4-(AD102+273)^4)</f>
        <v>0</v>
      </c>
      <c r="AM102">
        <f>AB102+AL102+AJ102+AK102</f>
        <v>0</v>
      </c>
      <c r="AN102">
        <v>0</v>
      </c>
      <c r="AO102">
        <v>0</v>
      </c>
      <c r="AP102">
        <f>IF(AN102*$H$13&gt;=AR102,1.0,(AR102/(AR102-AN102*$H$13)))</f>
        <v>0</v>
      </c>
      <c r="AQ102">
        <f>(AP102-1)*100</f>
        <v>0</v>
      </c>
      <c r="AR102">
        <f>MAX(0,($B$13+$C$13*DJ102)/(1+$D$13*DJ102)*DC102/(DE102+273)*$E$13)</f>
        <v>0</v>
      </c>
      <c r="AS102" t="s">
        <v>742</v>
      </c>
      <c r="AT102">
        <v>12566.3</v>
      </c>
      <c r="AU102">
        <v>555.1334615384615</v>
      </c>
      <c r="AV102">
        <v>2503.65</v>
      </c>
      <c r="AW102">
        <f>1-AU102/AV102</f>
        <v>0</v>
      </c>
      <c r="AX102">
        <v>-1.558818137867793</v>
      </c>
      <c r="AY102" t="s">
        <v>810</v>
      </c>
      <c r="AZ102">
        <v>12521.4</v>
      </c>
      <c r="BA102">
        <v>2.192448</v>
      </c>
      <c r="BB102">
        <v>0.4172</v>
      </c>
      <c r="BC102">
        <f>1-BA102/BB102</f>
        <v>0</v>
      </c>
      <c r="BD102">
        <v>0.5</v>
      </c>
      <c r="BE102">
        <f>CN102</f>
        <v>0</v>
      </c>
      <c r="BF102">
        <f>S102</f>
        <v>0</v>
      </c>
      <c r="BG102">
        <f>BC102*BD102*BE102</f>
        <v>0</v>
      </c>
      <c r="BH102">
        <f>(BF102-AX102)/BE102</f>
        <v>0</v>
      </c>
      <c r="BI102">
        <f>(AV102-BB102)/BB102</f>
        <v>0</v>
      </c>
      <c r="BJ102">
        <f>AU102/(AW102+AU102/BB102)</f>
        <v>0</v>
      </c>
      <c r="BK102" t="s">
        <v>811</v>
      </c>
      <c r="BL102">
        <v>-0.83</v>
      </c>
      <c r="BM102">
        <f>IF(BL102&lt;&gt;0, BL102, BJ102)</f>
        <v>0</v>
      </c>
      <c r="BN102">
        <f>1-BM102/BB102</f>
        <v>0</v>
      </c>
      <c r="BO102">
        <f>(BB102-BA102)/(BB102-BM102)</f>
        <v>0</v>
      </c>
      <c r="BP102">
        <f>(AV102-BB102)/(AV102-BM102)</f>
        <v>0</v>
      </c>
      <c r="BQ102">
        <f>(BB102-BA102)/(BB102-AU102)</f>
        <v>0</v>
      </c>
      <c r="BR102">
        <f>(AV102-BB102)/(AV102-AU102)</f>
        <v>0</v>
      </c>
      <c r="BS102">
        <f>(BO102*BM102/BA102)</f>
        <v>0</v>
      </c>
      <c r="BT102">
        <f>(1-BS102)</f>
        <v>0</v>
      </c>
      <c r="BU102">
        <v>2948</v>
      </c>
      <c r="BV102">
        <v>300</v>
      </c>
      <c r="BW102">
        <v>300</v>
      </c>
      <c r="BX102">
        <v>300</v>
      </c>
      <c r="BY102">
        <v>12521.4</v>
      </c>
      <c r="BZ102">
        <v>-0.03</v>
      </c>
      <c r="CA102">
        <v>-0.009073589999999999</v>
      </c>
      <c r="CB102">
        <v>0.11</v>
      </c>
      <c r="CC102" t="s">
        <v>415</v>
      </c>
      <c r="CD102" t="s">
        <v>415</v>
      </c>
      <c r="CE102" t="s">
        <v>415</v>
      </c>
      <c r="CF102" t="s">
        <v>415</v>
      </c>
      <c r="CG102" t="s">
        <v>415</v>
      </c>
      <c r="CH102" t="s">
        <v>415</v>
      </c>
      <c r="CI102" t="s">
        <v>415</v>
      </c>
      <c r="CJ102" t="s">
        <v>415</v>
      </c>
      <c r="CK102" t="s">
        <v>415</v>
      </c>
      <c r="CL102" t="s">
        <v>415</v>
      </c>
      <c r="CM102">
        <f>$B$11*DK102+$C$11*DL102+$F$11*DW102*(1-DZ102)</f>
        <v>0</v>
      </c>
      <c r="CN102">
        <f>CM102*CO102</f>
        <v>0</v>
      </c>
      <c r="CO102">
        <f>($B$11*$D$9+$C$11*$D$9+$F$11*((EJ102+EB102)/MAX(EJ102+EB102+EK102, 0.1)*$I$9+EK102/MAX(EJ102+EB102+EK102, 0.1)*$J$9))/($B$11+$C$11+$F$11)</f>
        <v>0</v>
      </c>
      <c r="CP102">
        <f>($B$11*$K$9+$C$11*$K$9+$F$11*((EJ102+EB102)/MAX(EJ102+EB102+EK102, 0.1)*$P$9+EK102/MAX(EJ102+EB102+EK102, 0.1)*$Q$9))/($B$11+$C$11+$F$11)</f>
        <v>0</v>
      </c>
      <c r="CQ102">
        <v>6</v>
      </c>
      <c r="CR102">
        <v>0.5</v>
      </c>
      <c r="CS102" t="s">
        <v>416</v>
      </c>
      <c r="CT102">
        <v>2</v>
      </c>
      <c r="CU102">
        <v>1689874650</v>
      </c>
      <c r="CV102">
        <v>376.6292258064516</v>
      </c>
      <c r="CW102">
        <v>324.7424193548388</v>
      </c>
      <c r="CX102">
        <v>16.82372580645161</v>
      </c>
      <c r="CY102">
        <v>17.8143870967742</v>
      </c>
      <c r="CZ102">
        <v>375.7239032258064</v>
      </c>
      <c r="DA102">
        <v>16.60572580645161</v>
      </c>
      <c r="DB102">
        <v>600.1701290322582</v>
      </c>
      <c r="DC102">
        <v>101.5361290322581</v>
      </c>
      <c r="DD102">
        <v>0.09995826129032259</v>
      </c>
      <c r="DE102">
        <v>24.59864838709677</v>
      </c>
      <c r="DF102">
        <v>25.38732903225807</v>
      </c>
      <c r="DG102">
        <v>999.9000000000003</v>
      </c>
      <c r="DH102">
        <v>0</v>
      </c>
      <c r="DI102">
        <v>0</v>
      </c>
      <c r="DJ102">
        <v>10003.22580645162</v>
      </c>
      <c r="DK102">
        <v>0</v>
      </c>
      <c r="DL102">
        <v>232.2867419354839</v>
      </c>
      <c r="DM102">
        <v>51.88684864516129</v>
      </c>
      <c r="DN102">
        <v>383.0522580645161</v>
      </c>
      <c r="DO102">
        <v>330.6339677419354</v>
      </c>
      <c r="DP102">
        <v>-1.024456903225806</v>
      </c>
      <c r="DQ102">
        <v>324.7424193548388</v>
      </c>
      <c r="DR102">
        <v>17.8143870967742</v>
      </c>
      <c r="DS102">
        <v>1.704783870967742</v>
      </c>
      <c r="DT102">
        <v>1.808804193548387</v>
      </c>
      <c r="DU102">
        <v>14.93925806451613</v>
      </c>
      <c r="DV102">
        <v>15.86301612903226</v>
      </c>
      <c r="DW102">
        <v>1499.994838709678</v>
      </c>
      <c r="DX102">
        <v>0.9730064838709681</v>
      </c>
      <c r="DY102">
        <v>0.02699310645161289</v>
      </c>
      <c r="DZ102">
        <v>0</v>
      </c>
      <c r="EA102">
        <v>2.199829032258064</v>
      </c>
      <c r="EB102">
        <v>4.999310000000001</v>
      </c>
      <c r="EC102">
        <v>1526.060967741936</v>
      </c>
      <c r="ED102">
        <v>13259.22258064516</v>
      </c>
      <c r="EE102">
        <v>37.03599999999999</v>
      </c>
      <c r="EF102">
        <v>39.20325806451611</v>
      </c>
      <c r="EG102">
        <v>37.55799999999999</v>
      </c>
      <c r="EH102">
        <v>38.375</v>
      </c>
      <c r="EI102">
        <v>38.11077419354839</v>
      </c>
      <c r="EJ102">
        <v>1454.641935483871</v>
      </c>
      <c r="EK102">
        <v>40.35290322580644</v>
      </c>
      <c r="EL102">
        <v>0</v>
      </c>
      <c r="EM102">
        <v>214.6000001430511</v>
      </c>
      <c r="EN102">
        <v>0</v>
      </c>
      <c r="EO102">
        <v>2.192448</v>
      </c>
      <c r="EP102">
        <v>-0.8122384569186412</v>
      </c>
      <c r="EQ102">
        <v>371.2207698565292</v>
      </c>
      <c r="ER102">
        <v>1524.7784</v>
      </c>
      <c r="ES102">
        <v>15</v>
      </c>
      <c r="ET102">
        <v>1689874679</v>
      </c>
      <c r="EU102" t="s">
        <v>812</v>
      </c>
      <c r="EV102">
        <v>1689873737</v>
      </c>
      <c r="EW102">
        <v>1689874679</v>
      </c>
      <c r="EX102">
        <v>38</v>
      </c>
      <c r="EY102">
        <v>0.075</v>
      </c>
      <c r="EZ102">
        <v>0.008</v>
      </c>
      <c r="FA102">
        <v>0.87</v>
      </c>
      <c r="FB102">
        <v>0.218</v>
      </c>
      <c r="FC102">
        <v>1</v>
      </c>
      <c r="FD102">
        <v>18</v>
      </c>
      <c r="FE102">
        <v>0.38</v>
      </c>
      <c r="FF102">
        <v>0.1</v>
      </c>
      <c r="FG102">
        <v>47.92537470000001</v>
      </c>
      <c r="FH102">
        <v>-187.238591954972</v>
      </c>
      <c r="FI102">
        <v>86.3525571782544</v>
      </c>
      <c r="FJ102">
        <v>0</v>
      </c>
      <c r="FK102">
        <v>382.5013666666667</v>
      </c>
      <c r="FL102">
        <v>-681.0788075639596</v>
      </c>
      <c r="FM102">
        <v>55.27769600148167</v>
      </c>
      <c r="FN102">
        <v>0</v>
      </c>
      <c r="FO102">
        <v>-1.17637335</v>
      </c>
      <c r="FP102">
        <v>2.598870191369612</v>
      </c>
      <c r="FQ102">
        <v>0.2591976660078704</v>
      </c>
      <c r="FR102">
        <v>0</v>
      </c>
      <c r="FS102">
        <v>16.75903333333333</v>
      </c>
      <c r="FT102">
        <v>2.554828031145697</v>
      </c>
      <c r="FU102">
        <v>0.1873832246730987</v>
      </c>
      <c r="FV102">
        <v>0</v>
      </c>
      <c r="FW102">
        <v>0</v>
      </c>
      <c r="FX102">
        <v>4</v>
      </c>
      <c r="FY102" t="s">
        <v>490</v>
      </c>
      <c r="FZ102">
        <v>3.17687</v>
      </c>
      <c r="GA102">
        <v>2.79712</v>
      </c>
      <c r="GB102">
        <v>0.0930564</v>
      </c>
      <c r="GC102">
        <v>0.102536</v>
      </c>
      <c r="GD102">
        <v>0.094487</v>
      </c>
      <c r="GE102">
        <v>0.0988025</v>
      </c>
      <c r="GF102">
        <v>28287.2</v>
      </c>
      <c r="GG102">
        <v>22295.4</v>
      </c>
      <c r="GH102">
        <v>29155.1</v>
      </c>
      <c r="GI102">
        <v>24340.3</v>
      </c>
      <c r="GJ102">
        <v>33583.8</v>
      </c>
      <c r="GK102">
        <v>32012.7</v>
      </c>
      <c r="GL102">
        <v>40215.4</v>
      </c>
      <c r="GM102">
        <v>39711.4</v>
      </c>
      <c r="GN102">
        <v>2.15307</v>
      </c>
      <c r="GO102">
        <v>1.81915</v>
      </c>
      <c r="GP102">
        <v>0.0114441</v>
      </c>
      <c r="GQ102">
        <v>0</v>
      </c>
      <c r="GR102">
        <v>25.0917</v>
      </c>
      <c r="GS102">
        <v>999.9</v>
      </c>
      <c r="GT102">
        <v>34.6</v>
      </c>
      <c r="GU102">
        <v>36.1</v>
      </c>
      <c r="GV102">
        <v>20.452</v>
      </c>
      <c r="GW102">
        <v>63.113</v>
      </c>
      <c r="GX102">
        <v>33.9944</v>
      </c>
      <c r="GY102">
        <v>1</v>
      </c>
      <c r="GZ102">
        <v>0.103824</v>
      </c>
      <c r="HA102">
        <v>6.10814</v>
      </c>
      <c r="HB102">
        <v>20.1566</v>
      </c>
      <c r="HC102">
        <v>5.22223</v>
      </c>
      <c r="HD102">
        <v>11.9141</v>
      </c>
      <c r="HE102">
        <v>4.9642</v>
      </c>
      <c r="HF102">
        <v>3.29147</v>
      </c>
      <c r="HG102">
        <v>9999</v>
      </c>
      <c r="HH102">
        <v>9999</v>
      </c>
      <c r="HI102">
        <v>9999</v>
      </c>
      <c r="HJ102">
        <v>999.9</v>
      </c>
      <c r="HK102">
        <v>4.97013</v>
      </c>
      <c r="HL102">
        <v>1.87517</v>
      </c>
      <c r="HM102">
        <v>1.87394</v>
      </c>
      <c r="HN102">
        <v>1.87317</v>
      </c>
      <c r="HO102">
        <v>1.87457</v>
      </c>
      <c r="HP102">
        <v>1.86955</v>
      </c>
      <c r="HQ102">
        <v>1.87377</v>
      </c>
      <c r="HR102">
        <v>1.87881</v>
      </c>
      <c r="HS102">
        <v>0</v>
      </c>
      <c r="HT102">
        <v>0</v>
      </c>
      <c r="HU102">
        <v>0</v>
      </c>
      <c r="HV102">
        <v>0</v>
      </c>
      <c r="HW102" t="s">
        <v>419</v>
      </c>
      <c r="HX102" t="s">
        <v>420</v>
      </c>
      <c r="HY102" t="s">
        <v>421</v>
      </c>
      <c r="HZ102" t="s">
        <v>421</v>
      </c>
      <c r="IA102" t="s">
        <v>421</v>
      </c>
      <c r="IB102" t="s">
        <v>421</v>
      </c>
      <c r="IC102">
        <v>0</v>
      </c>
      <c r="ID102">
        <v>100</v>
      </c>
      <c r="IE102">
        <v>100</v>
      </c>
      <c r="IF102">
        <v>0.917</v>
      </c>
      <c r="IG102">
        <v>0.218</v>
      </c>
      <c r="IH102">
        <v>0.8702768569500756</v>
      </c>
      <c r="II102">
        <v>0.0007502269904989051</v>
      </c>
      <c r="IJ102">
        <v>-1.907541437940456E-06</v>
      </c>
      <c r="IK102">
        <v>4.87577687351772E-10</v>
      </c>
      <c r="IL102">
        <v>0.01779320866284759</v>
      </c>
      <c r="IM102">
        <v>-0.004180631305406676</v>
      </c>
      <c r="IN102">
        <v>0.0009752032425147314</v>
      </c>
      <c r="IO102">
        <v>-7.227821618075307E-06</v>
      </c>
      <c r="IP102">
        <v>1</v>
      </c>
      <c r="IQ102">
        <v>1943</v>
      </c>
      <c r="IR102">
        <v>1</v>
      </c>
      <c r="IS102">
        <v>21</v>
      </c>
      <c r="IT102">
        <v>15.3</v>
      </c>
      <c r="IU102">
        <v>31.2</v>
      </c>
      <c r="IV102">
        <v>1.09741</v>
      </c>
      <c r="IW102">
        <v>2.44141</v>
      </c>
      <c r="IX102">
        <v>1.42578</v>
      </c>
      <c r="IY102">
        <v>2.26685</v>
      </c>
      <c r="IZ102">
        <v>1.54785</v>
      </c>
      <c r="JA102">
        <v>2.47681</v>
      </c>
      <c r="JB102">
        <v>38.5014</v>
      </c>
      <c r="JC102">
        <v>13.7906</v>
      </c>
      <c r="JD102">
        <v>18</v>
      </c>
      <c r="JE102">
        <v>627.72</v>
      </c>
      <c r="JF102">
        <v>400.882</v>
      </c>
      <c r="JG102">
        <v>18.0669</v>
      </c>
      <c r="JH102">
        <v>28.2725</v>
      </c>
      <c r="JI102">
        <v>29.9993</v>
      </c>
      <c r="JJ102">
        <v>28.1949</v>
      </c>
      <c r="JK102">
        <v>28.1447</v>
      </c>
      <c r="JL102">
        <v>21.9615</v>
      </c>
      <c r="JM102">
        <v>0</v>
      </c>
      <c r="JN102">
        <v>8.338850000000001</v>
      </c>
      <c r="JO102">
        <v>18.0927</v>
      </c>
      <c r="JP102">
        <v>412.835</v>
      </c>
      <c r="JQ102">
        <v>18.4037</v>
      </c>
      <c r="JR102">
        <v>94.9935</v>
      </c>
      <c r="JS102">
        <v>101.034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479</v>
      </c>
      <c r="B17" t="s">
        <v>480</v>
      </c>
    </row>
    <row r="18" spans="1:2">
      <c r="A18" t="s">
        <v>481</v>
      </c>
      <c r="B18" t="s">
        <v>480</v>
      </c>
    </row>
    <row r="19" spans="1:2">
      <c r="A19" t="s">
        <v>482</v>
      </c>
      <c r="B19" t="s">
        <v>483</v>
      </c>
    </row>
    <row r="20" spans="1:2">
      <c r="A20" t="s">
        <v>484</v>
      </c>
      <c r="B20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2023-07-20T17:39:40Z</dcterms:created>
  <dcterms:modified xsi:type="dcterms:W3CDTF">2023-07-20T17:39:40Z</dcterms:modified>
</cp:coreProperties>
</file>