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<sst xmlns="http://schemas.openxmlformats.org/spreadsheetml/2006/main" count="2927" uniqueCount="718">
  <si>
    <t>File opened</t>
  </si>
  <si>
    <t>2023-07-27 09:48:28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</si>
  <si>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</si>
  <si>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</si>
  <si>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</si>
  <si>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</si>
  <si>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</si>
  <si>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</si>
  <si>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</si>
  <si>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</si>
  <si>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</si>
  <si>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</si>
  <si>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</si>
  <si>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"0.930098", "co2aspan1": "1.00349", "co2aspan2": "-0.0256995", "co2aspan2a": "0.313062", "co2aspan2b": "0.311636", "co2aspanconc1": "2491", "co2aspanconc2": "299.3", "co2bzero": "0.975012", "co2bspan1": "1.00347", "co2bspan2": "-0.0261992", "co2bspan2a": "0.314208", "co2bspan2b": "0.312713", "co2bspanconc1": "2491", "co2bspanconc2": "299.3", "h2oazero": "1.0812", "h2oaspan1": "1.01502", "h2oaspan2": "0", "h2oaspan2a": "0.0712042", "h2oaspan2b": "0.0722739", "h2oaspanconc1": "12.37", "h2oaspanconc2": "0", "h2obzero": "1.11557",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</si>
  <si>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</si>
  <si>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Thu Jul 27 09:40</t>
  </si>
  <si>
    <t>H2O rangematch</t>
  </si>
  <si>
    <t>Thu Jul 27 09:46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</si>
  <si>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</si>
  <si>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</si>
  <si>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</si>
  <si>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</si>
  <si>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</si>
  <si>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</si>
  <si>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</si>
  <si>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</si>
  <si>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</si>
  <si>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09:48:28</t>
  </si>
  <si>
    <t>Stability Definition:	ΔCO2 (Meas2): Slp&lt;2.5 Per=20	ΔH2O (Meas2): Slp&lt;0.5 Per=20	H2O_s (Meas): Slp&lt;0.7 Per=15	CO2_s (Meas): Slp&lt;3 Std&lt;1 Per=15	A (GasEx): Slp&lt;1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</si>
  <si>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</si>
  <si>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</si>
  <si>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</si>
  <si>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</si>
  <si>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</si>
  <si>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</si>
  <si>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</si>
  <si>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</si>
  <si>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</si>
  <si>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</si>
  <si>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</si>
  <si>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</si>
  <si>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</si>
  <si>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</si>
  <si>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</si>
  <si>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</si>
  <si>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</si>
  <si>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</si>
  <si>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</si>
  <si>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</si>
  <si>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</si>
  <si>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</si>
  <si>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</si>
  <si>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</si>
  <si>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</si>
  <si>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</si>
  <si>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</si>
  <si>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</si>
  <si>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</si>
  <si>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</si>
  <si>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</si>
  <si>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</si>
  <si>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</si>
  <si>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</si>
  <si>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</si>
  <si>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</si>
  <si>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</si>
  <si>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</si>
  <si>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</si>
  <si>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</si>
  <si>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</si>
  <si>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</si>
  <si>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</si>
  <si>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</si>
  <si>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</si>
  <si>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</si>
  <si>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</si>
  <si>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</si>
  <si>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</si>
  <si>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</si>
  <si>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</si>
  <si>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3.55129 79.625 365.188 599.296 821.242 1039.47 1180.27 1344.69</t>
  </si>
  <si>
    <t>Fs_true</t>
  </si>
  <si>
    <t>-0.249053 99.8986 401.85 601.108 806.14 1002.27 1202.06 1400.7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</si>
  <si>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</si>
  <si>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</si>
  <si>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</si>
  <si>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</si>
  <si>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</si>
  <si>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</si>
  <si>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</si>
  <si>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</si>
  <si>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</si>
  <si>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</si>
  <si>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</si>
  <si>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</si>
  <si>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</si>
  <si>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</si>
  <si>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</si>
  <si>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</si>
  <si>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</si>
  <si>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</si>
  <si>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</si>
  <si>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</si>
  <si>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</si>
  <si>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</si>
  <si>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</si>
  <si>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</si>
  <si>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</si>
  <si>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</si>
  <si>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</si>
  <si>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</si>
  <si>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response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</si>
  <si>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</si>
  <si>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</si>
  <si>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</si>
  <si>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</si>
  <si>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</si>
  <si>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</si>
  <si>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</si>
  <si>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</si>
  <si>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</si>
  <si>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</si>
  <si>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</si>
  <si>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</si>
  <si>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</si>
  <si>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</si>
  <si>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</si>
  <si>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</si>
  <si>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</si>
  <si>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</si>
  <si>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</si>
  <si>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</si>
  <si>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</si>
  <si>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</si>
  <si>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</si>
  <si>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</si>
  <si>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</si>
  <si>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</si>
  <si>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</si>
  <si>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</si>
  <si>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</si>
  <si>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</si>
  <si>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</si>
  <si>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</si>
  <si>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</si>
  <si>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</si>
  <si>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</si>
  <si>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</si>
  <si>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</si>
  <si>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</si>
  <si>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</si>
  <si>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</si>
  <si>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</si>
  <si>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</si>
  <si>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</si>
  <si>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</si>
  <si>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</si>
  <si>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</si>
  <si>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</si>
  <si>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</si>
  <si>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</si>
  <si>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</si>
  <si>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</si>
  <si>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</si>
  <si>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</si>
  <si>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</si>
  <si>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</si>
  <si>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</si>
  <si>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</si>
  <si>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</si>
  <si>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</si>
  <si>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</si>
  <si>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</si>
  <si>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</si>
  <si>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</si>
  <si>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</si>
  <si>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</si>
  <si>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</si>
  <si>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</si>
  <si>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</si>
  <si>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</si>
  <si>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</si>
  <si>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</si>
  <si>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</si>
  <si>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</si>
  <si>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</si>
  <si>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</si>
  <si>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</si>
  <si>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</si>
  <si>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</si>
  <si>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</si>
  <si>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</si>
  <si>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</si>
  <si>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</si>
  <si>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</si>
  <si>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</si>
  <si>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</si>
  <si>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</si>
  <si>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</si>
  <si>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</si>
  <si>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</si>
  <si>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</si>
  <si>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</si>
  <si>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</si>
  <si>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</si>
  <si>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</si>
  <si>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</si>
  <si>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</si>
  <si>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</si>
  <si>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</si>
  <si>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</si>
  <si>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</si>
  <si>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</si>
  <si>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</si>
  <si>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</si>
  <si>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</si>
  <si>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</si>
  <si>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</si>
  <si>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</si>
  <si>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</si>
  <si>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</si>
  <si>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</si>
  <si>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</si>
  <si>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</si>
  <si>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</si>
  <si>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</si>
  <si>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</si>
  <si>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</si>
  <si>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</si>
  <si>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</si>
  <si>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</si>
  <si>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</si>
  <si>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</si>
  <si>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</si>
  <si>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</si>
  <si>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</si>
  <si>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</si>
  <si>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</si>
  <si>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</si>
  <si>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</si>
  <si>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</si>
  <si>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</si>
  <si>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</si>
  <si>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</si>
  <si>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</si>
  <si>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</si>
  <si>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</si>
  <si>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</si>
  <si>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</si>
  <si>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</si>
  <si>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</si>
  <si>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</si>
  <si>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</si>
  <si>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</si>
  <si>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</si>
  <si>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</si>
  <si>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</si>
  <si>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</si>
  <si>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</si>
  <si>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</si>
  <si>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</si>
  <si>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</si>
  <si>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</si>
  <si>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</si>
  <si>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</si>
  <si>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</si>
  <si>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</si>
  <si>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</si>
  <si>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</si>
  <si>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</si>
  <si>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</si>
  <si>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</si>
  <si>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</si>
  <si>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</si>
  <si>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</si>
  <si>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</si>
  <si>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</si>
  <si>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</si>
  <si>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</si>
  <si>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</si>
  <si>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</si>
  <si>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</si>
  <si>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</si>
  <si>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</si>
  <si>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</si>
  <si>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</si>
  <si>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</si>
  <si>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</si>
  <si>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</si>
  <si>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</si>
  <si>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</si>
  <si>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</si>
  <si>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</si>
  <si>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</si>
  <si>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</si>
  <si>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</si>
  <si>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</si>
  <si>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</si>
  <si>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</si>
  <si>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</si>
  <si>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</si>
  <si>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</si>
  <si>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</si>
  <si>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</si>
  <si>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</si>
  <si>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</si>
  <si>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</si>
  <si>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</si>
  <si>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</si>
  <si>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</si>
  <si>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</si>
  <si>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</si>
  <si>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</si>
  <si>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</si>
  <si>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</si>
  <si>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</si>
  <si>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</si>
  <si>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</si>
  <si>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</si>
  <si>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</si>
  <si>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</si>
  <si>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</si>
  <si>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</si>
  <si>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</si>
  <si>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</si>
  <si>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</si>
  <si>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</si>
  <si>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</si>
  <si>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</si>
  <si>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</si>
  <si>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</si>
  <si>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</si>
  <si>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</si>
  <si>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</si>
  <si>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</si>
  <si>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</si>
  <si>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</si>
  <si>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</si>
  <si>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</si>
  <si>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</si>
  <si>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</si>
  <si>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</si>
  <si>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</si>
  <si>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</si>
  <si>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</si>
  <si>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</si>
  <si>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</si>
  <si>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</si>
  <si>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</si>
  <si>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</si>
  <si>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</si>
  <si>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</si>
  <si>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</si>
  <si>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</si>
  <si>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</si>
  <si>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</si>
  <si>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</si>
  <si>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</si>
  <si>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</si>
  <si>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</si>
  <si>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</si>
  <si>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</si>
  <si>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</si>
  <si>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</si>
  <si>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</si>
  <si>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</si>
  <si>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</si>
  <si>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</si>
  <si>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</si>
  <si>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</si>
  <si>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</si>
  <si>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</si>
  <si>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</si>
  <si>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</si>
  <si>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</si>
  <si>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</si>
  <si>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</si>
  <si>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</si>
  <si>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</si>
  <si>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</si>
  <si>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</si>
  <si>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</si>
  <si>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</si>
  <si>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</si>
  <si>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</si>
  <si>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</si>
  <si>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</si>
  <si>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</si>
  <si>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</si>
  <si>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</si>
  <si>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</si>
  <si>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</si>
  <si>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</si>
  <si>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</si>
  <si>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</si>
  <si>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</si>
  <si>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</si>
  <si>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</si>
  <si>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</si>
  <si>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</si>
  <si>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</si>
  <si>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</si>
  <si>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</si>
  <si>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</si>
  <si>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</si>
  <si>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</si>
  <si>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V</t>
  </si>
  <si>
    <t>mV</t>
  </si>
  <si>
    <t>mg</t>
  </si>
  <si>
    <t>hrs</t>
  </si>
  <si>
    <t>min</t>
  </si>
  <si>
    <t>20230727 10:00:19</t>
  </si>
  <si>
    <t>10:00:19</t>
  </si>
  <si>
    <t>CT3</t>
  </si>
  <si>
    <t>12</t>
  </si>
  <si>
    <t>LICOR-203</t>
  </si>
  <si>
    <t>MPF-3545-20230726-21_33_57</t>
  </si>
  <si>
    <t>MPF-3546-20230727-10_00_21</t>
  </si>
  <si>
    <t>DARK-3547-20230727-10_00_29</t>
  </si>
  <si>
    <t>-</t>
  </si>
  <si>
    <t>0: Broadleaf</t>
  </si>
  <si>
    <t>10:00:39</t>
  </si>
  <si>
    <t>2/5</t>
  </si>
  <si>
    <t>11111111</t>
  </si>
  <si>
    <t>oooooooo</t>
  </si>
  <si>
    <t>on</t>
  </si>
  <si>
    <t>20230727 10:02:40</t>
  </si>
  <si>
    <t>10:02:40</t>
  </si>
  <si>
    <t>MPF-3548-20230727-10_02_42</t>
  </si>
  <si>
    <t>DARK-3549-20230727-10_02_50</t>
  </si>
  <si>
    <t>10:03:01</t>
  </si>
  <si>
    <t>4/5</t>
  </si>
  <si>
    <t>20230727 10:05:02</t>
  </si>
  <si>
    <t>10:05:02</t>
  </si>
  <si>
    <t>MPF-3550-20230727-10_05_04</t>
  </si>
  <si>
    <t>DARK-3551-20230727-10_05_11</t>
  </si>
  <si>
    <t>10:05:42</t>
  </si>
  <si>
    <t>0/5</t>
  </si>
  <si>
    <t>20230727 10:07:43</t>
  </si>
  <si>
    <t>10:07:43</t>
  </si>
  <si>
    <t>MPF-3552-20230727-10_07_45</t>
  </si>
  <si>
    <t>DARK-3553-20230727-10_07_53</t>
  </si>
  <si>
    <t>10:08:24</t>
  </si>
  <si>
    <t>1/5</t>
  </si>
  <si>
    <t>20230727 10:10:25</t>
  </si>
  <si>
    <t>10:10:25</t>
  </si>
  <si>
    <t>MPF-3554-20230727-10_10_27</t>
  </si>
  <si>
    <t>DARK-3555-20230727-10_10_34</t>
  </si>
  <si>
    <t>10:10:42</t>
  </si>
  <si>
    <t>3/5</t>
  </si>
  <si>
    <t>20230727 10:12:08</t>
  </si>
  <si>
    <t>10:12:08</t>
  </si>
  <si>
    <t>MPF-3556-20230727-10_12_10</t>
  </si>
  <si>
    <t>DARK-3557-20230727-10_12_17</t>
  </si>
  <si>
    <t>10:12:02</t>
  </si>
  <si>
    <t>20230727 10:13:17</t>
  </si>
  <si>
    <t>10:13:17</t>
  </si>
  <si>
    <t>MPF-3558-20230727-10_13_20</t>
  </si>
  <si>
    <t>10:13:41</t>
  </si>
  <si>
    <t>5/5</t>
  </si>
  <si>
    <t>20230727 10:15:47</t>
  </si>
  <si>
    <t>10:15:47</t>
  </si>
  <si>
    <t>MPF-3559-20230727-10_15_49</t>
  </si>
  <si>
    <t>DARK-3560-20230727-10_15_56</t>
  </si>
  <si>
    <t>10:16:08</t>
  </si>
  <si>
    <t>20230727 10:18:09</t>
  </si>
  <si>
    <t>10:18:09</t>
  </si>
  <si>
    <t>MPF-3561-20230727-10_18_11</t>
  </si>
  <si>
    <t>DARK-3562-20230727-10_18_18</t>
  </si>
  <si>
    <t>10:18:28</t>
  </si>
  <si>
    <t>20230727 10:20:29</t>
  </si>
  <si>
    <t>10:20:29</t>
  </si>
  <si>
    <t>MPF-3563-20230727-10_20_31</t>
  </si>
  <si>
    <t>DARK-3564-20230727-10_20_38</t>
  </si>
  <si>
    <t>10:20:48</t>
  </si>
  <si>
    <t>20230727 10:22:49</t>
  </si>
  <si>
    <t>10:22:49</t>
  </si>
  <si>
    <t>MPF-3565-20230727-10_22_51</t>
  </si>
  <si>
    <t>DARK-3566-20230727-10_22_59</t>
  </si>
  <si>
    <t>10:23:09</t>
  </si>
  <si>
    <t>20230727 10:24:25</t>
  </si>
  <si>
    <t>10:24:25</t>
  </si>
  <si>
    <t>MPF-3567-20230727-10_24_27</t>
  </si>
  <si>
    <t>DARK-3568-20230727-10_24_34</t>
  </si>
  <si>
    <t>10:24:41</t>
  </si>
  <si>
    <t>20230727 10:26:01</t>
  </si>
  <si>
    <t>10:26:01</t>
  </si>
  <si>
    <t>MPF-3569-20230727-10_26_03</t>
  </si>
  <si>
    <t>DARK-3570-20230727-10_26_10</t>
  </si>
  <si>
    <t>10:26:19</t>
  </si>
  <si>
    <t>20230727 10:28:17</t>
  </si>
  <si>
    <t>10:28:17</t>
  </si>
  <si>
    <t>MPF-3571-20230727-10_28_19</t>
  </si>
  <si>
    <t>DARK-3572-20230727-10_28_27</t>
  </si>
  <si>
    <t>10:28:36</t>
  </si>
  <si>
    <t>20230727 10:30:33</t>
  </si>
  <si>
    <t>10:30:33</t>
  </si>
  <si>
    <t>MPF-3573-20230727-10_30_35</t>
  </si>
  <si>
    <t>DARK-3574-20230727-10_30_42</t>
  </si>
  <si>
    <t>10:29:55</t>
  </si>
  <si>
    <t>20230727 10:32:29</t>
  </si>
  <si>
    <t>10:32:29</t>
  </si>
  <si>
    <t>MPF-3575-20230727-10_32_31</t>
  </si>
  <si>
    <t>DARK-3576-20230727-10_32_39</t>
  </si>
  <si>
    <t>10:32:48</t>
  </si>
  <si>
    <t>20230727 10:34:26</t>
  </si>
  <si>
    <t>10:34:26</t>
  </si>
  <si>
    <t>MPF-3577-20230727-10_34_28</t>
  </si>
  <si>
    <t>DARK-3578-20230727-10_34_36</t>
  </si>
  <si>
    <t>20230727 10:36:36</t>
  </si>
  <si>
    <t>10:36:36</t>
  </si>
  <si>
    <t>MPF-3579-20230727-10_36_38</t>
  </si>
  <si>
    <t>DARK-3580-20230727-10_36_45</t>
  </si>
  <si>
    <t>20230727 10:38:29</t>
  </si>
  <si>
    <t>10:38:29</t>
  </si>
  <si>
    <t>MPF-3581-20230727-10_38_31</t>
  </si>
  <si>
    <t>DARK-3582-20230727-10_38_39</t>
  </si>
  <si>
    <t>20230727 10:40:39</t>
  </si>
  <si>
    <t>10:40:39</t>
  </si>
  <si>
    <t>MPF-3583-20230727-10_40_41</t>
  </si>
  <si>
    <t>DARK-3584-20230727-10_40_48</t>
  </si>
  <si>
    <t>10:41:12</t>
  </si>
  <si>
    <t>20230727 10:43:13</t>
  </si>
  <si>
    <t>10:43:13</t>
  </si>
  <si>
    <t>MPF-3585-20230727-10_43_15</t>
  </si>
  <si>
    <t>DARK-3586-20230727-10_43_22</t>
  </si>
  <si>
    <t>10:43:31</t>
  </si>
  <si>
    <t>20230727 10:53:37</t>
  </si>
  <si>
    <t>10:53:37</t>
  </si>
  <si>
    <t>13-15E</t>
  </si>
  <si>
    <t>10</t>
  </si>
  <si>
    <t>LCOR-610</t>
  </si>
  <si>
    <t>MPF-3587-20230727-10_53_39</t>
  </si>
  <si>
    <t>DARK-3588-20230727-10_53_47</t>
  </si>
  <si>
    <t>20230727 10:54:58</t>
  </si>
  <si>
    <t>10:54:58</t>
  </si>
  <si>
    <t>MPF-3589-20230727-10_55_00</t>
  </si>
  <si>
    <t>DARK-3590-20230727-10_55_08</t>
  </si>
  <si>
    <t>20230727 10:56:08</t>
  </si>
  <si>
    <t>10:56:08</t>
  </si>
  <si>
    <t>MPF-3591-20230727-10_56_10</t>
  </si>
  <si>
    <t>DARK-3592-20230727-10_56_17</t>
  </si>
  <si>
    <t>20230727 10:58:00</t>
  </si>
  <si>
    <t>10:58:00</t>
  </si>
  <si>
    <t>MPF-3593-20230727-10_58_02</t>
  </si>
  <si>
    <t>DARK-3594-20230727-10_58_10</t>
  </si>
  <si>
    <t>10:57:23</t>
  </si>
  <si>
    <t>20230727 10:59:10</t>
  </si>
  <si>
    <t>10:59:10</t>
  </si>
  <si>
    <t>MPF-3595-20230727-10_59_12</t>
  </si>
  <si>
    <t>DARK-3596-20230727-10_59_19</t>
  </si>
  <si>
    <t>10:59:50</t>
  </si>
  <si>
    <t>20230727 11:01:51</t>
  </si>
  <si>
    <t>11:01:51</t>
  </si>
  <si>
    <t>MPF-3597-20230727-11_01_53</t>
  </si>
  <si>
    <t>DARK-3598-20230727-11_02_01</t>
  </si>
  <si>
    <t>11:02:07</t>
  </si>
  <si>
    <t>20230727 11:03:49</t>
  </si>
  <si>
    <t>11:03:49</t>
  </si>
  <si>
    <t>MPF-3599-20230727-11_03_51</t>
  </si>
  <si>
    <t>11:04:10</t>
  </si>
  <si>
    <t>20230727 11:06:48</t>
  </si>
  <si>
    <t>11:06:48</t>
  </si>
  <si>
    <t>MPF-3600-20230727-11_06_51</t>
  </si>
  <si>
    <t>DARK-3601-20230727-11_06_58</t>
  </si>
  <si>
    <t>11:06:23</t>
  </si>
  <si>
    <t>20230727 11:08:39</t>
  </si>
  <si>
    <t>11:08:39</t>
  </si>
  <si>
    <t>MPF-3602-20230727-11_08_41</t>
  </si>
  <si>
    <t>DARK-3603-20230727-11_08_48</t>
  </si>
  <si>
    <t>11:08:13</t>
  </si>
  <si>
    <t>20230727 11:10:25</t>
  </si>
  <si>
    <t>11:10:25</t>
  </si>
  <si>
    <t>MPF-3604-20230727-11_10_27</t>
  </si>
  <si>
    <t>DARK-3605-20230727-11_10_34</t>
  </si>
  <si>
    <t>11:09:58</t>
  </si>
  <si>
    <t>20230727 11:12:19</t>
  </si>
  <si>
    <t>11:12:19</t>
  </si>
  <si>
    <t>MPF-3606-20230727-11_12_22</t>
  </si>
  <si>
    <t>DARK-3607-20230727-11_12_29</t>
  </si>
  <si>
    <t>11:11:54</t>
  </si>
  <si>
    <t>20230727 11:14:11</t>
  </si>
  <si>
    <t>11:14:11</t>
  </si>
  <si>
    <t>MPF-3608-20230727-11_14_13</t>
  </si>
  <si>
    <t>DARK-3609-20230727-11_14_20</t>
  </si>
  <si>
    <t>11:13:45</t>
  </si>
  <si>
    <t>20230727 11:15:58</t>
  </si>
  <si>
    <t>11:15:58</t>
  </si>
  <si>
    <t>MPF-3610-20230727-11_16_00</t>
  </si>
  <si>
    <t>DARK-3611-20230727-11_16_07</t>
  </si>
  <si>
    <t>11:15:31</t>
  </si>
  <si>
    <t>20230727 11:17:32</t>
  </si>
  <si>
    <t>11:17:32</t>
  </si>
  <si>
    <t>MPF-3612-20230727-11_17_34</t>
  </si>
  <si>
    <t>DARK-3613-20230727-11_17_41</t>
  </si>
  <si>
    <t>20230727 11:18:56</t>
  </si>
  <si>
    <t>11:18:56</t>
  </si>
  <si>
    <t>MPF-3614-20230727-11_18_59</t>
  </si>
  <si>
    <t>DARK-3615-20230727-11_19_06</t>
  </si>
  <si>
    <t>20230727 11:20:21</t>
  </si>
  <si>
    <t>11:20:21</t>
  </si>
  <si>
    <t>MPF-3616-20230727-11_20_23</t>
  </si>
  <si>
    <t>DARK-3617-20230727-11_20_30</t>
  </si>
  <si>
    <t>20230727 11:21:45</t>
  </si>
  <si>
    <t>11:21:45</t>
  </si>
  <si>
    <t>MPF-3618-20230727-11_21_47</t>
  </si>
  <si>
    <t>DARK-3619-20230727-11_21_55</t>
  </si>
  <si>
    <t>20230727 11:23:13</t>
  </si>
  <si>
    <t>11:23:13</t>
  </si>
  <si>
    <t>MPF-3620-20230727-11_23_15</t>
  </si>
  <si>
    <t>DARK-3621-20230727-11_23_22</t>
  </si>
  <si>
    <t>20230727 11:24:44</t>
  </si>
  <si>
    <t>11:24:44</t>
  </si>
  <si>
    <t>MPF-3622-20230727-11_24_46</t>
  </si>
  <si>
    <t>DARK-3623-20230727-11_24_53</t>
  </si>
  <si>
    <t>20230727 11:26:53</t>
  </si>
  <si>
    <t>11:26:53</t>
  </si>
  <si>
    <t>MPF-3624-20230727-11_26_55</t>
  </si>
  <si>
    <t>DARK-3625-20230727-11_27_03</t>
  </si>
  <si>
    <t>20230727 11:29:03</t>
  </si>
  <si>
    <t>11:29:03</t>
  </si>
  <si>
    <t>MPF-3626-20230727-11_29_05</t>
  </si>
  <si>
    <t>DARK-3627-20230727-11_29_12</t>
  </si>
  <si>
    <t>20230727 11:35:28</t>
  </si>
  <si>
    <t>11:35:28</t>
  </si>
  <si>
    <t>5C</t>
  </si>
  <si>
    <t>LCOR-275</t>
  </si>
  <si>
    <t>MPF-3628-20230727-11_35_30</t>
  </si>
  <si>
    <t>DARK-3629-20230727-11_35_37</t>
  </si>
  <si>
    <t>20230727 11:36:44</t>
  </si>
  <si>
    <t>11:36:44</t>
  </si>
  <si>
    <t>MPF-3630-20230727-11_36_47</t>
  </si>
  <si>
    <t>DARK-3631-20230727-11_36_54</t>
  </si>
  <si>
    <t>20230727 11:37:57</t>
  </si>
  <si>
    <t>11:37:57</t>
  </si>
  <si>
    <t>MPF-3632-20230727-11_38_00</t>
  </si>
  <si>
    <t>DARK-3633-20230727-11_38_07</t>
  </si>
  <si>
    <t>20230727 11:39:10</t>
  </si>
  <si>
    <t>11:39:10</t>
  </si>
  <si>
    <t>MPF-3634-20230727-11_39_12</t>
  </si>
  <si>
    <t>DARK-3635-20230727-11_39_19</t>
  </si>
  <si>
    <t>20230727 11:40:19</t>
  </si>
  <si>
    <t>11:40:19</t>
  </si>
  <si>
    <t>MPF-3636-20230727-11_40_22</t>
  </si>
  <si>
    <t>DARK-3637-20230727-11_40_29</t>
  </si>
  <si>
    <t>20230727 11:42:04</t>
  </si>
  <si>
    <t>11:42:04</t>
  </si>
  <si>
    <t>MPF-3638-20230727-11_42_06</t>
  </si>
  <si>
    <t>DARK-3639-20230727-11_42_14</t>
  </si>
  <si>
    <t>11:41:39</t>
  </si>
  <si>
    <t>20230727 11:43:51</t>
  </si>
  <si>
    <t>11:43:51</t>
  </si>
  <si>
    <t>MPF-3640-20230727-11_43_54</t>
  </si>
  <si>
    <t>11:43:24</t>
  </si>
  <si>
    <t>20230727 11:48:08</t>
  </si>
  <si>
    <t>11:48:08</t>
  </si>
  <si>
    <t>MPF-3641-20230727-11_48_10</t>
  </si>
  <si>
    <t>DARK-3642-20230727-11_48_18</t>
  </si>
  <si>
    <t>11:47:39</t>
  </si>
  <si>
    <t>20230727 11:49:47</t>
  </si>
  <si>
    <t>11:49:47</t>
  </si>
  <si>
    <t>MPF-3643-20230727-11_49_49</t>
  </si>
  <si>
    <t>DARK-3644-20230727-11_49_57</t>
  </si>
  <si>
    <t>11:49:22</t>
  </si>
  <si>
    <t>20230727 11:51:35</t>
  </si>
  <si>
    <t>11:51:35</t>
  </si>
  <si>
    <t>MPF-3645-20230727-11_51_38</t>
  </si>
  <si>
    <t>DARK-3646-20230727-11_51_45</t>
  </si>
  <si>
    <t>11:51:10</t>
  </si>
  <si>
    <t>20230727 11:53:25</t>
  </si>
  <si>
    <t>11:53:25</t>
  </si>
  <si>
    <t>MPF-3647-20230727-11_53_27</t>
  </si>
  <si>
    <t>DARK-3648-20230727-11_53_34</t>
  </si>
  <si>
    <t>11:52:59</t>
  </si>
  <si>
    <t>20230727 11:55:09</t>
  </si>
  <si>
    <t>11:55:09</t>
  </si>
  <si>
    <t>MPF-3649-20230727-11_55_11</t>
  </si>
  <si>
    <t>DARK-3650-20230727-11_55_18</t>
  </si>
  <si>
    <t>11:54:43</t>
  </si>
  <si>
    <t>20230727 11:56:53</t>
  </si>
  <si>
    <t>11:56:53</t>
  </si>
  <si>
    <t>MPF-3651-20230727-11_56_55</t>
  </si>
  <si>
    <t>DARK-3652-20230727-11_57_02</t>
  </si>
  <si>
    <t>11:56:26</t>
  </si>
  <si>
    <t>20230727 11:58:22</t>
  </si>
  <si>
    <t>11:58:22</t>
  </si>
  <si>
    <t>MPF-3653-20230727-11_58_24</t>
  </si>
  <si>
    <t>DARK-3654-20230727-11_58_31</t>
  </si>
  <si>
    <t>11:58:40</t>
  </si>
  <si>
    <t>20230727 12:00:22</t>
  </si>
  <si>
    <t>12:00:22</t>
  </si>
  <si>
    <t>MPF-3655-20230727-12_00_24</t>
  </si>
  <si>
    <t>DARK-3656-20230727-12_00_31</t>
  </si>
  <si>
    <t>11:59:50</t>
  </si>
  <si>
    <t>20230727 12:01:46</t>
  </si>
  <si>
    <t>12:01:46</t>
  </si>
  <si>
    <t>MPF-3657-20230727-12_01_48</t>
  </si>
  <si>
    <t>DARK-3658-20230727-12_01_56</t>
  </si>
  <si>
    <t>20230727 12:03:11</t>
  </si>
  <si>
    <t>12:03:11</t>
  </si>
  <si>
    <t>MPF-3659-20230727-12_03_13</t>
  </si>
  <si>
    <t>DARK-3660-20230727-12_03_20</t>
  </si>
  <si>
    <t>20230727 12:04:35</t>
  </si>
  <si>
    <t>12:04:35</t>
  </si>
  <si>
    <t>MPF-3661-20230727-12_04_38</t>
  </si>
  <si>
    <t>DARK-3662-20230727-12_04_45</t>
  </si>
  <si>
    <t>20230727 12:06:00</t>
  </si>
  <si>
    <t>12:06:00</t>
  </si>
  <si>
    <t>MPF-3663-20230727-12_06_02</t>
  </si>
  <si>
    <t>DARK-3664-20230727-12_06_09</t>
  </si>
  <si>
    <t>20230727 12:07:24</t>
  </si>
  <si>
    <t>12:07:24</t>
  </si>
  <si>
    <t>MPF-3665-20230727-12_07_27</t>
  </si>
  <si>
    <t>DARK-3666-20230727-12_07_34</t>
  </si>
  <si>
    <t>20230727 12:09:12</t>
  </si>
  <si>
    <t>12:09:12</t>
  </si>
  <si>
    <t>MPF-3667-20230727-12_09_15</t>
  </si>
  <si>
    <t>DARK-3668-20230727-12_09_22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</si>
</sst>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W79"/>
  <sheetViews>
    <sheetView tabSelected="1" workbookViewId="0"/>
  </sheetViews>
  <sheetFormatPr defaultRowHeight="15"/>
  <sheetData>
    <row r="2" spans="1:283">
      <c r="A2" t="s">
        <v>29</v>
      </c>
      <c r="B2" t="s">
        <v>30</v>
      </c>
      <c r="C2" t="s">
        <v>31</v>
      </c>
    </row>
    <row r="3" spans="1:283">
      <c r="B3">
        <v>4</v>
      </c>
      <c r="C3">
        <v>21</v>
      </c>
    </row>
    <row r="4" spans="1:28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3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3">
      <c r="B7">
        <v>0</v>
      </c>
      <c r="C7">
        <v>1</v>
      </c>
      <c r="D7">
        <v>0</v>
      </c>
      <c r="E7">
        <v>0</v>
      </c>
    </row>
    <row r="8" spans="1:28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3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3">
      <c r="B11">
        <v>0</v>
      </c>
      <c r="C11">
        <v>0</v>
      </c>
      <c r="D11">
        <v>0</v>
      </c>
      <c r="E11">
        <v>0</v>
      </c>
      <c r="F11">
        <v>1</v>
      </c>
    </row>
    <row r="12" spans="1:28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3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86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91</v>
      </c>
      <c r="CN14" t="s">
        <v>91</v>
      </c>
      <c r="CO14" t="s">
        <v>91</v>
      </c>
      <c r="CP14" t="s">
        <v>91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99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100</v>
      </c>
      <c r="HM14" t="s">
        <v>100</v>
      </c>
      <c r="HN14" t="s">
        <v>100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101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102</v>
      </c>
      <c r="IY14" t="s">
        <v>102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  <c r="JW14" t="s">
        <v>104</v>
      </c>
    </row>
    <row r="15" spans="1:283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87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176</v>
      </c>
      <c r="CD15" t="s">
        <v>184</v>
      </c>
      <c r="CE15" t="s">
        <v>150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120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106</v>
      </c>
      <c r="EU15" t="s">
        <v>109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  <c r="JT15" t="s">
        <v>378</v>
      </c>
      <c r="JU15" t="s">
        <v>379</v>
      </c>
      <c r="JV15" t="s">
        <v>380</v>
      </c>
      <c r="JW15" t="s">
        <v>381</v>
      </c>
    </row>
    <row r="16" spans="1:283">
      <c r="B16" t="s">
        <v>382</v>
      </c>
      <c r="C16" t="s">
        <v>382</v>
      </c>
      <c r="F16" t="s">
        <v>382</v>
      </c>
      <c r="P16" t="s">
        <v>382</v>
      </c>
      <c r="Q16" t="s">
        <v>383</v>
      </c>
      <c r="R16" t="s">
        <v>384</v>
      </c>
      <c r="S16" t="s">
        <v>385</v>
      </c>
      <c r="T16" t="s">
        <v>386</v>
      </c>
      <c r="U16" t="s">
        <v>386</v>
      </c>
      <c r="V16" t="s">
        <v>207</v>
      </c>
      <c r="W16" t="s">
        <v>207</v>
      </c>
      <c r="X16" t="s">
        <v>383</v>
      </c>
      <c r="Y16" t="s">
        <v>383</v>
      </c>
      <c r="Z16" t="s">
        <v>383</v>
      </c>
      <c r="AA16" t="s">
        <v>383</v>
      </c>
      <c r="AB16" t="s">
        <v>387</v>
      </c>
      <c r="AC16" t="s">
        <v>388</v>
      </c>
      <c r="AD16" t="s">
        <v>388</v>
      </c>
      <c r="AE16" t="s">
        <v>389</v>
      </c>
      <c r="AF16" t="s">
        <v>390</v>
      </c>
      <c r="AG16" t="s">
        <v>389</v>
      </c>
      <c r="AH16" t="s">
        <v>389</v>
      </c>
      <c r="AI16" t="s">
        <v>389</v>
      </c>
      <c r="AJ16" t="s">
        <v>387</v>
      </c>
      <c r="AK16" t="s">
        <v>387</v>
      </c>
      <c r="AL16" t="s">
        <v>387</v>
      </c>
      <c r="AM16" t="s">
        <v>387</v>
      </c>
      <c r="AN16" t="s">
        <v>391</v>
      </c>
      <c r="AO16" t="s">
        <v>390</v>
      </c>
      <c r="AQ16" t="s">
        <v>390</v>
      </c>
      <c r="AR16" t="s">
        <v>391</v>
      </c>
      <c r="AX16" t="s">
        <v>385</v>
      </c>
      <c r="BE16" t="s">
        <v>385</v>
      </c>
      <c r="BF16" t="s">
        <v>385</v>
      </c>
      <c r="BG16" t="s">
        <v>385</v>
      </c>
      <c r="BH16" t="s">
        <v>392</v>
      </c>
      <c r="BV16" t="s">
        <v>393</v>
      </c>
      <c r="BW16" t="s">
        <v>393</v>
      </c>
      <c r="BX16" t="s">
        <v>393</v>
      </c>
      <c r="BY16" t="s">
        <v>385</v>
      </c>
      <c r="CA16" t="s">
        <v>394</v>
      </c>
      <c r="CD16" t="s">
        <v>393</v>
      </c>
      <c r="CI16" t="s">
        <v>382</v>
      </c>
      <c r="CJ16" t="s">
        <v>382</v>
      </c>
      <c r="CK16" t="s">
        <v>382</v>
      </c>
      <c r="CL16" t="s">
        <v>382</v>
      </c>
      <c r="CM16" t="s">
        <v>385</v>
      </c>
      <c r="CN16" t="s">
        <v>385</v>
      </c>
      <c r="CP16" t="s">
        <v>395</v>
      </c>
      <c r="CQ16" t="s">
        <v>396</v>
      </c>
      <c r="CT16" t="s">
        <v>383</v>
      </c>
      <c r="CU16" t="s">
        <v>382</v>
      </c>
      <c r="CV16" t="s">
        <v>386</v>
      </c>
      <c r="CW16" t="s">
        <v>386</v>
      </c>
      <c r="CX16" t="s">
        <v>397</v>
      </c>
      <c r="CY16" t="s">
        <v>397</v>
      </c>
      <c r="CZ16" t="s">
        <v>386</v>
      </c>
      <c r="DA16" t="s">
        <v>397</v>
      </c>
      <c r="DB16" t="s">
        <v>391</v>
      </c>
      <c r="DC16" t="s">
        <v>389</v>
      </c>
      <c r="DD16" t="s">
        <v>389</v>
      </c>
      <c r="DE16" t="s">
        <v>388</v>
      </c>
      <c r="DF16" t="s">
        <v>388</v>
      </c>
      <c r="DG16" t="s">
        <v>388</v>
      </c>
      <c r="DH16" t="s">
        <v>388</v>
      </c>
      <c r="DI16" t="s">
        <v>388</v>
      </c>
      <c r="DJ16" t="s">
        <v>398</v>
      </c>
      <c r="DK16" t="s">
        <v>385</v>
      </c>
      <c r="DL16" t="s">
        <v>385</v>
      </c>
      <c r="DM16" t="s">
        <v>386</v>
      </c>
      <c r="DN16" t="s">
        <v>386</v>
      </c>
      <c r="DO16" t="s">
        <v>386</v>
      </c>
      <c r="DP16" t="s">
        <v>397</v>
      </c>
      <c r="DQ16" t="s">
        <v>386</v>
      </c>
      <c r="DR16" t="s">
        <v>397</v>
      </c>
      <c r="DS16" t="s">
        <v>389</v>
      </c>
      <c r="DT16" t="s">
        <v>389</v>
      </c>
      <c r="DU16" t="s">
        <v>388</v>
      </c>
      <c r="DV16" t="s">
        <v>388</v>
      </c>
      <c r="DW16" t="s">
        <v>385</v>
      </c>
      <c r="EB16" t="s">
        <v>385</v>
      </c>
      <c r="EE16" t="s">
        <v>388</v>
      </c>
      <c r="EF16" t="s">
        <v>388</v>
      </c>
      <c r="EG16" t="s">
        <v>388</v>
      </c>
      <c r="EH16" t="s">
        <v>388</v>
      </c>
      <c r="EI16" t="s">
        <v>388</v>
      </c>
      <c r="EJ16" t="s">
        <v>385</v>
      </c>
      <c r="EK16" t="s">
        <v>385</v>
      </c>
      <c r="EL16" t="s">
        <v>385</v>
      </c>
      <c r="EM16" t="s">
        <v>382</v>
      </c>
      <c r="EP16" t="s">
        <v>399</v>
      </c>
      <c r="EQ16" t="s">
        <v>399</v>
      </c>
      <c r="ES16" t="s">
        <v>382</v>
      </c>
      <c r="ET16" t="s">
        <v>400</v>
      </c>
      <c r="EV16" t="s">
        <v>382</v>
      </c>
      <c r="EW16" t="s">
        <v>382</v>
      </c>
      <c r="EY16" t="s">
        <v>401</v>
      </c>
      <c r="EZ16" t="s">
        <v>402</v>
      </c>
      <c r="FA16" t="s">
        <v>401</v>
      </c>
      <c r="FB16" t="s">
        <v>402</v>
      </c>
      <c r="FC16" t="s">
        <v>401</v>
      </c>
      <c r="FD16" t="s">
        <v>402</v>
      </c>
      <c r="FE16" t="s">
        <v>390</v>
      </c>
      <c r="FF16" t="s">
        <v>390</v>
      </c>
      <c r="FG16" t="s">
        <v>385</v>
      </c>
      <c r="FH16" t="s">
        <v>403</v>
      </c>
      <c r="FI16" t="s">
        <v>385</v>
      </c>
      <c r="FK16" t="s">
        <v>386</v>
      </c>
      <c r="FL16" t="s">
        <v>404</v>
      </c>
      <c r="FM16" t="s">
        <v>386</v>
      </c>
      <c r="FO16" t="s">
        <v>386</v>
      </c>
      <c r="FP16" t="s">
        <v>404</v>
      </c>
      <c r="FQ16" t="s">
        <v>386</v>
      </c>
      <c r="FS16" t="s">
        <v>397</v>
      </c>
      <c r="FT16" t="s">
        <v>405</v>
      </c>
      <c r="FU16" t="s">
        <v>397</v>
      </c>
      <c r="FW16" t="s">
        <v>397</v>
      </c>
      <c r="FX16" t="s">
        <v>405</v>
      </c>
      <c r="FY16" t="s">
        <v>397</v>
      </c>
      <c r="GD16" t="s">
        <v>406</v>
      </c>
      <c r="GE16" t="s">
        <v>406</v>
      </c>
      <c r="GR16" t="s">
        <v>406</v>
      </c>
      <c r="GS16" t="s">
        <v>406</v>
      </c>
      <c r="GT16" t="s">
        <v>407</v>
      </c>
      <c r="GU16" t="s">
        <v>407</v>
      </c>
      <c r="GV16" t="s">
        <v>388</v>
      </c>
      <c r="GW16" t="s">
        <v>388</v>
      </c>
      <c r="GX16" t="s">
        <v>390</v>
      </c>
      <c r="GY16" t="s">
        <v>388</v>
      </c>
      <c r="GZ16" t="s">
        <v>397</v>
      </c>
      <c r="HA16" t="s">
        <v>390</v>
      </c>
      <c r="HB16" t="s">
        <v>390</v>
      </c>
      <c r="HD16" t="s">
        <v>406</v>
      </c>
      <c r="HE16" t="s">
        <v>406</v>
      </c>
      <c r="HF16" t="s">
        <v>406</v>
      </c>
      <c r="HG16" t="s">
        <v>406</v>
      </c>
      <c r="HH16" t="s">
        <v>406</v>
      </c>
      <c r="HI16" t="s">
        <v>406</v>
      </c>
      <c r="HJ16" t="s">
        <v>406</v>
      </c>
      <c r="HK16" t="s">
        <v>408</v>
      </c>
      <c r="HL16" t="s">
        <v>408</v>
      </c>
      <c r="HM16" t="s">
        <v>408</v>
      </c>
      <c r="HN16" t="s">
        <v>409</v>
      </c>
      <c r="HO16" t="s">
        <v>406</v>
      </c>
      <c r="HP16" t="s">
        <v>406</v>
      </c>
      <c r="HQ16" t="s">
        <v>406</v>
      </c>
      <c r="HR16" t="s">
        <v>406</v>
      </c>
      <c r="HS16" t="s">
        <v>406</v>
      </c>
      <c r="HT16" t="s">
        <v>406</v>
      </c>
      <c r="HU16" t="s">
        <v>406</v>
      </c>
      <c r="HV16" t="s">
        <v>406</v>
      </c>
      <c r="HW16" t="s">
        <v>406</v>
      </c>
      <c r="HX16" t="s">
        <v>406</v>
      </c>
      <c r="HY16" t="s">
        <v>406</v>
      </c>
      <c r="HZ16" t="s">
        <v>406</v>
      </c>
      <c r="IG16" t="s">
        <v>406</v>
      </c>
      <c r="IH16" t="s">
        <v>390</v>
      </c>
      <c r="II16" t="s">
        <v>390</v>
      </c>
      <c r="IJ16" t="s">
        <v>401</v>
      </c>
      <c r="IK16" t="s">
        <v>402</v>
      </c>
      <c r="IL16" t="s">
        <v>402</v>
      </c>
      <c r="IP16" t="s">
        <v>402</v>
      </c>
      <c r="IT16" t="s">
        <v>386</v>
      </c>
      <c r="IU16" t="s">
        <v>386</v>
      </c>
      <c r="IV16" t="s">
        <v>397</v>
      </c>
      <c r="IW16" t="s">
        <v>397</v>
      </c>
      <c r="IX16" t="s">
        <v>410</v>
      </c>
      <c r="IY16" t="s">
        <v>410</v>
      </c>
      <c r="IZ16" t="s">
        <v>406</v>
      </c>
      <c r="JA16" t="s">
        <v>406</v>
      </c>
      <c r="JB16" t="s">
        <v>406</v>
      </c>
      <c r="JC16" t="s">
        <v>406</v>
      </c>
      <c r="JD16" t="s">
        <v>406</v>
      </c>
      <c r="JE16" t="s">
        <v>406</v>
      </c>
      <c r="JF16" t="s">
        <v>388</v>
      </c>
      <c r="JG16" t="s">
        <v>406</v>
      </c>
      <c r="JI16" t="s">
        <v>391</v>
      </c>
      <c r="JJ16" t="s">
        <v>391</v>
      </c>
      <c r="JK16" t="s">
        <v>388</v>
      </c>
      <c r="JL16" t="s">
        <v>388</v>
      </c>
      <c r="JM16" t="s">
        <v>388</v>
      </c>
      <c r="JN16" t="s">
        <v>388</v>
      </c>
      <c r="JO16" t="s">
        <v>388</v>
      </c>
      <c r="JP16" t="s">
        <v>390</v>
      </c>
      <c r="JQ16" t="s">
        <v>390</v>
      </c>
      <c r="JR16" t="s">
        <v>390</v>
      </c>
      <c r="JS16" t="s">
        <v>388</v>
      </c>
      <c r="JT16" t="s">
        <v>386</v>
      </c>
      <c r="JU16" t="s">
        <v>397</v>
      </c>
      <c r="JV16" t="s">
        <v>390</v>
      </c>
      <c r="JW16" t="s">
        <v>390</v>
      </c>
    </row>
    <row r="17" spans="1:283">
      <c r="A17">
        <v>1</v>
      </c>
      <c r="B17">
        <v>1690470019.6</v>
      </c>
      <c r="C17">
        <v>0</v>
      </c>
      <c r="D17" t="s">
        <v>411</v>
      </c>
      <c r="E17" t="s">
        <v>412</v>
      </c>
      <c r="F17">
        <v>15</v>
      </c>
      <c r="L17" t="s">
        <v>413</v>
      </c>
      <c r="N17" t="s">
        <v>414</v>
      </c>
      <c r="O17" t="s">
        <v>415</v>
      </c>
      <c r="P17">
        <v>1690470011.849999</v>
      </c>
      <c r="Q17">
        <f>(R17)/1000</f>
        <v>0</v>
      </c>
      <c r="R17">
        <f>1000*DB17*AP17*(CX17-CY17)/(100*CQ17*(1000-AP17*CX17))</f>
        <v>0</v>
      </c>
      <c r="S17">
        <f>DB17*AP17*(CW17-CV17*(1000-AP17*CY17)/(1000-AP17*CX17))/(100*CQ17)</f>
        <v>0</v>
      </c>
      <c r="T17">
        <f>CV17 - IF(AP17&gt;1, S17*CQ17*100.0/(AR17*DJ17), 0)</f>
        <v>0</v>
      </c>
      <c r="U17">
        <f>((AA17-Q17/2)*T17-S17)/(AA17+Q17/2)</f>
        <v>0</v>
      </c>
      <c r="V17">
        <f>U17*(DC17+DD17)/1000.0</f>
        <v>0</v>
      </c>
      <c r="W17">
        <f>(CV17 - IF(AP17&gt;1, S17*CQ17*100.0/(AR17*DJ17), 0))*(DC17+DD17)/1000.0</f>
        <v>0</v>
      </c>
      <c r="X17">
        <f>2.0/((1/Z17-1/Y17)+SIGN(Z17)*SQRT((1/Z17-1/Y17)*(1/Z17-1/Y17) + 4*CR17/((CR17+1)*(CR17+1))*(2*1/Z17*1/Y17-1/Y17*1/Y17)))</f>
        <v>0</v>
      </c>
      <c r="Y17">
        <f>IF(LEFT(CS17,1)&lt;&gt;"0",IF(LEFT(CS17,1)="1",3.0,CT17),$D$5+$E$5*(DJ17*DC17/($K$5*1000))+$F$5*(DJ17*DC17/($K$5*1000))*MAX(MIN(CQ17,$J$5),$I$5)*MAX(MIN(CQ17,$J$5),$I$5)+$G$5*MAX(MIN(CQ17,$J$5),$I$5)*(DJ17*DC17/($K$5*1000))+$H$5*(DJ17*DC17/($K$5*1000))*(DJ17*DC17/($K$5*1000)))</f>
        <v>0</v>
      </c>
      <c r="Z17">
        <f>Q17*(1000-(1000*0.61365*exp(17.502*AD17/(240.97+AD17))/(DC17+DD17)+CX17)/2)/(1000*0.61365*exp(17.502*AD17/(240.97+AD17))/(DC17+DD17)-CX17)</f>
        <v>0</v>
      </c>
      <c r="AA17">
        <f>1/((CR17+1)/(X17/1.6)+1/(Y17/1.37)) + CR17/((CR17+1)/(X17/1.6) + CR17/(Y17/1.37))</f>
        <v>0</v>
      </c>
      <c r="AB17">
        <f>(CM17*CP17)</f>
        <v>0</v>
      </c>
      <c r="AC17">
        <f>(DE17+(AB17+2*0.95*5.67E-8*(((DE17+$B$7)+273)^4-(DE17+273)^4)-44100*Q17)/(1.84*29.3*Y17+8*0.95*5.67E-8*(DE17+273)^3))</f>
        <v>0</v>
      </c>
      <c r="AD17">
        <f>($C$7*DF17+$D$7*DG17+$E$7*AC17)</f>
        <v>0</v>
      </c>
      <c r="AE17">
        <f>0.61365*exp(17.502*AD17/(240.97+AD17))</f>
        <v>0</v>
      </c>
      <c r="AF17">
        <f>(AG17/AH17*100)</f>
        <v>0</v>
      </c>
      <c r="AG17">
        <f>CX17*(DC17+DD17)/1000</f>
        <v>0</v>
      </c>
      <c r="AH17">
        <f>0.61365*exp(17.502*DE17/(240.97+DE17))</f>
        <v>0</v>
      </c>
      <c r="AI17">
        <f>(AE17-CX17*(DC17+DD17)/1000)</f>
        <v>0</v>
      </c>
      <c r="AJ17">
        <f>(-Q17*44100)</f>
        <v>0</v>
      </c>
      <c r="AK17">
        <f>2*29.3*Y17*0.92*(DE17-AD17)</f>
        <v>0</v>
      </c>
      <c r="AL17">
        <f>2*0.95*5.67E-8*(((DE17+$B$7)+273)^4-(AD17+273)^4)</f>
        <v>0</v>
      </c>
      <c r="AM17">
        <f>AB17+AL17+AJ17+AK17</f>
        <v>0</v>
      </c>
      <c r="AN17">
        <v>0</v>
      </c>
      <c r="AO17">
        <v>0</v>
      </c>
      <c r="AP17">
        <f>IF(AN17*$H$13&gt;=AR17,1.0,(AR17/(AR17-AN17*$H$13)))</f>
        <v>0</v>
      </c>
      <c r="AQ17">
        <f>(AP17-1)*100</f>
        <v>0</v>
      </c>
      <c r="AR17">
        <f>MAX(0,($B$13+$C$13*DJ17)/(1+$D$13*DJ17)*DC17/(DE17+273)*$E$13)</f>
        <v>0</v>
      </c>
      <c r="AS17" t="s">
        <v>416</v>
      </c>
      <c r="AT17">
        <v>10472.4</v>
      </c>
      <c r="AU17">
        <v>623.0919230769231</v>
      </c>
      <c r="AV17">
        <v>3791.37</v>
      </c>
      <c r="AW17">
        <f>1-AU17/AV17</f>
        <v>0</v>
      </c>
      <c r="AX17">
        <v>-1.425847779001378</v>
      </c>
      <c r="AY17" t="s">
        <v>417</v>
      </c>
      <c r="AZ17">
        <v>12566.3</v>
      </c>
      <c r="BA17">
        <v>532.1835384615385</v>
      </c>
      <c r="BB17">
        <v>628.663</v>
      </c>
      <c r="BC17">
        <f>1-BA17/BB17</f>
        <v>0</v>
      </c>
      <c r="BD17">
        <v>0.5</v>
      </c>
      <c r="BE17">
        <f>CN17</f>
        <v>0</v>
      </c>
      <c r="BF17">
        <f>S17</f>
        <v>0</v>
      </c>
      <c r="BG17">
        <f>BC17*BD17*BE17</f>
        <v>0</v>
      </c>
      <c r="BH17">
        <f>(BF17-AX17)/BE17</f>
        <v>0</v>
      </c>
      <c r="BI17">
        <f>(AV17-BB17)/BB17</f>
        <v>0</v>
      </c>
      <c r="BJ17">
        <f>AU17/(AW17+AU17/BB17)</f>
        <v>0</v>
      </c>
      <c r="BK17" t="s">
        <v>418</v>
      </c>
      <c r="BL17">
        <v>412.75</v>
      </c>
      <c r="BM17">
        <f>IF(BL17&lt;&gt;0, BL17, BJ17)</f>
        <v>0</v>
      </c>
      <c r="BN17">
        <f>1-BM17/BB17</f>
        <v>0</v>
      </c>
      <c r="BO17">
        <f>(BB17-BA17)/(BB17-BM17)</f>
        <v>0</v>
      </c>
      <c r="BP17">
        <f>(AV17-BB17)/(AV17-BM17)</f>
        <v>0</v>
      </c>
      <c r="BQ17">
        <f>(BB17-BA17)/(BB17-AU17)</f>
        <v>0</v>
      </c>
      <c r="BR17">
        <f>(AV17-BB17)/(AV17-AU17)</f>
        <v>0</v>
      </c>
      <c r="BS17">
        <f>(BO17*BM17/BA17)</f>
        <v>0</v>
      </c>
      <c r="BT17">
        <f>(1-BS17)</f>
        <v>0</v>
      </c>
      <c r="BU17">
        <v>3546</v>
      </c>
      <c r="BV17">
        <v>300</v>
      </c>
      <c r="BW17">
        <v>300</v>
      </c>
      <c r="BX17">
        <v>300</v>
      </c>
      <c r="BY17">
        <v>12566.3</v>
      </c>
      <c r="BZ17">
        <v>610.5599999999999</v>
      </c>
      <c r="CA17">
        <v>-0.00910478</v>
      </c>
      <c r="CB17">
        <v>-2.55</v>
      </c>
      <c r="CC17" t="s">
        <v>419</v>
      </c>
      <c r="CD17" t="s">
        <v>419</v>
      </c>
      <c r="CE17" t="s">
        <v>419</v>
      </c>
      <c r="CF17" t="s">
        <v>419</v>
      </c>
      <c r="CG17" t="s">
        <v>419</v>
      </c>
      <c r="CH17" t="s">
        <v>419</v>
      </c>
      <c r="CI17" t="s">
        <v>419</v>
      </c>
      <c r="CJ17" t="s">
        <v>419</v>
      </c>
      <c r="CK17" t="s">
        <v>419</v>
      </c>
      <c r="CL17" t="s">
        <v>419</v>
      </c>
      <c r="CM17">
        <f>$B$11*DK17+$C$11*DL17+$F$11*DW17*(1-DZ17)</f>
        <v>0</v>
      </c>
      <c r="CN17">
        <f>CM17*CO17</f>
        <v>0</v>
      </c>
      <c r="CO17">
        <f>($B$11*$D$9+$C$11*$D$9+$F$11*((EJ17+EB17)/MAX(EJ17+EB17+EK17, 0.1)*$I$9+EK17/MAX(EJ17+EB17+EK17, 0.1)*$J$9))/($B$11+$C$11+$F$11)</f>
        <v>0</v>
      </c>
      <c r="CP17">
        <f>($B$11*$K$9+$C$11*$K$9+$F$11*((EJ17+EB17)/MAX(EJ17+EB17+EK17, 0.1)*$P$9+EK17/MAX(EJ17+EB17+EK17, 0.1)*$Q$9))/($B$11+$C$11+$F$11)</f>
        <v>0</v>
      </c>
      <c r="CQ17">
        <v>6</v>
      </c>
      <c r="CR17">
        <v>0.5</v>
      </c>
      <c r="CS17" t="s">
        <v>420</v>
      </c>
      <c r="CT17">
        <v>2</v>
      </c>
      <c r="CU17">
        <v>1690470011.849999</v>
      </c>
      <c r="CV17">
        <v>410.8282</v>
      </c>
      <c r="CW17">
        <v>416.5690666666667</v>
      </c>
      <c r="CX17">
        <v>29.32074</v>
      </c>
      <c r="CY17">
        <v>28.86156</v>
      </c>
      <c r="CZ17">
        <v>409.4002</v>
      </c>
      <c r="DA17">
        <v>28.78274</v>
      </c>
      <c r="DB17">
        <v>600.1668666666666</v>
      </c>
      <c r="DC17">
        <v>101.359</v>
      </c>
      <c r="DD17">
        <v>0.09999405666666666</v>
      </c>
      <c r="DE17">
        <v>29.71579</v>
      </c>
      <c r="DF17">
        <v>30.13535333333333</v>
      </c>
      <c r="DG17">
        <v>999.9000000000002</v>
      </c>
      <c r="DH17">
        <v>0</v>
      </c>
      <c r="DI17">
        <v>0</v>
      </c>
      <c r="DJ17">
        <v>10003.44133333333</v>
      </c>
      <c r="DK17">
        <v>0</v>
      </c>
      <c r="DL17">
        <v>1279.697666666667</v>
      </c>
      <c r="DM17">
        <v>-5.881628333333334</v>
      </c>
      <c r="DN17">
        <v>423.1084666666667</v>
      </c>
      <c r="DO17">
        <v>428.9493000000001</v>
      </c>
      <c r="DP17">
        <v>0.4950160333333333</v>
      </c>
      <c r="DQ17">
        <v>416.5690666666667</v>
      </c>
      <c r="DR17">
        <v>28.86156</v>
      </c>
      <c r="DS17">
        <v>2.975553</v>
      </c>
      <c r="DT17">
        <v>2.925378666666667</v>
      </c>
      <c r="DU17">
        <v>23.89154</v>
      </c>
      <c r="DV17">
        <v>23.60902666666666</v>
      </c>
      <c r="DW17">
        <v>1499.975</v>
      </c>
      <c r="DX17">
        <v>0.9729956666666663</v>
      </c>
      <c r="DY17">
        <v>0.02700403999999999</v>
      </c>
      <c r="DZ17">
        <v>0</v>
      </c>
      <c r="EA17">
        <v>532.1694666666666</v>
      </c>
      <c r="EB17">
        <v>4.99931</v>
      </c>
      <c r="EC17">
        <v>9785.698666666665</v>
      </c>
      <c r="ED17">
        <v>13259.01</v>
      </c>
      <c r="EE17">
        <v>36.81199999999999</v>
      </c>
      <c r="EF17">
        <v>38.01653333333332</v>
      </c>
      <c r="EG17">
        <v>37.31199999999999</v>
      </c>
      <c r="EH17">
        <v>37.125</v>
      </c>
      <c r="EI17">
        <v>38.25413333333334</v>
      </c>
      <c r="EJ17">
        <v>1454.605</v>
      </c>
      <c r="EK17">
        <v>40.36999999999998</v>
      </c>
      <c r="EL17">
        <v>0</v>
      </c>
      <c r="EM17">
        <v>1690470019.6</v>
      </c>
      <c r="EN17">
        <v>0</v>
      </c>
      <c r="EO17">
        <v>532.1835384615385</v>
      </c>
      <c r="EP17">
        <v>-1.362871810103543</v>
      </c>
      <c r="EQ17">
        <v>-50.56786322709562</v>
      </c>
      <c r="ER17">
        <v>9785.592692307693</v>
      </c>
      <c r="ES17">
        <v>15</v>
      </c>
      <c r="ET17">
        <v>1690470039.6</v>
      </c>
      <c r="EU17" t="s">
        <v>421</v>
      </c>
      <c r="EV17">
        <v>1690470039.1</v>
      </c>
      <c r="EW17">
        <v>1690470039.6</v>
      </c>
      <c r="EX17">
        <v>1</v>
      </c>
      <c r="EY17">
        <v>0.141</v>
      </c>
      <c r="EZ17">
        <v>-0.044</v>
      </c>
      <c r="FA17">
        <v>1.428</v>
      </c>
      <c r="FB17">
        <v>0.538</v>
      </c>
      <c r="FC17">
        <v>416</v>
      </c>
      <c r="FD17">
        <v>30</v>
      </c>
      <c r="FE17">
        <v>0.53</v>
      </c>
      <c r="FF17">
        <v>0.13</v>
      </c>
      <c r="FG17">
        <v>5.631694837179773</v>
      </c>
      <c r="FH17">
        <v>3.302554231256692</v>
      </c>
      <c r="FI17">
        <v>0.2691269835177946</v>
      </c>
      <c r="FJ17">
        <v>0</v>
      </c>
      <c r="FK17">
        <v>-5.628022195121951</v>
      </c>
      <c r="FL17">
        <v>-4.297298675958192</v>
      </c>
      <c r="FM17">
        <v>0.4491725834297298</v>
      </c>
      <c r="FN17">
        <v>0</v>
      </c>
      <c r="FO17">
        <v>410.7267741935484</v>
      </c>
      <c r="FP17">
        <v>-2.461887096775045</v>
      </c>
      <c r="FQ17">
        <v>0.2092240209606224</v>
      </c>
      <c r="FR17">
        <v>1</v>
      </c>
      <c r="FS17">
        <v>0.4744539756097562</v>
      </c>
      <c r="FT17">
        <v>0.4046232752613246</v>
      </c>
      <c r="FU17">
        <v>0.04010356768174476</v>
      </c>
      <c r="FV17">
        <v>1</v>
      </c>
      <c r="FW17">
        <v>29.33068064516128</v>
      </c>
      <c r="FX17">
        <v>2.101127419354767</v>
      </c>
      <c r="FY17">
        <v>0.1571589567600471</v>
      </c>
      <c r="FZ17">
        <v>0</v>
      </c>
      <c r="GA17">
        <v>2</v>
      </c>
      <c r="GB17">
        <v>5</v>
      </c>
      <c r="GC17" t="s">
        <v>422</v>
      </c>
      <c r="GD17">
        <v>3.17732</v>
      </c>
      <c r="GE17">
        <v>2.7969</v>
      </c>
      <c r="GF17">
        <v>0.103146</v>
      </c>
      <c r="GG17">
        <v>0.105062</v>
      </c>
      <c r="GH17">
        <v>0.138457</v>
      </c>
      <c r="GI17">
        <v>0.138327</v>
      </c>
      <c r="GJ17">
        <v>27952.3</v>
      </c>
      <c r="GK17">
        <v>22268.1</v>
      </c>
      <c r="GL17">
        <v>29132.6</v>
      </c>
      <c r="GM17">
        <v>24378</v>
      </c>
      <c r="GN17">
        <v>31868</v>
      </c>
      <c r="GO17">
        <v>30621.5</v>
      </c>
      <c r="GP17">
        <v>40152.2</v>
      </c>
      <c r="GQ17">
        <v>39757.1</v>
      </c>
      <c r="GR17">
        <v>2.1524</v>
      </c>
      <c r="GS17">
        <v>1.89065</v>
      </c>
      <c r="GT17">
        <v>0.117693</v>
      </c>
      <c r="GU17">
        <v>0</v>
      </c>
      <c r="GV17">
        <v>28.2492</v>
      </c>
      <c r="GW17">
        <v>999.9</v>
      </c>
      <c r="GX17">
        <v>72.5</v>
      </c>
      <c r="GY17">
        <v>31.2</v>
      </c>
      <c r="GZ17">
        <v>32.6392</v>
      </c>
      <c r="HA17">
        <v>62.1236</v>
      </c>
      <c r="HB17">
        <v>34.976</v>
      </c>
      <c r="HC17">
        <v>1</v>
      </c>
      <c r="HD17">
        <v>0.0396596</v>
      </c>
      <c r="HE17">
        <v>0</v>
      </c>
      <c r="HF17">
        <v>20.2763</v>
      </c>
      <c r="HG17">
        <v>5.22702</v>
      </c>
      <c r="HH17">
        <v>11.9075</v>
      </c>
      <c r="HI17">
        <v>4.96375</v>
      </c>
      <c r="HJ17">
        <v>3.292</v>
      </c>
      <c r="HK17">
        <v>9999</v>
      </c>
      <c r="HL17">
        <v>9999</v>
      </c>
      <c r="HM17">
        <v>9999</v>
      </c>
      <c r="HN17">
        <v>999.9</v>
      </c>
      <c r="HO17">
        <v>4.9702</v>
      </c>
      <c r="HP17">
        <v>1.875</v>
      </c>
      <c r="HQ17">
        <v>1.87375</v>
      </c>
      <c r="HR17">
        <v>1.87286</v>
      </c>
      <c r="HS17">
        <v>1.87439</v>
      </c>
      <c r="HT17">
        <v>1.86935</v>
      </c>
      <c r="HU17">
        <v>1.87349</v>
      </c>
      <c r="HV17">
        <v>1.87866</v>
      </c>
      <c r="HW17">
        <v>0</v>
      </c>
      <c r="HX17">
        <v>0</v>
      </c>
      <c r="HY17">
        <v>0</v>
      </c>
      <c r="HZ17">
        <v>0</v>
      </c>
      <c r="IA17" t="s">
        <v>423</v>
      </c>
      <c r="IB17" t="s">
        <v>424</v>
      </c>
      <c r="IC17" t="s">
        <v>425</v>
      </c>
      <c r="ID17" t="s">
        <v>425</v>
      </c>
      <c r="IE17" t="s">
        <v>425</v>
      </c>
      <c r="IF17" t="s">
        <v>425</v>
      </c>
      <c r="IG17">
        <v>0</v>
      </c>
      <c r="IH17">
        <v>100</v>
      </c>
      <c r="II17">
        <v>100</v>
      </c>
      <c r="IJ17">
        <v>1.428</v>
      </c>
      <c r="IK17">
        <v>0.538</v>
      </c>
      <c r="IL17">
        <v>1.181127944634715</v>
      </c>
      <c r="IM17">
        <v>0.0006505169527216642</v>
      </c>
      <c r="IN17">
        <v>-9.946525650119643E-07</v>
      </c>
      <c r="IO17">
        <v>9.726639054903232E-11</v>
      </c>
      <c r="IP17">
        <v>-0.015731948377484</v>
      </c>
      <c r="IQ17">
        <v>-0.001002495894158835</v>
      </c>
      <c r="IR17">
        <v>0.0007384742138202362</v>
      </c>
      <c r="IS17">
        <v>2.770066711642725E-07</v>
      </c>
      <c r="IT17">
        <v>0</v>
      </c>
      <c r="IU17">
        <v>1810</v>
      </c>
      <c r="IV17">
        <v>1</v>
      </c>
      <c r="IW17">
        <v>29</v>
      </c>
      <c r="IX17">
        <v>746</v>
      </c>
      <c r="IY17">
        <v>746</v>
      </c>
      <c r="IZ17">
        <v>1.08398</v>
      </c>
      <c r="JA17">
        <v>2.43042</v>
      </c>
      <c r="JB17">
        <v>1.42578</v>
      </c>
      <c r="JC17">
        <v>2.27295</v>
      </c>
      <c r="JD17">
        <v>1.54785</v>
      </c>
      <c r="JE17">
        <v>2.33521</v>
      </c>
      <c r="JF17">
        <v>35.0134</v>
      </c>
      <c r="JG17">
        <v>15.8219</v>
      </c>
      <c r="JH17">
        <v>18</v>
      </c>
      <c r="JI17">
        <v>622.836</v>
      </c>
      <c r="JJ17">
        <v>438.111</v>
      </c>
      <c r="JK17">
        <v>28.6184</v>
      </c>
      <c r="JL17">
        <v>27.9487</v>
      </c>
      <c r="JM17">
        <v>30.0005</v>
      </c>
      <c r="JN17">
        <v>27.7751</v>
      </c>
      <c r="JO17">
        <v>27.7161</v>
      </c>
      <c r="JP17">
        <v>21.7107</v>
      </c>
      <c r="JQ17">
        <v>0</v>
      </c>
      <c r="JR17">
        <v>100</v>
      </c>
      <c r="JS17">
        <v>-999.9</v>
      </c>
      <c r="JT17">
        <v>416.376</v>
      </c>
      <c r="JU17">
        <v>29.161</v>
      </c>
      <c r="JV17">
        <v>94.87609999999999</v>
      </c>
      <c r="JW17">
        <v>101.165</v>
      </c>
    </row>
    <row r="18" spans="1:283">
      <c r="A18">
        <v>2</v>
      </c>
      <c r="B18">
        <v>1690470160.6</v>
      </c>
      <c r="C18">
        <v>141</v>
      </c>
      <c r="D18" t="s">
        <v>426</v>
      </c>
      <c r="E18" t="s">
        <v>427</v>
      </c>
      <c r="F18">
        <v>15</v>
      </c>
      <c r="L18" t="s">
        <v>413</v>
      </c>
      <c r="N18" t="s">
        <v>414</v>
      </c>
      <c r="O18" t="s">
        <v>415</v>
      </c>
      <c r="P18">
        <v>1690470152.599999</v>
      </c>
      <c r="Q18">
        <f>(R18)/1000</f>
        <v>0</v>
      </c>
      <c r="R18">
        <f>1000*DB18*AP18*(CX18-CY18)/(100*CQ18*(1000-AP18*CX18))</f>
        <v>0</v>
      </c>
      <c r="S18">
        <f>DB18*AP18*(CW18-CV18*(1000-AP18*CY18)/(1000-AP18*CX18))/(100*CQ18)</f>
        <v>0</v>
      </c>
      <c r="T18">
        <f>CV18 - IF(AP18&gt;1, S18*CQ18*100.0/(AR18*DJ18), 0)</f>
        <v>0</v>
      </c>
      <c r="U18">
        <f>((AA18-Q18/2)*T18-S18)/(AA18+Q18/2)</f>
        <v>0</v>
      </c>
      <c r="V18">
        <f>U18*(DC18+DD18)/1000.0</f>
        <v>0</v>
      </c>
      <c r="W18">
        <f>(CV18 - IF(AP18&gt;1, S18*CQ18*100.0/(AR18*DJ18), 0))*(DC18+DD18)/1000.0</f>
        <v>0</v>
      </c>
      <c r="X18">
        <f>2.0/((1/Z18-1/Y18)+SIGN(Z18)*SQRT((1/Z18-1/Y18)*(1/Z18-1/Y18) + 4*CR18/((CR18+1)*(CR18+1))*(2*1/Z18*1/Y18-1/Y18*1/Y18)))</f>
        <v>0</v>
      </c>
      <c r="Y18">
        <f>IF(LEFT(CS18,1)&lt;&gt;"0",IF(LEFT(CS18,1)="1",3.0,CT18),$D$5+$E$5*(DJ18*DC18/($K$5*1000))+$F$5*(DJ18*DC18/($K$5*1000))*MAX(MIN(CQ18,$J$5),$I$5)*MAX(MIN(CQ18,$J$5),$I$5)+$G$5*MAX(MIN(CQ18,$J$5),$I$5)*(DJ18*DC18/($K$5*1000))+$H$5*(DJ18*DC18/($K$5*1000))*(DJ18*DC18/($K$5*1000)))</f>
        <v>0</v>
      </c>
      <c r="Z18">
        <f>Q18*(1000-(1000*0.61365*exp(17.502*AD18/(240.97+AD18))/(DC18+DD18)+CX18)/2)/(1000*0.61365*exp(17.502*AD18/(240.97+AD18))/(DC18+DD18)-CX18)</f>
        <v>0</v>
      </c>
      <c r="AA18">
        <f>1/((CR18+1)/(X18/1.6)+1/(Y18/1.37)) + CR18/((CR18+1)/(X18/1.6) + CR18/(Y18/1.37))</f>
        <v>0</v>
      </c>
      <c r="AB18">
        <f>(CM18*CP18)</f>
        <v>0</v>
      </c>
      <c r="AC18">
        <f>(DE18+(AB18+2*0.95*5.67E-8*(((DE18+$B$7)+273)^4-(DE18+273)^4)-44100*Q18)/(1.84*29.3*Y18+8*0.95*5.67E-8*(DE18+273)^3))</f>
        <v>0</v>
      </c>
      <c r="AD18">
        <f>($C$7*DF18+$D$7*DG18+$E$7*AC18)</f>
        <v>0</v>
      </c>
      <c r="AE18">
        <f>0.61365*exp(17.502*AD18/(240.97+AD18))</f>
        <v>0</v>
      </c>
      <c r="AF18">
        <f>(AG18/AH18*100)</f>
        <v>0</v>
      </c>
      <c r="AG18">
        <f>CX18*(DC18+DD18)/1000</f>
        <v>0</v>
      </c>
      <c r="AH18">
        <f>0.61365*exp(17.502*DE18/(240.97+DE18))</f>
        <v>0</v>
      </c>
      <c r="AI18">
        <f>(AE18-CX18*(DC18+DD18)/1000)</f>
        <v>0</v>
      </c>
      <c r="AJ18">
        <f>(-Q18*44100)</f>
        <v>0</v>
      </c>
      <c r="AK18">
        <f>2*29.3*Y18*0.92*(DE18-AD18)</f>
        <v>0</v>
      </c>
      <c r="AL18">
        <f>2*0.95*5.67E-8*(((DE18+$B$7)+273)^4-(AD18+273)^4)</f>
        <v>0</v>
      </c>
      <c r="AM18">
        <f>AB18+AL18+AJ18+AK18</f>
        <v>0</v>
      </c>
      <c r="AN18">
        <v>0</v>
      </c>
      <c r="AO18">
        <v>0</v>
      </c>
      <c r="AP18">
        <f>IF(AN18*$H$13&gt;=AR18,1.0,(AR18/(AR18-AN18*$H$13)))</f>
        <v>0</v>
      </c>
      <c r="AQ18">
        <f>(AP18-1)*100</f>
        <v>0</v>
      </c>
      <c r="AR18">
        <f>MAX(0,($B$13+$C$13*DJ18)/(1+$D$13*DJ18)*DC18/(DE18+273)*$E$13)</f>
        <v>0</v>
      </c>
      <c r="AS18" t="s">
        <v>416</v>
      </c>
      <c r="AT18">
        <v>10472.4</v>
      </c>
      <c r="AU18">
        <v>623.0919230769231</v>
      </c>
      <c r="AV18">
        <v>3791.37</v>
      </c>
      <c r="AW18">
        <f>1-AU18/AV18</f>
        <v>0</v>
      </c>
      <c r="AX18">
        <v>-1.425847779001378</v>
      </c>
      <c r="AY18" t="s">
        <v>428</v>
      </c>
      <c r="AZ18">
        <v>12573.1</v>
      </c>
      <c r="BA18">
        <v>516.2218461538462</v>
      </c>
      <c r="BB18">
        <v>669.351</v>
      </c>
      <c r="BC18">
        <f>1-BA18/BB18</f>
        <v>0</v>
      </c>
      <c r="BD18">
        <v>0.5</v>
      </c>
      <c r="BE18">
        <f>CN18</f>
        <v>0</v>
      </c>
      <c r="BF18">
        <f>S18</f>
        <v>0</v>
      </c>
      <c r="BG18">
        <f>BC18*BD18*BE18</f>
        <v>0</v>
      </c>
      <c r="BH18">
        <f>(BF18-AX18)/BE18</f>
        <v>0</v>
      </c>
      <c r="BI18">
        <f>(AV18-BB18)/BB18</f>
        <v>0</v>
      </c>
      <c r="BJ18">
        <f>AU18/(AW18+AU18/BB18)</f>
        <v>0</v>
      </c>
      <c r="BK18" t="s">
        <v>429</v>
      </c>
      <c r="BL18">
        <v>419.19</v>
      </c>
      <c r="BM18">
        <f>IF(BL18&lt;&gt;0, BL18, BJ18)</f>
        <v>0</v>
      </c>
      <c r="BN18">
        <f>1-BM18/BB18</f>
        <v>0</v>
      </c>
      <c r="BO18">
        <f>(BB18-BA18)/(BB18-BM18)</f>
        <v>0</v>
      </c>
      <c r="BP18">
        <f>(AV18-BB18)/(AV18-BM18)</f>
        <v>0</v>
      </c>
      <c r="BQ18">
        <f>(BB18-BA18)/(BB18-AU18)</f>
        <v>0</v>
      </c>
      <c r="BR18">
        <f>(AV18-BB18)/(AV18-AU18)</f>
        <v>0</v>
      </c>
      <c r="BS18">
        <f>(BO18*BM18/BA18)</f>
        <v>0</v>
      </c>
      <c r="BT18">
        <f>(1-BS18)</f>
        <v>0</v>
      </c>
      <c r="BU18">
        <v>3548</v>
      </c>
      <c r="BV18">
        <v>300</v>
      </c>
      <c r="BW18">
        <v>300</v>
      </c>
      <c r="BX18">
        <v>300</v>
      </c>
      <c r="BY18">
        <v>12573.1</v>
      </c>
      <c r="BZ18">
        <v>638.21</v>
      </c>
      <c r="CA18">
        <v>-0.00954107</v>
      </c>
      <c r="CB18">
        <v>-5.72</v>
      </c>
      <c r="CC18" t="s">
        <v>419</v>
      </c>
      <c r="CD18" t="s">
        <v>419</v>
      </c>
      <c r="CE18" t="s">
        <v>419</v>
      </c>
      <c r="CF18" t="s">
        <v>419</v>
      </c>
      <c r="CG18" t="s">
        <v>419</v>
      </c>
      <c r="CH18" t="s">
        <v>419</v>
      </c>
      <c r="CI18" t="s">
        <v>419</v>
      </c>
      <c r="CJ18" t="s">
        <v>419</v>
      </c>
      <c r="CK18" t="s">
        <v>419</v>
      </c>
      <c r="CL18" t="s">
        <v>419</v>
      </c>
      <c r="CM18">
        <f>$B$11*DK18+$C$11*DL18+$F$11*DW18*(1-DZ18)</f>
        <v>0</v>
      </c>
      <c r="CN18">
        <f>CM18*CO18</f>
        <v>0</v>
      </c>
      <c r="CO18">
        <f>($B$11*$D$9+$C$11*$D$9+$F$11*((EJ18+EB18)/MAX(EJ18+EB18+EK18, 0.1)*$I$9+EK18/MAX(EJ18+EB18+EK18, 0.1)*$J$9))/($B$11+$C$11+$F$11)</f>
        <v>0</v>
      </c>
      <c r="CP18">
        <f>($B$11*$K$9+$C$11*$K$9+$F$11*((EJ18+EB18)/MAX(EJ18+EB18+EK18, 0.1)*$P$9+EK18/MAX(EJ18+EB18+EK18, 0.1)*$Q$9))/($B$11+$C$11+$F$11)</f>
        <v>0</v>
      </c>
      <c r="CQ18">
        <v>6</v>
      </c>
      <c r="CR18">
        <v>0.5</v>
      </c>
      <c r="CS18" t="s">
        <v>420</v>
      </c>
      <c r="CT18">
        <v>2</v>
      </c>
      <c r="CU18">
        <v>1690470152.599999</v>
      </c>
      <c r="CV18">
        <v>410.2689354838709</v>
      </c>
      <c r="CW18">
        <v>415.9546129032258</v>
      </c>
      <c r="CX18">
        <v>28.84067096774194</v>
      </c>
      <c r="CY18">
        <v>28.13625483870967</v>
      </c>
      <c r="CZ18">
        <v>408.8379354838709</v>
      </c>
      <c r="DA18">
        <v>28.34067096774194</v>
      </c>
      <c r="DB18">
        <v>600.1585483870969</v>
      </c>
      <c r="DC18">
        <v>101.3661612903226</v>
      </c>
      <c r="DD18">
        <v>0.09991810967741933</v>
      </c>
      <c r="DE18">
        <v>29.64236774193548</v>
      </c>
      <c r="DF18">
        <v>29.78394838709677</v>
      </c>
      <c r="DG18">
        <v>999.9000000000003</v>
      </c>
      <c r="DH18">
        <v>0</v>
      </c>
      <c r="DI18">
        <v>0</v>
      </c>
      <c r="DJ18">
        <v>9998.28129032258</v>
      </c>
      <c r="DK18">
        <v>0</v>
      </c>
      <c r="DL18">
        <v>1292.644838709677</v>
      </c>
      <c r="DM18">
        <v>-5.687963548387097</v>
      </c>
      <c r="DN18">
        <v>422.4598709677419</v>
      </c>
      <c r="DO18">
        <v>427.9968387096775</v>
      </c>
      <c r="DP18">
        <v>0.7261529032258064</v>
      </c>
      <c r="DQ18">
        <v>415.9546129032258</v>
      </c>
      <c r="DR18">
        <v>28.13625483870967</v>
      </c>
      <c r="DS18">
        <v>2.925669354838709</v>
      </c>
      <c r="DT18">
        <v>2.852061612903226</v>
      </c>
      <c r="DU18">
        <v>23.61077096774194</v>
      </c>
      <c r="DV18">
        <v>23.18850322580645</v>
      </c>
      <c r="DW18">
        <v>999.9836451612904</v>
      </c>
      <c r="DX18">
        <v>0.9599984193548388</v>
      </c>
      <c r="DY18">
        <v>0.04000165161290323</v>
      </c>
      <c r="DZ18">
        <v>0</v>
      </c>
      <c r="EA18">
        <v>516.1997741935484</v>
      </c>
      <c r="EB18">
        <v>4.999310000000001</v>
      </c>
      <c r="EC18">
        <v>7001.804838709677</v>
      </c>
      <c r="ED18">
        <v>8784.710645161291</v>
      </c>
      <c r="EE18">
        <v>36.38293548387097</v>
      </c>
      <c r="EF18">
        <v>37.82419354838709</v>
      </c>
      <c r="EG18">
        <v>37.02</v>
      </c>
      <c r="EH18">
        <v>37.33638709677418</v>
      </c>
      <c r="EI18">
        <v>38.08638709677417</v>
      </c>
      <c r="EJ18">
        <v>955.1829032258064</v>
      </c>
      <c r="EK18">
        <v>39.80096774193547</v>
      </c>
      <c r="EL18">
        <v>0</v>
      </c>
      <c r="EM18">
        <v>140.7999999523163</v>
      </c>
      <c r="EN18">
        <v>0</v>
      </c>
      <c r="EO18">
        <v>516.2218461538462</v>
      </c>
      <c r="EP18">
        <v>-1.458529899887722</v>
      </c>
      <c r="EQ18">
        <v>-14.37025639409372</v>
      </c>
      <c r="ER18">
        <v>7001.708076923078</v>
      </c>
      <c r="ES18">
        <v>15</v>
      </c>
      <c r="ET18">
        <v>1690470181.1</v>
      </c>
      <c r="EU18" t="s">
        <v>430</v>
      </c>
      <c r="EV18">
        <v>1690470177.6</v>
      </c>
      <c r="EW18">
        <v>1690470181.1</v>
      </c>
      <c r="EX18">
        <v>2</v>
      </c>
      <c r="EY18">
        <v>0.003</v>
      </c>
      <c r="EZ18">
        <v>-0.014</v>
      </c>
      <c r="FA18">
        <v>1.431</v>
      </c>
      <c r="FB18">
        <v>0.5</v>
      </c>
      <c r="FC18">
        <v>416</v>
      </c>
      <c r="FD18">
        <v>29</v>
      </c>
      <c r="FE18">
        <v>0.25</v>
      </c>
      <c r="FF18">
        <v>0.16</v>
      </c>
      <c r="FG18">
        <v>5.38330253398915</v>
      </c>
      <c r="FH18">
        <v>-0.1090045152415395</v>
      </c>
      <c r="FI18">
        <v>0.03366602947171903</v>
      </c>
      <c r="FJ18">
        <v>1</v>
      </c>
      <c r="FK18">
        <v>-5.68224375</v>
      </c>
      <c r="FL18">
        <v>-0.03666720450280577</v>
      </c>
      <c r="FM18">
        <v>0.03109829590889996</v>
      </c>
      <c r="FN18">
        <v>1</v>
      </c>
      <c r="FO18">
        <v>410.2757</v>
      </c>
      <c r="FP18">
        <v>-0.7096151279197602</v>
      </c>
      <c r="FQ18">
        <v>0.05482526789719843</v>
      </c>
      <c r="FR18">
        <v>1</v>
      </c>
      <c r="FS18">
        <v>0.721839325</v>
      </c>
      <c r="FT18">
        <v>0.1086187204502831</v>
      </c>
      <c r="FU18">
        <v>0.01255375961094425</v>
      </c>
      <c r="FV18">
        <v>1</v>
      </c>
      <c r="FW18">
        <v>28.85031666666666</v>
      </c>
      <c r="FX18">
        <v>1.010880533926588</v>
      </c>
      <c r="FY18">
        <v>0.07294495222807094</v>
      </c>
      <c r="FZ18">
        <v>0</v>
      </c>
      <c r="GA18">
        <v>4</v>
      </c>
      <c r="GB18">
        <v>5</v>
      </c>
      <c r="GC18" t="s">
        <v>431</v>
      </c>
      <c r="GD18">
        <v>3.17705</v>
      </c>
      <c r="GE18">
        <v>2.79731</v>
      </c>
      <c r="GF18">
        <v>0.102999</v>
      </c>
      <c r="GG18">
        <v>0.104898</v>
      </c>
      <c r="GH18">
        <v>0.136409</v>
      </c>
      <c r="GI18">
        <v>0.135514</v>
      </c>
      <c r="GJ18">
        <v>27947.7</v>
      </c>
      <c r="GK18">
        <v>22265.9</v>
      </c>
      <c r="GL18">
        <v>29124.1</v>
      </c>
      <c r="GM18">
        <v>24371.9</v>
      </c>
      <c r="GN18">
        <v>31939.4</v>
      </c>
      <c r="GO18">
        <v>30716.5</v>
      </c>
      <c r="GP18">
        <v>40142.9</v>
      </c>
      <c r="GQ18">
        <v>39747.3</v>
      </c>
      <c r="GR18">
        <v>2.15042</v>
      </c>
      <c r="GS18">
        <v>1.88545</v>
      </c>
      <c r="GT18">
        <v>0.08787209999999999</v>
      </c>
      <c r="GU18">
        <v>0</v>
      </c>
      <c r="GV18">
        <v>28.4033</v>
      </c>
      <c r="GW18">
        <v>999.9</v>
      </c>
      <c r="GX18">
        <v>71.40000000000001</v>
      </c>
      <c r="GY18">
        <v>31.3</v>
      </c>
      <c r="GZ18">
        <v>32.3263</v>
      </c>
      <c r="HA18">
        <v>62.0936</v>
      </c>
      <c r="HB18">
        <v>34.9319</v>
      </c>
      <c r="HC18">
        <v>1</v>
      </c>
      <c r="HD18">
        <v>0.0539685</v>
      </c>
      <c r="HE18">
        <v>0</v>
      </c>
      <c r="HF18">
        <v>20.2802</v>
      </c>
      <c r="HG18">
        <v>5.22448</v>
      </c>
      <c r="HH18">
        <v>11.9081</v>
      </c>
      <c r="HI18">
        <v>4.9638</v>
      </c>
      <c r="HJ18">
        <v>3.292</v>
      </c>
      <c r="HK18">
        <v>9999</v>
      </c>
      <c r="HL18">
        <v>9999</v>
      </c>
      <c r="HM18">
        <v>9999</v>
      </c>
      <c r="HN18">
        <v>999.9</v>
      </c>
      <c r="HO18">
        <v>4.97018</v>
      </c>
      <c r="HP18">
        <v>1.875</v>
      </c>
      <c r="HQ18">
        <v>1.87375</v>
      </c>
      <c r="HR18">
        <v>1.87286</v>
      </c>
      <c r="HS18">
        <v>1.87439</v>
      </c>
      <c r="HT18">
        <v>1.86936</v>
      </c>
      <c r="HU18">
        <v>1.87351</v>
      </c>
      <c r="HV18">
        <v>1.87866</v>
      </c>
      <c r="HW18">
        <v>0</v>
      </c>
      <c r="HX18">
        <v>0</v>
      </c>
      <c r="HY18">
        <v>0</v>
      </c>
      <c r="HZ18">
        <v>0</v>
      </c>
      <c r="IA18" t="s">
        <v>423</v>
      </c>
      <c r="IB18" t="s">
        <v>424</v>
      </c>
      <c r="IC18" t="s">
        <v>425</v>
      </c>
      <c r="ID18" t="s">
        <v>425</v>
      </c>
      <c r="IE18" t="s">
        <v>425</v>
      </c>
      <c r="IF18" t="s">
        <v>425</v>
      </c>
      <c r="IG18">
        <v>0</v>
      </c>
      <c r="IH18">
        <v>100</v>
      </c>
      <c r="II18">
        <v>100</v>
      </c>
      <c r="IJ18">
        <v>1.431</v>
      </c>
      <c r="IK18">
        <v>0.5</v>
      </c>
      <c r="IL18">
        <v>1.322365805136578</v>
      </c>
      <c r="IM18">
        <v>0.0006505169527216642</v>
      </c>
      <c r="IN18">
        <v>-9.946525650119643E-07</v>
      </c>
      <c r="IO18">
        <v>9.726639054903232E-11</v>
      </c>
      <c r="IP18">
        <v>-0.04930737996374531</v>
      </c>
      <c r="IQ18">
        <v>-0.001002495894158835</v>
      </c>
      <c r="IR18">
        <v>0.0007384742138202362</v>
      </c>
      <c r="IS18">
        <v>2.770066711642725E-07</v>
      </c>
      <c r="IT18">
        <v>0</v>
      </c>
      <c r="IU18">
        <v>1810</v>
      </c>
      <c r="IV18">
        <v>1</v>
      </c>
      <c r="IW18">
        <v>29</v>
      </c>
      <c r="IX18">
        <v>2</v>
      </c>
      <c r="IY18">
        <v>2</v>
      </c>
      <c r="IZ18">
        <v>1.08521</v>
      </c>
      <c r="JA18">
        <v>2.43408</v>
      </c>
      <c r="JB18">
        <v>1.42578</v>
      </c>
      <c r="JC18">
        <v>2.27173</v>
      </c>
      <c r="JD18">
        <v>1.54785</v>
      </c>
      <c r="JE18">
        <v>2.31567</v>
      </c>
      <c r="JF18">
        <v>35.0134</v>
      </c>
      <c r="JG18">
        <v>15.8044</v>
      </c>
      <c r="JH18">
        <v>18</v>
      </c>
      <c r="JI18">
        <v>623.066</v>
      </c>
      <c r="JJ18">
        <v>436.296</v>
      </c>
      <c r="JK18">
        <v>28.811</v>
      </c>
      <c r="JL18">
        <v>28.1361</v>
      </c>
      <c r="JM18">
        <v>30.0003</v>
      </c>
      <c r="JN18">
        <v>27.9363</v>
      </c>
      <c r="JO18">
        <v>27.8769</v>
      </c>
      <c r="JP18">
        <v>21.7417</v>
      </c>
      <c r="JQ18">
        <v>2.28285</v>
      </c>
      <c r="JR18">
        <v>100</v>
      </c>
      <c r="JS18">
        <v>-999.9</v>
      </c>
      <c r="JT18">
        <v>416.021</v>
      </c>
      <c r="JU18">
        <v>27.7809</v>
      </c>
      <c r="JV18">
        <v>94.85169999999999</v>
      </c>
      <c r="JW18">
        <v>101.14</v>
      </c>
    </row>
    <row r="19" spans="1:283">
      <c r="A19">
        <v>3</v>
      </c>
      <c r="B19">
        <v>1690470302.1</v>
      </c>
      <c r="C19">
        <v>282.5</v>
      </c>
      <c r="D19" t="s">
        <v>432</v>
      </c>
      <c r="E19" t="s">
        <v>433</v>
      </c>
      <c r="F19">
        <v>15</v>
      </c>
      <c r="L19" t="s">
        <v>413</v>
      </c>
      <c r="N19" t="s">
        <v>414</v>
      </c>
      <c r="O19" t="s">
        <v>415</v>
      </c>
      <c r="P19">
        <v>1690470294.099999</v>
      </c>
      <c r="Q19">
        <f>(R19)/1000</f>
        <v>0</v>
      </c>
      <c r="R19">
        <f>1000*DB19*AP19*(CX19-CY19)/(100*CQ19*(1000-AP19*CX19))</f>
        <v>0</v>
      </c>
      <c r="S19">
        <f>DB19*AP19*(CW19-CV19*(1000-AP19*CY19)/(1000-AP19*CX19))/(100*CQ19)</f>
        <v>0</v>
      </c>
      <c r="T19">
        <f>CV19 - IF(AP19&gt;1, S19*CQ19*100.0/(AR19*DJ19), 0)</f>
        <v>0</v>
      </c>
      <c r="U19">
        <f>((AA19-Q19/2)*T19-S19)/(AA19+Q19/2)</f>
        <v>0</v>
      </c>
      <c r="V19">
        <f>U19*(DC19+DD19)/1000.0</f>
        <v>0</v>
      </c>
      <c r="W19">
        <f>(CV19 - IF(AP19&gt;1, S19*CQ19*100.0/(AR19*DJ19), 0))*(DC19+DD19)/1000.0</f>
        <v>0</v>
      </c>
      <c r="X19">
        <f>2.0/((1/Z19-1/Y19)+SIGN(Z19)*SQRT((1/Z19-1/Y19)*(1/Z19-1/Y19) + 4*CR19/((CR19+1)*(CR19+1))*(2*1/Z19*1/Y19-1/Y19*1/Y19)))</f>
        <v>0</v>
      </c>
      <c r="Y19">
        <f>IF(LEFT(CS19,1)&lt;&gt;"0",IF(LEFT(CS19,1)="1",3.0,CT19),$D$5+$E$5*(DJ19*DC19/($K$5*1000))+$F$5*(DJ19*DC19/($K$5*1000))*MAX(MIN(CQ19,$J$5),$I$5)*MAX(MIN(CQ19,$J$5),$I$5)+$G$5*MAX(MIN(CQ19,$J$5),$I$5)*(DJ19*DC19/($K$5*1000))+$H$5*(DJ19*DC19/($K$5*1000))*(DJ19*DC19/($K$5*1000)))</f>
        <v>0</v>
      </c>
      <c r="Z19">
        <f>Q19*(1000-(1000*0.61365*exp(17.502*AD19/(240.97+AD19))/(DC19+DD19)+CX19)/2)/(1000*0.61365*exp(17.502*AD19/(240.97+AD19))/(DC19+DD19)-CX19)</f>
        <v>0</v>
      </c>
      <c r="AA19">
        <f>1/((CR19+1)/(X19/1.6)+1/(Y19/1.37)) + CR19/((CR19+1)/(X19/1.6) + CR19/(Y19/1.37))</f>
        <v>0</v>
      </c>
      <c r="AB19">
        <f>(CM19*CP19)</f>
        <v>0</v>
      </c>
      <c r="AC19">
        <f>(DE19+(AB19+2*0.95*5.67E-8*(((DE19+$B$7)+273)^4-(DE19+273)^4)-44100*Q19)/(1.84*29.3*Y19+8*0.95*5.67E-8*(DE19+273)^3))</f>
        <v>0</v>
      </c>
      <c r="AD19">
        <f>($C$7*DF19+$D$7*DG19+$E$7*AC19)</f>
        <v>0</v>
      </c>
      <c r="AE19">
        <f>0.61365*exp(17.502*AD19/(240.97+AD19))</f>
        <v>0</v>
      </c>
      <c r="AF19">
        <f>(AG19/AH19*100)</f>
        <v>0</v>
      </c>
      <c r="AG19">
        <f>CX19*(DC19+DD19)/1000</f>
        <v>0</v>
      </c>
      <c r="AH19">
        <f>0.61365*exp(17.502*DE19/(240.97+DE19))</f>
        <v>0</v>
      </c>
      <c r="AI19">
        <f>(AE19-CX19*(DC19+DD19)/1000)</f>
        <v>0</v>
      </c>
      <c r="AJ19">
        <f>(-Q19*44100)</f>
        <v>0</v>
      </c>
      <c r="AK19">
        <f>2*29.3*Y19*0.92*(DE19-AD19)</f>
        <v>0</v>
      </c>
      <c r="AL19">
        <f>2*0.95*5.67E-8*(((DE19+$B$7)+273)^4-(AD19+273)^4)</f>
        <v>0</v>
      </c>
      <c r="AM19">
        <f>AB19+AL19+AJ19+AK19</f>
        <v>0</v>
      </c>
      <c r="AN19">
        <v>0</v>
      </c>
      <c r="AO19">
        <v>0</v>
      </c>
      <c r="AP19">
        <f>IF(AN19*$H$13&gt;=AR19,1.0,(AR19/(AR19-AN19*$H$13)))</f>
        <v>0</v>
      </c>
      <c r="AQ19">
        <f>(AP19-1)*100</f>
        <v>0</v>
      </c>
      <c r="AR19">
        <f>MAX(0,($B$13+$C$13*DJ19)/(1+$D$13*DJ19)*DC19/(DE19+273)*$E$13)</f>
        <v>0</v>
      </c>
      <c r="AS19" t="s">
        <v>416</v>
      </c>
      <c r="AT19">
        <v>10472.4</v>
      </c>
      <c r="AU19">
        <v>623.0919230769231</v>
      </c>
      <c r="AV19">
        <v>3791.37</v>
      </c>
      <c r="AW19">
        <f>1-AU19/AV19</f>
        <v>0</v>
      </c>
      <c r="AX19">
        <v>-1.425847779001378</v>
      </c>
      <c r="AY19" t="s">
        <v>434</v>
      </c>
      <c r="AZ19">
        <v>12572.6</v>
      </c>
      <c r="BA19">
        <v>531.9139615384615</v>
      </c>
      <c r="BB19">
        <v>862.587</v>
      </c>
      <c r="BC19">
        <f>1-BA19/BB19</f>
        <v>0</v>
      </c>
      <c r="BD19">
        <v>0.5</v>
      </c>
      <c r="BE19">
        <f>CN19</f>
        <v>0</v>
      </c>
      <c r="BF19">
        <f>S19</f>
        <v>0</v>
      </c>
      <c r="BG19">
        <f>BC19*BD19*BE19</f>
        <v>0</v>
      </c>
      <c r="BH19">
        <f>(BF19-AX19)/BE19</f>
        <v>0</v>
      </c>
      <c r="BI19">
        <f>(AV19-BB19)/BB19</f>
        <v>0</v>
      </c>
      <c r="BJ19">
        <f>AU19/(AW19+AU19/BB19)</f>
        <v>0</v>
      </c>
      <c r="BK19" t="s">
        <v>435</v>
      </c>
      <c r="BL19">
        <v>428.1</v>
      </c>
      <c r="BM19">
        <f>IF(BL19&lt;&gt;0, BL19, BJ19)</f>
        <v>0</v>
      </c>
      <c r="BN19">
        <f>1-BM19/BB19</f>
        <v>0</v>
      </c>
      <c r="BO19">
        <f>(BB19-BA19)/(BB19-BM19)</f>
        <v>0</v>
      </c>
      <c r="BP19">
        <f>(AV19-BB19)/(AV19-BM19)</f>
        <v>0</v>
      </c>
      <c r="BQ19">
        <f>(BB19-BA19)/(BB19-AU19)</f>
        <v>0</v>
      </c>
      <c r="BR19">
        <f>(AV19-BB19)/(AV19-AU19)</f>
        <v>0</v>
      </c>
      <c r="BS19">
        <f>(BO19*BM19/BA19)</f>
        <v>0</v>
      </c>
      <c r="BT19">
        <f>(1-BS19)</f>
        <v>0</v>
      </c>
      <c r="BU19">
        <v>3550</v>
      </c>
      <c r="BV19">
        <v>300</v>
      </c>
      <c r="BW19">
        <v>300</v>
      </c>
      <c r="BX19">
        <v>300</v>
      </c>
      <c r="BY19">
        <v>12572.6</v>
      </c>
      <c r="BZ19">
        <v>801.53</v>
      </c>
      <c r="CA19">
        <v>-0.00997233</v>
      </c>
      <c r="CB19">
        <v>-14.73</v>
      </c>
      <c r="CC19" t="s">
        <v>419</v>
      </c>
      <c r="CD19" t="s">
        <v>419</v>
      </c>
      <c r="CE19" t="s">
        <v>419</v>
      </c>
      <c r="CF19" t="s">
        <v>419</v>
      </c>
      <c r="CG19" t="s">
        <v>419</v>
      </c>
      <c r="CH19" t="s">
        <v>419</v>
      </c>
      <c r="CI19" t="s">
        <v>419</v>
      </c>
      <c r="CJ19" t="s">
        <v>419</v>
      </c>
      <c r="CK19" t="s">
        <v>419</v>
      </c>
      <c r="CL19" t="s">
        <v>419</v>
      </c>
      <c r="CM19">
        <f>$B$11*DK19+$C$11*DL19+$F$11*DW19*(1-DZ19)</f>
        <v>0</v>
      </c>
      <c r="CN19">
        <f>CM19*CO19</f>
        <v>0</v>
      </c>
      <c r="CO19">
        <f>($B$11*$D$9+$C$11*$D$9+$F$11*((EJ19+EB19)/MAX(EJ19+EB19+EK19, 0.1)*$I$9+EK19/MAX(EJ19+EB19+EK19, 0.1)*$J$9))/($B$11+$C$11+$F$11)</f>
        <v>0</v>
      </c>
      <c r="CP19">
        <f>($B$11*$K$9+$C$11*$K$9+$F$11*((EJ19+EB19)/MAX(EJ19+EB19+EK19, 0.1)*$P$9+EK19/MAX(EJ19+EB19+EK19, 0.1)*$Q$9))/($B$11+$C$11+$F$11)</f>
        <v>0</v>
      </c>
      <c r="CQ19">
        <v>6</v>
      </c>
      <c r="CR19">
        <v>0.5</v>
      </c>
      <c r="CS19" t="s">
        <v>420</v>
      </c>
      <c r="CT19">
        <v>2</v>
      </c>
      <c r="CU19">
        <v>1690470294.099999</v>
      </c>
      <c r="CV19">
        <v>410.0432580645162</v>
      </c>
      <c r="CW19">
        <v>414.0340967741935</v>
      </c>
      <c r="CX19">
        <v>27.92343548387097</v>
      </c>
      <c r="CY19">
        <v>25.17117419354839</v>
      </c>
      <c r="CZ19">
        <v>408.5612580645162</v>
      </c>
      <c r="DA19">
        <v>27.45199032258065</v>
      </c>
      <c r="DB19">
        <v>600.1608387096775</v>
      </c>
      <c r="DC19">
        <v>101.3646774193548</v>
      </c>
      <c r="DD19">
        <v>0.09989635161290321</v>
      </c>
      <c r="DE19">
        <v>29.32651290322581</v>
      </c>
      <c r="DF19">
        <v>29.22257096774193</v>
      </c>
      <c r="DG19">
        <v>999.9000000000003</v>
      </c>
      <c r="DH19">
        <v>0</v>
      </c>
      <c r="DI19">
        <v>0</v>
      </c>
      <c r="DJ19">
        <v>10002.96</v>
      </c>
      <c r="DK19">
        <v>0</v>
      </c>
      <c r="DL19">
        <v>1302.850967741936</v>
      </c>
      <c r="DM19">
        <v>-4.041317741935483</v>
      </c>
      <c r="DN19">
        <v>421.771129032258</v>
      </c>
      <c r="DO19">
        <v>424.7280322580645</v>
      </c>
      <c r="DP19">
        <v>2.752258387096774</v>
      </c>
      <c r="DQ19">
        <v>414.0340967741935</v>
      </c>
      <c r="DR19">
        <v>25.17117419354839</v>
      </c>
      <c r="DS19">
        <v>2.830451290322581</v>
      </c>
      <c r="DT19">
        <v>2.551469677419355</v>
      </c>
      <c r="DU19">
        <v>23.05927741935483</v>
      </c>
      <c r="DV19">
        <v>21.33775161290322</v>
      </c>
      <c r="DW19">
        <v>499.9890645161289</v>
      </c>
      <c r="DX19">
        <v>0.9200013225806452</v>
      </c>
      <c r="DY19">
        <v>0.07999867419354838</v>
      </c>
      <c r="DZ19">
        <v>0</v>
      </c>
      <c r="EA19">
        <v>531.9381612903227</v>
      </c>
      <c r="EB19">
        <v>4.999310000000001</v>
      </c>
      <c r="EC19">
        <v>4475.658709677419</v>
      </c>
      <c r="ED19">
        <v>4309.268387096775</v>
      </c>
      <c r="EE19">
        <v>37.21745161290321</v>
      </c>
      <c r="EF19">
        <v>40.20335483870966</v>
      </c>
      <c r="EG19">
        <v>38.61258064516127</v>
      </c>
      <c r="EH19">
        <v>40.07838709677417</v>
      </c>
      <c r="EI19">
        <v>39.75977419354838</v>
      </c>
      <c r="EJ19">
        <v>455.391935483871</v>
      </c>
      <c r="EK19">
        <v>39.5974193548387</v>
      </c>
      <c r="EL19">
        <v>0</v>
      </c>
      <c r="EM19">
        <v>140.7999999523163</v>
      </c>
      <c r="EN19">
        <v>0</v>
      </c>
      <c r="EO19">
        <v>531.9139615384615</v>
      </c>
      <c r="EP19">
        <v>-8.11545299121552</v>
      </c>
      <c r="EQ19">
        <v>-124.5500855914487</v>
      </c>
      <c r="ER19">
        <v>4475.103461538461</v>
      </c>
      <c r="ES19">
        <v>15</v>
      </c>
      <c r="ET19">
        <v>1690470342.6</v>
      </c>
      <c r="EU19" t="s">
        <v>436</v>
      </c>
      <c r="EV19">
        <v>1690470342.6</v>
      </c>
      <c r="EW19">
        <v>1690470181.1</v>
      </c>
      <c r="EX19">
        <v>3</v>
      </c>
      <c r="EY19">
        <v>0.053</v>
      </c>
      <c r="EZ19">
        <v>-0.014</v>
      </c>
      <c r="FA19">
        <v>1.482</v>
      </c>
      <c r="FB19">
        <v>0.5</v>
      </c>
      <c r="FC19">
        <v>430</v>
      </c>
      <c r="FD19">
        <v>29</v>
      </c>
      <c r="FE19">
        <v>0.53</v>
      </c>
      <c r="FF19">
        <v>0.16</v>
      </c>
      <c r="FG19">
        <v>2.885975601160866</v>
      </c>
      <c r="FH19">
        <v>-9.177878930097775</v>
      </c>
      <c r="FI19">
        <v>0.7430807392608477</v>
      </c>
      <c r="FJ19">
        <v>0</v>
      </c>
      <c r="FK19">
        <v>-4.289463902439025</v>
      </c>
      <c r="FL19">
        <v>5.212609337979075</v>
      </c>
      <c r="FM19">
        <v>0.5520600833060592</v>
      </c>
      <c r="FN19">
        <v>0</v>
      </c>
      <c r="FO19">
        <v>409.992870967742</v>
      </c>
      <c r="FP19">
        <v>-16.15112903225862</v>
      </c>
      <c r="FQ19">
        <v>1.219672450527794</v>
      </c>
      <c r="FR19">
        <v>0</v>
      </c>
      <c r="FS19">
        <v>2.245680658536585</v>
      </c>
      <c r="FT19">
        <v>11.04249085714286</v>
      </c>
      <c r="FU19">
        <v>1.149846694715443</v>
      </c>
      <c r="FV19">
        <v>0</v>
      </c>
      <c r="FW19">
        <v>27.92343548387097</v>
      </c>
      <c r="FX19">
        <v>-8.091464516128998</v>
      </c>
      <c r="FY19">
        <v>0.6113418121816473</v>
      </c>
      <c r="FZ19">
        <v>0</v>
      </c>
      <c r="GA19">
        <v>0</v>
      </c>
      <c r="GB19">
        <v>5</v>
      </c>
      <c r="GC19" t="s">
        <v>437</v>
      </c>
      <c r="GD19">
        <v>3.17698</v>
      </c>
      <c r="GE19">
        <v>2.79672</v>
      </c>
      <c r="GF19">
        <v>0.102456</v>
      </c>
      <c r="GG19">
        <v>0.104034</v>
      </c>
      <c r="GH19">
        <v>0.1292</v>
      </c>
      <c r="GI19">
        <v>0.120843</v>
      </c>
      <c r="GJ19">
        <v>27962.6</v>
      </c>
      <c r="GK19">
        <v>22286.1</v>
      </c>
      <c r="GL19">
        <v>29122.5</v>
      </c>
      <c r="GM19">
        <v>24370.9</v>
      </c>
      <c r="GN19">
        <v>32214.5</v>
      </c>
      <c r="GO19">
        <v>31246.3</v>
      </c>
      <c r="GP19">
        <v>40144.6</v>
      </c>
      <c r="GQ19">
        <v>39746.4</v>
      </c>
      <c r="GR19">
        <v>2.15077</v>
      </c>
      <c r="GS19">
        <v>1.8776</v>
      </c>
      <c r="GT19">
        <v>0.09215619999999999</v>
      </c>
      <c r="GU19">
        <v>0</v>
      </c>
      <c r="GV19">
        <v>27.6982</v>
      </c>
      <c r="GW19">
        <v>999.9</v>
      </c>
      <c r="GX19">
        <v>70.59999999999999</v>
      </c>
      <c r="GY19">
        <v>31.4</v>
      </c>
      <c r="GZ19">
        <v>32.1432</v>
      </c>
      <c r="HA19">
        <v>62.4136</v>
      </c>
      <c r="HB19">
        <v>35.1442</v>
      </c>
      <c r="HC19">
        <v>1</v>
      </c>
      <c r="HD19">
        <v>0.0629268</v>
      </c>
      <c r="HE19">
        <v>0</v>
      </c>
      <c r="HF19">
        <v>20.2858</v>
      </c>
      <c r="HG19">
        <v>5.22373</v>
      </c>
      <c r="HH19">
        <v>11.9081</v>
      </c>
      <c r="HI19">
        <v>4.9632</v>
      </c>
      <c r="HJ19">
        <v>3.29133</v>
      </c>
      <c r="HK19">
        <v>9999</v>
      </c>
      <c r="HL19">
        <v>9999</v>
      </c>
      <c r="HM19">
        <v>9999</v>
      </c>
      <c r="HN19">
        <v>999.9</v>
      </c>
      <c r="HO19">
        <v>4.97021</v>
      </c>
      <c r="HP19">
        <v>1.87501</v>
      </c>
      <c r="HQ19">
        <v>1.87377</v>
      </c>
      <c r="HR19">
        <v>1.87287</v>
      </c>
      <c r="HS19">
        <v>1.8744</v>
      </c>
      <c r="HT19">
        <v>1.86935</v>
      </c>
      <c r="HU19">
        <v>1.87355</v>
      </c>
      <c r="HV19">
        <v>1.87866</v>
      </c>
      <c r="HW19">
        <v>0</v>
      </c>
      <c r="HX19">
        <v>0</v>
      </c>
      <c r="HY19">
        <v>0</v>
      </c>
      <c r="HZ19">
        <v>0</v>
      </c>
      <c r="IA19" t="s">
        <v>423</v>
      </c>
      <c r="IB19" t="s">
        <v>424</v>
      </c>
      <c r="IC19" t="s">
        <v>425</v>
      </c>
      <c r="ID19" t="s">
        <v>425</v>
      </c>
      <c r="IE19" t="s">
        <v>425</v>
      </c>
      <c r="IF19" t="s">
        <v>425</v>
      </c>
      <c r="IG19">
        <v>0</v>
      </c>
      <c r="IH19">
        <v>100</v>
      </c>
      <c r="II19">
        <v>100</v>
      </c>
      <c r="IJ19">
        <v>1.482</v>
      </c>
      <c r="IK19">
        <v>0.4264</v>
      </c>
      <c r="IL19">
        <v>1.325176744616821</v>
      </c>
      <c r="IM19">
        <v>0.0006505169527216642</v>
      </c>
      <c r="IN19">
        <v>-9.946525650119643E-07</v>
      </c>
      <c r="IO19">
        <v>9.726639054903232E-11</v>
      </c>
      <c r="IP19">
        <v>-0.06354586145937866</v>
      </c>
      <c r="IQ19">
        <v>-0.001002495894158835</v>
      </c>
      <c r="IR19">
        <v>0.0007384742138202362</v>
      </c>
      <c r="IS19">
        <v>2.770066711642725E-07</v>
      </c>
      <c r="IT19">
        <v>0</v>
      </c>
      <c r="IU19">
        <v>1810</v>
      </c>
      <c r="IV19">
        <v>1</v>
      </c>
      <c r="IW19">
        <v>29</v>
      </c>
      <c r="IX19">
        <v>2.1</v>
      </c>
      <c r="IY19">
        <v>2</v>
      </c>
      <c r="IZ19">
        <v>1.06934</v>
      </c>
      <c r="JA19">
        <v>2.4353</v>
      </c>
      <c r="JB19">
        <v>1.42578</v>
      </c>
      <c r="JC19">
        <v>2.27173</v>
      </c>
      <c r="JD19">
        <v>1.54785</v>
      </c>
      <c r="JE19">
        <v>2.33398</v>
      </c>
      <c r="JF19">
        <v>35.1286</v>
      </c>
      <c r="JG19">
        <v>15.7957</v>
      </c>
      <c r="JH19">
        <v>18</v>
      </c>
      <c r="JI19">
        <v>624.446</v>
      </c>
      <c r="JJ19">
        <v>432.584</v>
      </c>
      <c r="JK19">
        <v>28.7857</v>
      </c>
      <c r="JL19">
        <v>28.254</v>
      </c>
      <c r="JM19">
        <v>30.0001</v>
      </c>
      <c r="JN19">
        <v>28.044</v>
      </c>
      <c r="JO19">
        <v>27.9892</v>
      </c>
      <c r="JP19">
        <v>21.4386</v>
      </c>
      <c r="JQ19">
        <v>22.6958</v>
      </c>
      <c r="JR19">
        <v>99.62730000000001</v>
      </c>
      <c r="JS19">
        <v>-999.9</v>
      </c>
      <c r="JT19">
        <v>417.329</v>
      </c>
      <c r="JU19">
        <v>26.284</v>
      </c>
      <c r="JV19">
        <v>94.8519</v>
      </c>
      <c r="JW19">
        <v>101.137</v>
      </c>
    </row>
    <row r="20" spans="1:283">
      <c r="A20">
        <v>4</v>
      </c>
      <c r="B20">
        <v>1690470463.6</v>
      </c>
      <c r="C20">
        <v>444</v>
      </c>
      <c r="D20" t="s">
        <v>438</v>
      </c>
      <c r="E20" t="s">
        <v>439</v>
      </c>
      <c r="F20">
        <v>15</v>
      </c>
      <c r="L20" t="s">
        <v>413</v>
      </c>
      <c r="N20" t="s">
        <v>414</v>
      </c>
      <c r="O20" t="s">
        <v>415</v>
      </c>
      <c r="P20">
        <v>1690470455.599999</v>
      </c>
      <c r="Q20">
        <f>(R20)/1000</f>
        <v>0</v>
      </c>
      <c r="R20">
        <f>1000*DB20*AP20*(CX20-CY20)/(100*CQ20*(1000-AP20*CX20))</f>
        <v>0</v>
      </c>
      <c r="S20">
        <f>DB20*AP20*(CW20-CV20*(1000-AP20*CY20)/(1000-AP20*CX20))/(100*CQ20)</f>
        <v>0</v>
      </c>
      <c r="T20">
        <f>CV20 - IF(AP20&gt;1, S20*CQ20*100.0/(AR20*DJ20), 0)</f>
        <v>0</v>
      </c>
      <c r="U20">
        <f>((AA20-Q20/2)*T20-S20)/(AA20+Q20/2)</f>
        <v>0</v>
      </c>
      <c r="V20">
        <f>U20*(DC20+DD20)/1000.0</f>
        <v>0</v>
      </c>
      <c r="W20">
        <f>(CV20 - IF(AP20&gt;1, S20*CQ20*100.0/(AR20*DJ20), 0))*(DC20+DD20)/1000.0</f>
        <v>0</v>
      </c>
      <c r="X20">
        <f>2.0/((1/Z20-1/Y20)+SIGN(Z20)*SQRT((1/Z20-1/Y20)*(1/Z20-1/Y20) + 4*CR20/((CR20+1)*(CR20+1))*(2*1/Z20*1/Y20-1/Y20*1/Y20)))</f>
        <v>0</v>
      </c>
      <c r="Y20">
        <f>IF(LEFT(CS20,1)&lt;&gt;"0",IF(LEFT(CS20,1)="1",3.0,CT20),$D$5+$E$5*(DJ20*DC20/($K$5*1000))+$F$5*(DJ20*DC20/($K$5*1000))*MAX(MIN(CQ20,$J$5),$I$5)*MAX(MIN(CQ20,$J$5),$I$5)+$G$5*MAX(MIN(CQ20,$J$5),$I$5)*(DJ20*DC20/($K$5*1000))+$H$5*(DJ20*DC20/($K$5*1000))*(DJ20*DC20/($K$5*1000)))</f>
        <v>0</v>
      </c>
      <c r="Z20">
        <f>Q20*(1000-(1000*0.61365*exp(17.502*AD20/(240.97+AD20))/(DC20+DD20)+CX20)/2)/(1000*0.61365*exp(17.502*AD20/(240.97+AD20))/(DC20+DD20)-CX20)</f>
        <v>0</v>
      </c>
      <c r="AA20">
        <f>1/((CR20+1)/(X20/1.6)+1/(Y20/1.37)) + CR20/((CR20+1)/(X20/1.6) + CR20/(Y20/1.37))</f>
        <v>0</v>
      </c>
      <c r="AB20">
        <f>(CM20*CP20)</f>
        <v>0</v>
      </c>
      <c r="AC20">
        <f>(DE20+(AB20+2*0.95*5.67E-8*(((DE20+$B$7)+273)^4-(DE20+273)^4)-44100*Q20)/(1.84*29.3*Y20+8*0.95*5.67E-8*(DE20+273)^3))</f>
        <v>0</v>
      </c>
      <c r="AD20">
        <f>($C$7*DF20+$D$7*DG20+$E$7*AC20)</f>
        <v>0</v>
      </c>
      <c r="AE20">
        <f>0.61365*exp(17.502*AD20/(240.97+AD20))</f>
        <v>0</v>
      </c>
      <c r="AF20">
        <f>(AG20/AH20*100)</f>
        <v>0</v>
      </c>
      <c r="AG20">
        <f>CX20*(DC20+DD20)/1000</f>
        <v>0</v>
      </c>
      <c r="AH20">
        <f>0.61365*exp(17.502*DE20/(240.97+DE20))</f>
        <v>0</v>
      </c>
      <c r="AI20">
        <f>(AE20-CX20*(DC20+DD20)/1000)</f>
        <v>0</v>
      </c>
      <c r="AJ20">
        <f>(-Q20*44100)</f>
        <v>0</v>
      </c>
      <c r="AK20">
        <f>2*29.3*Y20*0.92*(DE20-AD20)</f>
        <v>0</v>
      </c>
      <c r="AL20">
        <f>2*0.95*5.67E-8*(((DE20+$B$7)+273)^4-(AD20+273)^4)</f>
        <v>0</v>
      </c>
      <c r="AM20">
        <f>AB20+AL20+AJ20+AK20</f>
        <v>0</v>
      </c>
      <c r="AN20">
        <v>0</v>
      </c>
      <c r="AO20">
        <v>0</v>
      </c>
      <c r="AP20">
        <f>IF(AN20*$H$13&gt;=AR20,1.0,(AR20/(AR20-AN20*$H$13)))</f>
        <v>0</v>
      </c>
      <c r="AQ20">
        <f>(AP20-1)*100</f>
        <v>0</v>
      </c>
      <c r="AR20">
        <f>MAX(0,($B$13+$C$13*DJ20)/(1+$D$13*DJ20)*DC20/(DE20+273)*$E$13)</f>
        <v>0</v>
      </c>
      <c r="AS20" t="s">
        <v>416</v>
      </c>
      <c r="AT20">
        <v>10472.4</v>
      </c>
      <c r="AU20">
        <v>623.0919230769231</v>
      </c>
      <c r="AV20">
        <v>3791.37</v>
      </c>
      <c r="AW20">
        <f>1-AU20/AV20</f>
        <v>0</v>
      </c>
      <c r="AX20">
        <v>-1.425847779001378</v>
      </c>
      <c r="AY20" t="s">
        <v>440</v>
      </c>
      <c r="AZ20">
        <v>12564.3</v>
      </c>
      <c r="BA20">
        <v>568.4787692307692</v>
      </c>
      <c r="BB20">
        <v>1125.5</v>
      </c>
      <c r="BC20">
        <f>1-BA20/BB20</f>
        <v>0</v>
      </c>
      <c r="BD20">
        <v>0.5</v>
      </c>
      <c r="BE20">
        <f>CN20</f>
        <v>0</v>
      </c>
      <c r="BF20">
        <f>S20</f>
        <v>0</v>
      </c>
      <c r="BG20">
        <f>BC20*BD20*BE20</f>
        <v>0</v>
      </c>
      <c r="BH20">
        <f>(BF20-AX20)/BE20</f>
        <v>0</v>
      </c>
      <c r="BI20">
        <f>(AV20-BB20)/BB20</f>
        <v>0</v>
      </c>
      <c r="BJ20">
        <f>AU20/(AW20+AU20/BB20)</f>
        <v>0</v>
      </c>
      <c r="BK20" t="s">
        <v>441</v>
      </c>
      <c r="BL20">
        <v>474.98</v>
      </c>
      <c r="BM20">
        <f>IF(BL20&lt;&gt;0, BL20, BJ20)</f>
        <v>0</v>
      </c>
      <c r="BN20">
        <f>1-BM20/BB20</f>
        <v>0</v>
      </c>
      <c r="BO20">
        <f>(BB20-BA20)/(BB20-BM20)</f>
        <v>0</v>
      </c>
      <c r="BP20">
        <f>(AV20-BB20)/(AV20-BM20)</f>
        <v>0</v>
      </c>
      <c r="BQ20">
        <f>(BB20-BA20)/(BB20-AU20)</f>
        <v>0</v>
      </c>
      <c r="BR20">
        <f>(AV20-BB20)/(AV20-AU20)</f>
        <v>0</v>
      </c>
      <c r="BS20">
        <f>(BO20*BM20/BA20)</f>
        <v>0</v>
      </c>
      <c r="BT20">
        <f>(1-BS20)</f>
        <v>0</v>
      </c>
      <c r="BU20">
        <v>3552</v>
      </c>
      <c r="BV20">
        <v>300</v>
      </c>
      <c r="BW20">
        <v>300</v>
      </c>
      <c r="BX20">
        <v>300</v>
      </c>
      <c r="BY20">
        <v>12564.3</v>
      </c>
      <c r="BZ20">
        <v>1054.05</v>
      </c>
      <c r="CA20">
        <v>-0.0101815</v>
      </c>
      <c r="CB20">
        <v>-17.35</v>
      </c>
      <c r="CC20" t="s">
        <v>419</v>
      </c>
      <c r="CD20" t="s">
        <v>419</v>
      </c>
      <c r="CE20" t="s">
        <v>419</v>
      </c>
      <c r="CF20" t="s">
        <v>419</v>
      </c>
      <c r="CG20" t="s">
        <v>419</v>
      </c>
      <c r="CH20" t="s">
        <v>419</v>
      </c>
      <c r="CI20" t="s">
        <v>419</v>
      </c>
      <c r="CJ20" t="s">
        <v>419</v>
      </c>
      <c r="CK20" t="s">
        <v>419</v>
      </c>
      <c r="CL20" t="s">
        <v>419</v>
      </c>
      <c r="CM20">
        <f>$B$11*DK20+$C$11*DL20+$F$11*DW20*(1-DZ20)</f>
        <v>0</v>
      </c>
      <c r="CN20">
        <f>CM20*CO20</f>
        <v>0</v>
      </c>
      <c r="CO20">
        <f>($B$11*$D$9+$C$11*$D$9+$F$11*((EJ20+EB20)/MAX(EJ20+EB20+EK20, 0.1)*$I$9+EK20/MAX(EJ20+EB20+EK20, 0.1)*$J$9))/($B$11+$C$11+$F$11)</f>
        <v>0</v>
      </c>
      <c r="CP20">
        <f>($B$11*$K$9+$C$11*$K$9+$F$11*((EJ20+EB20)/MAX(EJ20+EB20+EK20, 0.1)*$P$9+EK20/MAX(EJ20+EB20+EK20, 0.1)*$Q$9))/($B$11+$C$11+$F$11)</f>
        <v>0</v>
      </c>
      <c r="CQ20">
        <v>6</v>
      </c>
      <c r="CR20">
        <v>0.5</v>
      </c>
      <c r="CS20" t="s">
        <v>420</v>
      </c>
      <c r="CT20">
        <v>2</v>
      </c>
      <c r="CU20">
        <v>1690470455.599999</v>
      </c>
      <c r="CV20">
        <v>410.2473225806452</v>
      </c>
      <c r="CW20">
        <v>413.9913548387096</v>
      </c>
      <c r="CX20">
        <v>27.12526129032258</v>
      </c>
      <c r="CY20">
        <v>27.02035806451612</v>
      </c>
      <c r="CZ20">
        <v>408.8493225806452</v>
      </c>
      <c r="DA20">
        <v>26.84026129032258</v>
      </c>
      <c r="DB20">
        <v>600.1836774193548</v>
      </c>
      <c r="DC20">
        <v>101.3652580645162</v>
      </c>
      <c r="DD20">
        <v>0.09982217096774193</v>
      </c>
      <c r="DE20">
        <v>29.19040967741935</v>
      </c>
      <c r="DF20">
        <v>28.85718709677419</v>
      </c>
      <c r="DG20">
        <v>999.9000000000003</v>
      </c>
      <c r="DH20">
        <v>0</v>
      </c>
      <c r="DI20">
        <v>0</v>
      </c>
      <c r="DJ20">
        <v>10021.16870967742</v>
      </c>
      <c r="DK20">
        <v>0</v>
      </c>
      <c r="DL20">
        <v>1319.306774193548</v>
      </c>
      <c r="DM20">
        <v>-3.657641612903225</v>
      </c>
      <c r="DN20">
        <v>421.8447419354839</v>
      </c>
      <c r="DO20">
        <v>425.488129032258</v>
      </c>
      <c r="DP20">
        <v>0.2668166548387097</v>
      </c>
      <c r="DQ20">
        <v>413.9913548387096</v>
      </c>
      <c r="DR20">
        <v>27.02035806451612</v>
      </c>
      <c r="DS20">
        <v>2.765969032258064</v>
      </c>
      <c r="DT20">
        <v>2.738924193548387</v>
      </c>
      <c r="DU20">
        <v>22.68225483870967</v>
      </c>
      <c r="DV20">
        <v>22.52052903225807</v>
      </c>
      <c r="DW20">
        <v>249.9821612903226</v>
      </c>
      <c r="DX20">
        <v>0.8999757096774195</v>
      </c>
      <c r="DY20">
        <v>0.1000242419354839</v>
      </c>
      <c r="DZ20">
        <v>0</v>
      </c>
      <c r="EA20">
        <v>568.4327419354838</v>
      </c>
      <c r="EB20">
        <v>4.999310000000001</v>
      </c>
      <c r="EC20">
        <v>3221.183225806451</v>
      </c>
      <c r="ED20">
        <v>2117.652580645162</v>
      </c>
      <c r="EE20">
        <v>36.9372258064516</v>
      </c>
      <c r="EF20">
        <v>39.23358064516129</v>
      </c>
      <c r="EG20">
        <v>38.25777419354837</v>
      </c>
      <c r="EH20">
        <v>39.06825806451612</v>
      </c>
      <c r="EI20">
        <v>38.92916129032257</v>
      </c>
      <c r="EJ20">
        <v>220.48</v>
      </c>
      <c r="EK20">
        <v>24.50096774193548</v>
      </c>
      <c r="EL20">
        <v>0</v>
      </c>
      <c r="EM20">
        <v>161.2000000476837</v>
      </c>
      <c r="EN20">
        <v>0</v>
      </c>
      <c r="EO20">
        <v>568.4787692307692</v>
      </c>
      <c r="EP20">
        <v>1.986803402679123</v>
      </c>
      <c r="EQ20">
        <v>4.220854705910684</v>
      </c>
      <c r="ER20">
        <v>3221.206153846153</v>
      </c>
      <c r="ES20">
        <v>15</v>
      </c>
      <c r="ET20">
        <v>1690470504.1</v>
      </c>
      <c r="EU20" t="s">
        <v>442</v>
      </c>
      <c r="EV20">
        <v>1690470481.6</v>
      </c>
      <c r="EW20">
        <v>1690470504.1</v>
      </c>
      <c r="EX20">
        <v>4</v>
      </c>
      <c r="EY20">
        <v>-0.08599999999999999</v>
      </c>
      <c r="EZ20">
        <v>-0.004</v>
      </c>
      <c r="FA20">
        <v>1.398</v>
      </c>
      <c r="FB20">
        <v>0.285</v>
      </c>
      <c r="FC20">
        <v>415</v>
      </c>
      <c r="FD20">
        <v>23</v>
      </c>
      <c r="FE20">
        <v>0.41</v>
      </c>
      <c r="FF20">
        <v>0.68</v>
      </c>
      <c r="FG20">
        <v>3.510395576811084</v>
      </c>
      <c r="FH20">
        <v>1.804790270356656</v>
      </c>
      <c r="FI20">
        <v>0.1536451807932497</v>
      </c>
      <c r="FJ20">
        <v>0</v>
      </c>
      <c r="FK20">
        <v>-3.50316675</v>
      </c>
      <c r="FL20">
        <v>-2.709230431519692</v>
      </c>
      <c r="FM20">
        <v>0.2746441349946099</v>
      </c>
      <c r="FN20">
        <v>0</v>
      </c>
      <c r="FO20">
        <v>410.3358333333333</v>
      </c>
      <c r="FP20">
        <v>-0.03227586206931603</v>
      </c>
      <c r="FQ20">
        <v>0.0440644099270889</v>
      </c>
      <c r="FR20">
        <v>1</v>
      </c>
      <c r="FS20">
        <v>0.182664231</v>
      </c>
      <c r="FT20">
        <v>1.476744564652908</v>
      </c>
      <c r="FU20">
        <v>0.1423869100289945</v>
      </c>
      <c r="FV20">
        <v>0</v>
      </c>
      <c r="FW20">
        <v>27.26831333333333</v>
      </c>
      <c r="FX20">
        <v>1.640142380422712</v>
      </c>
      <c r="FY20">
        <v>0.119193958832746</v>
      </c>
      <c r="FZ20">
        <v>0</v>
      </c>
      <c r="GA20">
        <v>1</v>
      </c>
      <c r="GB20">
        <v>5</v>
      </c>
      <c r="GC20" t="s">
        <v>443</v>
      </c>
      <c r="GD20">
        <v>3.17693</v>
      </c>
      <c r="GE20">
        <v>2.79694</v>
      </c>
      <c r="GF20">
        <v>0.102953</v>
      </c>
      <c r="GG20">
        <v>0.104495</v>
      </c>
      <c r="GH20">
        <v>0.131482</v>
      </c>
      <c r="GI20">
        <v>0.131035</v>
      </c>
      <c r="GJ20">
        <v>27942.5</v>
      </c>
      <c r="GK20">
        <v>22269.5</v>
      </c>
      <c r="GL20">
        <v>29118.2</v>
      </c>
      <c r="GM20">
        <v>24365.7</v>
      </c>
      <c r="GN20">
        <v>32125.4</v>
      </c>
      <c r="GO20">
        <v>30871.8</v>
      </c>
      <c r="GP20">
        <v>40140.7</v>
      </c>
      <c r="GQ20">
        <v>39737.8</v>
      </c>
      <c r="GR20">
        <v>2.1467</v>
      </c>
      <c r="GS20">
        <v>1.87585</v>
      </c>
      <c r="GT20">
        <v>0.0692382</v>
      </c>
      <c r="GU20">
        <v>0</v>
      </c>
      <c r="GV20">
        <v>27.7348</v>
      </c>
      <c r="GW20">
        <v>999.9</v>
      </c>
      <c r="GX20">
        <v>68.90000000000001</v>
      </c>
      <c r="GY20">
        <v>31.5</v>
      </c>
      <c r="GZ20">
        <v>31.5531</v>
      </c>
      <c r="HA20">
        <v>62.2736</v>
      </c>
      <c r="HB20">
        <v>34.8958</v>
      </c>
      <c r="HC20">
        <v>1</v>
      </c>
      <c r="HD20">
        <v>0.0692962</v>
      </c>
      <c r="HE20">
        <v>0</v>
      </c>
      <c r="HF20">
        <v>20.2871</v>
      </c>
      <c r="HG20">
        <v>5.22418</v>
      </c>
      <c r="HH20">
        <v>11.9081</v>
      </c>
      <c r="HI20">
        <v>4.9637</v>
      </c>
      <c r="HJ20">
        <v>3.292</v>
      </c>
      <c r="HK20">
        <v>9999</v>
      </c>
      <c r="HL20">
        <v>9999</v>
      </c>
      <c r="HM20">
        <v>9999</v>
      </c>
      <c r="HN20">
        <v>999.9</v>
      </c>
      <c r="HO20">
        <v>4.97021</v>
      </c>
      <c r="HP20">
        <v>1.87503</v>
      </c>
      <c r="HQ20">
        <v>1.87378</v>
      </c>
      <c r="HR20">
        <v>1.87286</v>
      </c>
      <c r="HS20">
        <v>1.87441</v>
      </c>
      <c r="HT20">
        <v>1.86936</v>
      </c>
      <c r="HU20">
        <v>1.87359</v>
      </c>
      <c r="HV20">
        <v>1.87866</v>
      </c>
      <c r="HW20">
        <v>0</v>
      </c>
      <c r="HX20">
        <v>0</v>
      </c>
      <c r="HY20">
        <v>0</v>
      </c>
      <c r="HZ20">
        <v>0</v>
      </c>
      <c r="IA20" t="s">
        <v>423</v>
      </c>
      <c r="IB20" t="s">
        <v>424</v>
      </c>
      <c r="IC20" t="s">
        <v>425</v>
      </c>
      <c r="ID20" t="s">
        <v>425</v>
      </c>
      <c r="IE20" t="s">
        <v>425</v>
      </c>
      <c r="IF20" t="s">
        <v>425</v>
      </c>
      <c r="IG20">
        <v>0</v>
      </c>
      <c r="IH20">
        <v>100</v>
      </c>
      <c r="II20">
        <v>100</v>
      </c>
      <c r="IJ20">
        <v>1.398</v>
      </c>
      <c r="IK20">
        <v>0.285</v>
      </c>
      <c r="IL20">
        <v>1.378063067264467</v>
      </c>
      <c r="IM20">
        <v>0.0006505169527216642</v>
      </c>
      <c r="IN20">
        <v>-9.946525650119643E-07</v>
      </c>
      <c r="IO20">
        <v>9.726639054903232E-11</v>
      </c>
      <c r="IP20">
        <v>-0.06354586145937866</v>
      </c>
      <c r="IQ20">
        <v>-0.001002495894158835</v>
      </c>
      <c r="IR20">
        <v>0.0007384742138202362</v>
      </c>
      <c r="IS20">
        <v>2.770066711642725E-07</v>
      </c>
      <c r="IT20">
        <v>0</v>
      </c>
      <c r="IU20">
        <v>1810</v>
      </c>
      <c r="IV20">
        <v>1</v>
      </c>
      <c r="IW20">
        <v>29</v>
      </c>
      <c r="IX20">
        <v>2</v>
      </c>
      <c r="IY20">
        <v>4.7</v>
      </c>
      <c r="IZ20">
        <v>1.07788</v>
      </c>
      <c r="JA20">
        <v>2.41821</v>
      </c>
      <c r="JB20">
        <v>1.42578</v>
      </c>
      <c r="JC20">
        <v>2.27051</v>
      </c>
      <c r="JD20">
        <v>1.54785</v>
      </c>
      <c r="JE20">
        <v>2.4231</v>
      </c>
      <c r="JF20">
        <v>35.3133</v>
      </c>
      <c r="JG20">
        <v>15.7781</v>
      </c>
      <c r="JH20">
        <v>18</v>
      </c>
      <c r="JI20">
        <v>622.86</v>
      </c>
      <c r="JJ20">
        <v>432.528</v>
      </c>
      <c r="JK20">
        <v>28.7758</v>
      </c>
      <c r="JL20">
        <v>28.3469</v>
      </c>
      <c r="JM20">
        <v>30.0002</v>
      </c>
      <c r="JN20">
        <v>28.1801</v>
      </c>
      <c r="JO20">
        <v>28.1177</v>
      </c>
      <c r="JP20">
        <v>21.6081</v>
      </c>
      <c r="JQ20">
        <v>30.1382</v>
      </c>
      <c r="JR20">
        <v>99.6298</v>
      </c>
      <c r="JS20">
        <v>-999.9</v>
      </c>
      <c r="JT20">
        <v>413.158</v>
      </c>
      <c r="JU20">
        <v>24.8796</v>
      </c>
      <c r="JV20">
        <v>94.84059999999999</v>
      </c>
      <c r="JW20">
        <v>101.115</v>
      </c>
    </row>
    <row r="21" spans="1:283">
      <c r="A21">
        <v>5</v>
      </c>
      <c r="B21">
        <v>1690470625.1</v>
      </c>
      <c r="C21">
        <v>605.5</v>
      </c>
      <c r="D21" t="s">
        <v>444</v>
      </c>
      <c r="E21" t="s">
        <v>445</v>
      </c>
      <c r="F21">
        <v>15</v>
      </c>
      <c r="L21" t="s">
        <v>413</v>
      </c>
      <c r="N21" t="s">
        <v>414</v>
      </c>
      <c r="O21" t="s">
        <v>415</v>
      </c>
      <c r="P21">
        <v>1690470617.099999</v>
      </c>
      <c r="Q21">
        <f>(R21)/1000</f>
        <v>0</v>
      </c>
      <c r="R21">
        <f>1000*DB21*AP21*(CX21-CY21)/(100*CQ21*(1000-AP21*CX21))</f>
        <v>0</v>
      </c>
      <c r="S21">
        <f>DB21*AP21*(CW21-CV21*(1000-AP21*CY21)/(1000-AP21*CX21))/(100*CQ21)</f>
        <v>0</v>
      </c>
      <c r="T21">
        <f>CV21 - IF(AP21&gt;1, S21*CQ21*100.0/(AR21*DJ21), 0)</f>
        <v>0</v>
      </c>
      <c r="U21">
        <f>((AA21-Q21/2)*T21-S21)/(AA21+Q21/2)</f>
        <v>0</v>
      </c>
      <c r="V21">
        <f>U21*(DC21+DD21)/1000.0</f>
        <v>0</v>
      </c>
      <c r="W21">
        <f>(CV21 - IF(AP21&gt;1, S21*CQ21*100.0/(AR21*DJ21), 0))*(DC21+DD21)/1000.0</f>
        <v>0</v>
      </c>
      <c r="X21">
        <f>2.0/((1/Z21-1/Y21)+SIGN(Z21)*SQRT((1/Z21-1/Y21)*(1/Z21-1/Y21) + 4*CR21/((CR21+1)*(CR21+1))*(2*1/Z21*1/Y21-1/Y21*1/Y21)))</f>
        <v>0</v>
      </c>
      <c r="Y21">
        <f>IF(LEFT(CS21,1)&lt;&gt;"0",IF(LEFT(CS21,1)="1",3.0,CT21),$D$5+$E$5*(DJ21*DC21/($K$5*1000))+$F$5*(DJ21*DC21/($K$5*1000))*MAX(MIN(CQ21,$J$5),$I$5)*MAX(MIN(CQ21,$J$5),$I$5)+$G$5*MAX(MIN(CQ21,$J$5),$I$5)*(DJ21*DC21/($K$5*1000))+$H$5*(DJ21*DC21/($K$5*1000))*(DJ21*DC21/($K$5*1000)))</f>
        <v>0</v>
      </c>
      <c r="Z21">
        <f>Q21*(1000-(1000*0.61365*exp(17.502*AD21/(240.97+AD21))/(DC21+DD21)+CX21)/2)/(1000*0.61365*exp(17.502*AD21/(240.97+AD21))/(DC21+DD21)-CX21)</f>
        <v>0</v>
      </c>
      <c r="AA21">
        <f>1/((CR21+1)/(X21/1.6)+1/(Y21/1.37)) + CR21/((CR21+1)/(X21/1.6) + CR21/(Y21/1.37))</f>
        <v>0</v>
      </c>
      <c r="AB21">
        <f>(CM21*CP21)</f>
        <v>0</v>
      </c>
      <c r="AC21">
        <f>(DE21+(AB21+2*0.95*5.67E-8*(((DE21+$B$7)+273)^4-(DE21+273)^4)-44100*Q21)/(1.84*29.3*Y21+8*0.95*5.67E-8*(DE21+273)^3))</f>
        <v>0</v>
      </c>
      <c r="AD21">
        <f>($C$7*DF21+$D$7*DG21+$E$7*AC21)</f>
        <v>0</v>
      </c>
      <c r="AE21">
        <f>0.61365*exp(17.502*AD21/(240.97+AD21))</f>
        <v>0</v>
      </c>
      <c r="AF21">
        <f>(AG21/AH21*100)</f>
        <v>0</v>
      </c>
      <c r="AG21">
        <f>CX21*(DC21+DD21)/1000</f>
        <v>0</v>
      </c>
      <c r="AH21">
        <f>0.61365*exp(17.502*DE21/(240.97+DE21))</f>
        <v>0</v>
      </c>
      <c r="AI21">
        <f>(AE21-CX21*(DC21+DD21)/1000)</f>
        <v>0</v>
      </c>
      <c r="AJ21">
        <f>(-Q21*44100)</f>
        <v>0</v>
      </c>
      <c r="AK21">
        <f>2*29.3*Y21*0.92*(DE21-AD21)</f>
        <v>0</v>
      </c>
      <c r="AL21">
        <f>2*0.95*5.67E-8*(((DE21+$B$7)+273)^4-(AD21+273)^4)</f>
        <v>0</v>
      </c>
      <c r="AM21">
        <f>AB21+AL21+AJ21+AK21</f>
        <v>0</v>
      </c>
      <c r="AN21">
        <v>0</v>
      </c>
      <c r="AO21">
        <v>0</v>
      </c>
      <c r="AP21">
        <f>IF(AN21*$H$13&gt;=AR21,1.0,(AR21/(AR21-AN21*$H$13)))</f>
        <v>0</v>
      </c>
      <c r="AQ21">
        <f>(AP21-1)*100</f>
        <v>0</v>
      </c>
      <c r="AR21">
        <f>MAX(0,($B$13+$C$13*DJ21)/(1+$D$13*DJ21)*DC21/(DE21+273)*$E$13)</f>
        <v>0</v>
      </c>
      <c r="AS21" t="s">
        <v>416</v>
      </c>
      <c r="AT21">
        <v>10472.4</v>
      </c>
      <c r="AU21">
        <v>623.0919230769231</v>
      </c>
      <c r="AV21">
        <v>3791.37</v>
      </c>
      <c r="AW21">
        <f>1-AU21/AV21</f>
        <v>0</v>
      </c>
      <c r="AX21">
        <v>-1.425847779001378</v>
      </c>
      <c r="AY21" t="s">
        <v>446</v>
      </c>
      <c r="AZ21">
        <v>12553.7</v>
      </c>
      <c r="BA21">
        <v>570.9122307692307</v>
      </c>
      <c r="BB21">
        <v>1255.16</v>
      </c>
      <c r="BC21">
        <f>1-BA21/BB21</f>
        <v>0</v>
      </c>
      <c r="BD21">
        <v>0.5</v>
      </c>
      <c r="BE21">
        <f>CN21</f>
        <v>0</v>
      </c>
      <c r="BF21">
        <f>S21</f>
        <v>0</v>
      </c>
      <c r="BG21">
        <f>BC21*BD21*BE21</f>
        <v>0</v>
      </c>
      <c r="BH21">
        <f>(BF21-AX21)/BE21</f>
        <v>0</v>
      </c>
      <c r="BI21">
        <f>(AV21-BB21)/BB21</f>
        <v>0</v>
      </c>
      <c r="BJ21">
        <f>AU21/(AW21+AU21/BB21)</f>
        <v>0</v>
      </c>
      <c r="BK21" t="s">
        <v>447</v>
      </c>
      <c r="BL21">
        <v>520.4</v>
      </c>
      <c r="BM21">
        <f>IF(BL21&lt;&gt;0, BL21, BJ21)</f>
        <v>0</v>
      </c>
      <c r="BN21">
        <f>1-BM21/BB21</f>
        <v>0</v>
      </c>
      <c r="BO21">
        <f>(BB21-BA21)/(BB21-BM21)</f>
        <v>0</v>
      </c>
      <c r="BP21">
        <f>(AV21-BB21)/(AV21-BM21)</f>
        <v>0</v>
      </c>
      <c r="BQ21">
        <f>(BB21-BA21)/(BB21-AU21)</f>
        <v>0</v>
      </c>
      <c r="BR21">
        <f>(AV21-BB21)/(AV21-AU21)</f>
        <v>0</v>
      </c>
      <c r="BS21">
        <f>(BO21*BM21/BA21)</f>
        <v>0</v>
      </c>
      <c r="BT21">
        <f>(1-BS21)</f>
        <v>0</v>
      </c>
      <c r="BU21">
        <v>3554</v>
      </c>
      <c r="BV21">
        <v>300</v>
      </c>
      <c r="BW21">
        <v>300</v>
      </c>
      <c r="BX21">
        <v>300</v>
      </c>
      <c r="BY21">
        <v>12553.7</v>
      </c>
      <c r="BZ21">
        <v>1191.52</v>
      </c>
      <c r="CA21">
        <v>-0.0102824</v>
      </c>
      <c r="CB21">
        <v>-13.16</v>
      </c>
      <c r="CC21" t="s">
        <v>419</v>
      </c>
      <c r="CD21" t="s">
        <v>419</v>
      </c>
      <c r="CE21" t="s">
        <v>419</v>
      </c>
      <c r="CF21" t="s">
        <v>419</v>
      </c>
      <c r="CG21" t="s">
        <v>419</v>
      </c>
      <c r="CH21" t="s">
        <v>419</v>
      </c>
      <c r="CI21" t="s">
        <v>419</v>
      </c>
      <c r="CJ21" t="s">
        <v>419</v>
      </c>
      <c r="CK21" t="s">
        <v>419</v>
      </c>
      <c r="CL21" t="s">
        <v>419</v>
      </c>
      <c r="CM21">
        <f>$B$11*DK21+$C$11*DL21+$F$11*DW21*(1-DZ21)</f>
        <v>0</v>
      </c>
      <c r="CN21">
        <f>CM21*CO21</f>
        <v>0</v>
      </c>
      <c r="CO21">
        <f>($B$11*$D$9+$C$11*$D$9+$F$11*((EJ21+EB21)/MAX(EJ21+EB21+EK21, 0.1)*$I$9+EK21/MAX(EJ21+EB21+EK21, 0.1)*$J$9))/($B$11+$C$11+$F$11)</f>
        <v>0</v>
      </c>
      <c r="CP21">
        <f>($B$11*$K$9+$C$11*$K$9+$F$11*((EJ21+EB21)/MAX(EJ21+EB21+EK21, 0.1)*$P$9+EK21/MAX(EJ21+EB21+EK21, 0.1)*$Q$9))/($B$11+$C$11+$F$11)</f>
        <v>0</v>
      </c>
      <c r="CQ21">
        <v>6</v>
      </c>
      <c r="CR21">
        <v>0.5</v>
      </c>
      <c r="CS21" t="s">
        <v>420</v>
      </c>
      <c r="CT21">
        <v>2</v>
      </c>
      <c r="CU21">
        <v>1690470617.099999</v>
      </c>
      <c r="CV21">
        <v>409.6954838709677</v>
      </c>
      <c r="CW21">
        <v>411.8158387096774</v>
      </c>
      <c r="CX21">
        <v>26.33474516129032</v>
      </c>
      <c r="CY21">
        <v>25.42868709677419</v>
      </c>
      <c r="CZ21">
        <v>408.3024838709678</v>
      </c>
      <c r="DA21">
        <v>25.91574516129032</v>
      </c>
      <c r="DB21">
        <v>600.229387096774</v>
      </c>
      <c r="DC21">
        <v>101.3657096774193</v>
      </c>
      <c r="DD21">
        <v>0.100103564516129</v>
      </c>
      <c r="DE21">
        <v>29.19717419354838</v>
      </c>
      <c r="DF21">
        <v>29.0065064516129</v>
      </c>
      <c r="DG21">
        <v>999.9000000000003</v>
      </c>
      <c r="DH21">
        <v>0</v>
      </c>
      <c r="DI21">
        <v>0</v>
      </c>
      <c r="DJ21">
        <v>9999.374838709677</v>
      </c>
      <c r="DK21">
        <v>0</v>
      </c>
      <c r="DL21">
        <v>1332.788387096774</v>
      </c>
      <c r="DM21">
        <v>-2.114465806451613</v>
      </c>
      <c r="DN21">
        <v>420.7774516129033</v>
      </c>
      <c r="DO21">
        <v>422.5612258064517</v>
      </c>
      <c r="DP21">
        <v>0.8943811612903227</v>
      </c>
      <c r="DQ21">
        <v>411.8158387096774</v>
      </c>
      <c r="DR21">
        <v>25.42868709677419</v>
      </c>
      <c r="DS21">
        <v>2.668255161290323</v>
      </c>
      <c r="DT21">
        <v>2.577596129032259</v>
      </c>
      <c r="DU21">
        <v>22.09083225806451</v>
      </c>
      <c r="DV21">
        <v>21.52153548387096</v>
      </c>
      <c r="DW21">
        <v>125.0002258064516</v>
      </c>
      <c r="DX21">
        <v>0.900178322580645</v>
      </c>
      <c r="DY21">
        <v>0.09982189677419355</v>
      </c>
      <c r="DZ21">
        <v>0</v>
      </c>
      <c r="EA21">
        <v>570.898193548387</v>
      </c>
      <c r="EB21">
        <v>4.999310000000001</v>
      </c>
      <c r="EC21">
        <v>2532.305161290322</v>
      </c>
      <c r="ED21">
        <v>1037.372258064516</v>
      </c>
      <c r="EE21">
        <v>36.00177419354838</v>
      </c>
      <c r="EF21">
        <v>39.40296774193547</v>
      </c>
      <c r="EG21">
        <v>37.84251612903225</v>
      </c>
      <c r="EH21">
        <v>39.35054838709676</v>
      </c>
      <c r="EI21">
        <v>38.72951612903224</v>
      </c>
      <c r="EJ21">
        <v>108.0216129032258</v>
      </c>
      <c r="EK21">
        <v>11.98193548387097</v>
      </c>
      <c r="EL21">
        <v>0</v>
      </c>
      <c r="EM21">
        <v>161.2999999523163</v>
      </c>
      <c r="EN21">
        <v>0</v>
      </c>
      <c r="EO21">
        <v>570.9122307692307</v>
      </c>
      <c r="EP21">
        <v>1.73880341602077</v>
      </c>
      <c r="EQ21">
        <v>-30.72068378526851</v>
      </c>
      <c r="ER21">
        <v>2531.933076923077</v>
      </c>
      <c r="ES21">
        <v>15</v>
      </c>
      <c r="ET21">
        <v>1690470642.1</v>
      </c>
      <c r="EU21" t="s">
        <v>448</v>
      </c>
      <c r="EV21">
        <v>1690470642.1</v>
      </c>
      <c r="EW21">
        <v>1690470642.1</v>
      </c>
      <c r="EX21">
        <v>5</v>
      </c>
      <c r="EY21">
        <v>-0.006</v>
      </c>
      <c r="EZ21">
        <v>0.008999999999999999</v>
      </c>
      <c r="FA21">
        <v>1.393</v>
      </c>
      <c r="FB21">
        <v>0.419</v>
      </c>
      <c r="FC21">
        <v>412</v>
      </c>
      <c r="FD21">
        <v>26</v>
      </c>
      <c r="FE21">
        <v>0.38</v>
      </c>
      <c r="FF21">
        <v>0.12</v>
      </c>
      <c r="FG21">
        <v>1.669320849463789</v>
      </c>
      <c r="FH21">
        <v>6.139468881762548</v>
      </c>
      <c r="FI21">
        <v>0.4722391387620679</v>
      </c>
      <c r="FJ21">
        <v>0</v>
      </c>
      <c r="FK21">
        <v>-2.064432</v>
      </c>
      <c r="FL21">
        <v>-1.888403752345212</v>
      </c>
      <c r="FM21">
        <v>0.2190019350736427</v>
      </c>
      <c r="FN21">
        <v>1</v>
      </c>
      <c r="FO21">
        <v>409.6917333333333</v>
      </c>
      <c r="FP21">
        <v>0.137806451612879</v>
      </c>
      <c r="FQ21">
        <v>0.1558233900571042</v>
      </c>
      <c r="FR21">
        <v>1</v>
      </c>
      <c r="FS21">
        <v>1.173019375</v>
      </c>
      <c r="FT21">
        <v>-6.551406000000002</v>
      </c>
      <c r="FU21">
        <v>0.6502066172051268</v>
      </c>
      <c r="FV21">
        <v>0</v>
      </c>
      <c r="FW21">
        <v>26.31727333333333</v>
      </c>
      <c r="FX21">
        <v>0.2160213570633034</v>
      </c>
      <c r="FY21">
        <v>0.08613670891218378</v>
      </c>
      <c r="FZ21">
        <v>1</v>
      </c>
      <c r="GA21">
        <v>3</v>
      </c>
      <c r="GB21">
        <v>5</v>
      </c>
      <c r="GC21" t="s">
        <v>449</v>
      </c>
      <c r="GD21">
        <v>3.17683</v>
      </c>
      <c r="GE21">
        <v>2.79688</v>
      </c>
      <c r="GF21">
        <v>0.102886</v>
      </c>
      <c r="GG21">
        <v>0.104108</v>
      </c>
      <c r="GH21">
        <v>0.12844</v>
      </c>
      <c r="GI21">
        <v>0.12864</v>
      </c>
      <c r="GJ21">
        <v>27948.5</v>
      </c>
      <c r="GK21">
        <v>22280.4</v>
      </c>
      <c r="GL21">
        <v>29122.3</v>
      </c>
      <c r="GM21">
        <v>24367.1</v>
      </c>
      <c r="GN21">
        <v>32245.9</v>
      </c>
      <c r="GO21">
        <v>30960.5</v>
      </c>
      <c r="GP21">
        <v>40147.3</v>
      </c>
      <c r="GQ21">
        <v>39740.6</v>
      </c>
      <c r="GR21">
        <v>2.14702</v>
      </c>
      <c r="GS21">
        <v>1.87573</v>
      </c>
      <c r="GT21">
        <v>0.08542089999999999</v>
      </c>
      <c r="GU21">
        <v>0</v>
      </c>
      <c r="GV21">
        <v>27.6126</v>
      </c>
      <c r="GW21">
        <v>999.9</v>
      </c>
      <c r="GX21">
        <v>68.8</v>
      </c>
      <c r="GY21">
        <v>31.6</v>
      </c>
      <c r="GZ21">
        <v>31.6843</v>
      </c>
      <c r="HA21">
        <v>61.8835</v>
      </c>
      <c r="HB21">
        <v>34.9279</v>
      </c>
      <c r="HC21">
        <v>1</v>
      </c>
      <c r="HD21">
        <v>0.06786590000000001</v>
      </c>
      <c r="HE21">
        <v>0</v>
      </c>
      <c r="HF21">
        <v>20.2901</v>
      </c>
      <c r="HG21">
        <v>5.22358</v>
      </c>
      <c r="HH21">
        <v>11.9081</v>
      </c>
      <c r="HI21">
        <v>4.9638</v>
      </c>
      <c r="HJ21">
        <v>3.292</v>
      </c>
      <c r="HK21">
        <v>9999</v>
      </c>
      <c r="HL21">
        <v>9999</v>
      </c>
      <c r="HM21">
        <v>9999</v>
      </c>
      <c r="HN21">
        <v>999.9</v>
      </c>
      <c r="HO21">
        <v>4.97028</v>
      </c>
      <c r="HP21">
        <v>1.87507</v>
      </c>
      <c r="HQ21">
        <v>1.87378</v>
      </c>
      <c r="HR21">
        <v>1.87289</v>
      </c>
      <c r="HS21">
        <v>1.87444</v>
      </c>
      <c r="HT21">
        <v>1.86936</v>
      </c>
      <c r="HU21">
        <v>1.87363</v>
      </c>
      <c r="HV21">
        <v>1.87866</v>
      </c>
      <c r="HW21">
        <v>0</v>
      </c>
      <c r="HX21">
        <v>0</v>
      </c>
      <c r="HY21">
        <v>0</v>
      </c>
      <c r="HZ21">
        <v>0</v>
      </c>
      <c r="IA21" t="s">
        <v>423</v>
      </c>
      <c r="IB21" t="s">
        <v>424</v>
      </c>
      <c r="IC21" t="s">
        <v>425</v>
      </c>
      <c r="ID21" t="s">
        <v>425</v>
      </c>
      <c r="IE21" t="s">
        <v>425</v>
      </c>
      <c r="IF21" t="s">
        <v>425</v>
      </c>
      <c r="IG21">
        <v>0</v>
      </c>
      <c r="IH21">
        <v>100</v>
      </c>
      <c r="II21">
        <v>100</v>
      </c>
      <c r="IJ21">
        <v>1.393</v>
      </c>
      <c r="IK21">
        <v>0.419</v>
      </c>
      <c r="IL21">
        <v>1.292423093396822</v>
      </c>
      <c r="IM21">
        <v>0.0006505169527216642</v>
      </c>
      <c r="IN21">
        <v>-9.946525650119643E-07</v>
      </c>
      <c r="IO21">
        <v>9.726639054903232E-11</v>
      </c>
      <c r="IP21">
        <v>-0.0675079837238898</v>
      </c>
      <c r="IQ21">
        <v>-0.001002495894158835</v>
      </c>
      <c r="IR21">
        <v>0.0007384742138202362</v>
      </c>
      <c r="IS21">
        <v>2.770066711642725E-07</v>
      </c>
      <c r="IT21">
        <v>0</v>
      </c>
      <c r="IU21">
        <v>1810</v>
      </c>
      <c r="IV21">
        <v>1</v>
      </c>
      <c r="IW21">
        <v>29</v>
      </c>
      <c r="IX21">
        <v>2.4</v>
      </c>
      <c r="IY21">
        <v>2</v>
      </c>
      <c r="IZ21">
        <v>1.08154</v>
      </c>
      <c r="JA21">
        <v>2.41943</v>
      </c>
      <c r="JB21">
        <v>1.42578</v>
      </c>
      <c r="JC21">
        <v>2.27051</v>
      </c>
      <c r="JD21">
        <v>1.54785</v>
      </c>
      <c r="JE21">
        <v>2.46582</v>
      </c>
      <c r="JF21">
        <v>35.3133</v>
      </c>
      <c r="JG21">
        <v>15.7606</v>
      </c>
      <c r="JH21">
        <v>18</v>
      </c>
      <c r="JI21">
        <v>623.359</v>
      </c>
      <c r="JJ21">
        <v>432.732</v>
      </c>
      <c r="JK21">
        <v>28.7277</v>
      </c>
      <c r="JL21">
        <v>28.3517</v>
      </c>
      <c r="JM21">
        <v>30.0001</v>
      </c>
      <c r="JN21">
        <v>28.2052</v>
      </c>
      <c r="JO21">
        <v>28.1551</v>
      </c>
      <c r="JP21">
        <v>21.6653</v>
      </c>
      <c r="JQ21">
        <v>18.0797</v>
      </c>
      <c r="JR21">
        <v>99.23009999999999</v>
      </c>
      <c r="JS21">
        <v>-999.9</v>
      </c>
      <c r="JT21">
        <v>412.085</v>
      </c>
      <c r="JU21">
        <v>26.1457</v>
      </c>
      <c r="JV21">
        <v>94.8554</v>
      </c>
      <c r="JW21">
        <v>101.122</v>
      </c>
    </row>
    <row r="22" spans="1:283">
      <c r="A22">
        <v>6</v>
      </c>
      <c r="B22">
        <v>1690470728.1</v>
      </c>
      <c r="C22">
        <v>708.5</v>
      </c>
      <c r="D22" t="s">
        <v>450</v>
      </c>
      <c r="E22" t="s">
        <v>451</v>
      </c>
      <c r="F22">
        <v>15</v>
      </c>
      <c r="L22" t="s">
        <v>413</v>
      </c>
      <c r="N22" t="s">
        <v>414</v>
      </c>
      <c r="O22" t="s">
        <v>415</v>
      </c>
      <c r="P22">
        <v>1690470725.1</v>
      </c>
      <c r="Q22">
        <f>(R22)/1000</f>
        <v>0</v>
      </c>
      <c r="R22">
        <f>1000*DB22*AP22*(CX22-CY22)/(100*CQ22*(1000-AP22*CX22))</f>
        <v>0</v>
      </c>
      <c r="S22">
        <f>DB22*AP22*(CW22-CV22*(1000-AP22*CY22)/(1000-AP22*CX22))/(100*CQ22)</f>
        <v>0</v>
      </c>
      <c r="T22">
        <f>CV22 - IF(AP22&gt;1, S22*CQ22*100.0/(AR22*DJ22), 0)</f>
        <v>0</v>
      </c>
      <c r="U22">
        <f>((AA22-Q22/2)*T22-S22)/(AA22+Q22/2)</f>
        <v>0</v>
      </c>
      <c r="V22">
        <f>U22*(DC22+DD22)/1000.0</f>
        <v>0</v>
      </c>
      <c r="W22">
        <f>(CV22 - IF(AP22&gt;1, S22*CQ22*100.0/(AR22*DJ22), 0))*(DC22+DD22)/1000.0</f>
        <v>0</v>
      </c>
      <c r="X22">
        <f>2.0/((1/Z22-1/Y22)+SIGN(Z22)*SQRT((1/Z22-1/Y22)*(1/Z22-1/Y22) + 4*CR22/((CR22+1)*(CR22+1))*(2*1/Z22*1/Y22-1/Y22*1/Y22)))</f>
        <v>0</v>
      </c>
      <c r="Y22">
        <f>IF(LEFT(CS22,1)&lt;&gt;"0",IF(LEFT(CS22,1)="1",3.0,CT22),$D$5+$E$5*(DJ22*DC22/($K$5*1000))+$F$5*(DJ22*DC22/($K$5*1000))*MAX(MIN(CQ22,$J$5),$I$5)*MAX(MIN(CQ22,$J$5),$I$5)+$G$5*MAX(MIN(CQ22,$J$5),$I$5)*(DJ22*DC22/($K$5*1000))+$H$5*(DJ22*DC22/($K$5*1000))*(DJ22*DC22/($K$5*1000)))</f>
        <v>0</v>
      </c>
      <c r="Z22">
        <f>Q22*(1000-(1000*0.61365*exp(17.502*AD22/(240.97+AD22))/(DC22+DD22)+CX22)/2)/(1000*0.61365*exp(17.502*AD22/(240.97+AD22))/(DC22+DD22)-CX22)</f>
        <v>0</v>
      </c>
      <c r="AA22">
        <f>1/((CR22+1)/(X22/1.6)+1/(Y22/1.37)) + CR22/((CR22+1)/(X22/1.6) + CR22/(Y22/1.37))</f>
        <v>0</v>
      </c>
      <c r="AB22">
        <f>(CM22*CP22)</f>
        <v>0</v>
      </c>
      <c r="AC22">
        <f>(DE22+(AB22+2*0.95*5.67E-8*(((DE22+$B$7)+273)^4-(DE22+273)^4)-44100*Q22)/(1.84*29.3*Y22+8*0.95*5.67E-8*(DE22+273)^3))</f>
        <v>0</v>
      </c>
      <c r="AD22">
        <f>($C$7*DF22+$D$7*DG22+$E$7*AC22)</f>
        <v>0</v>
      </c>
      <c r="AE22">
        <f>0.61365*exp(17.502*AD22/(240.97+AD22))</f>
        <v>0</v>
      </c>
      <c r="AF22">
        <f>(AG22/AH22*100)</f>
        <v>0</v>
      </c>
      <c r="AG22">
        <f>CX22*(DC22+DD22)/1000</f>
        <v>0</v>
      </c>
      <c r="AH22">
        <f>0.61365*exp(17.502*DE22/(240.97+DE22))</f>
        <v>0</v>
      </c>
      <c r="AI22">
        <f>(AE22-CX22*(DC22+DD22)/1000)</f>
        <v>0</v>
      </c>
      <c r="AJ22">
        <f>(-Q22*44100)</f>
        <v>0</v>
      </c>
      <c r="AK22">
        <f>2*29.3*Y22*0.92*(DE22-AD22)</f>
        <v>0</v>
      </c>
      <c r="AL22">
        <f>2*0.95*5.67E-8*(((DE22+$B$7)+273)^4-(AD22+273)^4)</f>
        <v>0</v>
      </c>
      <c r="AM22">
        <f>AB22+AL22+AJ22+AK22</f>
        <v>0</v>
      </c>
      <c r="AN22">
        <v>0</v>
      </c>
      <c r="AO22">
        <v>0</v>
      </c>
      <c r="AP22">
        <f>IF(AN22*$H$13&gt;=AR22,1.0,(AR22/(AR22-AN22*$H$13)))</f>
        <v>0</v>
      </c>
      <c r="AQ22">
        <f>(AP22-1)*100</f>
        <v>0</v>
      </c>
      <c r="AR22">
        <f>MAX(0,($B$13+$C$13*DJ22)/(1+$D$13*DJ22)*DC22/(DE22+273)*$E$13)</f>
        <v>0</v>
      </c>
      <c r="AS22" t="s">
        <v>416</v>
      </c>
      <c r="AT22">
        <v>10472.4</v>
      </c>
      <c r="AU22">
        <v>623.0919230769231</v>
      </c>
      <c r="AV22">
        <v>3791.37</v>
      </c>
      <c r="AW22">
        <f>1-AU22/AV22</f>
        <v>0</v>
      </c>
      <c r="AX22">
        <v>-1.425847779001378</v>
      </c>
      <c r="AY22" t="s">
        <v>452</v>
      </c>
      <c r="AZ22">
        <v>12542.8</v>
      </c>
      <c r="BA22">
        <v>562.6370384615385</v>
      </c>
      <c r="BB22">
        <v>1324.72</v>
      </c>
      <c r="BC22">
        <f>1-BA22/BB22</f>
        <v>0</v>
      </c>
      <c r="BD22">
        <v>0.5</v>
      </c>
      <c r="BE22">
        <f>CN22</f>
        <v>0</v>
      </c>
      <c r="BF22">
        <f>S22</f>
        <v>0</v>
      </c>
      <c r="BG22">
        <f>BC22*BD22*BE22</f>
        <v>0</v>
      </c>
      <c r="BH22">
        <f>(BF22-AX22)/BE22</f>
        <v>0</v>
      </c>
      <c r="BI22">
        <f>(AV22-BB22)/BB22</f>
        <v>0</v>
      </c>
      <c r="BJ22">
        <f>AU22/(AW22+AU22/BB22)</f>
        <v>0</v>
      </c>
      <c r="BK22" t="s">
        <v>453</v>
      </c>
      <c r="BL22">
        <v>539.37</v>
      </c>
      <c r="BM22">
        <f>IF(BL22&lt;&gt;0, BL22, BJ22)</f>
        <v>0</v>
      </c>
      <c r="BN22">
        <f>1-BM22/BB22</f>
        <v>0</v>
      </c>
      <c r="BO22">
        <f>(BB22-BA22)/(BB22-BM22)</f>
        <v>0</v>
      </c>
      <c r="BP22">
        <f>(AV22-BB22)/(AV22-BM22)</f>
        <v>0</v>
      </c>
      <c r="BQ22">
        <f>(BB22-BA22)/(BB22-AU22)</f>
        <v>0</v>
      </c>
      <c r="BR22">
        <f>(AV22-BB22)/(AV22-AU22)</f>
        <v>0</v>
      </c>
      <c r="BS22">
        <f>(BO22*BM22/BA22)</f>
        <v>0</v>
      </c>
      <c r="BT22">
        <f>(1-BS22)</f>
        <v>0</v>
      </c>
      <c r="BU22">
        <v>3556</v>
      </c>
      <c r="BV22">
        <v>300</v>
      </c>
      <c r="BW22">
        <v>300</v>
      </c>
      <c r="BX22">
        <v>300</v>
      </c>
      <c r="BY22">
        <v>12542.8</v>
      </c>
      <c r="BZ22">
        <v>1271.19</v>
      </c>
      <c r="CA22">
        <v>-0.010338</v>
      </c>
      <c r="CB22">
        <v>-9.869999999999999</v>
      </c>
      <c r="CC22" t="s">
        <v>419</v>
      </c>
      <c r="CD22" t="s">
        <v>419</v>
      </c>
      <c r="CE22" t="s">
        <v>419</v>
      </c>
      <c r="CF22" t="s">
        <v>419</v>
      </c>
      <c r="CG22" t="s">
        <v>419</v>
      </c>
      <c r="CH22" t="s">
        <v>419</v>
      </c>
      <c r="CI22" t="s">
        <v>419</v>
      </c>
      <c r="CJ22" t="s">
        <v>419</v>
      </c>
      <c r="CK22" t="s">
        <v>419</v>
      </c>
      <c r="CL22" t="s">
        <v>419</v>
      </c>
      <c r="CM22">
        <f>$B$11*DK22+$C$11*DL22+$F$11*DW22*(1-DZ22)</f>
        <v>0</v>
      </c>
      <c r="CN22">
        <f>CM22*CO22</f>
        <v>0</v>
      </c>
      <c r="CO22">
        <f>($B$11*$D$9+$C$11*$D$9+$F$11*((EJ22+EB22)/MAX(EJ22+EB22+EK22, 0.1)*$I$9+EK22/MAX(EJ22+EB22+EK22, 0.1)*$J$9))/($B$11+$C$11+$F$11)</f>
        <v>0</v>
      </c>
      <c r="CP22">
        <f>($B$11*$K$9+$C$11*$K$9+$F$11*((EJ22+EB22)/MAX(EJ22+EB22+EK22, 0.1)*$P$9+EK22/MAX(EJ22+EB22+EK22, 0.1)*$Q$9))/($B$11+$C$11+$F$11)</f>
        <v>0</v>
      </c>
      <c r="CQ22">
        <v>6</v>
      </c>
      <c r="CR22">
        <v>0.5</v>
      </c>
      <c r="CS22" t="s">
        <v>420</v>
      </c>
      <c r="CT22">
        <v>2</v>
      </c>
      <c r="CU22">
        <v>1690470725.1</v>
      </c>
      <c r="CV22">
        <v>409.9324545454546</v>
      </c>
      <c r="CW22">
        <v>409.8822727272727</v>
      </c>
      <c r="CX22">
        <v>26.38066363636364</v>
      </c>
      <c r="CY22">
        <v>26.103</v>
      </c>
      <c r="CZ22">
        <v>408.5369090909091</v>
      </c>
      <c r="DA22">
        <v>25.97004545454546</v>
      </c>
      <c r="DB22">
        <v>600.3764545454545</v>
      </c>
      <c r="DC22">
        <v>101.3667272727273</v>
      </c>
      <c r="DD22">
        <v>0.09915021818181818</v>
      </c>
      <c r="DE22">
        <v>29.22127272727273</v>
      </c>
      <c r="DF22">
        <v>28.9907909090909</v>
      </c>
      <c r="DG22">
        <v>999.9</v>
      </c>
      <c r="DH22">
        <v>0</v>
      </c>
      <c r="DI22">
        <v>0</v>
      </c>
      <c r="DJ22">
        <v>10020.83818181818</v>
      </c>
      <c r="DK22">
        <v>0</v>
      </c>
      <c r="DL22">
        <v>1344.697272727273</v>
      </c>
      <c r="DM22">
        <v>0.05021814454545455</v>
      </c>
      <c r="DN22">
        <v>421.0400909090909</v>
      </c>
      <c r="DO22">
        <v>420.8682727272728</v>
      </c>
      <c r="DP22">
        <v>0.2776737225454545</v>
      </c>
      <c r="DQ22">
        <v>409.8822727272727</v>
      </c>
      <c r="DR22">
        <v>26.103</v>
      </c>
      <c r="DS22">
        <v>2.674122727272727</v>
      </c>
      <c r="DT22">
        <v>2.645975454545455</v>
      </c>
      <c r="DU22">
        <v>22.12624545454545</v>
      </c>
      <c r="DV22">
        <v>21.95340909090909</v>
      </c>
      <c r="DW22">
        <v>49.96667272727272</v>
      </c>
      <c r="DX22">
        <v>0.8999589090909091</v>
      </c>
      <c r="DY22">
        <v>0.1000411090909091</v>
      </c>
      <c r="DZ22">
        <v>0</v>
      </c>
      <c r="EA22">
        <v>562.9029090909091</v>
      </c>
      <c r="EB22">
        <v>4.99931</v>
      </c>
      <c r="EC22">
        <v>2106.015454545454</v>
      </c>
      <c r="ED22">
        <v>388.699</v>
      </c>
      <c r="EE22">
        <v>36.875</v>
      </c>
      <c r="EF22">
        <v>41.20990909090909</v>
      </c>
      <c r="EG22">
        <v>39.02818181818182</v>
      </c>
      <c r="EH22">
        <v>41.75563636363636</v>
      </c>
      <c r="EI22">
        <v>39.91445454545455</v>
      </c>
      <c r="EJ22">
        <v>40.46909090909092</v>
      </c>
      <c r="EK22">
        <v>4.496363636363637</v>
      </c>
      <c r="EL22">
        <v>0</v>
      </c>
      <c r="EM22">
        <v>102.4000000953674</v>
      </c>
      <c r="EN22">
        <v>0</v>
      </c>
      <c r="EO22">
        <v>562.6370384615385</v>
      </c>
      <c r="EP22">
        <v>3.968444457518733</v>
      </c>
      <c r="EQ22">
        <v>-47.08683766775801</v>
      </c>
      <c r="ER22">
        <v>2109.818846153846</v>
      </c>
      <c r="ES22">
        <v>15</v>
      </c>
      <c r="ET22">
        <v>1690470722.6</v>
      </c>
      <c r="EU22" t="s">
        <v>454</v>
      </c>
      <c r="EV22">
        <v>1690470722.6</v>
      </c>
      <c r="EW22">
        <v>1690470718.1</v>
      </c>
      <c r="EX22">
        <v>6</v>
      </c>
      <c r="EY22">
        <v>0.003</v>
      </c>
      <c r="EZ22">
        <v>-0.007</v>
      </c>
      <c r="FA22">
        <v>1.397</v>
      </c>
      <c r="FB22">
        <v>0.402</v>
      </c>
      <c r="FC22">
        <v>410</v>
      </c>
      <c r="FD22">
        <v>26</v>
      </c>
      <c r="FE22">
        <v>0.67</v>
      </c>
      <c r="FF22">
        <v>0.17</v>
      </c>
      <c r="FG22">
        <v>-0.04403558032284563</v>
      </c>
      <c r="FH22">
        <v>-1.008578640480049</v>
      </c>
      <c r="FI22">
        <v>0.114658101007645</v>
      </c>
      <c r="FJ22">
        <v>0</v>
      </c>
      <c r="FK22">
        <v>-0.001407502439024389</v>
      </c>
      <c r="FL22">
        <v>0.399352051358885</v>
      </c>
      <c r="FM22">
        <v>0.06200293358825232</v>
      </c>
      <c r="FN22">
        <v>1</v>
      </c>
      <c r="FO22">
        <v>409.903870967742</v>
      </c>
      <c r="FP22">
        <v>0.3641612903218728</v>
      </c>
      <c r="FQ22">
        <v>0.0535517488256835</v>
      </c>
      <c r="FR22">
        <v>1</v>
      </c>
      <c r="FS22">
        <v>0.07899423941463415</v>
      </c>
      <c r="FT22">
        <v>1.10821208389547</v>
      </c>
      <c r="FU22">
        <v>0.1812881489163317</v>
      </c>
      <c r="FV22">
        <v>0</v>
      </c>
      <c r="FW22">
        <v>26.22483548387097</v>
      </c>
      <c r="FX22">
        <v>1.634985483870889</v>
      </c>
      <c r="FY22">
        <v>0.1939201707194551</v>
      </c>
      <c r="FZ22">
        <v>0</v>
      </c>
      <c r="GA22">
        <v>2</v>
      </c>
      <c r="GB22">
        <v>5</v>
      </c>
      <c r="GC22" t="s">
        <v>422</v>
      </c>
      <c r="GD22">
        <v>3.17677</v>
      </c>
      <c r="GE22">
        <v>2.79588</v>
      </c>
      <c r="GF22">
        <v>0.102888</v>
      </c>
      <c r="GG22">
        <v>0.103634</v>
      </c>
      <c r="GH22">
        <v>0.129719</v>
      </c>
      <c r="GI22">
        <v>0.12833</v>
      </c>
      <c r="GJ22">
        <v>27946.2</v>
      </c>
      <c r="GK22">
        <v>22291.6</v>
      </c>
      <c r="GL22">
        <v>29120.1</v>
      </c>
      <c r="GM22">
        <v>24366.5</v>
      </c>
      <c r="GN22">
        <v>32195</v>
      </c>
      <c r="GO22">
        <v>30970.8</v>
      </c>
      <c r="GP22">
        <v>40144.1</v>
      </c>
      <c r="GQ22">
        <v>39739.4</v>
      </c>
      <c r="GR22">
        <v>2.12955</v>
      </c>
      <c r="GS22">
        <v>1.86858</v>
      </c>
      <c r="GT22">
        <v>0.083372</v>
      </c>
      <c r="GU22">
        <v>0</v>
      </c>
      <c r="GV22">
        <v>27.6306</v>
      </c>
      <c r="GW22">
        <v>999.9</v>
      </c>
      <c r="GX22">
        <v>68.5</v>
      </c>
      <c r="GY22">
        <v>31.7</v>
      </c>
      <c r="GZ22">
        <v>31.7232</v>
      </c>
      <c r="HA22">
        <v>61.9035</v>
      </c>
      <c r="HB22">
        <v>35.4407</v>
      </c>
      <c r="HC22">
        <v>1</v>
      </c>
      <c r="HD22">
        <v>0.0694004</v>
      </c>
      <c r="HE22">
        <v>0</v>
      </c>
      <c r="HF22">
        <v>20.2904</v>
      </c>
      <c r="HG22">
        <v>5.22328</v>
      </c>
      <c r="HH22">
        <v>11.9081</v>
      </c>
      <c r="HI22">
        <v>4.96335</v>
      </c>
      <c r="HJ22">
        <v>3.29147</v>
      </c>
      <c r="HK22">
        <v>9999</v>
      </c>
      <c r="HL22">
        <v>9999</v>
      </c>
      <c r="HM22">
        <v>9999</v>
      </c>
      <c r="HN22">
        <v>999.9</v>
      </c>
      <c r="HO22">
        <v>4.97025</v>
      </c>
      <c r="HP22">
        <v>1.87501</v>
      </c>
      <c r="HQ22">
        <v>1.87378</v>
      </c>
      <c r="HR22">
        <v>1.87286</v>
      </c>
      <c r="HS22">
        <v>1.87442</v>
      </c>
      <c r="HT22">
        <v>1.86937</v>
      </c>
      <c r="HU22">
        <v>1.87361</v>
      </c>
      <c r="HV22">
        <v>1.87866</v>
      </c>
      <c r="HW22">
        <v>0</v>
      </c>
      <c r="HX22">
        <v>0</v>
      </c>
      <c r="HY22">
        <v>0</v>
      </c>
      <c r="HZ22">
        <v>0</v>
      </c>
      <c r="IA22" t="s">
        <v>423</v>
      </c>
      <c r="IB22" t="s">
        <v>424</v>
      </c>
      <c r="IC22" t="s">
        <v>425</v>
      </c>
      <c r="ID22" t="s">
        <v>425</v>
      </c>
      <c r="IE22" t="s">
        <v>425</v>
      </c>
      <c r="IF22" t="s">
        <v>425</v>
      </c>
      <c r="IG22">
        <v>0</v>
      </c>
      <c r="IH22">
        <v>100</v>
      </c>
      <c r="II22">
        <v>100</v>
      </c>
      <c r="IJ22">
        <v>1.397</v>
      </c>
      <c r="IK22">
        <v>0.4303</v>
      </c>
      <c r="IL22">
        <v>1.290184057980124</v>
      </c>
      <c r="IM22">
        <v>0.0006505169527216642</v>
      </c>
      <c r="IN22">
        <v>-9.946525650119643E-07</v>
      </c>
      <c r="IO22">
        <v>9.726639054903232E-11</v>
      </c>
      <c r="IP22">
        <v>-0.06629852761185054</v>
      </c>
      <c r="IQ22">
        <v>-0.001002495894158835</v>
      </c>
      <c r="IR22">
        <v>0.0007384742138202362</v>
      </c>
      <c r="IS22">
        <v>2.770066711642725E-07</v>
      </c>
      <c r="IT22">
        <v>0</v>
      </c>
      <c r="IU22">
        <v>1810</v>
      </c>
      <c r="IV22">
        <v>1</v>
      </c>
      <c r="IW22">
        <v>29</v>
      </c>
      <c r="IX22">
        <v>0.1</v>
      </c>
      <c r="IY22">
        <v>0.2</v>
      </c>
      <c r="IZ22">
        <v>1.07788</v>
      </c>
      <c r="JA22">
        <v>2.42798</v>
      </c>
      <c r="JB22">
        <v>1.42578</v>
      </c>
      <c r="JC22">
        <v>2.27051</v>
      </c>
      <c r="JD22">
        <v>1.54785</v>
      </c>
      <c r="JE22">
        <v>2.37549</v>
      </c>
      <c r="JF22">
        <v>35.3827</v>
      </c>
      <c r="JG22">
        <v>15.7431</v>
      </c>
      <c r="JH22">
        <v>18</v>
      </c>
      <c r="JI22">
        <v>611.242</v>
      </c>
      <c r="JJ22">
        <v>429.043</v>
      </c>
      <c r="JK22">
        <v>28.7824</v>
      </c>
      <c r="JL22">
        <v>28.3741</v>
      </c>
      <c r="JM22">
        <v>30.0004</v>
      </c>
      <c r="JN22">
        <v>28.2664</v>
      </c>
      <c r="JO22">
        <v>28.2132</v>
      </c>
      <c r="JP22">
        <v>21.587</v>
      </c>
      <c r="JQ22">
        <v>18.7671</v>
      </c>
      <c r="JR22">
        <v>98.85890000000001</v>
      </c>
      <c r="JS22">
        <v>-999.9</v>
      </c>
      <c r="JT22">
        <v>409.98</v>
      </c>
      <c r="JU22">
        <v>26.0518</v>
      </c>
      <c r="JV22">
        <v>94.848</v>
      </c>
      <c r="JW22">
        <v>101.119</v>
      </c>
    </row>
    <row r="23" spans="1:283">
      <c r="A23">
        <v>7</v>
      </c>
      <c r="B23">
        <v>1690470797.6</v>
      </c>
      <c r="C23">
        <v>778</v>
      </c>
      <c r="D23" t="s">
        <v>455</v>
      </c>
      <c r="E23" t="s">
        <v>456</v>
      </c>
      <c r="F23">
        <v>15</v>
      </c>
      <c r="L23" t="s">
        <v>413</v>
      </c>
      <c r="N23" t="s">
        <v>414</v>
      </c>
      <c r="O23" t="s">
        <v>415</v>
      </c>
      <c r="P23">
        <v>1690470789.849999</v>
      </c>
      <c r="Q23">
        <f>(R23)/1000</f>
        <v>0</v>
      </c>
      <c r="R23">
        <f>1000*DB23*AP23*(CX23-CY23)/(100*CQ23*(1000-AP23*CX23))</f>
        <v>0</v>
      </c>
      <c r="S23">
        <f>DB23*AP23*(CW23-CV23*(1000-AP23*CY23)/(1000-AP23*CX23))/(100*CQ23)</f>
        <v>0</v>
      </c>
      <c r="T23">
        <f>CV23 - IF(AP23&gt;1, S23*CQ23*100.0/(AR23*DJ23), 0)</f>
        <v>0</v>
      </c>
      <c r="U23">
        <f>((AA23-Q23/2)*T23-S23)/(AA23+Q23/2)</f>
        <v>0</v>
      </c>
      <c r="V23">
        <f>U23*(DC23+DD23)/1000.0</f>
        <v>0</v>
      </c>
      <c r="W23">
        <f>(CV23 - IF(AP23&gt;1, S23*CQ23*100.0/(AR23*DJ23), 0))*(DC23+DD23)/1000.0</f>
        <v>0</v>
      </c>
      <c r="X23">
        <f>2.0/((1/Z23-1/Y23)+SIGN(Z23)*SQRT((1/Z23-1/Y23)*(1/Z23-1/Y23) + 4*CR23/((CR23+1)*(CR23+1))*(2*1/Z23*1/Y23-1/Y23*1/Y23)))</f>
        <v>0</v>
      </c>
      <c r="Y23">
        <f>IF(LEFT(CS23,1)&lt;&gt;"0",IF(LEFT(CS23,1)="1",3.0,CT23),$D$5+$E$5*(DJ23*DC23/($K$5*1000))+$F$5*(DJ23*DC23/($K$5*1000))*MAX(MIN(CQ23,$J$5),$I$5)*MAX(MIN(CQ23,$J$5),$I$5)+$G$5*MAX(MIN(CQ23,$J$5),$I$5)*(DJ23*DC23/($K$5*1000))+$H$5*(DJ23*DC23/($K$5*1000))*(DJ23*DC23/($K$5*1000)))</f>
        <v>0</v>
      </c>
      <c r="Z23">
        <f>Q23*(1000-(1000*0.61365*exp(17.502*AD23/(240.97+AD23))/(DC23+DD23)+CX23)/2)/(1000*0.61365*exp(17.502*AD23/(240.97+AD23))/(DC23+DD23)-CX23)</f>
        <v>0</v>
      </c>
      <c r="AA23">
        <f>1/((CR23+1)/(X23/1.6)+1/(Y23/1.37)) + CR23/((CR23+1)/(X23/1.6) + CR23/(Y23/1.37))</f>
        <v>0</v>
      </c>
      <c r="AB23">
        <f>(CM23*CP23)</f>
        <v>0</v>
      </c>
      <c r="AC23">
        <f>(DE23+(AB23+2*0.95*5.67E-8*(((DE23+$B$7)+273)^4-(DE23+273)^4)-44100*Q23)/(1.84*29.3*Y23+8*0.95*5.67E-8*(DE23+273)^3))</f>
        <v>0</v>
      </c>
      <c r="AD23">
        <f>($C$7*DF23+$D$7*DG23+$E$7*AC23)</f>
        <v>0</v>
      </c>
      <c r="AE23">
        <f>0.61365*exp(17.502*AD23/(240.97+AD23))</f>
        <v>0</v>
      </c>
      <c r="AF23">
        <f>(AG23/AH23*100)</f>
        <v>0</v>
      </c>
      <c r="AG23">
        <f>CX23*(DC23+DD23)/1000</f>
        <v>0</v>
      </c>
      <c r="AH23">
        <f>0.61365*exp(17.502*DE23/(240.97+DE23))</f>
        <v>0</v>
      </c>
      <c r="AI23">
        <f>(AE23-CX23*(DC23+DD23)/1000)</f>
        <v>0</v>
      </c>
      <c r="AJ23">
        <f>(-Q23*44100)</f>
        <v>0</v>
      </c>
      <c r="AK23">
        <f>2*29.3*Y23*0.92*(DE23-AD23)</f>
        <v>0</v>
      </c>
      <c r="AL23">
        <f>2*0.95*5.67E-8*(((DE23+$B$7)+273)^4-(AD23+273)^4)</f>
        <v>0</v>
      </c>
      <c r="AM23">
        <f>AB23+AL23+AJ23+AK23</f>
        <v>0</v>
      </c>
      <c r="AN23">
        <v>0</v>
      </c>
      <c r="AO23">
        <v>0</v>
      </c>
      <c r="AP23">
        <f>IF(AN23*$H$13&gt;=AR23,1.0,(AR23/(AR23-AN23*$H$13)))</f>
        <v>0</v>
      </c>
      <c r="AQ23">
        <f>(AP23-1)*100</f>
        <v>0</v>
      </c>
      <c r="AR23">
        <f>MAX(0,($B$13+$C$13*DJ23)/(1+$D$13*DJ23)*DC23/(DE23+273)*$E$13)</f>
        <v>0</v>
      </c>
      <c r="AS23" t="s">
        <v>457</v>
      </c>
      <c r="AT23">
        <v>12546.1</v>
      </c>
      <c r="AU23">
        <v>563.0744</v>
      </c>
      <c r="AV23">
        <v>1522.73</v>
      </c>
      <c r="AW23">
        <f>1-AU23/AV23</f>
        <v>0</v>
      </c>
      <c r="AX23">
        <v>-2.747998894910844</v>
      </c>
      <c r="AY23" t="s">
        <v>419</v>
      </c>
      <c r="AZ23" t="s">
        <v>419</v>
      </c>
      <c r="BA23">
        <v>0</v>
      </c>
      <c r="BB23">
        <v>0</v>
      </c>
      <c r="BC23">
        <f>1-BA23/BB23</f>
        <v>0</v>
      </c>
      <c r="BD23">
        <v>0.5</v>
      </c>
      <c r="BE23">
        <f>CN23</f>
        <v>0</v>
      </c>
      <c r="BF23">
        <f>S23</f>
        <v>0</v>
      </c>
      <c r="BG23">
        <f>BC23*BD23*BE23</f>
        <v>0</v>
      </c>
      <c r="BH23">
        <f>(BF23-AX23)/BE23</f>
        <v>0</v>
      </c>
      <c r="BI23">
        <f>(AV23-BB23)/BB23</f>
        <v>0</v>
      </c>
      <c r="BJ23">
        <f>AU23/(AW23+AU23/BB23)</f>
        <v>0</v>
      </c>
      <c r="BK23" t="s">
        <v>419</v>
      </c>
      <c r="BL23">
        <v>0</v>
      </c>
      <c r="BM23">
        <f>IF(BL23&lt;&gt;0, BL23, BJ23)</f>
        <v>0</v>
      </c>
      <c r="BN23">
        <f>1-BM23/BB23</f>
        <v>0</v>
      </c>
      <c r="BO23">
        <f>(BB23-BA23)/(BB23-BM23)</f>
        <v>0</v>
      </c>
      <c r="BP23">
        <f>(AV23-BB23)/(AV23-BM23)</f>
        <v>0</v>
      </c>
      <c r="BQ23">
        <f>(BB23-BA23)/(BB23-AU23)</f>
        <v>0</v>
      </c>
      <c r="BR23">
        <f>(AV23-BB23)/(AV23-AU23)</f>
        <v>0</v>
      </c>
      <c r="BS23">
        <f>(BO23*BM23/BA23)</f>
        <v>0</v>
      </c>
      <c r="BT23">
        <f>(1-BS23)</f>
        <v>0</v>
      </c>
      <c r="BU23">
        <v>3558</v>
      </c>
      <c r="BV23">
        <v>300</v>
      </c>
      <c r="BW23">
        <v>300</v>
      </c>
      <c r="BX23">
        <v>300</v>
      </c>
      <c r="BY23">
        <v>12546.1</v>
      </c>
      <c r="BZ23">
        <v>1434.7</v>
      </c>
      <c r="CA23">
        <v>-0.0103783</v>
      </c>
      <c r="CB23">
        <v>-19.4</v>
      </c>
      <c r="CC23" t="s">
        <v>419</v>
      </c>
      <c r="CD23" t="s">
        <v>419</v>
      </c>
      <c r="CE23" t="s">
        <v>419</v>
      </c>
      <c r="CF23" t="s">
        <v>419</v>
      </c>
      <c r="CG23" t="s">
        <v>419</v>
      </c>
      <c r="CH23" t="s">
        <v>419</v>
      </c>
      <c r="CI23" t="s">
        <v>419</v>
      </c>
      <c r="CJ23" t="s">
        <v>419</v>
      </c>
      <c r="CK23" t="s">
        <v>419</v>
      </c>
      <c r="CL23" t="s">
        <v>419</v>
      </c>
      <c r="CM23">
        <f>$B$11*DK23+$C$11*DL23+$F$11*DW23*(1-DZ23)</f>
        <v>0</v>
      </c>
      <c r="CN23">
        <f>CM23*CO23</f>
        <v>0</v>
      </c>
      <c r="CO23">
        <f>($B$11*$D$9+$C$11*$D$9+$F$11*((EJ23+EB23)/MAX(EJ23+EB23+EK23, 0.1)*$I$9+EK23/MAX(EJ23+EB23+EK23, 0.1)*$J$9))/($B$11+$C$11+$F$11)</f>
        <v>0</v>
      </c>
      <c r="CP23">
        <f>($B$11*$K$9+$C$11*$K$9+$F$11*((EJ23+EB23)/MAX(EJ23+EB23+EK23, 0.1)*$P$9+EK23/MAX(EJ23+EB23+EK23, 0.1)*$Q$9))/($B$11+$C$11+$F$11)</f>
        <v>0</v>
      </c>
      <c r="CQ23">
        <v>6</v>
      </c>
      <c r="CR23">
        <v>0.5</v>
      </c>
      <c r="CS23" t="s">
        <v>420</v>
      </c>
      <c r="CT23">
        <v>2</v>
      </c>
      <c r="CU23">
        <v>1690470789.849999</v>
      </c>
      <c r="CV23">
        <v>410.3272333333333</v>
      </c>
      <c r="CW23">
        <v>407.9052333333335</v>
      </c>
      <c r="CX23">
        <v>27.09107333333334</v>
      </c>
      <c r="CY23">
        <v>26.3204</v>
      </c>
      <c r="CZ23">
        <v>408.9372333333333</v>
      </c>
      <c r="DA23">
        <v>26.68607333333334</v>
      </c>
      <c r="DB23">
        <v>600.2108000000002</v>
      </c>
      <c r="DC23">
        <v>101.3673</v>
      </c>
      <c r="DD23">
        <v>0.09995842666666666</v>
      </c>
      <c r="DE23">
        <v>29.39558</v>
      </c>
      <c r="DF23">
        <v>29.15382</v>
      </c>
      <c r="DG23">
        <v>999.9000000000002</v>
      </c>
      <c r="DH23">
        <v>0</v>
      </c>
      <c r="DI23">
        <v>0</v>
      </c>
      <c r="DJ23">
        <v>10002.30633333333</v>
      </c>
      <c r="DK23">
        <v>0</v>
      </c>
      <c r="DL23">
        <v>1348.806666666667</v>
      </c>
      <c r="DM23">
        <v>2.428627</v>
      </c>
      <c r="DN23">
        <v>421.7741</v>
      </c>
      <c r="DO23">
        <v>418.9316333333334</v>
      </c>
      <c r="DP23">
        <v>0.8037914666666666</v>
      </c>
      <c r="DQ23">
        <v>407.9052333333335</v>
      </c>
      <c r="DR23">
        <v>26.3204</v>
      </c>
      <c r="DS23">
        <v>2.749503666666667</v>
      </c>
      <c r="DT23">
        <v>2.668024666666666</v>
      </c>
      <c r="DU23">
        <v>22.58400666666667</v>
      </c>
      <c r="DV23">
        <v>22.08951</v>
      </c>
      <c r="DW23">
        <v>0.0499931</v>
      </c>
      <c r="DX23">
        <v>0</v>
      </c>
      <c r="DY23">
        <v>0</v>
      </c>
      <c r="DZ23">
        <v>0</v>
      </c>
      <c r="EA23">
        <v>562.7003333333333</v>
      </c>
      <c r="EB23">
        <v>0.0499931</v>
      </c>
      <c r="EC23">
        <v>1828.051</v>
      </c>
      <c r="ED23">
        <v>0.7156666666666668</v>
      </c>
      <c r="EE23">
        <v>36.51639999999999</v>
      </c>
      <c r="EF23">
        <v>39.69133333333332</v>
      </c>
      <c r="EG23">
        <v>38.28726666666666</v>
      </c>
      <c r="EH23">
        <v>39.51639999999998</v>
      </c>
      <c r="EI23">
        <v>38.60386666666667</v>
      </c>
      <c r="EJ23">
        <v>0</v>
      </c>
      <c r="EK23">
        <v>0</v>
      </c>
      <c r="EL23">
        <v>0</v>
      </c>
      <c r="EM23">
        <v>68.70000004768372</v>
      </c>
      <c r="EN23">
        <v>0</v>
      </c>
      <c r="EO23">
        <v>563.0744</v>
      </c>
      <c r="EP23">
        <v>64.62461526318866</v>
      </c>
      <c r="EQ23">
        <v>6.075384597723092</v>
      </c>
      <c r="ER23">
        <v>1828.1656</v>
      </c>
      <c r="ES23">
        <v>15</v>
      </c>
      <c r="ET23">
        <v>1690470821.1</v>
      </c>
      <c r="EU23" t="s">
        <v>458</v>
      </c>
      <c r="EV23">
        <v>1690470814.6</v>
      </c>
      <c r="EW23">
        <v>1690470821.1</v>
      </c>
      <c r="EX23">
        <v>7</v>
      </c>
      <c r="EY23">
        <v>-0.007</v>
      </c>
      <c r="EZ23">
        <v>-0</v>
      </c>
      <c r="FA23">
        <v>1.39</v>
      </c>
      <c r="FB23">
        <v>0.405</v>
      </c>
      <c r="FC23">
        <v>408</v>
      </c>
      <c r="FD23">
        <v>26</v>
      </c>
      <c r="FE23">
        <v>0.3</v>
      </c>
      <c r="FF23">
        <v>0.11</v>
      </c>
      <c r="FG23">
        <v>-2.756057688823075</v>
      </c>
      <c r="FH23">
        <v>-0.5071870324566947</v>
      </c>
      <c r="FI23">
        <v>0.05456500951673884</v>
      </c>
      <c r="FJ23">
        <v>1</v>
      </c>
      <c r="FK23">
        <v>2.366280487804878</v>
      </c>
      <c r="FL23">
        <v>0.9216698257839735</v>
      </c>
      <c r="FM23">
        <v>0.1044102621335013</v>
      </c>
      <c r="FN23">
        <v>1</v>
      </c>
      <c r="FO23">
        <v>410.3430967741934</v>
      </c>
      <c r="FP23">
        <v>-0.899274193550091</v>
      </c>
      <c r="FQ23">
        <v>0.07180814709762466</v>
      </c>
      <c r="FR23">
        <v>1</v>
      </c>
      <c r="FS23">
        <v>0.7932186097560976</v>
      </c>
      <c r="FT23">
        <v>0.1646161881533106</v>
      </c>
      <c r="FU23">
        <v>0.01785539043685654</v>
      </c>
      <c r="FV23">
        <v>1</v>
      </c>
      <c r="FW23">
        <v>27.12295161290322</v>
      </c>
      <c r="FX23">
        <v>0.07130322580635502</v>
      </c>
      <c r="FY23">
        <v>0.005706073220007709</v>
      </c>
      <c r="FZ23">
        <v>1</v>
      </c>
      <c r="GA23">
        <v>5</v>
      </c>
      <c r="GB23">
        <v>5</v>
      </c>
      <c r="GC23" t="s">
        <v>459</v>
      </c>
      <c r="GD23">
        <v>3.17685</v>
      </c>
      <c r="GE23">
        <v>2.7969</v>
      </c>
      <c r="GF23">
        <v>0.102917</v>
      </c>
      <c r="GG23">
        <v>0.103229</v>
      </c>
      <c r="GH23">
        <v>0.130457</v>
      </c>
      <c r="GI23">
        <v>0.12907</v>
      </c>
      <c r="GJ23">
        <v>27943.4</v>
      </c>
      <c r="GK23">
        <v>22300.4</v>
      </c>
      <c r="GL23">
        <v>29118.3</v>
      </c>
      <c r="GM23">
        <v>24365.3</v>
      </c>
      <c r="GN23">
        <v>32164.8</v>
      </c>
      <c r="GO23">
        <v>30942.8</v>
      </c>
      <c r="GP23">
        <v>40141.2</v>
      </c>
      <c r="GQ23">
        <v>39737.7</v>
      </c>
      <c r="GR23">
        <v>2.147</v>
      </c>
      <c r="GS23">
        <v>1.87455</v>
      </c>
      <c r="GT23">
        <v>0.07696450000000001</v>
      </c>
      <c r="GU23">
        <v>0</v>
      </c>
      <c r="GV23">
        <v>27.8948</v>
      </c>
      <c r="GW23">
        <v>999.9</v>
      </c>
      <c r="GX23">
        <v>68.3</v>
      </c>
      <c r="GY23">
        <v>31.7</v>
      </c>
      <c r="GZ23">
        <v>31.6311</v>
      </c>
      <c r="HA23">
        <v>62.1435</v>
      </c>
      <c r="HB23">
        <v>35.5208</v>
      </c>
      <c r="HC23">
        <v>1</v>
      </c>
      <c r="HD23">
        <v>0.0714939</v>
      </c>
      <c r="HE23">
        <v>0</v>
      </c>
      <c r="HF23">
        <v>20.29</v>
      </c>
      <c r="HG23">
        <v>5.22762</v>
      </c>
      <c r="HH23">
        <v>11.908</v>
      </c>
      <c r="HI23">
        <v>4.9637</v>
      </c>
      <c r="HJ23">
        <v>3.292</v>
      </c>
      <c r="HK23">
        <v>9999</v>
      </c>
      <c r="HL23">
        <v>9999</v>
      </c>
      <c r="HM23">
        <v>9999</v>
      </c>
      <c r="HN23">
        <v>999.9</v>
      </c>
      <c r="HO23">
        <v>4.97027</v>
      </c>
      <c r="HP23">
        <v>1.87501</v>
      </c>
      <c r="HQ23">
        <v>1.87378</v>
      </c>
      <c r="HR23">
        <v>1.87286</v>
      </c>
      <c r="HS23">
        <v>1.87447</v>
      </c>
      <c r="HT23">
        <v>1.86939</v>
      </c>
      <c r="HU23">
        <v>1.87361</v>
      </c>
      <c r="HV23">
        <v>1.87866</v>
      </c>
      <c r="HW23">
        <v>0</v>
      </c>
      <c r="HX23">
        <v>0</v>
      </c>
      <c r="HY23">
        <v>0</v>
      </c>
      <c r="HZ23">
        <v>0</v>
      </c>
      <c r="IA23" t="s">
        <v>423</v>
      </c>
      <c r="IB23" t="s">
        <v>424</v>
      </c>
      <c r="IC23" t="s">
        <v>425</v>
      </c>
      <c r="ID23" t="s">
        <v>425</v>
      </c>
      <c r="IE23" t="s">
        <v>425</v>
      </c>
      <c r="IF23" t="s">
        <v>425</v>
      </c>
      <c r="IG23">
        <v>0</v>
      </c>
      <c r="IH23">
        <v>100</v>
      </c>
      <c r="II23">
        <v>100</v>
      </c>
      <c r="IJ23">
        <v>1.39</v>
      </c>
      <c r="IK23">
        <v>0.405</v>
      </c>
      <c r="IL23">
        <v>1.290184057980124</v>
      </c>
      <c r="IM23">
        <v>0.0006505169527216642</v>
      </c>
      <c r="IN23">
        <v>-9.946525650119643E-07</v>
      </c>
      <c r="IO23">
        <v>9.726639054903232E-11</v>
      </c>
      <c r="IP23">
        <v>-0.06629852761185054</v>
      </c>
      <c r="IQ23">
        <v>-0.001002495894158835</v>
      </c>
      <c r="IR23">
        <v>0.0007384742138202362</v>
      </c>
      <c r="IS23">
        <v>2.770066711642725E-07</v>
      </c>
      <c r="IT23">
        <v>0</v>
      </c>
      <c r="IU23">
        <v>1810</v>
      </c>
      <c r="IV23">
        <v>1</v>
      </c>
      <c r="IW23">
        <v>29</v>
      </c>
      <c r="IX23">
        <v>1.2</v>
      </c>
      <c r="IY23">
        <v>1.3</v>
      </c>
      <c r="IZ23">
        <v>1.073</v>
      </c>
      <c r="JA23">
        <v>2.42432</v>
      </c>
      <c r="JB23">
        <v>1.42578</v>
      </c>
      <c r="JC23">
        <v>2.27051</v>
      </c>
      <c r="JD23">
        <v>1.54785</v>
      </c>
      <c r="JE23">
        <v>2.50732</v>
      </c>
      <c r="JF23">
        <v>35.3827</v>
      </c>
      <c r="JG23">
        <v>15.7431</v>
      </c>
      <c r="JH23">
        <v>18</v>
      </c>
      <c r="JI23">
        <v>623.952</v>
      </c>
      <c r="JJ23">
        <v>432.47</v>
      </c>
      <c r="JK23">
        <v>28.831</v>
      </c>
      <c r="JL23">
        <v>28.4026</v>
      </c>
      <c r="JM23">
        <v>30.0001</v>
      </c>
      <c r="JN23">
        <v>28.264</v>
      </c>
      <c r="JO23">
        <v>28.2116</v>
      </c>
      <c r="JP23">
        <v>21.5126</v>
      </c>
      <c r="JQ23">
        <v>18.4338</v>
      </c>
      <c r="JR23">
        <v>98.85890000000001</v>
      </c>
      <c r="JS23">
        <v>-999.9</v>
      </c>
      <c r="JT23">
        <v>407.711</v>
      </c>
      <c r="JU23">
        <v>26.2536</v>
      </c>
      <c r="JV23">
        <v>94.84139999999999</v>
      </c>
      <c r="JW23">
        <v>101.115</v>
      </c>
    </row>
    <row r="24" spans="1:283">
      <c r="A24">
        <v>8</v>
      </c>
      <c r="B24">
        <v>1690470947.1</v>
      </c>
      <c r="C24">
        <v>927.5</v>
      </c>
      <c r="D24" t="s">
        <v>460</v>
      </c>
      <c r="E24" t="s">
        <v>461</v>
      </c>
      <c r="F24">
        <v>15</v>
      </c>
      <c r="L24" t="s">
        <v>413</v>
      </c>
      <c r="N24" t="s">
        <v>414</v>
      </c>
      <c r="O24" t="s">
        <v>415</v>
      </c>
      <c r="P24">
        <v>1690470939.099999</v>
      </c>
      <c r="Q24">
        <f>(R24)/1000</f>
        <v>0</v>
      </c>
      <c r="R24">
        <f>1000*DB24*AP24*(CX24-CY24)/(100*CQ24*(1000-AP24*CX24))</f>
        <v>0</v>
      </c>
      <c r="S24">
        <f>DB24*AP24*(CW24-CV24*(1000-AP24*CY24)/(1000-AP24*CX24))/(100*CQ24)</f>
        <v>0</v>
      </c>
      <c r="T24">
        <f>CV24 - IF(AP24&gt;1, S24*CQ24*100.0/(AR24*DJ24), 0)</f>
        <v>0</v>
      </c>
      <c r="U24">
        <f>((AA24-Q24/2)*T24-S24)/(AA24+Q24/2)</f>
        <v>0</v>
      </c>
      <c r="V24">
        <f>U24*(DC24+DD24)/1000.0</f>
        <v>0</v>
      </c>
      <c r="W24">
        <f>(CV24 - IF(AP24&gt;1, S24*CQ24*100.0/(AR24*DJ24), 0))*(DC24+DD24)/1000.0</f>
        <v>0</v>
      </c>
      <c r="X24">
        <f>2.0/((1/Z24-1/Y24)+SIGN(Z24)*SQRT((1/Z24-1/Y24)*(1/Z24-1/Y24) + 4*CR24/((CR24+1)*(CR24+1))*(2*1/Z24*1/Y24-1/Y24*1/Y24)))</f>
        <v>0</v>
      </c>
      <c r="Y24">
        <f>IF(LEFT(CS24,1)&lt;&gt;"0",IF(LEFT(CS24,1)="1",3.0,CT24),$D$5+$E$5*(DJ24*DC24/($K$5*1000))+$F$5*(DJ24*DC24/($K$5*1000))*MAX(MIN(CQ24,$J$5),$I$5)*MAX(MIN(CQ24,$J$5),$I$5)+$G$5*MAX(MIN(CQ24,$J$5),$I$5)*(DJ24*DC24/($K$5*1000))+$H$5*(DJ24*DC24/($K$5*1000))*(DJ24*DC24/($K$5*1000)))</f>
        <v>0</v>
      </c>
      <c r="Z24">
        <f>Q24*(1000-(1000*0.61365*exp(17.502*AD24/(240.97+AD24))/(DC24+DD24)+CX24)/2)/(1000*0.61365*exp(17.502*AD24/(240.97+AD24))/(DC24+DD24)-CX24)</f>
        <v>0</v>
      </c>
      <c r="AA24">
        <f>1/((CR24+1)/(X24/1.6)+1/(Y24/1.37)) + CR24/((CR24+1)/(X24/1.6) + CR24/(Y24/1.37))</f>
        <v>0</v>
      </c>
      <c r="AB24">
        <f>(CM24*CP24)</f>
        <v>0</v>
      </c>
      <c r="AC24">
        <f>(DE24+(AB24+2*0.95*5.67E-8*(((DE24+$B$7)+273)^4-(DE24+273)^4)-44100*Q24)/(1.84*29.3*Y24+8*0.95*5.67E-8*(DE24+273)^3))</f>
        <v>0</v>
      </c>
      <c r="AD24">
        <f>($C$7*DF24+$D$7*DG24+$E$7*AC24)</f>
        <v>0</v>
      </c>
      <c r="AE24">
        <f>0.61365*exp(17.502*AD24/(240.97+AD24))</f>
        <v>0</v>
      </c>
      <c r="AF24">
        <f>(AG24/AH24*100)</f>
        <v>0</v>
      </c>
      <c r="AG24">
        <f>CX24*(DC24+DD24)/1000</f>
        <v>0</v>
      </c>
      <c r="AH24">
        <f>0.61365*exp(17.502*DE24/(240.97+DE24))</f>
        <v>0</v>
      </c>
      <c r="AI24">
        <f>(AE24-CX24*(DC24+DD24)/1000)</f>
        <v>0</v>
      </c>
      <c r="AJ24">
        <f>(-Q24*44100)</f>
        <v>0</v>
      </c>
      <c r="AK24">
        <f>2*29.3*Y24*0.92*(DE24-AD24)</f>
        <v>0</v>
      </c>
      <c r="AL24">
        <f>2*0.95*5.67E-8*(((DE24+$B$7)+273)^4-(AD24+273)^4)</f>
        <v>0</v>
      </c>
      <c r="AM24">
        <f>AB24+AL24+AJ24+AK24</f>
        <v>0</v>
      </c>
      <c r="AN24">
        <v>0</v>
      </c>
      <c r="AO24">
        <v>0</v>
      </c>
      <c r="AP24">
        <f>IF(AN24*$H$13&gt;=AR24,1.0,(AR24/(AR24-AN24*$H$13)))</f>
        <v>0</v>
      </c>
      <c r="AQ24">
        <f>(AP24-1)*100</f>
        <v>0</v>
      </c>
      <c r="AR24">
        <f>MAX(0,($B$13+$C$13*DJ24)/(1+$D$13*DJ24)*DC24/(DE24+273)*$E$13)</f>
        <v>0</v>
      </c>
      <c r="AS24" t="s">
        <v>457</v>
      </c>
      <c r="AT24">
        <v>12546.1</v>
      </c>
      <c r="AU24">
        <v>563.0744</v>
      </c>
      <c r="AV24">
        <v>1522.73</v>
      </c>
      <c r="AW24">
        <f>1-AU24/AV24</f>
        <v>0</v>
      </c>
      <c r="AX24">
        <v>-2.747998894910844</v>
      </c>
      <c r="AY24" t="s">
        <v>462</v>
      </c>
      <c r="AZ24">
        <v>12565.6</v>
      </c>
      <c r="BA24">
        <v>550.2927599999999</v>
      </c>
      <c r="BB24">
        <v>619.5599999999999</v>
      </c>
      <c r="BC24">
        <f>1-BA24/BB24</f>
        <v>0</v>
      </c>
      <c r="BD24">
        <v>0.5</v>
      </c>
      <c r="BE24">
        <f>CN24</f>
        <v>0</v>
      </c>
      <c r="BF24">
        <f>S24</f>
        <v>0</v>
      </c>
      <c r="BG24">
        <f>BC24*BD24*BE24</f>
        <v>0</v>
      </c>
      <c r="BH24">
        <f>(BF24-AX24)/BE24</f>
        <v>0</v>
      </c>
      <c r="BI24">
        <f>(AV24-BB24)/BB24</f>
        <v>0</v>
      </c>
      <c r="BJ24">
        <f>AU24/(AW24+AU24/BB24)</f>
        <v>0</v>
      </c>
      <c r="BK24" t="s">
        <v>463</v>
      </c>
      <c r="BL24">
        <v>430.53</v>
      </c>
      <c r="BM24">
        <f>IF(BL24&lt;&gt;0, BL24, BJ24)</f>
        <v>0</v>
      </c>
      <c r="BN24">
        <f>1-BM24/BB24</f>
        <v>0</v>
      </c>
      <c r="BO24">
        <f>(BB24-BA24)/(BB24-BM24)</f>
        <v>0</v>
      </c>
      <c r="BP24">
        <f>(AV24-BB24)/(AV24-BM24)</f>
        <v>0</v>
      </c>
      <c r="BQ24">
        <f>(BB24-BA24)/(BB24-AU24)</f>
        <v>0</v>
      </c>
      <c r="BR24">
        <f>(AV24-BB24)/(AV24-AU24)</f>
        <v>0</v>
      </c>
      <c r="BS24">
        <f>(BO24*BM24/BA24)</f>
        <v>0</v>
      </c>
      <c r="BT24">
        <f>(1-BS24)</f>
        <v>0</v>
      </c>
      <c r="BU24">
        <v>3559</v>
      </c>
      <c r="BV24">
        <v>300</v>
      </c>
      <c r="BW24">
        <v>300</v>
      </c>
      <c r="BX24">
        <v>300</v>
      </c>
      <c r="BY24">
        <v>12565.6</v>
      </c>
      <c r="BZ24">
        <v>610.4299999999999</v>
      </c>
      <c r="CA24">
        <v>-0.009104640000000001</v>
      </c>
      <c r="CB24">
        <v>-0.09</v>
      </c>
      <c r="CC24" t="s">
        <v>419</v>
      </c>
      <c r="CD24" t="s">
        <v>419</v>
      </c>
      <c r="CE24" t="s">
        <v>419</v>
      </c>
      <c r="CF24" t="s">
        <v>419</v>
      </c>
      <c r="CG24" t="s">
        <v>419</v>
      </c>
      <c r="CH24" t="s">
        <v>419</v>
      </c>
      <c r="CI24" t="s">
        <v>419</v>
      </c>
      <c r="CJ24" t="s">
        <v>419</v>
      </c>
      <c r="CK24" t="s">
        <v>419</v>
      </c>
      <c r="CL24" t="s">
        <v>419</v>
      </c>
      <c r="CM24">
        <f>$B$11*DK24+$C$11*DL24+$F$11*DW24*(1-DZ24)</f>
        <v>0</v>
      </c>
      <c r="CN24">
        <f>CM24*CO24</f>
        <v>0</v>
      </c>
      <c r="CO24">
        <f>($B$11*$D$9+$C$11*$D$9+$F$11*((EJ24+EB24)/MAX(EJ24+EB24+EK24, 0.1)*$I$9+EK24/MAX(EJ24+EB24+EK24, 0.1)*$J$9))/($B$11+$C$11+$F$11)</f>
        <v>0</v>
      </c>
      <c r="CP24">
        <f>($B$11*$K$9+$C$11*$K$9+$F$11*((EJ24+EB24)/MAX(EJ24+EB24+EK24, 0.1)*$P$9+EK24/MAX(EJ24+EB24+EK24, 0.1)*$Q$9))/($B$11+$C$11+$F$11)</f>
        <v>0</v>
      </c>
      <c r="CQ24">
        <v>6</v>
      </c>
      <c r="CR24">
        <v>0.5</v>
      </c>
      <c r="CS24" t="s">
        <v>420</v>
      </c>
      <c r="CT24">
        <v>2</v>
      </c>
      <c r="CU24">
        <v>1690470939.099999</v>
      </c>
      <c r="CV24">
        <v>399.7607741935483</v>
      </c>
      <c r="CW24">
        <v>404.6208064516129</v>
      </c>
      <c r="CX24">
        <v>29.48857096774194</v>
      </c>
      <c r="CY24">
        <v>28.49873548387097</v>
      </c>
      <c r="CZ24">
        <v>398.4027741935483</v>
      </c>
      <c r="DA24">
        <v>29.00357096774194</v>
      </c>
      <c r="DB24">
        <v>600.1736774193548</v>
      </c>
      <c r="DC24">
        <v>101.3703548387097</v>
      </c>
      <c r="DD24">
        <v>0.09997117419354838</v>
      </c>
      <c r="DE24">
        <v>29.93069677419355</v>
      </c>
      <c r="DF24">
        <v>30.25150645161291</v>
      </c>
      <c r="DG24">
        <v>999.9000000000003</v>
      </c>
      <c r="DH24">
        <v>0</v>
      </c>
      <c r="DI24">
        <v>0</v>
      </c>
      <c r="DJ24">
        <v>9998.22387096774</v>
      </c>
      <c r="DK24">
        <v>0</v>
      </c>
      <c r="DL24">
        <v>1364.182580645161</v>
      </c>
      <c r="DM24">
        <v>-4.827035806451613</v>
      </c>
      <c r="DN24">
        <v>411.9613870967742</v>
      </c>
      <c r="DO24">
        <v>416.4902258064516</v>
      </c>
      <c r="DP24">
        <v>1.037063774193548</v>
      </c>
      <c r="DQ24">
        <v>404.6208064516129</v>
      </c>
      <c r="DR24">
        <v>28.49873548387097</v>
      </c>
      <c r="DS24">
        <v>2.99405258064516</v>
      </c>
      <c r="DT24">
        <v>2.888926774193548</v>
      </c>
      <c r="DU24">
        <v>23.99487419354839</v>
      </c>
      <c r="DV24">
        <v>23.40118709677419</v>
      </c>
      <c r="DW24">
        <v>1499.985483870967</v>
      </c>
      <c r="DX24">
        <v>0.9730001935483871</v>
      </c>
      <c r="DY24">
        <v>0.02699942258064516</v>
      </c>
      <c r="DZ24">
        <v>0</v>
      </c>
      <c r="EA24">
        <v>550.4888064516128</v>
      </c>
      <c r="EB24">
        <v>4.999310000000001</v>
      </c>
      <c r="EC24">
        <v>9942.088709677417</v>
      </c>
      <c r="ED24">
        <v>13259.11935483871</v>
      </c>
      <c r="EE24">
        <v>36.52999999999999</v>
      </c>
      <c r="EF24">
        <v>38.04</v>
      </c>
      <c r="EG24">
        <v>37.06199999999998</v>
      </c>
      <c r="EH24">
        <v>37.68506451612903</v>
      </c>
      <c r="EI24">
        <v>38.11687096774194</v>
      </c>
      <c r="EJ24">
        <v>1454.625483870968</v>
      </c>
      <c r="EK24">
        <v>40.35999999999998</v>
      </c>
      <c r="EL24">
        <v>0</v>
      </c>
      <c r="EM24">
        <v>149.2000000476837</v>
      </c>
      <c r="EN24">
        <v>0</v>
      </c>
      <c r="EO24">
        <v>550.2927599999999</v>
      </c>
      <c r="EP24">
        <v>-12.96084612845687</v>
      </c>
      <c r="EQ24">
        <v>-192.5546151719797</v>
      </c>
      <c r="ER24">
        <v>9938.824400000001</v>
      </c>
      <c r="ES24">
        <v>15</v>
      </c>
      <c r="ET24">
        <v>1690470968.1</v>
      </c>
      <c r="EU24" t="s">
        <v>464</v>
      </c>
      <c r="EV24">
        <v>1690470964.1</v>
      </c>
      <c r="EW24">
        <v>1690470968.1</v>
      </c>
      <c r="EX24">
        <v>8</v>
      </c>
      <c r="EY24">
        <v>-0.032</v>
      </c>
      <c r="EZ24">
        <v>-0.014</v>
      </c>
      <c r="FA24">
        <v>1.358</v>
      </c>
      <c r="FB24">
        <v>0.485</v>
      </c>
      <c r="FC24">
        <v>405</v>
      </c>
      <c r="FD24">
        <v>29</v>
      </c>
      <c r="FE24">
        <v>0.36</v>
      </c>
      <c r="FF24">
        <v>0.08</v>
      </c>
      <c r="FG24">
        <v>4.391540593461108</v>
      </c>
      <c r="FH24">
        <v>0.4125043057990664</v>
      </c>
      <c r="FI24">
        <v>0.03752904266303147</v>
      </c>
      <c r="FJ24">
        <v>1</v>
      </c>
      <c r="FK24">
        <v>-4.785401999999999</v>
      </c>
      <c r="FL24">
        <v>-0.7588329455909905</v>
      </c>
      <c r="FM24">
        <v>0.08030400466975479</v>
      </c>
      <c r="FN24">
        <v>1</v>
      </c>
      <c r="FO24">
        <v>399.7935333333334</v>
      </c>
      <c r="FP24">
        <v>0.03614682981110666</v>
      </c>
      <c r="FQ24">
        <v>0.02027434065239159</v>
      </c>
      <c r="FR24">
        <v>1</v>
      </c>
      <c r="FS24">
        <v>1.014191825</v>
      </c>
      <c r="FT24">
        <v>0.4170386904315185</v>
      </c>
      <c r="FU24">
        <v>0.04927859316827516</v>
      </c>
      <c r="FV24">
        <v>1</v>
      </c>
      <c r="FW24">
        <v>29.53730666666667</v>
      </c>
      <c r="FX24">
        <v>-0.2526113459399565</v>
      </c>
      <c r="FY24">
        <v>0.01920829566156822</v>
      </c>
      <c r="FZ24">
        <v>1</v>
      </c>
      <c r="GA24">
        <v>5</v>
      </c>
      <c r="GB24">
        <v>5</v>
      </c>
      <c r="GC24" t="s">
        <v>459</v>
      </c>
      <c r="GD24">
        <v>3.17652</v>
      </c>
      <c r="GE24">
        <v>2.79702</v>
      </c>
      <c r="GF24">
        <v>0.1009</v>
      </c>
      <c r="GG24">
        <v>0.102631</v>
      </c>
      <c r="GH24">
        <v>0.13791</v>
      </c>
      <c r="GI24">
        <v>0.136172</v>
      </c>
      <c r="GJ24">
        <v>27995.2</v>
      </c>
      <c r="GK24">
        <v>22308.4</v>
      </c>
      <c r="GL24">
        <v>29107.4</v>
      </c>
      <c r="GM24">
        <v>24358.3</v>
      </c>
      <c r="GN24">
        <v>31868.7</v>
      </c>
      <c r="GO24">
        <v>30677.8</v>
      </c>
      <c r="GP24">
        <v>40123.1</v>
      </c>
      <c r="GQ24">
        <v>39726.3</v>
      </c>
      <c r="GR24">
        <v>2.146</v>
      </c>
      <c r="GS24">
        <v>1.87795</v>
      </c>
      <c r="GT24">
        <v>0.124872</v>
      </c>
      <c r="GU24">
        <v>0</v>
      </c>
      <c r="GV24">
        <v>28.2713</v>
      </c>
      <c r="GW24">
        <v>999.9</v>
      </c>
      <c r="GX24">
        <v>68</v>
      </c>
      <c r="GY24">
        <v>31.8</v>
      </c>
      <c r="GZ24">
        <v>31.6704</v>
      </c>
      <c r="HA24">
        <v>62.2635</v>
      </c>
      <c r="HB24">
        <v>35.4487</v>
      </c>
      <c r="HC24">
        <v>1</v>
      </c>
      <c r="HD24">
        <v>0.0797561</v>
      </c>
      <c r="HE24">
        <v>0</v>
      </c>
      <c r="HF24">
        <v>20.2761</v>
      </c>
      <c r="HG24">
        <v>5.22073</v>
      </c>
      <c r="HH24">
        <v>11.9081</v>
      </c>
      <c r="HI24">
        <v>4.96325</v>
      </c>
      <c r="HJ24">
        <v>3.29135</v>
      </c>
      <c r="HK24">
        <v>9999</v>
      </c>
      <c r="HL24">
        <v>9999</v>
      </c>
      <c r="HM24">
        <v>9999</v>
      </c>
      <c r="HN24">
        <v>999.9</v>
      </c>
      <c r="HO24">
        <v>4.97018</v>
      </c>
      <c r="HP24">
        <v>1.87503</v>
      </c>
      <c r="HQ24">
        <v>1.87378</v>
      </c>
      <c r="HR24">
        <v>1.87288</v>
      </c>
      <c r="HS24">
        <v>1.87445</v>
      </c>
      <c r="HT24">
        <v>1.86937</v>
      </c>
      <c r="HU24">
        <v>1.87362</v>
      </c>
      <c r="HV24">
        <v>1.87866</v>
      </c>
      <c r="HW24">
        <v>0</v>
      </c>
      <c r="HX24">
        <v>0</v>
      </c>
      <c r="HY24">
        <v>0</v>
      </c>
      <c r="HZ24">
        <v>0</v>
      </c>
      <c r="IA24" t="s">
        <v>423</v>
      </c>
      <c r="IB24" t="s">
        <v>424</v>
      </c>
      <c r="IC24" t="s">
        <v>425</v>
      </c>
      <c r="ID24" t="s">
        <v>425</v>
      </c>
      <c r="IE24" t="s">
        <v>425</v>
      </c>
      <c r="IF24" t="s">
        <v>425</v>
      </c>
      <c r="IG24">
        <v>0</v>
      </c>
      <c r="IH24">
        <v>100</v>
      </c>
      <c r="II24">
        <v>100</v>
      </c>
      <c r="IJ24">
        <v>1.358</v>
      </c>
      <c r="IK24">
        <v>0.485</v>
      </c>
      <c r="IL24">
        <v>1.283526572920997</v>
      </c>
      <c r="IM24">
        <v>0.0006505169527216642</v>
      </c>
      <c r="IN24">
        <v>-9.946525650119643E-07</v>
      </c>
      <c r="IO24">
        <v>9.726639054903232E-11</v>
      </c>
      <c r="IP24">
        <v>-0.06665753822572537</v>
      </c>
      <c r="IQ24">
        <v>-0.001002495894158835</v>
      </c>
      <c r="IR24">
        <v>0.0007384742138202362</v>
      </c>
      <c r="IS24">
        <v>2.770066711642725E-07</v>
      </c>
      <c r="IT24">
        <v>0</v>
      </c>
      <c r="IU24">
        <v>1810</v>
      </c>
      <c r="IV24">
        <v>1</v>
      </c>
      <c r="IW24">
        <v>29</v>
      </c>
      <c r="IX24">
        <v>2.2</v>
      </c>
      <c r="IY24">
        <v>2.1</v>
      </c>
      <c r="IZ24">
        <v>1.07056</v>
      </c>
      <c r="JA24">
        <v>2.42188</v>
      </c>
      <c r="JB24">
        <v>1.42578</v>
      </c>
      <c r="JC24">
        <v>2.27173</v>
      </c>
      <c r="JD24">
        <v>1.54785</v>
      </c>
      <c r="JE24">
        <v>2.44751</v>
      </c>
      <c r="JF24">
        <v>35.4986</v>
      </c>
      <c r="JG24">
        <v>15.6731</v>
      </c>
      <c r="JH24">
        <v>18</v>
      </c>
      <c r="JI24">
        <v>624.256</v>
      </c>
      <c r="JJ24">
        <v>435.194</v>
      </c>
      <c r="JK24">
        <v>29.0573</v>
      </c>
      <c r="JL24">
        <v>28.5204</v>
      </c>
      <c r="JM24">
        <v>30.0004</v>
      </c>
      <c r="JN24">
        <v>28.3645</v>
      </c>
      <c r="JO24">
        <v>28.313</v>
      </c>
      <c r="JP24">
        <v>21.4534</v>
      </c>
      <c r="JQ24">
        <v>8.551030000000001</v>
      </c>
      <c r="JR24">
        <v>100</v>
      </c>
      <c r="JS24">
        <v>-999.9</v>
      </c>
      <c r="JT24">
        <v>404.849</v>
      </c>
      <c r="JU24">
        <v>28.9193</v>
      </c>
      <c r="JV24">
        <v>94.8018</v>
      </c>
      <c r="JW24">
        <v>101.086</v>
      </c>
    </row>
    <row r="25" spans="1:283">
      <c r="A25">
        <v>9</v>
      </c>
      <c r="B25">
        <v>1690471089.1</v>
      </c>
      <c r="C25">
        <v>1069.5</v>
      </c>
      <c r="D25" t="s">
        <v>465</v>
      </c>
      <c r="E25" t="s">
        <v>466</v>
      </c>
      <c r="F25">
        <v>15</v>
      </c>
      <c r="L25" t="s">
        <v>413</v>
      </c>
      <c r="N25" t="s">
        <v>414</v>
      </c>
      <c r="O25" t="s">
        <v>415</v>
      </c>
      <c r="P25">
        <v>1690471081.099999</v>
      </c>
      <c r="Q25">
        <f>(R25)/1000</f>
        <v>0</v>
      </c>
      <c r="R25">
        <f>1000*DB25*AP25*(CX25-CY25)/(100*CQ25*(1000-AP25*CX25))</f>
        <v>0</v>
      </c>
      <c r="S25">
        <f>DB25*AP25*(CW25-CV25*(1000-AP25*CY25)/(1000-AP25*CX25))/(100*CQ25)</f>
        <v>0</v>
      </c>
      <c r="T25">
        <f>CV25 - IF(AP25&gt;1, S25*CQ25*100.0/(AR25*DJ25), 0)</f>
        <v>0</v>
      </c>
      <c r="U25">
        <f>((AA25-Q25/2)*T25-S25)/(AA25+Q25/2)</f>
        <v>0</v>
      </c>
      <c r="V25">
        <f>U25*(DC25+DD25)/1000.0</f>
        <v>0</v>
      </c>
      <c r="W25">
        <f>(CV25 - IF(AP25&gt;1, S25*CQ25*100.0/(AR25*DJ25), 0))*(DC25+DD25)/1000.0</f>
        <v>0</v>
      </c>
      <c r="X25">
        <f>2.0/((1/Z25-1/Y25)+SIGN(Z25)*SQRT((1/Z25-1/Y25)*(1/Z25-1/Y25) + 4*CR25/((CR25+1)*(CR25+1))*(2*1/Z25*1/Y25-1/Y25*1/Y25)))</f>
        <v>0</v>
      </c>
      <c r="Y25">
        <f>IF(LEFT(CS25,1)&lt;&gt;"0",IF(LEFT(CS25,1)="1",3.0,CT25),$D$5+$E$5*(DJ25*DC25/($K$5*1000))+$F$5*(DJ25*DC25/($K$5*1000))*MAX(MIN(CQ25,$J$5),$I$5)*MAX(MIN(CQ25,$J$5),$I$5)+$G$5*MAX(MIN(CQ25,$J$5),$I$5)*(DJ25*DC25/($K$5*1000))+$H$5*(DJ25*DC25/($K$5*1000))*(DJ25*DC25/($K$5*1000)))</f>
        <v>0</v>
      </c>
      <c r="Z25">
        <f>Q25*(1000-(1000*0.61365*exp(17.502*AD25/(240.97+AD25))/(DC25+DD25)+CX25)/2)/(1000*0.61365*exp(17.502*AD25/(240.97+AD25))/(DC25+DD25)-CX25)</f>
        <v>0</v>
      </c>
      <c r="AA25">
        <f>1/((CR25+1)/(X25/1.6)+1/(Y25/1.37)) + CR25/((CR25+1)/(X25/1.6) + CR25/(Y25/1.37))</f>
        <v>0</v>
      </c>
      <c r="AB25">
        <f>(CM25*CP25)</f>
        <v>0</v>
      </c>
      <c r="AC25">
        <f>(DE25+(AB25+2*0.95*5.67E-8*(((DE25+$B$7)+273)^4-(DE25+273)^4)-44100*Q25)/(1.84*29.3*Y25+8*0.95*5.67E-8*(DE25+273)^3))</f>
        <v>0</v>
      </c>
      <c r="AD25">
        <f>($C$7*DF25+$D$7*DG25+$E$7*AC25)</f>
        <v>0</v>
      </c>
      <c r="AE25">
        <f>0.61365*exp(17.502*AD25/(240.97+AD25))</f>
        <v>0</v>
      </c>
      <c r="AF25">
        <f>(AG25/AH25*100)</f>
        <v>0</v>
      </c>
      <c r="AG25">
        <f>CX25*(DC25+DD25)/1000</f>
        <v>0</v>
      </c>
      <c r="AH25">
        <f>0.61365*exp(17.502*DE25/(240.97+DE25))</f>
        <v>0</v>
      </c>
      <c r="AI25">
        <f>(AE25-CX25*(DC25+DD25)/1000)</f>
        <v>0</v>
      </c>
      <c r="AJ25">
        <f>(-Q25*44100)</f>
        <v>0</v>
      </c>
      <c r="AK25">
        <f>2*29.3*Y25*0.92*(DE25-AD25)</f>
        <v>0</v>
      </c>
      <c r="AL25">
        <f>2*0.95*5.67E-8*(((DE25+$B$7)+273)^4-(AD25+273)^4)</f>
        <v>0</v>
      </c>
      <c r="AM25">
        <f>AB25+AL25+AJ25+AK25</f>
        <v>0</v>
      </c>
      <c r="AN25">
        <v>0</v>
      </c>
      <c r="AO25">
        <v>0</v>
      </c>
      <c r="AP25">
        <f>IF(AN25*$H$13&gt;=AR25,1.0,(AR25/(AR25-AN25*$H$13)))</f>
        <v>0</v>
      </c>
      <c r="AQ25">
        <f>(AP25-1)*100</f>
        <v>0</v>
      </c>
      <c r="AR25">
        <f>MAX(0,($B$13+$C$13*DJ25)/(1+$D$13*DJ25)*DC25/(DE25+273)*$E$13)</f>
        <v>0</v>
      </c>
      <c r="AS25" t="s">
        <v>457</v>
      </c>
      <c r="AT25">
        <v>12546.1</v>
      </c>
      <c r="AU25">
        <v>563.0744</v>
      </c>
      <c r="AV25">
        <v>1522.73</v>
      </c>
      <c r="AW25">
        <f>1-AU25/AV25</f>
        <v>0</v>
      </c>
      <c r="AX25">
        <v>-2.747998894910844</v>
      </c>
      <c r="AY25" t="s">
        <v>467</v>
      </c>
      <c r="AZ25">
        <v>12565.2</v>
      </c>
      <c r="BA25">
        <v>541.8206538461538</v>
      </c>
      <c r="BB25">
        <v>619.7430000000001</v>
      </c>
      <c r="BC25">
        <f>1-BA25/BB25</f>
        <v>0</v>
      </c>
      <c r="BD25">
        <v>0.5</v>
      </c>
      <c r="BE25">
        <f>CN25</f>
        <v>0</v>
      </c>
      <c r="BF25">
        <f>S25</f>
        <v>0</v>
      </c>
      <c r="BG25">
        <f>BC25*BD25*BE25</f>
        <v>0</v>
      </c>
      <c r="BH25">
        <f>(BF25-AX25)/BE25</f>
        <v>0</v>
      </c>
      <c r="BI25">
        <f>(AV25-BB25)/BB25</f>
        <v>0</v>
      </c>
      <c r="BJ25">
        <f>AU25/(AW25+AU25/BB25)</f>
        <v>0</v>
      </c>
      <c r="BK25" t="s">
        <v>468</v>
      </c>
      <c r="BL25">
        <v>423.51</v>
      </c>
      <c r="BM25">
        <f>IF(BL25&lt;&gt;0, BL25, BJ25)</f>
        <v>0</v>
      </c>
      <c r="BN25">
        <f>1-BM25/BB25</f>
        <v>0</v>
      </c>
      <c r="BO25">
        <f>(BB25-BA25)/(BB25-BM25)</f>
        <v>0</v>
      </c>
      <c r="BP25">
        <f>(AV25-BB25)/(AV25-BM25)</f>
        <v>0</v>
      </c>
      <c r="BQ25">
        <f>(BB25-BA25)/(BB25-AU25)</f>
        <v>0</v>
      </c>
      <c r="BR25">
        <f>(AV25-BB25)/(AV25-AU25)</f>
        <v>0</v>
      </c>
      <c r="BS25">
        <f>(BO25*BM25/BA25)</f>
        <v>0</v>
      </c>
      <c r="BT25">
        <f>(1-BS25)</f>
        <v>0</v>
      </c>
      <c r="BU25">
        <v>3561</v>
      </c>
      <c r="BV25">
        <v>300</v>
      </c>
      <c r="BW25">
        <v>300</v>
      </c>
      <c r="BX25">
        <v>300</v>
      </c>
      <c r="BY25">
        <v>12565.2</v>
      </c>
      <c r="BZ25">
        <v>603.35</v>
      </c>
      <c r="CA25">
        <v>-0.009104050000000001</v>
      </c>
      <c r="CB25">
        <v>-0.76</v>
      </c>
      <c r="CC25" t="s">
        <v>419</v>
      </c>
      <c r="CD25" t="s">
        <v>419</v>
      </c>
      <c r="CE25" t="s">
        <v>419</v>
      </c>
      <c r="CF25" t="s">
        <v>419</v>
      </c>
      <c r="CG25" t="s">
        <v>419</v>
      </c>
      <c r="CH25" t="s">
        <v>419</v>
      </c>
      <c r="CI25" t="s">
        <v>419</v>
      </c>
      <c r="CJ25" t="s">
        <v>419</v>
      </c>
      <c r="CK25" t="s">
        <v>419</v>
      </c>
      <c r="CL25" t="s">
        <v>419</v>
      </c>
      <c r="CM25">
        <f>$B$11*DK25+$C$11*DL25+$F$11*DW25*(1-DZ25)</f>
        <v>0</v>
      </c>
      <c r="CN25">
        <f>CM25*CO25</f>
        <v>0</v>
      </c>
      <c r="CO25">
        <f>($B$11*$D$9+$C$11*$D$9+$F$11*((EJ25+EB25)/MAX(EJ25+EB25+EK25, 0.1)*$I$9+EK25/MAX(EJ25+EB25+EK25, 0.1)*$J$9))/($B$11+$C$11+$F$11)</f>
        <v>0</v>
      </c>
      <c r="CP25">
        <f>($B$11*$K$9+$C$11*$K$9+$F$11*((EJ25+EB25)/MAX(EJ25+EB25+EK25, 0.1)*$P$9+EK25/MAX(EJ25+EB25+EK25, 0.1)*$Q$9))/($B$11+$C$11+$F$11)</f>
        <v>0</v>
      </c>
      <c r="CQ25">
        <v>6</v>
      </c>
      <c r="CR25">
        <v>0.5</v>
      </c>
      <c r="CS25" t="s">
        <v>420</v>
      </c>
      <c r="CT25">
        <v>2</v>
      </c>
      <c r="CU25">
        <v>1690471081.099999</v>
      </c>
      <c r="CV25">
        <v>299.9805483870969</v>
      </c>
      <c r="CW25">
        <v>303.5577419354838</v>
      </c>
      <c r="CX25">
        <v>29.38569032258064</v>
      </c>
      <c r="CY25">
        <v>28.10954193548388</v>
      </c>
      <c r="CZ25">
        <v>298.6715483870968</v>
      </c>
      <c r="DA25">
        <v>28.89769032258064</v>
      </c>
      <c r="DB25">
        <v>600.1941935483871</v>
      </c>
      <c r="DC25">
        <v>101.371064516129</v>
      </c>
      <c r="DD25">
        <v>0.1000350387096774</v>
      </c>
      <c r="DE25">
        <v>30.00370000000001</v>
      </c>
      <c r="DF25">
        <v>30.28608064516129</v>
      </c>
      <c r="DG25">
        <v>999.9000000000003</v>
      </c>
      <c r="DH25">
        <v>0</v>
      </c>
      <c r="DI25">
        <v>0</v>
      </c>
      <c r="DJ25">
        <v>10000.64</v>
      </c>
      <c r="DK25">
        <v>0</v>
      </c>
      <c r="DL25">
        <v>1378.235161290322</v>
      </c>
      <c r="DM25">
        <v>-3.526715161290323</v>
      </c>
      <c r="DN25">
        <v>309.1229032258064</v>
      </c>
      <c r="DO25">
        <v>312.3373870967741</v>
      </c>
      <c r="DP25">
        <v>1.302248419354838</v>
      </c>
      <c r="DQ25">
        <v>303.5577419354838</v>
      </c>
      <c r="DR25">
        <v>28.10954193548388</v>
      </c>
      <c r="DS25">
        <v>2.981504193548387</v>
      </c>
      <c r="DT25">
        <v>2.849494516129032</v>
      </c>
      <c r="DU25">
        <v>23.92494516129032</v>
      </c>
      <c r="DV25">
        <v>23.17345806451613</v>
      </c>
      <c r="DW25">
        <v>1500</v>
      </c>
      <c r="DX25">
        <v>0.9729982580645159</v>
      </c>
      <c r="DY25">
        <v>0.02700139677419354</v>
      </c>
      <c r="DZ25">
        <v>0</v>
      </c>
      <c r="EA25">
        <v>541.8529677419355</v>
      </c>
      <c r="EB25">
        <v>4.999310000000001</v>
      </c>
      <c r="EC25">
        <v>9795.489354838712</v>
      </c>
      <c r="ED25">
        <v>13259.23225806451</v>
      </c>
      <c r="EE25">
        <v>36.625</v>
      </c>
      <c r="EF25">
        <v>37.77999999999999</v>
      </c>
      <c r="EG25">
        <v>37.09045161290322</v>
      </c>
      <c r="EH25">
        <v>37.10061290322579</v>
      </c>
      <c r="EI25">
        <v>38.13899999999999</v>
      </c>
      <c r="EJ25">
        <v>1454.63064516129</v>
      </c>
      <c r="EK25">
        <v>40.36999999999998</v>
      </c>
      <c r="EL25">
        <v>0</v>
      </c>
      <c r="EM25">
        <v>141.2000000476837</v>
      </c>
      <c r="EN25">
        <v>0</v>
      </c>
      <c r="EO25">
        <v>541.8206538461538</v>
      </c>
      <c r="EP25">
        <v>-3.93931624127402</v>
      </c>
      <c r="EQ25">
        <v>-68.29641016797849</v>
      </c>
      <c r="ER25">
        <v>9795.112692307692</v>
      </c>
      <c r="ES25">
        <v>15</v>
      </c>
      <c r="ET25">
        <v>1690471108.1</v>
      </c>
      <c r="EU25" t="s">
        <v>469</v>
      </c>
      <c r="EV25">
        <v>1690471108.1</v>
      </c>
      <c r="EW25">
        <v>1690471107.1</v>
      </c>
      <c r="EX25">
        <v>9</v>
      </c>
      <c r="EY25">
        <v>-0.051</v>
      </c>
      <c r="EZ25">
        <v>-0.003</v>
      </c>
      <c r="FA25">
        <v>1.309</v>
      </c>
      <c r="FB25">
        <v>0.488</v>
      </c>
      <c r="FC25">
        <v>303</v>
      </c>
      <c r="FD25">
        <v>29</v>
      </c>
      <c r="FE25">
        <v>0.33</v>
      </c>
      <c r="FF25">
        <v>0.06</v>
      </c>
      <c r="FG25">
        <v>3.10938168337121</v>
      </c>
      <c r="FH25">
        <v>0.985425516023807</v>
      </c>
      <c r="FI25">
        <v>0.07795722359512496</v>
      </c>
      <c r="FJ25">
        <v>1</v>
      </c>
      <c r="FK25">
        <v>-3.512319756097561</v>
      </c>
      <c r="FL25">
        <v>-0.2943292682926858</v>
      </c>
      <c r="FM25">
        <v>0.04253168440103555</v>
      </c>
      <c r="FN25">
        <v>1</v>
      </c>
      <c r="FO25">
        <v>300.0388387096774</v>
      </c>
      <c r="FP25">
        <v>-0.5393225806460591</v>
      </c>
      <c r="FQ25">
        <v>0.04340588392862851</v>
      </c>
      <c r="FR25">
        <v>1</v>
      </c>
      <c r="FS25">
        <v>1.414349268292683</v>
      </c>
      <c r="FT25">
        <v>-2.020574006968638</v>
      </c>
      <c r="FU25">
        <v>0.2041099339056696</v>
      </c>
      <c r="FV25">
        <v>0</v>
      </c>
      <c r="FW25">
        <v>29.4251</v>
      </c>
      <c r="FX25">
        <v>-0.9028500000000792</v>
      </c>
      <c r="FY25">
        <v>0.07365693800402677</v>
      </c>
      <c r="FZ25">
        <v>0</v>
      </c>
      <c r="GA25">
        <v>3</v>
      </c>
      <c r="GB25">
        <v>5</v>
      </c>
      <c r="GC25" t="s">
        <v>449</v>
      </c>
      <c r="GD25">
        <v>3.17651</v>
      </c>
      <c r="GE25">
        <v>2.79694</v>
      </c>
      <c r="GF25">
        <v>0.0801988</v>
      </c>
      <c r="GG25">
        <v>0.08170470000000001</v>
      </c>
      <c r="GH25">
        <v>0.137634</v>
      </c>
      <c r="GI25">
        <v>0.135911</v>
      </c>
      <c r="GJ25">
        <v>28633.2</v>
      </c>
      <c r="GK25">
        <v>22824.7</v>
      </c>
      <c r="GL25">
        <v>29101.1</v>
      </c>
      <c r="GM25">
        <v>24354.4</v>
      </c>
      <c r="GN25">
        <v>31872.1</v>
      </c>
      <c r="GO25">
        <v>30682.4</v>
      </c>
      <c r="GP25">
        <v>40114.7</v>
      </c>
      <c r="GQ25">
        <v>39720.7</v>
      </c>
      <c r="GR25">
        <v>2.1453</v>
      </c>
      <c r="GS25">
        <v>1.87503</v>
      </c>
      <c r="GT25">
        <v>0.121668</v>
      </c>
      <c r="GU25">
        <v>0</v>
      </c>
      <c r="GV25">
        <v>28.3373</v>
      </c>
      <c r="GW25">
        <v>999.9</v>
      </c>
      <c r="GX25">
        <v>67.7</v>
      </c>
      <c r="GY25">
        <v>31.8</v>
      </c>
      <c r="GZ25">
        <v>31.5292</v>
      </c>
      <c r="HA25">
        <v>61.6235</v>
      </c>
      <c r="HB25">
        <v>34.7516</v>
      </c>
      <c r="HC25">
        <v>1</v>
      </c>
      <c r="HD25">
        <v>0.0867353</v>
      </c>
      <c r="HE25">
        <v>0</v>
      </c>
      <c r="HF25">
        <v>20.2768</v>
      </c>
      <c r="HG25">
        <v>5.22328</v>
      </c>
      <c r="HH25">
        <v>11.9081</v>
      </c>
      <c r="HI25">
        <v>4.9617</v>
      </c>
      <c r="HJ25">
        <v>3.292</v>
      </c>
      <c r="HK25">
        <v>9999</v>
      </c>
      <c r="HL25">
        <v>9999</v>
      </c>
      <c r="HM25">
        <v>9999</v>
      </c>
      <c r="HN25">
        <v>999.9</v>
      </c>
      <c r="HO25">
        <v>4.97018</v>
      </c>
      <c r="HP25">
        <v>1.87505</v>
      </c>
      <c r="HQ25">
        <v>1.87378</v>
      </c>
      <c r="HR25">
        <v>1.8729</v>
      </c>
      <c r="HS25">
        <v>1.87448</v>
      </c>
      <c r="HT25">
        <v>1.86936</v>
      </c>
      <c r="HU25">
        <v>1.87362</v>
      </c>
      <c r="HV25">
        <v>1.87866</v>
      </c>
      <c r="HW25">
        <v>0</v>
      </c>
      <c r="HX25">
        <v>0</v>
      </c>
      <c r="HY25">
        <v>0</v>
      </c>
      <c r="HZ25">
        <v>0</v>
      </c>
      <c r="IA25" t="s">
        <v>423</v>
      </c>
      <c r="IB25" t="s">
        <v>424</v>
      </c>
      <c r="IC25" t="s">
        <v>425</v>
      </c>
      <c r="ID25" t="s">
        <v>425</v>
      </c>
      <c r="IE25" t="s">
        <v>425</v>
      </c>
      <c r="IF25" t="s">
        <v>425</v>
      </c>
      <c r="IG25">
        <v>0</v>
      </c>
      <c r="IH25">
        <v>100</v>
      </c>
      <c r="II25">
        <v>100</v>
      </c>
      <c r="IJ25">
        <v>1.309</v>
      </c>
      <c r="IK25">
        <v>0.488</v>
      </c>
      <c r="IL25">
        <v>1.251305359657175</v>
      </c>
      <c r="IM25">
        <v>0.0006505169527216642</v>
      </c>
      <c r="IN25">
        <v>-9.946525650119643E-07</v>
      </c>
      <c r="IO25">
        <v>9.726639054903232E-11</v>
      </c>
      <c r="IP25">
        <v>-0.08030046336704119</v>
      </c>
      <c r="IQ25">
        <v>-0.001002495894158835</v>
      </c>
      <c r="IR25">
        <v>0.0007384742138202362</v>
      </c>
      <c r="IS25">
        <v>2.770066711642725E-07</v>
      </c>
      <c r="IT25">
        <v>0</v>
      </c>
      <c r="IU25">
        <v>1810</v>
      </c>
      <c r="IV25">
        <v>1</v>
      </c>
      <c r="IW25">
        <v>29</v>
      </c>
      <c r="IX25">
        <v>2.1</v>
      </c>
      <c r="IY25">
        <v>2</v>
      </c>
      <c r="IZ25">
        <v>0.85083</v>
      </c>
      <c r="JA25">
        <v>2.43042</v>
      </c>
      <c r="JB25">
        <v>1.42578</v>
      </c>
      <c r="JC25">
        <v>2.27173</v>
      </c>
      <c r="JD25">
        <v>1.54785</v>
      </c>
      <c r="JE25">
        <v>2.44507</v>
      </c>
      <c r="JF25">
        <v>35.5915</v>
      </c>
      <c r="JG25">
        <v>15.6556</v>
      </c>
      <c r="JH25">
        <v>18</v>
      </c>
      <c r="JI25">
        <v>624.59</v>
      </c>
      <c r="JJ25">
        <v>434.1</v>
      </c>
      <c r="JK25">
        <v>29.1296</v>
      </c>
      <c r="JL25">
        <v>28.607</v>
      </c>
      <c r="JM25">
        <v>30.0002</v>
      </c>
      <c r="JN25">
        <v>28.4467</v>
      </c>
      <c r="JO25">
        <v>28.3948</v>
      </c>
      <c r="JP25">
        <v>17.0454</v>
      </c>
      <c r="JQ25">
        <v>4.73383</v>
      </c>
      <c r="JR25">
        <v>100</v>
      </c>
      <c r="JS25">
        <v>-999.9</v>
      </c>
      <c r="JT25">
        <v>303.672</v>
      </c>
      <c r="JU25">
        <v>29.0852</v>
      </c>
      <c r="JV25">
        <v>94.7817</v>
      </c>
      <c r="JW25">
        <v>101.071</v>
      </c>
    </row>
    <row r="26" spans="1:283">
      <c r="A26">
        <v>10</v>
      </c>
      <c r="B26">
        <v>1690471229.1</v>
      </c>
      <c r="C26">
        <v>1209.5</v>
      </c>
      <c r="D26" t="s">
        <v>470</v>
      </c>
      <c r="E26" t="s">
        <v>471</v>
      </c>
      <c r="F26">
        <v>15</v>
      </c>
      <c r="L26" t="s">
        <v>413</v>
      </c>
      <c r="N26" t="s">
        <v>414</v>
      </c>
      <c r="O26" t="s">
        <v>415</v>
      </c>
      <c r="P26">
        <v>1690471221.099999</v>
      </c>
      <c r="Q26">
        <f>(R26)/1000</f>
        <v>0</v>
      </c>
      <c r="R26">
        <f>1000*DB26*AP26*(CX26-CY26)/(100*CQ26*(1000-AP26*CX26))</f>
        <v>0</v>
      </c>
      <c r="S26">
        <f>DB26*AP26*(CW26-CV26*(1000-AP26*CY26)/(1000-AP26*CX26))/(100*CQ26)</f>
        <v>0</v>
      </c>
      <c r="T26">
        <f>CV26 - IF(AP26&gt;1, S26*CQ26*100.0/(AR26*DJ26), 0)</f>
        <v>0</v>
      </c>
      <c r="U26">
        <f>((AA26-Q26/2)*T26-S26)/(AA26+Q26/2)</f>
        <v>0</v>
      </c>
      <c r="V26">
        <f>U26*(DC26+DD26)/1000.0</f>
        <v>0</v>
      </c>
      <c r="W26">
        <f>(CV26 - IF(AP26&gt;1, S26*CQ26*100.0/(AR26*DJ26), 0))*(DC26+DD26)/1000.0</f>
        <v>0</v>
      </c>
      <c r="X26">
        <f>2.0/((1/Z26-1/Y26)+SIGN(Z26)*SQRT((1/Z26-1/Y26)*(1/Z26-1/Y26) + 4*CR26/((CR26+1)*(CR26+1))*(2*1/Z26*1/Y26-1/Y26*1/Y26)))</f>
        <v>0</v>
      </c>
      <c r="Y26">
        <f>IF(LEFT(CS26,1)&lt;&gt;"0",IF(LEFT(CS26,1)="1",3.0,CT26),$D$5+$E$5*(DJ26*DC26/($K$5*1000))+$F$5*(DJ26*DC26/($K$5*1000))*MAX(MIN(CQ26,$J$5),$I$5)*MAX(MIN(CQ26,$J$5),$I$5)+$G$5*MAX(MIN(CQ26,$J$5),$I$5)*(DJ26*DC26/($K$5*1000))+$H$5*(DJ26*DC26/($K$5*1000))*(DJ26*DC26/($K$5*1000)))</f>
        <v>0</v>
      </c>
      <c r="Z26">
        <f>Q26*(1000-(1000*0.61365*exp(17.502*AD26/(240.97+AD26))/(DC26+DD26)+CX26)/2)/(1000*0.61365*exp(17.502*AD26/(240.97+AD26))/(DC26+DD26)-CX26)</f>
        <v>0</v>
      </c>
      <c r="AA26">
        <f>1/((CR26+1)/(X26/1.6)+1/(Y26/1.37)) + CR26/((CR26+1)/(X26/1.6) + CR26/(Y26/1.37))</f>
        <v>0</v>
      </c>
      <c r="AB26">
        <f>(CM26*CP26)</f>
        <v>0</v>
      </c>
      <c r="AC26">
        <f>(DE26+(AB26+2*0.95*5.67E-8*(((DE26+$B$7)+273)^4-(DE26+273)^4)-44100*Q26)/(1.84*29.3*Y26+8*0.95*5.67E-8*(DE26+273)^3))</f>
        <v>0</v>
      </c>
      <c r="AD26">
        <f>($C$7*DF26+$D$7*DG26+$E$7*AC26)</f>
        <v>0</v>
      </c>
      <c r="AE26">
        <f>0.61365*exp(17.502*AD26/(240.97+AD26))</f>
        <v>0</v>
      </c>
      <c r="AF26">
        <f>(AG26/AH26*100)</f>
        <v>0</v>
      </c>
      <c r="AG26">
        <f>CX26*(DC26+DD26)/1000</f>
        <v>0</v>
      </c>
      <c r="AH26">
        <f>0.61365*exp(17.502*DE26/(240.97+DE26))</f>
        <v>0</v>
      </c>
      <c r="AI26">
        <f>(AE26-CX26*(DC26+DD26)/1000)</f>
        <v>0</v>
      </c>
      <c r="AJ26">
        <f>(-Q26*44100)</f>
        <v>0</v>
      </c>
      <c r="AK26">
        <f>2*29.3*Y26*0.92*(DE26-AD26)</f>
        <v>0</v>
      </c>
      <c r="AL26">
        <f>2*0.95*5.67E-8*(((DE26+$B$7)+273)^4-(AD26+273)^4)</f>
        <v>0</v>
      </c>
      <c r="AM26">
        <f>AB26+AL26+AJ26+AK26</f>
        <v>0</v>
      </c>
      <c r="AN26">
        <v>0</v>
      </c>
      <c r="AO26">
        <v>0</v>
      </c>
      <c r="AP26">
        <f>IF(AN26*$H$13&gt;=AR26,1.0,(AR26/(AR26-AN26*$H$13)))</f>
        <v>0</v>
      </c>
      <c r="AQ26">
        <f>(AP26-1)*100</f>
        <v>0</v>
      </c>
      <c r="AR26">
        <f>MAX(0,($B$13+$C$13*DJ26)/(1+$D$13*DJ26)*DC26/(DE26+273)*$E$13)</f>
        <v>0</v>
      </c>
      <c r="AS26" t="s">
        <v>457</v>
      </c>
      <c r="AT26">
        <v>12546.1</v>
      </c>
      <c r="AU26">
        <v>563.0744</v>
      </c>
      <c r="AV26">
        <v>1522.73</v>
      </c>
      <c r="AW26">
        <f>1-AU26/AV26</f>
        <v>0</v>
      </c>
      <c r="AX26">
        <v>-2.747998894910844</v>
      </c>
      <c r="AY26" t="s">
        <v>472</v>
      </c>
      <c r="AZ26">
        <v>12566.7</v>
      </c>
      <c r="BA26">
        <v>546.1782692307693</v>
      </c>
      <c r="BB26">
        <v>614.054</v>
      </c>
      <c r="BC26">
        <f>1-BA26/BB26</f>
        <v>0</v>
      </c>
      <c r="BD26">
        <v>0.5</v>
      </c>
      <c r="BE26">
        <f>CN26</f>
        <v>0</v>
      </c>
      <c r="BF26">
        <f>S26</f>
        <v>0</v>
      </c>
      <c r="BG26">
        <f>BC26*BD26*BE26</f>
        <v>0</v>
      </c>
      <c r="BH26">
        <f>(BF26-AX26)/BE26</f>
        <v>0</v>
      </c>
      <c r="BI26">
        <f>(AV26-BB26)/BB26</f>
        <v>0</v>
      </c>
      <c r="BJ26">
        <f>AU26/(AW26+AU26/BB26)</f>
        <v>0</v>
      </c>
      <c r="BK26" t="s">
        <v>473</v>
      </c>
      <c r="BL26">
        <v>418.65</v>
      </c>
      <c r="BM26">
        <f>IF(BL26&lt;&gt;0, BL26, BJ26)</f>
        <v>0</v>
      </c>
      <c r="BN26">
        <f>1-BM26/BB26</f>
        <v>0</v>
      </c>
      <c r="BO26">
        <f>(BB26-BA26)/(BB26-BM26)</f>
        <v>0</v>
      </c>
      <c r="BP26">
        <f>(AV26-BB26)/(AV26-BM26)</f>
        <v>0</v>
      </c>
      <c r="BQ26">
        <f>(BB26-BA26)/(BB26-AU26)</f>
        <v>0</v>
      </c>
      <c r="BR26">
        <f>(AV26-BB26)/(AV26-AU26)</f>
        <v>0</v>
      </c>
      <c r="BS26">
        <f>(BO26*BM26/BA26)</f>
        <v>0</v>
      </c>
      <c r="BT26">
        <f>(1-BS26)</f>
        <v>0</v>
      </c>
      <c r="BU26">
        <v>3563</v>
      </c>
      <c r="BV26">
        <v>300</v>
      </c>
      <c r="BW26">
        <v>300</v>
      </c>
      <c r="BX26">
        <v>300</v>
      </c>
      <c r="BY26">
        <v>12566.7</v>
      </c>
      <c r="BZ26">
        <v>601.21</v>
      </c>
      <c r="CA26">
        <v>-0.009104599999999999</v>
      </c>
      <c r="CB26">
        <v>-0.9399999999999999</v>
      </c>
      <c r="CC26" t="s">
        <v>419</v>
      </c>
      <c r="CD26" t="s">
        <v>419</v>
      </c>
      <c r="CE26" t="s">
        <v>419</v>
      </c>
      <c r="CF26" t="s">
        <v>419</v>
      </c>
      <c r="CG26" t="s">
        <v>419</v>
      </c>
      <c r="CH26" t="s">
        <v>419</v>
      </c>
      <c r="CI26" t="s">
        <v>419</v>
      </c>
      <c r="CJ26" t="s">
        <v>419</v>
      </c>
      <c r="CK26" t="s">
        <v>419</v>
      </c>
      <c r="CL26" t="s">
        <v>419</v>
      </c>
      <c r="CM26">
        <f>$B$11*DK26+$C$11*DL26+$F$11*DW26*(1-DZ26)</f>
        <v>0</v>
      </c>
      <c r="CN26">
        <f>CM26*CO26</f>
        <v>0</v>
      </c>
      <c r="CO26">
        <f>($B$11*$D$9+$C$11*$D$9+$F$11*((EJ26+EB26)/MAX(EJ26+EB26+EK26, 0.1)*$I$9+EK26/MAX(EJ26+EB26+EK26, 0.1)*$J$9))/($B$11+$C$11+$F$11)</f>
        <v>0</v>
      </c>
      <c r="CP26">
        <f>($B$11*$K$9+$C$11*$K$9+$F$11*((EJ26+EB26)/MAX(EJ26+EB26+EK26, 0.1)*$P$9+EK26/MAX(EJ26+EB26+EK26, 0.1)*$Q$9))/($B$11+$C$11+$F$11)</f>
        <v>0</v>
      </c>
      <c r="CQ26">
        <v>6</v>
      </c>
      <c r="CR26">
        <v>0.5</v>
      </c>
      <c r="CS26" t="s">
        <v>420</v>
      </c>
      <c r="CT26">
        <v>2</v>
      </c>
      <c r="CU26">
        <v>1690471221.099999</v>
      </c>
      <c r="CV26">
        <v>200.1450645161291</v>
      </c>
      <c r="CW26">
        <v>202.196193548387</v>
      </c>
      <c r="CX26">
        <v>26.09178709677419</v>
      </c>
      <c r="CY26">
        <v>23.97405161290323</v>
      </c>
      <c r="CZ26">
        <v>198.779064516129</v>
      </c>
      <c r="DA26">
        <v>25.70767419354839</v>
      </c>
      <c r="DB26">
        <v>600.2044516129033</v>
      </c>
      <c r="DC26">
        <v>101.3696451612904</v>
      </c>
      <c r="DD26">
        <v>0.1001201419354839</v>
      </c>
      <c r="DE26">
        <v>28.30027419354838</v>
      </c>
      <c r="DF26">
        <v>28.46966451612903</v>
      </c>
      <c r="DG26">
        <v>999.9000000000003</v>
      </c>
      <c r="DH26">
        <v>0</v>
      </c>
      <c r="DI26">
        <v>0</v>
      </c>
      <c r="DJ26">
        <v>9994.834193548386</v>
      </c>
      <c r="DK26">
        <v>0</v>
      </c>
      <c r="DL26">
        <v>1391.178064516129</v>
      </c>
      <c r="DM26">
        <v>-2.126342580645161</v>
      </c>
      <c r="DN26">
        <v>205.429935483871</v>
      </c>
      <c r="DO26">
        <v>207.1627419354839</v>
      </c>
      <c r="DP26">
        <v>2.11772870967742</v>
      </c>
      <c r="DQ26">
        <v>202.196193548387</v>
      </c>
      <c r="DR26">
        <v>23.97405161290323</v>
      </c>
      <c r="DS26">
        <v>2.644913225806451</v>
      </c>
      <c r="DT26">
        <v>2.430239677419354</v>
      </c>
      <c r="DU26">
        <v>21.94626774193548</v>
      </c>
      <c r="DV26">
        <v>20.56666451612903</v>
      </c>
      <c r="DW26">
        <v>1500.012580645162</v>
      </c>
      <c r="DX26">
        <v>0.9729950322580644</v>
      </c>
      <c r="DY26">
        <v>0.02700468709677418</v>
      </c>
      <c r="DZ26">
        <v>0</v>
      </c>
      <c r="EA26">
        <v>546.1466451612903</v>
      </c>
      <c r="EB26">
        <v>4.999310000000001</v>
      </c>
      <c r="EC26">
        <v>9855.725806451612</v>
      </c>
      <c r="ED26">
        <v>13259.31935483871</v>
      </c>
      <c r="EE26">
        <v>36.56606451612902</v>
      </c>
      <c r="EF26">
        <v>37.59858064516128</v>
      </c>
      <c r="EG26">
        <v>37</v>
      </c>
      <c r="EH26">
        <v>36.80999999999999</v>
      </c>
      <c r="EI26">
        <v>38.036</v>
      </c>
      <c r="EJ26">
        <v>1454.641935483871</v>
      </c>
      <c r="EK26">
        <v>40.3706451612903</v>
      </c>
      <c r="EL26">
        <v>0</v>
      </c>
      <c r="EM26">
        <v>139.6000001430511</v>
      </c>
      <c r="EN26">
        <v>0</v>
      </c>
      <c r="EO26">
        <v>546.1782692307693</v>
      </c>
      <c r="EP26">
        <v>3.72960685183182</v>
      </c>
      <c r="EQ26">
        <v>49.53435908815959</v>
      </c>
      <c r="ER26">
        <v>9856.798461538461</v>
      </c>
      <c r="ES26">
        <v>15</v>
      </c>
      <c r="ET26">
        <v>1690471248.6</v>
      </c>
      <c r="EU26" t="s">
        <v>474</v>
      </c>
      <c r="EV26">
        <v>1690471248.6</v>
      </c>
      <c r="EW26">
        <v>1690471107.1</v>
      </c>
      <c r="EX26">
        <v>10</v>
      </c>
      <c r="EY26">
        <v>0.074</v>
      </c>
      <c r="EZ26">
        <v>-0.003</v>
      </c>
      <c r="FA26">
        <v>1.366</v>
      </c>
      <c r="FB26">
        <v>0.488</v>
      </c>
      <c r="FC26">
        <v>207</v>
      </c>
      <c r="FD26">
        <v>29</v>
      </c>
      <c r="FE26">
        <v>0.95</v>
      </c>
      <c r="FF26">
        <v>0.06</v>
      </c>
      <c r="FG26">
        <v>1.688529822188658</v>
      </c>
      <c r="FH26">
        <v>-0.09482703410646985</v>
      </c>
      <c r="FI26">
        <v>0.02772349659869527</v>
      </c>
      <c r="FJ26">
        <v>1</v>
      </c>
      <c r="FK26">
        <v>-2.15143825</v>
      </c>
      <c r="FL26">
        <v>0.7005842026266418</v>
      </c>
      <c r="FM26">
        <v>0.07289798714256449</v>
      </c>
      <c r="FN26">
        <v>1</v>
      </c>
      <c r="FO26">
        <v>200.0717</v>
      </c>
      <c r="FP26">
        <v>0.1134327030028273</v>
      </c>
      <c r="FQ26">
        <v>0.02677704240576272</v>
      </c>
      <c r="FR26">
        <v>1</v>
      </c>
      <c r="FS26">
        <v>2.26761575</v>
      </c>
      <c r="FT26">
        <v>-3.394950056285179</v>
      </c>
      <c r="FU26">
        <v>0.3273009451704005</v>
      </c>
      <c r="FV26">
        <v>0</v>
      </c>
      <c r="FW26">
        <v>26.09973333333334</v>
      </c>
      <c r="FX26">
        <v>-3.078770189098981</v>
      </c>
      <c r="FY26">
        <v>0.2278577090105919</v>
      </c>
      <c r="FZ26">
        <v>0</v>
      </c>
      <c r="GA26">
        <v>3</v>
      </c>
      <c r="GB26">
        <v>5</v>
      </c>
      <c r="GC26" t="s">
        <v>449</v>
      </c>
      <c r="GD26">
        <v>3.17638</v>
      </c>
      <c r="GE26">
        <v>2.79742</v>
      </c>
      <c r="GF26">
        <v>0.0565033</v>
      </c>
      <c r="GG26">
        <v>0.0576665</v>
      </c>
      <c r="GH26">
        <v>0.126234</v>
      </c>
      <c r="GI26">
        <v>0.121433</v>
      </c>
      <c r="GJ26">
        <v>29375.9</v>
      </c>
      <c r="GK26">
        <v>23424.6</v>
      </c>
      <c r="GL26">
        <v>29106.1</v>
      </c>
      <c r="GM26">
        <v>24356.9</v>
      </c>
      <c r="GN26">
        <v>32312.2</v>
      </c>
      <c r="GO26">
        <v>31207.8</v>
      </c>
      <c r="GP26">
        <v>40126.7</v>
      </c>
      <c r="GQ26">
        <v>39725.5</v>
      </c>
      <c r="GR26">
        <v>2.1466</v>
      </c>
      <c r="GS26">
        <v>1.86208</v>
      </c>
      <c r="GT26">
        <v>0.0589341</v>
      </c>
      <c r="GU26">
        <v>0</v>
      </c>
      <c r="GV26">
        <v>27.3808</v>
      </c>
      <c r="GW26">
        <v>999.9</v>
      </c>
      <c r="GX26">
        <v>67.3</v>
      </c>
      <c r="GY26">
        <v>31.9</v>
      </c>
      <c r="GZ26">
        <v>31.5231</v>
      </c>
      <c r="HA26">
        <v>62.4735</v>
      </c>
      <c r="HB26">
        <v>35.0481</v>
      </c>
      <c r="HC26">
        <v>1</v>
      </c>
      <c r="HD26">
        <v>0.0912449</v>
      </c>
      <c r="HE26">
        <v>0</v>
      </c>
      <c r="HF26">
        <v>20.2769</v>
      </c>
      <c r="HG26">
        <v>5.22283</v>
      </c>
      <c r="HH26">
        <v>11.9141</v>
      </c>
      <c r="HI26">
        <v>4.9633</v>
      </c>
      <c r="HJ26">
        <v>3.29128</v>
      </c>
      <c r="HK26">
        <v>9999</v>
      </c>
      <c r="HL26">
        <v>9999</v>
      </c>
      <c r="HM26">
        <v>9999</v>
      </c>
      <c r="HN26">
        <v>999.9</v>
      </c>
      <c r="HO26">
        <v>4.97019</v>
      </c>
      <c r="HP26">
        <v>1.87507</v>
      </c>
      <c r="HQ26">
        <v>1.87378</v>
      </c>
      <c r="HR26">
        <v>1.87289</v>
      </c>
      <c r="HS26">
        <v>1.87445</v>
      </c>
      <c r="HT26">
        <v>1.86936</v>
      </c>
      <c r="HU26">
        <v>1.87362</v>
      </c>
      <c r="HV26">
        <v>1.87866</v>
      </c>
      <c r="HW26">
        <v>0</v>
      </c>
      <c r="HX26">
        <v>0</v>
      </c>
      <c r="HY26">
        <v>0</v>
      </c>
      <c r="HZ26">
        <v>0</v>
      </c>
      <c r="IA26" t="s">
        <v>423</v>
      </c>
      <c r="IB26" t="s">
        <v>424</v>
      </c>
      <c r="IC26" t="s">
        <v>425</v>
      </c>
      <c r="ID26" t="s">
        <v>425</v>
      </c>
      <c r="IE26" t="s">
        <v>425</v>
      </c>
      <c r="IF26" t="s">
        <v>425</v>
      </c>
      <c r="IG26">
        <v>0</v>
      </c>
      <c r="IH26">
        <v>100</v>
      </c>
      <c r="II26">
        <v>100</v>
      </c>
      <c r="IJ26">
        <v>1.366</v>
      </c>
      <c r="IK26">
        <v>0.3756</v>
      </c>
      <c r="IL26">
        <v>1.200063491901671</v>
      </c>
      <c r="IM26">
        <v>0.0006505169527216642</v>
      </c>
      <c r="IN26">
        <v>-9.946525650119643E-07</v>
      </c>
      <c r="IO26">
        <v>9.726639054903232E-11</v>
      </c>
      <c r="IP26">
        <v>-0.08290867394279597</v>
      </c>
      <c r="IQ26">
        <v>-0.001002495894158835</v>
      </c>
      <c r="IR26">
        <v>0.0007384742138202362</v>
      </c>
      <c r="IS26">
        <v>2.770066711642725E-07</v>
      </c>
      <c r="IT26">
        <v>0</v>
      </c>
      <c r="IU26">
        <v>1810</v>
      </c>
      <c r="IV26">
        <v>1</v>
      </c>
      <c r="IW26">
        <v>29</v>
      </c>
      <c r="IX26">
        <v>2</v>
      </c>
      <c r="IY26">
        <v>2</v>
      </c>
      <c r="IZ26">
        <v>0.617676</v>
      </c>
      <c r="JA26">
        <v>2.45239</v>
      </c>
      <c r="JB26">
        <v>1.42578</v>
      </c>
      <c r="JC26">
        <v>2.27051</v>
      </c>
      <c r="JD26">
        <v>1.54785</v>
      </c>
      <c r="JE26">
        <v>2.32544</v>
      </c>
      <c r="JF26">
        <v>35.5218</v>
      </c>
      <c r="JG26">
        <v>15.603</v>
      </c>
      <c r="JH26">
        <v>18</v>
      </c>
      <c r="JI26">
        <v>625.827</v>
      </c>
      <c r="JJ26">
        <v>426.811</v>
      </c>
      <c r="JK26">
        <v>24.1118</v>
      </c>
      <c r="JL26">
        <v>28.6389</v>
      </c>
      <c r="JM26">
        <v>29.9961</v>
      </c>
      <c r="JN26">
        <v>28.4734</v>
      </c>
      <c r="JO26">
        <v>28.4196</v>
      </c>
      <c r="JP26">
        <v>12.3768</v>
      </c>
      <c r="JQ26">
        <v>25.4397</v>
      </c>
      <c r="JR26">
        <v>98.8377</v>
      </c>
      <c r="JS26">
        <v>-999.9</v>
      </c>
      <c r="JT26">
        <v>202.16</v>
      </c>
      <c r="JU26">
        <v>23.8913</v>
      </c>
      <c r="JV26">
        <v>94.8049</v>
      </c>
      <c r="JW26">
        <v>101.082</v>
      </c>
    </row>
    <row r="27" spans="1:283">
      <c r="A27">
        <v>11</v>
      </c>
      <c r="B27">
        <v>1690471369.6</v>
      </c>
      <c r="C27">
        <v>1350</v>
      </c>
      <c r="D27" t="s">
        <v>475</v>
      </c>
      <c r="E27" t="s">
        <v>476</v>
      </c>
      <c r="F27">
        <v>15</v>
      </c>
      <c r="L27" t="s">
        <v>413</v>
      </c>
      <c r="N27" t="s">
        <v>414</v>
      </c>
      <c r="O27" t="s">
        <v>415</v>
      </c>
      <c r="P27">
        <v>1690471361.599999</v>
      </c>
      <c r="Q27">
        <f>(R27)/1000</f>
        <v>0</v>
      </c>
      <c r="R27">
        <f>1000*DB27*AP27*(CX27-CY27)/(100*CQ27*(1000-AP27*CX27))</f>
        <v>0</v>
      </c>
      <c r="S27">
        <f>DB27*AP27*(CW27-CV27*(1000-AP27*CY27)/(1000-AP27*CX27))/(100*CQ27)</f>
        <v>0</v>
      </c>
      <c r="T27">
        <f>CV27 - IF(AP27&gt;1, S27*CQ27*100.0/(AR27*DJ27), 0)</f>
        <v>0</v>
      </c>
      <c r="U27">
        <f>((AA27-Q27/2)*T27-S27)/(AA27+Q27/2)</f>
        <v>0</v>
      </c>
      <c r="V27">
        <f>U27*(DC27+DD27)/1000.0</f>
        <v>0</v>
      </c>
      <c r="W27">
        <f>(CV27 - IF(AP27&gt;1, S27*CQ27*100.0/(AR27*DJ27), 0))*(DC27+DD27)/1000.0</f>
        <v>0</v>
      </c>
      <c r="X27">
        <f>2.0/((1/Z27-1/Y27)+SIGN(Z27)*SQRT((1/Z27-1/Y27)*(1/Z27-1/Y27) + 4*CR27/((CR27+1)*(CR27+1))*(2*1/Z27*1/Y27-1/Y27*1/Y27)))</f>
        <v>0</v>
      </c>
      <c r="Y27">
        <f>IF(LEFT(CS27,1)&lt;&gt;"0",IF(LEFT(CS27,1)="1",3.0,CT27),$D$5+$E$5*(DJ27*DC27/($K$5*1000))+$F$5*(DJ27*DC27/($K$5*1000))*MAX(MIN(CQ27,$J$5),$I$5)*MAX(MIN(CQ27,$J$5),$I$5)+$G$5*MAX(MIN(CQ27,$J$5),$I$5)*(DJ27*DC27/($K$5*1000))+$H$5*(DJ27*DC27/($K$5*1000))*(DJ27*DC27/($K$5*1000)))</f>
        <v>0</v>
      </c>
      <c r="Z27">
        <f>Q27*(1000-(1000*0.61365*exp(17.502*AD27/(240.97+AD27))/(DC27+DD27)+CX27)/2)/(1000*0.61365*exp(17.502*AD27/(240.97+AD27))/(DC27+DD27)-CX27)</f>
        <v>0</v>
      </c>
      <c r="AA27">
        <f>1/((CR27+1)/(X27/1.6)+1/(Y27/1.37)) + CR27/((CR27+1)/(X27/1.6) + CR27/(Y27/1.37))</f>
        <v>0</v>
      </c>
      <c r="AB27">
        <f>(CM27*CP27)</f>
        <v>0</v>
      </c>
      <c r="AC27">
        <f>(DE27+(AB27+2*0.95*5.67E-8*(((DE27+$B$7)+273)^4-(DE27+273)^4)-44100*Q27)/(1.84*29.3*Y27+8*0.95*5.67E-8*(DE27+273)^3))</f>
        <v>0</v>
      </c>
      <c r="AD27">
        <f>($C$7*DF27+$D$7*DG27+$E$7*AC27)</f>
        <v>0</v>
      </c>
      <c r="AE27">
        <f>0.61365*exp(17.502*AD27/(240.97+AD27))</f>
        <v>0</v>
      </c>
      <c r="AF27">
        <f>(AG27/AH27*100)</f>
        <v>0</v>
      </c>
      <c r="AG27">
        <f>CX27*(DC27+DD27)/1000</f>
        <v>0</v>
      </c>
      <c r="AH27">
        <f>0.61365*exp(17.502*DE27/(240.97+DE27))</f>
        <v>0</v>
      </c>
      <c r="AI27">
        <f>(AE27-CX27*(DC27+DD27)/1000)</f>
        <v>0</v>
      </c>
      <c r="AJ27">
        <f>(-Q27*44100)</f>
        <v>0</v>
      </c>
      <c r="AK27">
        <f>2*29.3*Y27*0.92*(DE27-AD27)</f>
        <v>0</v>
      </c>
      <c r="AL27">
        <f>2*0.95*5.67E-8*(((DE27+$B$7)+273)^4-(AD27+273)^4)</f>
        <v>0</v>
      </c>
      <c r="AM27">
        <f>AB27+AL27+AJ27+AK27</f>
        <v>0</v>
      </c>
      <c r="AN27">
        <v>0</v>
      </c>
      <c r="AO27">
        <v>0</v>
      </c>
      <c r="AP27">
        <f>IF(AN27*$H$13&gt;=AR27,1.0,(AR27/(AR27-AN27*$H$13)))</f>
        <v>0</v>
      </c>
      <c r="AQ27">
        <f>(AP27-1)*100</f>
        <v>0</v>
      </c>
      <c r="AR27">
        <f>MAX(0,($B$13+$C$13*DJ27)/(1+$D$13*DJ27)*DC27/(DE27+273)*$E$13)</f>
        <v>0</v>
      </c>
      <c r="AS27" t="s">
        <v>457</v>
      </c>
      <c r="AT27">
        <v>12546.1</v>
      </c>
      <c r="AU27">
        <v>563.0744</v>
      </c>
      <c r="AV27">
        <v>1522.73</v>
      </c>
      <c r="AW27">
        <f>1-AU27/AV27</f>
        <v>0</v>
      </c>
      <c r="AX27">
        <v>-2.747998894910844</v>
      </c>
      <c r="AY27" t="s">
        <v>477</v>
      </c>
      <c r="AZ27">
        <v>12554.1</v>
      </c>
      <c r="BA27">
        <v>545.4300384615385</v>
      </c>
      <c r="BB27">
        <v>604.461</v>
      </c>
      <c r="BC27">
        <f>1-BA27/BB27</f>
        <v>0</v>
      </c>
      <c r="BD27">
        <v>0.5</v>
      </c>
      <c r="BE27">
        <f>CN27</f>
        <v>0</v>
      </c>
      <c r="BF27">
        <f>S27</f>
        <v>0</v>
      </c>
      <c r="BG27">
        <f>BC27*BD27*BE27</f>
        <v>0</v>
      </c>
      <c r="BH27">
        <f>(BF27-AX27)/BE27</f>
        <v>0</v>
      </c>
      <c r="BI27">
        <f>(AV27-BB27)/BB27</f>
        <v>0</v>
      </c>
      <c r="BJ27">
        <f>AU27/(AW27+AU27/BB27)</f>
        <v>0</v>
      </c>
      <c r="BK27" t="s">
        <v>478</v>
      </c>
      <c r="BL27">
        <v>418.5</v>
      </c>
      <c r="BM27">
        <f>IF(BL27&lt;&gt;0, BL27, BJ27)</f>
        <v>0</v>
      </c>
      <c r="BN27">
        <f>1-BM27/BB27</f>
        <v>0</v>
      </c>
      <c r="BO27">
        <f>(BB27-BA27)/(BB27-BM27)</f>
        <v>0</v>
      </c>
      <c r="BP27">
        <f>(AV27-BB27)/(AV27-BM27)</f>
        <v>0</v>
      </c>
      <c r="BQ27">
        <f>(BB27-BA27)/(BB27-AU27)</f>
        <v>0</v>
      </c>
      <c r="BR27">
        <f>(AV27-BB27)/(AV27-AU27)</f>
        <v>0</v>
      </c>
      <c r="BS27">
        <f>(BO27*BM27/BA27)</f>
        <v>0</v>
      </c>
      <c r="BT27">
        <f>(1-BS27)</f>
        <v>0</v>
      </c>
      <c r="BU27">
        <v>3565</v>
      </c>
      <c r="BV27">
        <v>300</v>
      </c>
      <c r="BW27">
        <v>300</v>
      </c>
      <c r="BX27">
        <v>300</v>
      </c>
      <c r="BY27">
        <v>12554.1</v>
      </c>
      <c r="BZ27">
        <v>593.45</v>
      </c>
      <c r="CA27">
        <v>-0.009095560000000001</v>
      </c>
      <c r="CB27">
        <v>-1.62</v>
      </c>
      <c r="CC27" t="s">
        <v>419</v>
      </c>
      <c r="CD27" t="s">
        <v>419</v>
      </c>
      <c r="CE27" t="s">
        <v>419</v>
      </c>
      <c r="CF27" t="s">
        <v>419</v>
      </c>
      <c r="CG27" t="s">
        <v>419</v>
      </c>
      <c r="CH27" t="s">
        <v>419</v>
      </c>
      <c r="CI27" t="s">
        <v>419</v>
      </c>
      <c r="CJ27" t="s">
        <v>419</v>
      </c>
      <c r="CK27" t="s">
        <v>419</v>
      </c>
      <c r="CL27" t="s">
        <v>419</v>
      </c>
      <c r="CM27">
        <f>$B$11*DK27+$C$11*DL27+$F$11*DW27*(1-DZ27)</f>
        <v>0</v>
      </c>
      <c r="CN27">
        <f>CM27*CO27</f>
        <v>0</v>
      </c>
      <c r="CO27">
        <f>($B$11*$D$9+$C$11*$D$9+$F$11*((EJ27+EB27)/MAX(EJ27+EB27+EK27, 0.1)*$I$9+EK27/MAX(EJ27+EB27+EK27, 0.1)*$J$9))/($B$11+$C$11+$F$11)</f>
        <v>0</v>
      </c>
      <c r="CP27">
        <f>($B$11*$K$9+$C$11*$K$9+$F$11*((EJ27+EB27)/MAX(EJ27+EB27+EK27, 0.1)*$P$9+EK27/MAX(EJ27+EB27+EK27, 0.1)*$Q$9))/($B$11+$C$11+$F$11)</f>
        <v>0</v>
      </c>
      <c r="CQ27">
        <v>6</v>
      </c>
      <c r="CR27">
        <v>0.5</v>
      </c>
      <c r="CS27" t="s">
        <v>420</v>
      </c>
      <c r="CT27">
        <v>2</v>
      </c>
      <c r="CU27">
        <v>1690471361.599999</v>
      </c>
      <c r="CV27">
        <v>100.0539709677419</v>
      </c>
      <c r="CW27">
        <v>100.3245806451613</v>
      </c>
      <c r="CX27">
        <v>24.02643870967742</v>
      </c>
      <c r="CY27">
        <v>23.38519032258065</v>
      </c>
      <c r="CZ27">
        <v>98.83797096774194</v>
      </c>
      <c r="DA27">
        <v>23.69243870967742</v>
      </c>
      <c r="DB27">
        <v>600.2241935483871</v>
      </c>
      <c r="DC27">
        <v>101.3656129032258</v>
      </c>
      <c r="DD27">
        <v>0.1001457709677419</v>
      </c>
      <c r="DE27">
        <v>27.80391935483871</v>
      </c>
      <c r="DF27">
        <v>28.06947096774194</v>
      </c>
      <c r="DG27">
        <v>999.9000000000003</v>
      </c>
      <c r="DH27">
        <v>0</v>
      </c>
      <c r="DI27">
        <v>0</v>
      </c>
      <c r="DJ27">
        <v>9991.451612903227</v>
      </c>
      <c r="DK27">
        <v>0</v>
      </c>
      <c r="DL27">
        <v>1400.485161290323</v>
      </c>
      <c r="DM27">
        <v>-0.1574650806451613</v>
      </c>
      <c r="DN27">
        <v>102.6307096774193</v>
      </c>
      <c r="DO27">
        <v>102.7269032258065</v>
      </c>
      <c r="DP27">
        <v>0.6188172903225806</v>
      </c>
      <c r="DQ27">
        <v>100.3245806451613</v>
      </c>
      <c r="DR27">
        <v>23.38519032258065</v>
      </c>
      <c r="DS27">
        <v>2.433181612903226</v>
      </c>
      <c r="DT27">
        <v>2.370454516129032</v>
      </c>
      <c r="DU27">
        <v>20.58616451612904</v>
      </c>
      <c r="DV27">
        <v>20.16267096774193</v>
      </c>
      <c r="DW27">
        <v>1499.99064516129</v>
      </c>
      <c r="DX27">
        <v>0.9730082903225806</v>
      </c>
      <c r="DY27">
        <v>0.02699218387096774</v>
      </c>
      <c r="DZ27">
        <v>0</v>
      </c>
      <c r="EA27">
        <v>545.448</v>
      </c>
      <c r="EB27">
        <v>4.999310000000001</v>
      </c>
      <c r="EC27">
        <v>9854.293225806452</v>
      </c>
      <c r="ED27">
        <v>13259.19677419355</v>
      </c>
      <c r="EE27">
        <v>38.85464516129032</v>
      </c>
      <c r="EF27">
        <v>40.24977419354838</v>
      </c>
      <c r="EG27">
        <v>39.22151612903225</v>
      </c>
      <c r="EH27">
        <v>40.1428387096774</v>
      </c>
      <c r="EI27">
        <v>40.56622580645159</v>
      </c>
      <c r="EJ27">
        <v>1454.64</v>
      </c>
      <c r="EK27">
        <v>40.35064516129031</v>
      </c>
      <c r="EL27">
        <v>0</v>
      </c>
      <c r="EM27">
        <v>140</v>
      </c>
      <c r="EN27">
        <v>0</v>
      </c>
      <c r="EO27">
        <v>545.4300384615385</v>
      </c>
      <c r="EP27">
        <v>-3.531316237294472</v>
      </c>
      <c r="EQ27">
        <v>-13.46700848502613</v>
      </c>
      <c r="ER27">
        <v>9854.087307692309</v>
      </c>
      <c r="ES27">
        <v>15</v>
      </c>
      <c r="ET27">
        <v>1690471389.1</v>
      </c>
      <c r="EU27" t="s">
        <v>479</v>
      </c>
      <c r="EV27">
        <v>1690471385.6</v>
      </c>
      <c r="EW27">
        <v>1690471389.1</v>
      </c>
      <c r="EX27">
        <v>11</v>
      </c>
      <c r="EY27">
        <v>-0.113</v>
      </c>
      <c r="EZ27">
        <v>0.023</v>
      </c>
      <c r="FA27">
        <v>1.216</v>
      </c>
      <c r="FB27">
        <v>0.334</v>
      </c>
      <c r="FC27">
        <v>100</v>
      </c>
      <c r="FD27">
        <v>24</v>
      </c>
      <c r="FE27">
        <v>0.17</v>
      </c>
      <c r="FF27">
        <v>0.23</v>
      </c>
      <c r="FG27">
        <v>0.09172239639370612</v>
      </c>
      <c r="FH27">
        <v>0.2342318388045121</v>
      </c>
      <c r="FI27">
        <v>0.03374236153270457</v>
      </c>
      <c r="FJ27">
        <v>1</v>
      </c>
      <c r="FK27">
        <v>-0.1696364268292683</v>
      </c>
      <c r="FL27">
        <v>0.1403712209059234</v>
      </c>
      <c r="FM27">
        <v>0.0350116247592907</v>
      </c>
      <c r="FN27">
        <v>1</v>
      </c>
      <c r="FO27">
        <v>100.17</v>
      </c>
      <c r="FP27">
        <v>-0.439258064516132</v>
      </c>
      <c r="FQ27">
        <v>0.03484435438142112</v>
      </c>
      <c r="FR27">
        <v>1</v>
      </c>
      <c r="FS27">
        <v>0.6774857804878048</v>
      </c>
      <c r="FT27">
        <v>-1.307799993031358</v>
      </c>
      <c r="FU27">
        <v>0.1318592867969881</v>
      </c>
      <c r="FV27">
        <v>0</v>
      </c>
      <c r="FW27">
        <v>23.99194193548387</v>
      </c>
      <c r="FX27">
        <v>1.513814516129015</v>
      </c>
      <c r="FY27">
        <v>0.1145937136546204</v>
      </c>
      <c r="FZ27">
        <v>0</v>
      </c>
      <c r="GA27">
        <v>3</v>
      </c>
      <c r="GB27">
        <v>5</v>
      </c>
      <c r="GC27" t="s">
        <v>449</v>
      </c>
      <c r="GD27">
        <v>3.17664</v>
      </c>
      <c r="GE27">
        <v>2.79674</v>
      </c>
      <c r="GF27">
        <v>0.0293219</v>
      </c>
      <c r="GG27">
        <v>0.0299224</v>
      </c>
      <c r="GH27">
        <v>0.120516</v>
      </c>
      <c r="GI27">
        <v>0.12022</v>
      </c>
      <c r="GJ27">
        <v>30223.5</v>
      </c>
      <c r="GK27">
        <v>24113.6</v>
      </c>
      <c r="GL27">
        <v>29106.8</v>
      </c>
      <c r="GM27">
        <v>24355.8</v>
      </c>
      <c r="GN27">
        <v>32530.4</v>
      </c>
      <c r="GO27">
        <v>31249.3</v>
      </c>
      <c r="GP27">
        <v>40131</v>
      </c>
      <c r="GQ27">
        <v>39724</v>
      </c>
      <c r="GR27">
        <v>2.1461</v>
      </c>
      <c r="GS27">
        <v>1.85945</v>
      </c>
      <c r="GT27">
        <v>0.102632</v>
      </c>
      <c r="GU27">
        <v>0</v>
      </c>
      <c r="GV27">
        <v>26.3871</v>
      </c>
      <c r="GW27">
        <v>999.9</v>
      </c>
      <c r="GX27">
        <v>65.90000000000001</v>
      </c>
      <c r="GY27">
        <v>31.8</v>
      </c>
      <c r="GZ27">
        <v>30.6931</v>
      </c>
      <c r="HA27">
        <v>61.8535</v>
      </c>
      <c r="HB27">
        <v>35.2524</v>
      </c>
      <c r="HC27">
        <v>1</v>
      </c>
      <c r="HD27">
        <v>0.103283</v>
      </c>
      <c r="HE27">
        <v>3.38994</v>
      </c>
      <c r="HF27">
        <v>20.2275</v>
      </c>
      <c r="HG27">
        <v>5.22448</v>
      </c>
      <c r="HH27">
        <v>11.914</v>
      </c>
      <c r="HI27">
        <v>4.9638</v>
      </c>
      <c r="HJ27">
        <v>3.292</v>
      </c>
      <c r="HK27">
        <v>9999</v>
      </c>
      <c r="HL27">
        <v>9999</v>
      </c>
      <c r="HM27">
        <v>9999</v>
      </c>
      <c r="HN27">
        <v>999.9</v>
      </c>
      <c r="HO27">
        <v>4.97017</v>
      </c>
      <c r="HP27">
        <v>1.87501</v>
      </c>
      <c r="HQ27">
        <v>1.87375</v>
      </c>
      <c r="HR27">
        <v>1.87286</v>
      </c>
      <c r="HS27">
        <v>1.87439</v>
      </c>
      <c r="HT27">
        <v>1.86935</v>
      </c>
      <c r="HU27">
        <v>1.87355</v>
      </c>
      <c r="HV27">
        <v>1.87866</v>
      </c>
      <c r="HW27">
        <v>0</v>
      </c>
      <c r="HX27">
        <v>0</v>
      </c>
      <c r="HY27">
        <v>0</v>
      </c>
      <c r="HZ27">
        <v>0</v>
      </c>
      <c r="IA27" t="s">
        <v>423</v>
      </c>
      <c r="IB27" t="s">
        <v>424</v>
      </c>
      <c r="IC27" t="s">
        <v>425</v>
      </c>
      <c r="ID27" t="s">
        <v>425</v>
      </c>
      <c r="IE27" t="s">
        <v>425</v>
      </c>
      <c r="IF27" t="s">
        <v>425</v>
      </c>
      <c r="IG27">
        <v>0</v>
      </c>
      <c r="IH27">
        <v>100</v>
      </c>
      <c r="II27">
        <v>100</v>
      </c>
      <c r="IJ27">
        <v>1.216</v>
      </c>
      <c r="IK27">
        <v>0.334</v>
      </c>
      <c r="IL27">
        <v>1.274497449441608</v>
      </c>
      <c r="IM27">
        <v>0.0006505169527216642</v>
      </c>
      <c r="IN27">
        <v>-9.946525650119643E-07</v>
      </c>
      <c r="IO27">
        <v>9.726639054903232E-11</v>
      </c>
      <c r="IP27">
        <v>-0.08290867394279597</v>
      </c>
      <c r="IQ27">
        <v>-0.001002495894158835</v>
      </c>
      <c r="IR27">
        <v>0.0007384742138202362</v>
      </c>
      <c r="IS27">
        <v>2.770066711642725E-07</v>
      </c>
      <c r="IT27">
        <v>0</v>
      </c>
      <c r="IU27">
        <v>1810</v>
      </c>
      <c r="IV27">
        <v>1</v>
      </c>
      <c r="IW27">
        <v>29</v>
      </c>
      <c r="IX27">
        <v>2</v>
      </c>
      <c r="IY27">
        <v>4.4</v>
      </c>
      <c r="IZ27">
        <v>0.378418</v>
      </c>
      <c r="JA27">
        <v>2.46338</v>
      </c>
      <c r="JB27">
        <v>1.42578</v>
      </c>
      <c r="JC27">
        <v>2.26807</v>
      </c>
      <c r="JD27">
        <v>1.54785</v>
      </c>
      <c r="JE27">
        <v>2.50122</v>
      </c>
      <c r="JF27">
        <v>35.3133</v>
      </c>
      <c r="JG27">
        <v>15.5592</v>
      </c>
      <c r="JH27">
        <v>18</v>
      </c>
      <c r="JI27">
        <v>625.1609999999999</v>
      </c>
      <c r="JJ27">
        <v>425.082</v>
      </c>
      <c r="JK27">
        <v>25.0853</v>
      </c>
      <c r="JL27">
        <v>28.5518</v>
      </c>
      <c r="JM27">
        <v>30.0007</v>
      </c>
      <c r="JN27">
        <v>28.4447</v>
      </c>
      <c r="JO27">
        <v>28.3883</v>
      </c>
      <c r="JP27">
        <v>7.59947</v>
      </c>
      <c r="JQ27">
        <v>22.3814</v>
      </c>
      <c r="JR27">
        <v>97.6657</v>
      </c>
      <c r="JS27">
        <v>25.1029</v>
      </c>
      <c r="JT27">
        <v>100.219</v>
      </c>
      <c r="JU27">
        <v>24.0045</v>
      </c>
      <c r="JV27">
        <v>94.81189999999999</v>
      </c>
      <c r="JW27">
        <v>101.078</v>
      </c>
    </row>
    <row r="28" spans="1:283">
      <c r="A28">
        <v>12</v>
      </c>
      <c r="B28">
        <v>1690471465.1</v>
      </c>
      <c r="C28">
        <v>1445.5</v>
      </c>
      <c r="D28" t="s">
        <v>480</v>
      </c>
      <c r="E28" t="s">
        <v>481</v>
      </c>
      <c r="F28">
        <v>15</v>
      </c>
      <c r="L28" t="s">
        <v>413</v>
      </c>
      <c r="N28" t="s">
        <v>414</v>
      </c>
      <c r="O28" t="s">
        <v>415</v>
      </c>
      <c r="P28">
        <v>1690471457.099999</v>
      </c>
      <c r="Q28">
        <f>(R28)/1000</f>
        <v>0</v>
      </c>
      <c r="R28">
        <f>1000*DB28*AP28*(CX28-CY28)/(100*CQ28*(1000-AP28*CX28))</f>
        <v>0</v>
      </c>
      <c r="S28">
        <f>DB28*AP28*(CW28-CV28*(1000-AP28*CY28)/(1000-AP28*CX28))/(100*CQ28)</f>
        <v>0</v>
      </c>
      <c r="T28">
        <f>CV28 - IF(AP28&gt;1, S28*CQ28*100.0/(AR28*DJ28), 0)</f>
        <v>0</v>
      </c>
      <c r="U28">
        <f>((AA28-Q28/2)*T28-S28)/(AA28+Q28/2)</f>
        <v>0</v>
      </c>
      <c r="V28">
        <f>U28*(DC28+DD28)/1000.0</f>
        <v>0</v>
      </c>
      <c r="W28">
        <f>(CV28 - IF(AP28&gt;1, S28*CQ28*100.0/(AR28*DJ28), 0))*(DC28+DD28)/1000.0</f>
        <v>0</v>
      </c>
      <c r="X28">
        <f>2.0/((1/Z28-1/Y28)+SIGN(Z28)*SQRT((1/Z28-1/Y28)*(1/Z28-1/Y28) + 4*CR28/((CR28+1)*(CR28+1))*(2*1/Z28*1/Y28-1/Y28*1/Y28)))</f>
        <v>0</v>
      </c>
      <c r="Y28">
        <f>IF(LEFT(CS28,1)&lt;&gt;"0",IF(LEFT(CS28,1)="1",3.0,CT28),$D$5+$E$5*(DJ28*DC28/($K$5*1000))+$F$5*(DJ28*DC28/($K$5*1000))*MAX(MIN(CQ28,$J$5),$I$5)*MAX(MIN(CQ28,$J$5),$I$5)+$G$5*MAX(MIN(CQ28,$J$5),$I$5)*(DJ28*DC28/($K$5*1000))+$H$5*(DJ28*DC28/($K$5*1000))*(DJ28*DC28/($K$5*1000)))</f>
        <v>0</v>
      </c>
      <c r="Z28">
        <f>Q28*(1000-(1000*0.61365*exp(17.502*AD28/(240.97+AD28))/(DC28+DD28)+CX28)/2)/(1000*0.61365*exp(17.502*AD28/(240.97+AD28))/(DC28+DD28)-CX28)</f>
        <v>0</v>
      </c>
      <c r="AA28">
        <f>1/((CR28+1)/(X28/1.6)+1/(Y28/1.37)) + CR28/((CR28+1)/(X28/1.6) + CR28/(Y28/1.37))</f>
        <v>0</v>
      </c>
      <c r="AB28">
        <f>(CM28*CP28)</f>
        <v>0</v>
      </c>
      <c r="AC28">
        <f>(DE28+(AB28+2*0.95*5.67E-8*(((DE28+$B$7)+273)^4-(DE28+273)^4)-44100*Q28)/(1.84*29.3*Y28+8*0.95*5.67E-8*(DE28+273)^3))</f>
        <v>0</v>
      </c>
      <c r="AD28">
        <f>($C$7*DF28+$D$7*DG28+$E$7*AC28)</f>
        <v>0</v>
      </c>
      <c r="AE28">
        <f>0.61365*exp(17.502*AD28/(240.97+AD28))</f>
        <v>0</v>
      </c>
      <c r="AF28">
        <f>(AG28/AH28*100)</f>
        <v>0</v>
      </c>
      <c r="AG28">
        <f>CX28*(DC28+DD28)/1000</f>
        <v>0</v>
      </c>
      <c r="AH28">
        <f>0.61365*exp(17.502*DE28/(240.97+DE28))</f>
        <v>0</v>
      </c>
      <c r="AI28">
        <f>(AE28-CX28*(DC28+DD28)/1000)</f>
        <v>0</v>
      </c>
      <c r="AJ28">
        <f>(-Q28*44100)</f>
        <v>0</v>
      </c>
      <c r="AK28">
        <f>2*29.3*Y28*0.92*(DE28-AD28)</f>
        <v>0</v>
      </c>
      <c r="AL28">
        <f>2*0.95*5.67E-8*(((DE28+$B$7)+273)^4-(AD28+273)^4)</f>
        <v>0</v>
      </c>
      <c r="AM28">
        <f>AB28+AL28+AJ28+AK28</f>
        <v>0</v>
      </c>
      <c r="AN28">
        <v>0</v>
      </c>
      <c r="AO28">
        <v>0</v>
      </c>
      <c r="AP28">
        <f>IF(AN28*$H$13&gt;=AR28,1.0,(AR28/(AR28-AN28*$H$13)))</f>
        <v>0</v>
      </c>
      <c r="AQ28">
        <f>(AP28-1)*100</f>
        <v>0</v>
      </c>
      <c r="AR28">
        <f>MAX(0,($B$13+$C$13*DJ28)/(1+$D$13*DJ28)*DC28/(DE28+273)*$E$13)</f>
        <v>0</v>
      </c>
      <c r="AS28" t="s">
        <v>457</v>
      </c>
      <c r="AT28">
        <v>12546.1</v>
      </c>
      <c r="AU28">
        <v>563.0744</v>
      </c>
      <c r="AV28">
        <v>1522.73</v>
      </c>
      <c r="AW28">
        <f>1-AU28/AV28</f>
        <v>0</v>
      </c>
      <c r="AX28">
        <v>-2.747998894910844</v>
      </c>
      <c r="AY28" t="s">
        <v>482</v>
      </c>
      <c r="AZ28">
        <v>12550.8</v>
      </c>
      <c r="BA28">
        <v>543.71196</v>
      </c>
      <c r="BB28">
        <v>600.621</v>
      </c>
      <c r="BC28">
        <f>1-BA28/BB28</f>
        <v>0</v>
      </c>
      <c r="BD28">
        <v>0.5</v>
      </c>
      <c r="BE28">
        <f>CN28</f>
        <v>0</v>
      </c>
      <c r="BF28">
        <f>S28</f>
        <v>0</v>
      </c>
      <c r="BG28">
        <f>BC28*BD28*BE28</f>
        <v>0</v>
      </c>
      <c r="BH28">
        <f>(BF28-AX28)/BE28</f>
        <v>0</v>
      </c>
      <c r="BI28">
        <f>(AV28-BB28)/BB28</f>
        <v>0</v>
      </c>
      <c r="BJ28">
        <f>AU28/(AW28+AU28/BB28)</f>
        <v>0</v>
      </c>
      <c r="BK28" t="s">
        <v>483</v>
      </c>
      <c r="BL28">
        <v>419.75</v>
      </c>
      <c r="BM28">
        <f>IF(BL28&lt;&gt;0, BL28, BJ28)</f>
        <v>0</v>
      </c>
      <c r="BN28">
        <f>1-BM28/BB28</f>
        <v>0</v>
      </c>
      <c r="BO28">
        <f>(BB28-BA28)/(BB28-BM28)</f>
        <v>0</v>
      </c>
      <c r="BP28">
        <f>(AV28-BB28)/(AV28-BM28)</f>
        <v>0</v>
      </c>
      <c r="BQ28">
        <f>(BB28-BA28)/(BB28-AU28)</f>
        <v>0</v>
      </c>
      <c r="BR28">
        <f>(AV28-BB28)/(AV28-AU28)</f>
        <v>0</v>
      </c>
      <c r="BS28">
        <f>(BO28*BM28/BA28)</f>
        <v>0</v>
      </c>
      <c r="BT28">
        <f>(1-BS28)</f>
        <v>0</v>
      </c>
      <c r="BU28">
        <v>3567</v>
      </c>
      <c r="BV28">
        <v>300</v>
      </c>
      <c r="BW28">
        <v>300</v>
      </c>
      <c r="BX28">
        <v>300</v>
      </c>
      <c r="BY28">
        <v>12550.8</v>
      </c>
      <c r="BZ28">
        <v>589.3</v>
      </c>
      <c r="CA28">
        <v>-0.00909158</v>
      </c>
      <c r="CB28">
        <v>-1.12</v>
      </c>
      <c r="CC28" t="s">
        <v>419</v>
      </c>
      <c r="CD28" t="s">
        <v>419</v>
      </c>
      <c r="CE28" t="s">
        <v>419</v>
      </c>
      <c r="CF28" t="s">
        <v>419</v>
      </c>
      <c r="CG28" t="s">
        <v>419</v>
      </c>
      <c r="CH28" t="s">
        <v>419</v>
      </c>
      <c r="CI28" t="s">
        <v>419</v>
      </c>
      <c r="CJ28" t="s">
        <v>419</v>
      </c>
      <c r="CK28" t="s">
        <v>419</v>
      </c>
      <c r="CL28" t="s">
        <v>419</v>
      </c>
      <c r="CM28">
        <f>$B$11*DK28+$C$11*DL28+$F$11*DW28*(1-DZ28)</f>
        <v>0</v>
      </c>
      <c r="CN28">
        <f>CM28*CO28</f>
        <v>0</v>
      </c>
      <c r="CO28">
        <f>($B$11*$D$9+$C$11*$D$9+$F$11*((EJ28+EB28)/MAX(EJ28+EB28+EK28, 0.1)*$I$9+EK28/MAX(EJ28+EB28+EK28, 0.1)*$J$9))/($B$11+$C$11+$F$11)</f>
        <v>0</v>
      </c>
      <c r="CP28">
        <f>($B$11*$K$9+$C$11*$K$9+$F$11*((EJ28+EB28)/MAX(EJ28+EB28+EK28, 0.1)*$P$9+EK28/MAX(EJ28+EB28+EK28, 0.1)*$Q$9))/($B$11+$C$11+$F$11)</f>
        <v>0</v>
      </c>
      <c r="CQ28">
        <v>6</v>
      </c>
      <c r="CR28">
        <v>0.5</v>
      </c>
      <c r="CS28" t="s">
        <v>420</v>
      </c>
      <c r="CT28">
        <v>2</v>
      </c>
      <c r="CU28">
        <v>1690471457.099999</v>
      </c>
      <c r="CV28">
        <v>50.87542258064516</v>
      </c>
      <c r="CW28">
        <v>50.0934870967742</v>
      </c>
      <c r="CX28">
        <v>22.59964193548387</v>
      </c>
      <c r="CY28">
        <v>21.48234838709677</v>
      </c>
      <c r="CZ28">
        <v>49.57642258064516</v>
      </c>
      <c r="DA28">
        <v>22.31085483870968</v>
      </c>
      <c r="DB28">
        <v>600.1991935483869</v>
      </c>
      <c r="DC28">
        <v>101.367935483871</v>
      </c>
      <c r="DD28">
        <v>0.09983315806451612</v>
      </c>
      <c r="DE28">
        <v>27.81411935483871</v>
      </c>
      <c r="DF28">
        <v>28.03625161290323</v>
      </c>
      <c r="DG28">
        <v>999.9000000000003</v>
      </c>
      <c r="DH28">
        <v>0</v>
      </c>
      <c r="DI28">
        <v>0</v>
      </c>
      <c r="DJ28">
        <v>10004.21387096774</v>
      </c>
      <c r="DK28">
        <v>0</v>
      </c>
      <c r="DL28">
        <v>1412.33</v>
      </c>
      <c r="DM28">
        <v>0.6741793548387096</v>
      </c>
      <c r="DN28">
        <v>51.94152903225807</v>
      </c>
      <c r="DO28">
        <v>51.19323225806451</v>
      </c>
      <c r="DP28">
        <v>1.117291290322581</v>
      </c>
      <c r="DQ28">
        <v>50.0934870967742</v>
      </c>
      <c r="DR28">
        <v>21.48234838709677</v>
      </c>
      <c r="DS28">
        <v>2.290876774193548</v>
      </c>
      <c r="DT28">
        <v>2.17762064516129</v>
      </c>
      <c r="DU28">
        <v>19.61239032258064</v>
      </c>
      <c r="DV28">
        <v>18.79860967741935</v>
      </c>
      <c r="DW28">
        <v>1500.016129032258</v>
      </c>
      <c r="DX28">
        <v>0.9730047096774193</v>
      </c>
      <c r="DY28">
        <v>0.02699547419354839</v>
      </c>
      <c r="DZ28">
        <v>0</v>
      </c>
      <c r="EA28">
        <v>543.7172903225805</v>
      </c>
      <c r="EB28">
        <v>4.999310000000001</v>
      </c>
      <c r="EC28">
        <v>9850.284516129033</v>
      </c>
      <c r="ED28">
        <v>13259.39032258065</v>
      </c>
      <c r="EE28">
        <v>40.16103225806451</v>
      </c>
      <c r="EF28">
        <v>40.95538709677417</v>
      </c>
      <c r="EG28">
        <v>40.40093548387095</v>
      </c>
      <c r="EH28">
        <v>41.17316129032256</v>
      </c>
      <c r="EI28">
        <v>41.33838709677418</v>
      </c>
      <c r="EJ28">
        <v>1454.658709677419</v>
      </c>
      <c r="EK28">
        <v>40.35870967741934</v>
      </c>
      <c r="EL28">
        <v>0</v>
      </c>
      <c r="EM28">
        <v>95</v>
      </c>
      <c r="EN28">
        <v>0</v>
      </c>
      <c r="EO28">
        <v>543.71196</v>
      </c>
      <c r="EP28">
        <v>0.7348461582994004</v>
      </c>
      <c r="EQ28">
        <v>33.92000014318469</v>
      </c>
      <c r="ER28">
        <v>9850.412399999999</v>
      </c>
      <c r="ES28">
        <v>15</v>
      </c>
      <c r="ET28">
        <v>1690471481.1</v>
      </c>
      <c r="EU28" t="s">
        <v>484</v>
      </c>
      <c r="EV28">
        <v>1690471481.1</v>
      </c>
      <c r="EW28">
        <v>1690471389.1</v>
      </c>
      <c r="EX28">
        <v>12</v>
      </c>
      <c r="EY28">
        <v>0.108</v>
      </c>
      <c r="EZ28">
        <v>0.023</v>
      </c>
      <c r="FA28">
        <v>1.299</v>
      </c>
      <c r="FB28">
        <v>0.334</v>
      </c>
      <c r="FC28">
        <v>50</v>
      </c>
      <c r="FD28">
        <v>24</v>
      </c>
      <c r="FE28">
        <v>0.36</v>
      </c>
      <c r="FF28">
        <v>0.23</v>
      </c>
      <c r="FG28">
        <v>-0.7347000621223082</v>
      </c>
      <c r="FH28">
        <v>0.4291196452728737</v>
      </c>
      <c r="FI28">
        <v>0.03544987307449016</v>
      </c>
      <c r="FJ28">
        <v>1</v>
      </c>
      <c r="FK28">
        <v>0.6892948536585366</v>
      </c>
      <c r="FL28">
        <v>-0.386745303135888</v>
      </c>
      <c r="FM28">
        <v>0.04279735832545183</v>
      </c>
      <c r="FN28">
        <v>1</v>
      </c>
      <c r="FO28">
        <v>50.76766451612903</v>
      </c>
      <c r="FP28">
        <v>-2.369400000000065</v>
      </c>
      <c r="FQ28">
        <v>0.1771877727311091</v>
      </c>
      <c r="FR28">
        <v>1</v>
      </c>
      <c r="FS28">
        <v>1.109980731707317</v>
      </c>
      <c r="FT28">
        <v>0.1876657839721263</v>
      </c>
      <c r="FU28">
        <v>0.02009072099742345</v>
      </c>
      <c r="FV28">
        <v>1</v>
      </c>
      <c r="FW28">
        <v>22.59964193548387</v>
      </c>
      <c r="FX28">
        <v>0.2254306451612103</v>
      </c>
      <c r="FY28">
        <v>0.01771348628175442</v>
      </c>
      <c r="FZ28">
        <v>1</v>
      </c>
      <c r="GA28">
        <v>5</v>
      </c>
      <c r="GB28">
        <v>5</v>
      </c>
      <c r="GC28" t="s">
        <v>459</v>
      </c>
      <c r="GD28">
        <v>3.17656</v>
      </c>
      <c r="GE28">
        <v>2.79665</v>
      </c>
      <c r="GF28">
        <v>0.0147505</v>
      </c>
      <c r="GG28">
        <v>0.0150132</v>
      </c>
      <c r="GH28">
        <v>0.115129</v>
      </c>
      <c r="GI28">
        <v>0.112166</v>
      </c>
      <c r="GJ28">
        <v>30682.5</v>
      </c>
      <c r="GK28">
        <v>24487.2</v>
      </c>
      <c r="GL28">
        <v>29111.7</v>
      </c>
      <c r="GM28">
        <v>24358.6</v>
      </c>
      <c r="GN28">
        <v>32740</v>
      </c>
      <c r="GO28">
        <v>31542.8</v>
      </c>
      <c r="GP28">
        <v>40139.5</v>
      </c>
      <c r="GQ28">
        <v>39728.8</v>
      </c>
      <c r="GR28">
        <v>2.14785</v>
      </c>
      <c r="GS28">
        <v>1.85465</v>
      </c>
      <c r="GT28">
        <v>0.07721409999999999</v>
      </c>
      <c r="GU28">
        <v>0</v>
      </c>
      <c r="GV28">
        <v>26.7681</v>
      </c>
      <c r="GW28">
        <v>999.9</v>
      </c>
      <c r="GX28">
        <v>66</v>
      </c>
      <c r="GY28">
        <v>31.8</v>
      </c>
      <c r="GZ28">
        <v>30.7405</v>
      </c>
      <c r="HA28">
        <v>62.0635</v>
      </c>
      <c r="HB28">
        <v>35.9215</v>
      </c>
      <c r="HC28">
        <v>1</v>
      </c>
      <c r="HD28">
        <v>0.0898577</v>
      </c>
      <c r="HE28">
        <v>1.75889</v>
      </c>
      <c r="HF28">
        <v>20.255</v>
      </c>
      <c r="HG28">
        <v>5.22822</v>
      </c>
      <c r="HH28">
        <v>11.9117</v>
      </c>
      <c r="HI28">
        <v>4.96375</v>
      </c>
      <c r="HJ28">
        <v>3.292</v>
      </c>
      <c r="HK28">
        <v>9999</v>
      </c>
      <c r="HL28">
        <v>9999</v>
      </c>
      <c r="HM28">
        <v>9999</v>
      </c>
      <c r="HN28">
        <v>999.9</v>
      </c>
      <c r="HO28">
        <v>4.97017</v>
      </c>
      <c r="HP28">
        <v>1.875</v>
      </c>
      <c r="HQ28">
        <v>1.87377</v>
      </c>
      <c r="HR28">
        <v>1.87286</v>
      </c>
      <c r="HS28">
        <v>1.87439</v>
      </c>
      <c r="HT28">
        <v>1.86935</v>
      </c>
      <c r="HU28">
        <v>1.87353</v>
      </c>
      <c r="HV28">
        <v>1.87864</v>
      </c>
      <c r="HW28">
        <v>0</v>
      </c>
      <c r="HX28">
        <v>0</v>
      </c>
      <c r="HY28">
        <v>0</v>
      </c>
      <c r="HZ28">
        <v>0</v>
      </c>
      <c r="IA28" t="s">
        <v>423</v>
      </c>
      <c r="IB28" t="s">
        <v>424</v>
      </c>
      <c r="IC28" t="s">
        <v>425</v>
      </c>
      <c r="ID28" t="s">
        <v>425</v>
      </c>
      <c r="IE28" t="s">
        <v>425</v>
      </c>
      <c r="IF28" t="s">
        <v>425</v>
      </c>
      <c r="IG28">
        <v>0</v>
      </c>
      <c r="IH28">
        <v>100</v>
      </c>
      <c r="II28">
        <v>100</v>
      </c>
      <c r="IJ28">
        <v>1.299</v>
      </c>
      <c r="IK28">
        <v>0.2893</v>
      </c>
      <c r="IL28">
        <v>1.161430137059473</v>
      </c>
      <c r="IM28">
        <v>0.0006505169527216642</v>
      </c>
      <c r="IN28">
        <v>-9.946525650119643E-07</v>
      </c>
      <c r="IO28">
        <v>9.726639054903232E-11</v>
      </c>
      <c r="IP28">
        <v>-0.05952728537658449</v>
      </c>
      <c r="IQ28">
        <v>-0.001002495894158835</v>
      </c>
      <c r="IR28">
        <v>0.0007384742138202362</v>
      </c>
      <c r="IS28">
        <v>2.770066711642725E-07</v>
      </c>
      <c r="IT28">
        <v>0</v>
      </c>
      <c r="IU28">
        <v>1810</v>
      </c>
      <c r="IV28">
        <v>1</v>
      </c>
      <c r="IW28">
        <v>29</v>
      </c>
      <c r="IX28">
        <v>1.3</v>
      </c>
      <c r="IY28">
        <v>1.3</v>
      </c>
      <c r="IZ28">
        <v>0.26001</v>
      </c>
      <c r="JA28">
        <v>2.48779</v>
      </c>
      <c r="JB28">
        <v>1.42578</v>
      </c>
      <c r="JC28">
        <v>2.26929</v>
      </c>
      <c r="JD28">
        <v>1.54785</v>
      </c>
      <c r="JE28">
        <v>2.4646</v>
      </c>
      <c r="JF28">
        <v>35.2671</v>
      </c>
      <c r="JG28">
        <v>15.5592</v>
      </c>
      <c r="JH28">
        <v>18</v>
      </c>
      <c r="JI28">
        <v>626.332</v>
      </c>
      <c r="JJ28">
        <v>422.314</v>
      </c>
      <c r="JK28">
        <v>24.1968</v>
      </c>
      <c r="JL28">
        <v>28.5216</v>
      </c>
      <c r="JM28">
        <v>30</v>
      </c>
      <c r="JN28">
        <v>28.4328</v>
      </c>
      <c r="JO28">
        <v>28.3838</v>
      </c>
      <c r="JP28">
        <v>5.2484</v>
      </c>
      <c r="JQ28">
        <v>29.8401</v>
      </c>
      <c r="JR28">
        <v>94.1728</v>
      </c>
      <c r="JS28">
        <v>24.1982</v>
      </c>
      <c r="JT28">
        <v>49.7948</v>
      </c>
      <c r="JU28">
        <v>21.6058</v>
      </c>
      <c r="JV28">
        <v>94.8302</v>
      </c>
      <c r="JW28">
        <v>101.09</v>
      </c>
    </row>
    <row r="29" spans="1:283">
      <c r="A29">
        <v>13</v>
      </c>
      <c r="B29">
        <v>1690471561.1</v>
      </c>
      <c r="C29">
        <v>1541.5</v>
      </c>
      <c r="D29" t="s">
        <v>485</v>
      </c>
      <c r="E29" t="s">
        <v>486</v>
      </c>
      <c r="F29">
        <v>15</v>
      </c>
      <c r="L29" t="s">
        <v>413</v>
      </c>
      <c r="N29" t="s">
        <v>414</v>
      </c>
      <c r="O29" t="s">
        <v>415</v>
      </c>
      <c r="P29">
        <v>1690471553.099999</v>
      </c>
      <c r="Q29">
        <f>(R29)/1000</f>
        <v>0</v>
      </c>
      <c r="R29">
        <f>1000*DB29*AP29*(CX29-CY29)/(100*CQ29*(1000-AP29*CX29))</f>
        <v>0</v>
      </c>
      <c r="S29">
        <f>DB29*AP29*(CW29-CV29*(1000-AP29*CY29)/(1000-AP29*CX29))/(100*CQ29)</f>
        <v>0</v>
      </c>
      <c r="T29">
        <f>CV29 - IF(AP29&gt;1, S29*CQ29*100.0/(AR29*DJ29), 0)</f>
        <v>0</v>
      </c>
      <c r="U29">
        <f>((AA29-Q29/2)*T29-S29)/(AA29+Q29/2)</f>
        <v>0</v>
      </c>
      <c r="V29">
        <f>U29*(DC29+DD29)/1000.0</f>
        <v>0</v>
      </c>
      <c r="W29">
        <f>(CV29 - IF(AP29&gt;1, S29*CQ29*100.0/(AR29*DJ29), 0))*(DC29+DD29)/1000.0</f>
        <v>0</v>
      </c>
      <c r="X29">
        <f>2.0/((1/Z29-1/Y29)+SIGN(Z29)*SQRT((1/Z29-1/Y29)*(1/Z29-1/Y29) + 4*CR29/((CR29+1)*(CR29+1))*(2*1/Z29*1/Y29-1/Y29*1/Y29)))</f>
        <v>0</v>
      </c>
      <c r="Y29">
        <f>IF(LEFT(CS29,1)&lt;&gt;"0",IF(LEFT(CS29,1)="1",3.0,CT29),$D$5+$E$5*(DJ29*DC29/($K$5*1000))+$F$5*(DJ29*DC29/($K$5*1000))*MAX(MIN(CQ29,$J$5),$I$5)*MAX(MIN(CQ29,$J$5),$I$5)+$G$5*MAX(MIN(CQ29,$J$5),$I$5)*(DJ29*DC29/($K$5*1000))+$H$5*(DJ29*DC29/($K$5*1000))*(DJ29*DC29/($K$5*1000)))</f>
        <v>0</v>
      </c>
      <c r="Z29">
        <f>Q29*(1000-(1000*0.61365*exp(17.502*AD29/(240.97+AD29))/(DC29+DD29)+CX29)/2)/(1000*0.61365*exp(17.502*AD29/(240.97+AD29))/(DC29+DD29)-CX29)</f>
        <v>0</v>
      </c>
      <c r="AA29">
        <f>1/((CR29+1)/(X29/1.6)+1/(Y29/1.37)) + CR29/((CR29+1)/(X29/1.6) + CR29/(Y29/1.37))</f>
        <v>0</v>
      </c>
      <c r="AB29">
        <f>(CM29*CP29)</f>
        <v>0</v>
      </c>
      <c r="AC29">
        <f>(DE29+(AB29+2*0.95*5.67E-8*(((DE29+$B$7)+273)^4-(DE29+273)^4)-44100*Q29)/(1.84*29.3*Y29+8*0.95*5.67E-8*(DE29+273)^3))</f>
        <v>0</v>
      </c>
      <c r="AD29">
        <f>($C$7*DF29+$D$7*DG29+$E$7*AC29)</f>
        <v>0</v>
      </c>
      <c r="AE29">
        <f>0.61365*exp(17.502*AD29/(240.97+AD29))</f>
        <v>0</v>
      </c>
      <c r="AF29">
        <f>(AG29/AH29*100)</f>
        <v>0</v>
      </c>
      <c r="AG29">
        <f>CX29*(DC29+DD29)/1000</f>
        <v>0</v>
      </c>
      <c r="AH29">
        <f>0.61365*exp(17.502*DE29/(240.97+DE29))</f>
        <v>0</v>
      </c>
      <c r="AI29">
        <f>(AE29-CX29*(DC29+DD29)/1000)</f>
        <v>0</v>
      </c>
      <c r="AJ29">
        <f>(-Q29*44100)</f>
        <v>0</v>
      </c>
      <c r="AK29">
        <f>2*29.3*Y29*0.92*(DE29-AD29)</f>
        <v>0</v>
      </c>
      <c r="AL29">
        <f>2*0.95*5.67E-8*(((DE29+$B$7)+273)^4-(AD29+273)^4)</f>
        <v>0</v>
      </c>
      <c r="AM29">
        <f>AB29+AL29+AJ29+AK29</f>
        <v>0</v>
      </c>
      <c r="AN29">
        <v>0</v>
      </c>
      <c r="AO29">
        <v>0</v>
      </c>
      <c r="AP29">
        <f>IF(AN29*$H$13&gt;=AR29,1.0,(AR29/(AR29-AN29*$H$13)))</f>
        <v>0</v>
      </c>
      <c r="AQ29">
        <f>(AP29-1)*100</f>
        <v>0</v>
      </c>
      <c r="AR29">
        <f>MAX(0,($B$13+$C$13*DJ29)/(1+$D$13*DJ29)*DC29/(DE29+273)*$E$13)</f>
        <v>0</v>
      </c>
      <c r="AS29" t="s">
        <v>457</v>
      </c>
      <c r="AT29">
        <v>12546.1</v>
      </c>
      <c r="AU29">
        <v>563.0744</v>
      </c>
      <c r="AV29">
        <v>1522.73</v>
      </c>
      <c r="AW29">
        <f>1-AU29/AV29</f>
        <v>0</v>
      </c>
      <c r="AX29">
        <v>-2.747998894910844</v>
      </c>
      <c r="AY29" t="s">
        <v>487</v>
      </c>
      <c r="AZ29">
        <v>12554.2</v>
      </c>
      <c r="BA29">
        <v>545.9148846153846</v>
      </c>
      <c r="BB29">
        <v>598.194</v>
      </c>
      <c r="BC29">
        <f>1-BA29/BB29</f>
        <v>0</v>
      </c>
      <c r="BD29">
        <v>0.5</v>
      </c>
      <c r="BE29">
        <f>CN29</f>
        <v>0</v>
      </c>
      <c r="BF29">
        <f>S29</f>
        <v>0</v>
      </c>
      <c r="BG29">
        <f>BC29*BD29*BE29</f>
        <v>0</v>
      </c>
      <c r="BH29">
        <f>(BF29-AX29)/BE29</f>
        <v>0</v>
      </c>
      <c r="BI29">
        <f>(AV29-BB29)/BB29</f>
        <v>0</v>
      </c>
      <c r="BJ29">
        <f>AU29/(AW29+AU29/BB29)</f>
        <v>0</v>
      </c>
      <c r="BK29" t="s">
        <v>488</v>
      </c>
      <c r="BL29">
        <v>421.02</v>
      </c>
      <c r="BM29">
        <f>IF(BL29&lt;&gt;0, BL29, BJ29)</f>
        <v>0</v>
      </c>
      <c r="BN29">
        <f>1-BM29/BB29</f>
        <v>0</v>
      </c>
      <c r="BO29">
        <f>(BB29-BA29)/(BB29-BM29)</f>
        <v>0</v>
      </c>
      <c r="BP29">
        <f>(AV29-BB29)/(AV29-BM29)</f>
        <v>0</v>
      </c>
      <c r="BQ29">
        <f>(BB29-BA29)/(BB29-AU29)</f>
        <v>0</v>
      </c>
      <c r="BR29">
        <f>(AV29-BB29)/(AV29-AU29)</f>
        <v>0</v>
      </c>
      <c r="BS29">
        <f>(BO29*BM29/BA29)</f>
        <v>0</v>
      </c>
      <c r="BT29">
        <f>(1-BS29)</f>
        <v>0</v>
      </c>
      <c r="BU29">
        <v>3569</v>
      </c>
      <c r="BV29">
        <v>300</v>
      </c>
      <c r="BW29">
        <v>300</v>
      </c>
      <c r="BX29">
        <v>300</v>
      </c>
      <c r="BY29">
        <v>12554.2</v>
      </c>
      <c r="BZ29">
        <v>587.77</v>
      </c>
      <c r="CA29">
        <v>-0.00909445</v>
      </c>
      <c r="CB29">
        <v>-1.45</v>
      </c>
      <c r="CC29" t="s">
        <v>419</v>
      </c>
      <c r="CD29" t="s">
        <v>419</v>
      </c>
      <c r="CE29" t="s">
        <v>419</v>
      </c>
      <c r="CF29" t="s">
        <v>419</v>
      </c>
      <c r="CG29" t="s">
        <v>419</v>
      </c>
      <c r="CH29" t="s">
        <v>419</v>
      </c>
      <c r="CI29" t="s">
        <v>419</v>
      </c>
      <c r="CJ29" t="s">
        <v>419</v>
      </c>
      <c r="CK29" t="s">
        <v>419</v>
      </c>
      <c r="CL29" t="s">
        <v>419</v>
      </c>
      <c r="CM29">
        <f>$B$11*DK29+$C$11*DL29+$F$11*DW29*(1-DZ29)</f>
        <v>0</v>
      </c>
      <c r="CN29">
        <f>CM29*CO29</f>
        <v>0</v>
      </c>
      <c r="CO29">
        <f>($B$11*$D$9+$C$11*$D$9+$F$11*((EJ29+EB29)/MAX(EJ29+EB29+EK29, 0.1)*$I$9+EK29/MAX(EJ29+EB29+EK29, 0.1)*$J$9))/($B$11+$C$11+$F$11)</f>
        <v>0</v>
      </c>
      <c r="CP29">
        <f>($B$11*$K$9+$C$11*$K$9+$F$11*((EJ29+EB29)/MAX(EJ29+EB29+EK29, 0.1)*$P$9+EK29/MAX(EJ29+EB29+EK29, 0.1)*$Q$9))/($B$11+$C$11+$F$11)</f>
        <v>0</v>
      </c>
      <c r="CQ29">
        <v>6</v>
      </c>
      <c r="CR29">
        <v>0.5</v>
      </c>
      <c r="CS29" t="s">
        <v>420</v>
      </c>
      <c r="CT29">
        <v>2</v>
      </c>
      <c r="CU29">
        <v>1690471553.099999</v>
      </c>
      <c r="CV29">
        <v>1.834475677419355</v>
      </c>
      <c r="CW29">
        <v>0.3376385161290323</v>
      </c>
      <c r="CX29">
        <v>22.27886129032258</v>
      </c>
      <c r="CY29">
        <v>21.26126451612904</v>
      </c>
      <c r="CZ29">
        <v>0.5144756774193548</v>
      </c>
      <c r="DA29">
        <v>22.00007419354838</v>
      </c>
      <c r="DB29">
        <v>600.2029677419355</v>
      </c>
      <c r="DC29">
        <v>101.3684838709678</v>
      </c>
      <c r="DD29">
        <v>0.09977243548387094</v>
      </c>
      <c r="DE29">
        <v>27.7425064516129</v>
      </c>
      <c r="DF29">
        <v>27.97634516129032</v>
      </c>
      <c r="DG29">
        <v>999.9000000000003</v>
      </c>
      <c r="DH29">
        <v>0</v>
      </c>
      <c r="DI29">
        <v>0</v>
      </c>
      <c r="DJ29">
        <v>10009.8364516129</v>
      </c>
      <c r="DK29">
        <v>0</v>
      </c>
      <c r="DL29">
        <v>1418.915161290323</v>
      </c>
      <c r="DM29">
        <v>1.446560322580645</v>
      </c>
      <c r="DN29">
        <v>1.824854193548387</v>
      </c>
      <c r="DO29">
        <v>0.3449731290322581</v>
      </c>
      <c r="DP29">
        <v>1.017593225806452</v>
      </c>
      <c r="DQ29">
        <v>0.3376385161290323</v>
      </c>
      <c r="DR29">
        <v>21.26126451612904</v>
      </c>
      <c r="DS29">
        <v>2.258373225806452</v>
      </c>
      <c r="DT29">
        <v>2.155222258064516</v>
      </c>
      <c r="DU29">
        <v>19.38247741935484</v>
      </c>
      <c r="DV29">
        <v>18.63328709677419</v>
      </c>
      <c r="DW29">
        <v>1500.036129032258</v>
      </c>
      <c r="DX29">
        <v>0.972994387096774</v>
      </c>
      <c r="DY29">
        <v>0.02700534516129031</v>
      </c>
      <c r="DZ29">
        <v>0</v>
      </c>
      <c r="EA29">
        <v>545.8909354838711</v>
      </c>
      <c r="EB29">
        <v>4.999310000000001</v>
      </c>
      <c r="EC29">
        <v>9833.252258064516</v>
      </c>
      <c r="ED29">
        <v>13259.53870967742</v>
      </c>
      <c r="EE29">
        <v>39.31832258064516</v>
      </c>
      <c r="EF29">
        <v>39.84045161290321</v>
      </c>
      <c r="EG29">
        <v>39.71138709677417</v>
      </c>
      <c r="EH29">
        <v>39.10258064516128</v>
      </c>
      <c r="EI29">
        <v>40.286</v>
      </c>
      <c r="EJ29">
        <v>1454.665161290322</v>
      </c>
      <c r="EK29">
        <v>40.37096774193546</v>
      </c>
      <c r="EL29">
        <v>0</v>
      </c>
      <c r="EM29">
        <v>95.60000014305115</v>
      </c>
      <c r="EN29">
        <v>0</v>
      </c>
      <c r="EO29">
        <v>545.9148846153846</v>
      </c>
      <c r="EP29">
        <v>1.49535042012426</v>
      </c>
      <c r="EQ29">
        <v>-56.4977777588468</v>
      </c>
      <c r="ER29">
        <v>9832.528461538461</v>
      </c>
      <c r="ES29">
        <v>15</v>
      </c>
      <c r="ET29">
        <v>1690471579.6</v>
      </c>
      <c r="EU29" t="s">
        <v>489</v>
      </c>
      <c r="EV29">
        <v>1690471579.6</v>
      </c>
      <c r="EW29">
        <v>1690471389.1</v>
      </c>
      <c r="EX29">
        <v>13</v>
      </c>
      <c r="EY29">
        <v>0.051</v>
      </c>
      <c r="EZ29">
        <v>0.023</v>
      </c>
      <c r="FA29">
        <v>1.32</v>
      </c>
      <c r="FB29">
        <v>0.334</v>
      </c>
      <c r="FC29">
        <v>1</v>
      </c>
      <c r="FD29">
        <v>24</v>
      </c>
      <c r="FE29">
        <v>0.36</v>
      </c>
      <c r="FF29">
        <v>0.23</v>
      </c>
      <c r="FG29">
        <v>-1.447802152232829</v>
      </c>
      <c r="FH29">
        <v>0.1551431932040334</v>
      </c>
      <c r="FI29">
        <v>0.0243723469304601</v>
      </c>
      <c r="FJ29">
        <v>1</v>
      </c>
      <c r="FK29">
        <v>1.44678675</v>
      </c>
      <c r="FL29">
        <v>-0.07314247654784888</v>
      </c>
      <c r="FM29">
        <v>0.02211821165776067</v>
      </c>
      <c r="FN29">
        <v>1</v>
      </c>
      <c r="FO29">
        <v>1.783816333333334</v>
      </c>
      <c r="FP29">
        <v>-0.1210339488320331</v>
      </c>
      <c r="FQ29">
        <v>0.0190757436697906</v>
      </c>
      <c r="FR29">
        <v>1</v>
      </c>
      <c r="FS29">
        <v>1.012928125</v>
      </c>
      <c r="FT29">
        <v>0.2366972645403341</v>
      </c>
      <c r="FU29">
        <v>0.02929720988779265</v>
      </c>
      <c r="FV29">
        <v>1</v>
      </c>
      <c r="FW29">
        <v>22.27658666666667</v>
      </c>
      <c r="FX29">
        <v>0.6703928809789398</v>
      </c>
      <c r="FY29">
        <v>0.04944707428711574</v>
      </c>
      <c r="FZ29">
        <v>1</v>
      </c>
      <c r="GA29">
        <v>5</v>
      </c>
      <c r="GB29">
        <v>5</v>
      </c>
      <c r="GC29" t="s">
        <v>459</v>
      </c>
      <c r="GD29">
        <v>3.17638</v>
      </c>
      <c r="GE29">
        <v>2.79687</v>
      </c>
      <c r="GF29">
        <v>0.00015644</v>
      </c>
      <c r="GG29">
        <v>9.84737E-05</v>
      </c>
      <c r="GH29">
        <v>0.114196</v>
      </c>
      <c r="GI29">
        <v>0.11155</v>
      </c>
      <c r="GJ29">
        <v>31134.8</v>
      </c>
      <c r="GK29">
        <v>24858.4</v>
      </c>
      <c r="GL29">
        <v>29109.5</v>
      </c>
      <c r="GM29">
        <v>24359</v>
      </c>
      <c r="GN29">
        <v>32772</v>
      </c>
      <c r="GO29">
        <v>31564.7</v>
      </c>
      <c r="GP29">
        <v>40136.3</v>
      </c>
      <c r="GQ29">
        <v>39729.2</v>
      </c>
      <c r="GR29">
        <v>2.14757</v>
      </c>
      <c r="GS29">
        <v>1.85322</v>
      </c>
      <c r="GT29">
        <v>0.0778809</v>
      </c>
      <c r="GU29">
        <v>0</v>
      </c>
      <c r="GV29">
        <v>26.704</v>
      </c>
      <c r="GW29">
        <v>999.9</v>
      </c>
      <c r="GX29">
        <v>65.59999999999999</v>
      </c>
      <c r="GY29">
        <v>31.7</v>
      </c>
      <c r="GZ29">
        <v>30.3799</v>
      </c>
      <c r="HA29">
        <v>62.1835</v>
      </c>
      <c r="HB29">
        <v>35.9335</v>
      </c>
      <c r="HC29">
        <v>1</v>
      </c>
      <c r="HD29">
        <v>0.08855689999999999</v>
      </c>
      <c r="HE29">
        <v>0.6676029999999999</v>
      </c>
      <c r="HF29">
        <v>20.2637</v>
      </c>
      <c r="HG29">
        <v>5.22792</v>
      </c>
      <c r="HH29">
        <v>11.9086</v>
      </c>
      <c r="HI29">
        <v>4.96365</v>
      </c>
      <c r="HJ29">
        <v>3.292</v>
      </c>
      <c r="HK29">
        <v>9999</v>
      </c>
      <c r="HL29">
        <v>9999</v>
      </c>
      <c r="HM29">
        <v>9999</v>
      </c>
      <c r="HN29">
        <v>999.9</v>
      </c>
      <c r="HO29">
        <v>4.97027</v>
      </c>
      <c r="HP29">
        <v>1.87502</v>
      </c>
      <c r="HQ29">
        <v>1.87378</v>
      </c>
      <c r="HR29">
        <v>1.8729</v>
      </c>
      <c r="HS29">
        <v>1.8744</v>
      </c>
      <c r="HT29">
        <v>1.86935</v>
      </c>
      <c r="HU29">
        <v>1.87363</v>
      </c>
      <c r="HV29">
        <v>1.87866</v>
      </c>
      <c r="HW29">
        <v>0</v>
      </c>
      <c r="HX29">
        <v>0</v>
      </c>
      <c r="HY29">
        <v>0</v>
      </c>
      <c r="HZ29">
        <v>0</v>
      </c>
      <c r="IA29" t="s">
        <v>423</v>
      </c>
      <c r="IB29" t="s">
        <v>424</v>
      </c>
      <c r="IC29" t="s">
        <v>425</v>
      </c>
      <c r="ID29" t="s">
        <v>425</v>
      </c>
      <c r="IE29" t="s">
        <v>425</v>
      </c>
      <c r="IF29" t="s">
        <v>425</v>
      </c>
      <c r="IG29">
        <v>0</v>
      </c>
      <c r="IH29">
        <v>100</v>
      </c>
      <c r="II29">
        <v>100</v>
      </c>
      <c r="IJ29">
        <v>1.32</v>
      </c>
      <c r="IK29">
        <v>0.281</v>
      </c>
      <c r="IL29">
        <v>1.269388523790292</v>
      </c>
      <c r="IM29">
        <v>0.0006505169527216642</v>
      </c>
      <c r="IN29">
        <v>-9.946525650119643E-07</v>
      </c>
      <c r="IO29">
        <v>9.726639054903232E-11</v>
      </c>
      <c r="IP29">
        <v>-0.05952728537658449</v>
      </c>
      <c r="IQ29">
        <v>-0.001002495894158835</v>
      </c>
      <c r="IR29">
        <v>0.0007384742138202362</v>
      </c>
      <c r="IS29">
        <v>2.770066711642725E-07</v>
      </c>
      <c r="IT29">
        <v>0</v>
      </c>
      <c r="IU29">
        <v>1810</v>
      </c>
      <c r="IV29">
        <v>1</v>
      </c>
      <c r="IW29">
        <v>29</v>
      </c>
      <c r="IX29">
        <v>1.3</v>
      </c>
      <c r="IY29">
        <v>2.9</v>
      </c>
      <c r="IZ29">
        <v>0.0317383</v>
      </c>
      <c r="JA29">
        <v>4.99756</v>
      </c>
      <c r="JB29">
        <v>1.42578</v>
      </c>
      <c r="JC29">
        <v>2.26807</v>
      </c>
      <c r="JD29">
        <v>1.54785</v>
      </c>
      <c r="JE29">
        <v>2.39746</v>
      </c>
      <c r="JF29">
        <v>35.2902</v>
      </c>
      <c r="JG29">
        <v>15.5242</v>
      </c>
      <c r="JH29">
        <v>18</v>
      </c>
      <c r="JI29">
        <v>626.229</v>
      </c>
      <c r="JJ29">
        <v>421.572</v>
      </c>
      <c r="JK29">
        <v>25.1349</v>
      </c>
      <c r="JL29">
        <v>28.4997</v>
      </c>
      <c r="JM29">
        <v>30.0001</v>
      </c>
      <c r="JN29">
        <v>28.4425</v>
      </c>
      <c r="JO29">
        <v>28.3931</v>
      </c>
      <c r="JP29">
        <v>0</v>
      </c>
      <c r="JQ29">
        <v>29.795</v>
      </c>
      <c r="JR29">
        <v>96.7045</v>
      </c>
      <c r="JS29">
        <v>25.1409</v>
      </c>
      <c r="JT29">
        <v>49.1633</v>
      </c>
      <c r="JU29">
        <v>21.3727</v>
      </c>
      <c r="JV29">
        <v>94.8228</v>
      </c>
      <c r="JW29">
        <v>101.091</v>
      </c>
    </row>
    <row r="30" spans="1:283">
      <c r="A30">
        <v>14</v>
      </c>
      <c r="B30">
        <v>1690471697.6</v>
      </c>
      <c r="C30">
        <v>1678</v>
      </c>
      <c r="D30" t="s">
        <v>490</v>
      </c>
      <c r="E30" t="s">
        <v>491</v>
      </c>
      <c r="F30">
        <v>15</v>
      </c>
      <c r="L30" t="s">
        <v>413</v>
      </c>
      <c r="N30" t="s">
        <v>414</v>
      </c>
      <c r="O30" t="s">
        <v>415</v>
      </c>
      <c r="P30">
        <v>1690471689.599999</v>
      </c>
      <c r="Q30">
        <f>(R30)/1000</f>
        <v>0</v>
      </c>
      <c r="R30">
        <f>1000*DB30*AP30*(CX30-CY30)/(100*CQ30*(1000-AP30*CX30))</f>
        <v>0</v>
      </c>
      <c r="S30">
        <f>DB30*AP30*(CW30-CV30*(1000-AP30*CY30)/(1000-AP30*CX30))/(100*CQ30)</f>
        <v>0</v>
      </c>
      <c r="T30">
        <f>CV30 - IF(AP30&gt;1, S30*CQ30*100.0/(AR30*DJ30), 0)</f>
        <v>0</v>
      </c>
      <c r="U30">
        <f>((AA30-Q30/2)*T30-S30)/(AA30+Q30/2)</f>
        <v>0</v>
      </c>
      <c r="V30">
        <f>U30*(DC30+DD30)/1000.0</f>
        <v>0</v>
      </c>
      <c r="W30">
        <f>(CV30 - IF(AP30&gt;1, S30*CQ30*100.0/(AR30*DJ30), 0))*(DC30+DD30)/1000.0</f>
        <v>0</v>
      </c>
      <c r="X30">
        <f>2.0/((1/Z30-1/Y30)+SIGN(Z30)*SQRT((1/Z30-1/Y30)*(1/Z30-1/Y30) + 4*CR30/((CR30+1)*(CR30+1))*(2*1/Z30*1/Y30-1/Y30*1/Y30)))</f>
        <v>0</v>
      </c>
      <c r="Y30">
        <f>IF(LEFT(CS30,1)&lt;&gt;"0",IF(LEFT(CS30,1)="1",3.0,CT30),$D$5+$E$5*(DJ30*DC30/($K$5*1000))+$F$5*(DJ30*DC30/($K$5*1000))*MAX(MIN(CQ30,$J$5),$I$5)*MAX(MIN(CQ30,$J$5),$I$5)+$G$5*MAX(MIN(CQ30,$J$5),$I$5)*(DJ30*DC30/($K$5*1000))+$H$5*(DJ30*DC30/($K$5*1000))*(DJ30*DC30/($K$5*1000)))</f>
        <v>0</v>
      </c>
      <c r="Z30">
        <f>Q30*(1000-(1000*0.61365*exp(17.502*AD30/(240.97+AD30))/(DC30+DD30)+CX30)/2)/(1000*0.61365*exp(17.502*AD30/(240.97+AD30))/(DC30+DD30)-CX30)</f>
        <v>0</v>
      </c>
      <c r="AA30">
        <f>1/((CR30+1)/(X30/1.6)+1/(Y30/1.37)) + CR30/((CR30+1)/(X30/1.6) + CR30/(Y30/1.37))</f>
        <v>0</v>
      </c>
      <c r="AB30">
        <f>(CM30*CP30)</f>
        <v>0</v>
      </c>
      <c r="AC30">
        <f>(DE30+(AB30+2*0.95*5.67E-8*(((DE30+$B$7)+273)^4-(DE30+273)^4)-44100*Q30)/(1.84*29.3*Y30+8*0.95*5.67E-8*(DE30+273)^3))</f>
        <v>0</v>
      </c>
      <c r="AD30">
        <f>($C$7*DF30+$D$7*DG30+$E$7*AC30)</f>
        <v>0</v>
      </c>
      <c r="AE30">
        <f>0.61365*exp(17.502*AD30/(240.97+AD30))</f>
        <v>0</v>
      </c>
      <c r="AF30">
        <f>(AG30/AH30*100)</f>
        <v>0</v>
      </c>
      <c r="AG30">
        <f>CX30*(DC30+DD30)/1000</f>
        <v>0</v>
      </c>
      <c r="AH30">
        <f>0.61365*exp(17.502*DE30/(240.97+DE30))</f>
        <v>0</v>
      </c>
      <c r="AI30">
        <f>(AE30-CX30*(DC30+DD30)/1000)</f>
        <v>0</v>
      </c>
      <c r="AJ30">
        <f>(-Q30*44100)</f>
        <v>0</v>
      </c>
      <c r="AK30">
        <f>2*29.3*Y30*0.92*(DE30-AD30)</f>
        <v>0</v>
      </c>
      <c r="AL30">
        <f>2*0.95*5.67E-8*(((DE30+$B$7)+273)^4-(AD30+273)^4)</f>
        <v>0</v>
      </c>
      <c r="AM30">
        <f>AB30+AL30+AJ30+AK30</f>
        <v>0</v>
      </c>
      <c r="AN30">
        <v>0</v>
      </c>
      <c r="AO30">
        <v>0</v>
      </c>
      <c r="AP30">
        <f>IF(AN30*$H$13&gt;=AR30,1.0,(AR30/(AR30-AN30*$H$13)))</f>
        <v>0</v>
      </c>
      <c r="AQ30">
        <f>(AP30-1)*100</f>
        <v>0</v>
      </c>
      <c r="AR30">
        <f>MAX(0,($B$13+$C$13*DJ30)/(1+$D$13*DJ30)*DC30/(DE30+273)*$E$13)</f>
        <v>0</v>
      </c>
      <c r="AS30" t="s">
        <v>457</v>
      </c>
      <c r="AT30">
        <v>12546.1</v>
      </c>
      <c r="AU30">
        <v>563.0744</v>
      </c>
      <c r="AV30">
        <v>1522.73</v>
      </c>
      <c r="AW30">
        <f>1-AU30/AV30</f>
        <v>0</v>
      </c>
      <c r="AX30">
        <v>-2.747998894910844</v>
      </c>
      <c r="AY30" t="s">
        <v>492</v>
      </c>
      <c r="AZ30">
        <v>12558.4</v>
      </c>
      <c r="BA30">
        <v>533.06624</v>
      </c>
      <c r="BB30">
        <v>603.2809999999999</v>
      </c>
      <c r="BC30">
        <f>1-BA30/BB30</f>
        <v>0</v>
      </c>
      <c r="BD30">
        <v>0.5</v>
      </c>
      <c r="BE30">
        <f>CN30</f>
        <v>0</v>
      </c>
      <c r="BF30">
        <f>S30</f>
        <v>0</v>
      </c>
      <c r="BG30">
        <f>BC30*BD30*BE30</f>
        <v>0</v>
      </c>
      <c r="BH30">
        <f>(BF30-AX30)/BE30</f>
        <v>0</v>
      </c>
      <c r="BI30">
        <f>(AV30-BB30)/BB30</f>
        <v>0</v>
      </c>
      <c r="BJ30">
        <f>AU30/(AW30+AU30/BB30)</f>
        <v>0</v>
      </c>
      <c r="BK30" t="s">
        <v>493</v>
      </c>
      <c r="BL30">
        <v>413.31</v>
      </c>
      <c r="BM30">
        <f>IF(BL30&lt;&gt;0, BL30, BJ30)</f>
        <v>0</v>
      </c>
      <c r="BN30">
        <f>1-BM30/BB30</f>
        <v>0</v>
      </c>
      <c r="BO30">
        <f>(BB30-BA30)/(BB30-BM30)</f>
        <v>0</v>
      </c>
      <c r="BP30">
        <f>(AV30-BB30)/(AV30-BM30)</f>
        <v>0</v>
      </c>
      <c r="BQ30">
        <f>(BB30-BA30)/(BB30-AU30)</f>
        <v>0</v>
      </c>
      <c r="BR30">
        <f>(AV30-BB30)/(AV30-AU30)</f>
        <v>0</v>
      </c>
      <c r="BS30">
        <f>(BO30*BM30/BA30)</f>
        <v>0</v>
      </c>
      <c r="BT30">
        <f>(1-BS30)</f>
        <v>0</v>
      </c>
      <c r="BU30">
        <v>3571</v>
      </c>
      <c r="BV30">
        <v>300</v>
      </c>
      <c r="BW30">
        <v>300</v>
      </c>
      <c r="BX30">
        <v>300</v>
      </c>
      <c r="BY30">
        <v>12558.4</v>
      </c>
      <c r="BZ30">
        <v>591.87</v>
      </c>
      <c r="CA30">
        <v>-0.00909804</v>
      </c>
      <c r="CB30">
        <v>-0.75</v>
      </c>
      <c r="CC30" t="s">
        <v>419</v>
      </c>
      <c r="CD30" t="s">
        <v>419</v>
      </c>
      <c r="CE30" t="s">
        <v>419</v>
      </c>
      <c r="CF30" t="s">
        <v>419</v>
      </c>
      <c r="CG30" t="s">
        <v>419</v>
      </c>
      <c r="CH30" t="s">
        <v>419</v>
      </c>
      <c r="CI30" t="s">
        <v>419</v>
      </c>
      <c r="CJ30" t="s">
        <v>419</v>
      </c>
      <c r="CK30" t="s">
        <v>419</v>
      </c>
      <c r="CL30" t="s">
        <v>419</v>
      </c>
      <c r="CM30">
        <f>$B$11*DK30+$C$11*DL30+$F$11*DW30*(1-DZ30)</f>
        <v>0</v>
      </c>
      <c r="CN30">
        <f>CM30*CO30</f>
        <v>0</v>
      </c>
      <c r="CO30">
        <f>($B$11*$D$9+$C$11*$D$9+$F$11*((EJ30+EB30)/MAX(EJ30+EB30+EK30, 0.1)*$I$9+EK30/MAX(EJ30+EB30+EK30, 0.1)*$J$9))/($B$11+$C$11+$F$11)</f>
        <v>0</v>
      </c>
      <c r="CP30">
        <f>($B$11*$K$9+$C$11*$K$9+$F$11*((EJ30+EB30)/MAX(EJ30+EB30+EK30, 0.1)*$P$9+EK30/MAX(EJ30+EB30+EK30, 0.1)*$Q$9))/($B$11+$C$11+$F$11)</f>
        <v>0</v>
      </c>
      <c r="CQ30">
        <v>6</v>
      </c>
      <c r="CR30">
        <v>0.5</v>
      </c>
      <c r="CS30" t="s">
        <v>420</v>
      </c>
      <c r="CT30">
        <v>2</v>
      </c>
      <c r="CU30">
        <v>1690471689.599999</v>
      </c>
      <c r="CV30">
        <v>399.0062258064517</v>
      </c>
      <c r="CW30">
        <v>404.8341612903225</v>
      </c>
      <c r="CX30">
        <v>22.57689032258065</v>
      </c>
      <c r="CY30">
        <v>21.33669677419355</v>
      </c>
      <c r="CZ30">
        <v>397.6942258064516</v>
      </c>
      <c r="DA30">
        <v>22.2888129032258</v>
      </c>
      <c r="DB30">
        <v>600.1966451612903</v>
      </c>
      <c r="DC30">
        <v>101.3690322580645</v>
      </c>
      <c r="DD30">
        <v>0.1001757387096774</v>
      </c>
      <c r="DE30">
        <v>27.69973870967742</v>
      </c>
      <c r="DF30">
        <v>27.88836129032258</v>
      </c>
      <c r="DG30">
        <v>999.9000000000003</v>
      </c>
      <c r="DH30">
        <v>0</v>
      </c>
      <c r="DI30">
        <v>0</v>
      </c>
      <c r="DJ30">
        <v>9989.940000000001</v>
      </c>
      <c r="DK30">
        <v>0</v>
      </c>
      <c r="DL30">
        <v>1430.797096774193</v>
      </c>
      <c r="DM30">
        <v>-5.711532903225807</v>
      </c>
      <c r="DN30">
        <v>408.3417419354839</v>
      </c>
      <c r="DO30">
        <v>413.6603548387096</v>
      </c>
      <c r="DP30">
        <v>1.240192258064516</v>
      </c>
      <c r="DQ30">
        <v>404.8341612903225</v>
      </c>
      <c r="DR30">
        <v>21.33669677419355</v>
      </c>
      <c r="DS30">
        <v>2.288598064516129</v>
      </c>
      <c r="DT30">
        <v>2.162882258064516</v>
      </c>
      <c r="DU30">
        <v>19.59636129032258</v>
      </c>
      <c r="DV30">
        <v>18.68997419354839</v>
      </c>
      <c r="DW30">
        <v>1499.989677419356</v>
      </c>
      <c r="DX30">
        <v>0.9730086129032256</v>
      </c>
      <c r="DY30">
        <v>0.02699185483870968</v>
      </c>
      <c r="DZ30">
        <v>0</v>
      </c>
      <c r="EA30">
        <v>533.0653870967741</v>
      </c>
      <c r="EB30">
        <v>4.999310000000001</v>
      </c>
      <c r="EC30">
        <v>9606.978387096777</v>
      </c>
      <c r="ED30">
        <v>13259.18387096775</v>
      </c>
      <c r="EE30">
        <v>38.411</v>
      </c>
      <c r="EF30">
        <v>39.21951612903224</v>
      </c>
      <c r="EG30">
        <v>38.89290322580644</v>
      </c>
      <c r="EH30">
        <v>38.286</v>
      </c>
      <c r="EI30">
        <v>39.46951612903224</v>
      </c>
      <c r="EJ30">
        <v>1454.63935483871</v>
      </c>
      <c r="EK30">
        <v>40.35032258064515</v>
      </c>
      <c r="EL30">
        <v>0</v>
      </c>
      <c r="EM30">
        <v>135.7999999523163</v>
      </c>
      <c r="EN30">
        <v>0</v>
      </c>
      <c r="EO30">
        <v>533.06624</v>
      </c>
      <c r="EP30">
        <v>-0.4205384593035374</v>
      </c>
      <c r="EQ30">
        <v>-55.47692321092959</v>
      </c>
      <c r="ER30">
        <v>9606.702399999998</v>
      </c>
      <c r="ES30">
        <v>15</v>
      </c>
      <c r="ET30">
        <v>1690471716.1</v>
      </c>
      <c r="EU30" t="s">
        <v>494</v>
      </c>
      <c r="EV30">
        <v>1690471716.1</v>
      </c>
      <c r="EW30">
        <v>1690471389.1</v>
      </c>
      <c r="EX30">
        <v>14</v>
      </c>
      <c r="EY30">
        <v>-0.116</v>
      </c>
      <c r="EZ30">
        <v>0.023</v>
      </c>
      <c r="FA30">
        <v>1.312</v>
      </c>
      <c r="FB30">
        <v>0.334</v>
      </c>
      <c r="FC30">
        <v>405</v>
      </c>
      <c r="FD30">
        <v>24</v>
      </c>
      <c r="FE30">
        <v>0.68</v>
      </c>
      <c r="FF30">
        <v>0.23</v>
      </c>
      <c r="FG30">
        <v>5.215945801386892</v>
      </c>
      <c r="FH30">
        <v>-0.8160615465612666</v>
      </c>
      <c r="FI30">
        <v>0.0627804631109582</v>
      </c>
      <c r="FJ30">
        <v>1</v>
      </c>
      <c r="FK30">
        <v>-5.786148536585366</v>
      </c>
      <c r="FL30">
        <v>1.302758466898952</v>
      </c>
      <c r="FM30">
        <v>0.1376668484379374</v>
      </c>
      <c r="FN30">
        <v>1</v>
      </c>
      <c r="FO30">
        <v>399.1018709677419</v>
      </c>
      <c r="FP30">
        <v>2.584161290322409</v>
      </c>
      <c r="FQ30">
        <v>0.1934262786856043</v>
      </c>
      <c r="FR30">
        <v>1</v>
      </c>
      <c r="FS30">
        <v>1.234970975609756</v>
      </c>
      <c r="FT30">
        <v>0.0845165853658552</v>
      </c>
      <c r="FU30">
        <v>0.0172244839640749</v>
      </c>
      <c r="FV30">
        <v>1</v>
      </c>
      <c r="FW30">
        <v>22.58061935483871</v>
      </c>
      <c r="FX30">
        <v>-0.4730903225806402</v>
      </c>
      <c r="FY30">
        <v>0.03549300175777364</v>
      </c>
      <c r="FZ30">
        <v>1</v>
      </c>
      <c r="GA30">
        <v>5</v>
      </c>
      <c r="GB30">
        <v>5</v>
      </c>
      <c r="GC30" t="s">
        <v>459</v>
      </c>
      <c r="GD30">
        <v>3.17675</v>
      </c>
      <c r="GE30">
        <v>2.79738</v>
      </c>
      <c r="GF30">
        <v>0.100731</v>
      </c>
      <c r="GG30">
        <v>0.102609</v>
      </c>
      <c r="GH30">
        <v>0.114816</v>
      </c>
      <c r="GI30">
        <v>0.111462</v>
      </c>
      <c r="GJ30">
        <v>28001.6</v>
      </c>
      <c r="GK30">
        <v>22309.1</v>
      </c>
      <c r="GL30">
        <v>29108.3</v>
      </c>
      <c r="GM30">
        <v>24358.2</v>
      </c>
      <c r="GN30">
        <v>32751.1</v>
      </c>
      <c r="GO30">
        <v>31570.7</v>
      </c>
      <c r="GP30">
        <v>40134.8</v>
      </c>
      <c r="GQ30">
        <v>39728.3</v>
      </c>
      <c r="GR30">
        <v>2.14843</v>
      </c>
      <c r="GS30">
        <v>1.85497</v>
      </c>
      <c r="GT30">
        <v>0.08098039999999999</v>
      </c>
      <c r="GU30">
        <v>0</v>
      </c>
      <c r="GV30">
        <v>26.5798</v>
      </c>
      <c r="GW30">
        <v>999.9</v>
      </c>
      <c r="GX30">
        <v>65.5</v>
      </c>
      <c r="GY30">
        <v>31.8</v>
      </c>
      <c r="GZ30">
        <v>30.507</v>
      </c>
      <c r="HA30">
        <v>61.8735</v>
      </c>
      <c r="HB30">
        <v>35.7171</v>
      </c>
      <c r="HC30">
        <v>1</v>
      </c>
      <c r="HD30">
        <v>0.0873476</v>
      </c>
      <c r="HE30">
        <v>-0.0558715</v>
      </c>
      <c r="HF30">
        <v>20.2652</v>
      </c>
      <c r="HG30">
        <v>5.22657</v>
      </c>
      <c r="HH30">
        <v>11.9086</v>
      </c>
      <c r="HI30">
        <v>4.9637</v>
      </c>
      <c r="HJ30">
        <v>3.29192</v>
      </c>
      <c r="HK30">
        <v>9999</v>
      </c>
      <c r="HL30">
        <v>9999</v>
      </c>
      <c r="HM30">
        <v>9999</v>
      </c>
      <c r="HN30">
        <v>999.9</v>
      </c>
      <c r="HO30">
        <v>4.97016</v>
      </c>
      <c r="HP30">
        <v>1.875</v>
      </c>
      <c r="HQ30">
        <v>1.87378</v>
      </c>
      <c r="HR30">
        <v>1.87286</v>
      </c>
      <c r="HS30">
        <v>1.8744</v>
      </c>
      <c r="HT30">
        <v>1.86935</v>
      </c>
      <c r="HU30">
        <v>1.87357</v>
      </c>
      <c r="HV30">
        <v>1.87864</v>
      </c>
      <c r="HW30">
        <v>0</v>
      </c>
      <c r="HX30">
        <v>0</v>
      </c>
      <c r="HY30">
        <v>0</v>
      </c>
      <c r="HZ30">
        <v>0</v>
      </c>
      <c r="IA30" t="s">
        <v>423</v>
      </c>
      <c r="IB30" t="s">
        <v>424</v>
      </c>
      <c r="IC30" t="s">
        <v>425</v>
      </c>
      <c r="ID30" t="s">
        <v>425</v>
      </c>
      <c r="IE30" t="s">
        <v>425</v>
      </c>
      <c r="IF30" t="s">
        <v>425</v>
      </c>
      <c r="IG30">
        <v>0</v>
      </c>
      <c r="IH30">
        <v>100</v>
      </c>
      <c r="II30">
        <v>100</v>
      </c>
      <c r="IJ30">
        <v>1.312</v>
      </c>
      <c r="IK30">
        <v>0.2865</v>
      </c>
      <c r="IL30">
        <v>1.320764537339206</v>
      </c>
      <c r="IM30">
        <v>0.0006505169527216642</v>
      </c>
      <c r="IN30">
        <v>-9.946525650119643E-07</v>
      </c>
      <c r="IO30">
        <v>9.726639054903232E-11</v>
      </c>
      <c r="IP30">
        <v>-0.05952728537658449</v>
      </c>
      <c r="IQ30">
        <v>-0.001002495894158835</v>
      </c>
      <c r="IR30">
        <v>0.0007384742138202362</v>
      </c>
      <c r="IS30">
        <v>2.770066711642725E-07</v>
      </c>
      <c r="IT30">
        <v>0</v>
      </c>
      <c r="IU30">
        <v>1810</v>
      </c>
      <c r="IV30">
        <v>1</v>
      </c>
      <c r="IW30">
        <v>29</v>
      </c>
      <c r="IX30">
        <v>2</v>
      </c>
      <c r="IY30">
        <v>5.1</v>
      </c>
      <c r="IZ30">
        <v>1.07056</v>
      </c>
      <c r="JA30">
        <v>2.45483</v>
      </c>
      <c r="JB30">
        <v>1.42578</v>
      </c>
      <c r="JC30">
        <v>2.26929</v>
      </c>
      <c r="JD30">
        <v>1.54785</v>
      </c>
      <c r="JE30">
        <v>2.48779</v>
      </c>
      <c r="JF30">
        <v>35.3133</v>
      </c>
      <c r="JG30">
        <v>15.5242</v>
      </c>
      <c r="JH30">
        <v>18</v>
      </c>
      <c r="JI30">
        <v>626.859</v>
      </c>
      <c r="JJ30">
        <v>422.584</v>
      </c>
      <c r="JK30">
        <v>25.5608</v>
      </c>
      <c r="JL30">
        <v>28.4741</v>
      </c>
      <c r="JM30">
        <v>29.9998</v>
      </c>
      <c r="JN30">
        <v>28.4425</v>
      </c>
      <c r="JO30">
        <v>28.3955</v>
      </c>
      <c r="JP30">
        <v>21.4538</v>
      </c>
      <c r="JQ30">
        <v>30.4622</v>
      </c>
      <c r="JR30">
        <v>95.6855</v>
      </c>
      <c r="JS30">
        <v>25.612</v>
      </c>
      <c r="JT30">
        <v>405.038</v>
      </c>
      <c r="JU30">
        <v>21.2882</v>
      </c>
      <c r="JV30">
        <v>94.819</v>
      </c>
      <c r="JW30">
        <v>101.088</v>
      </c>
    </row>
    <row r="31" spans="1:283">
      <c r="A31">
        <v>15</v>
      </c>
      <c r="B31">
        <v>1690471833</v>
      </c>
      <c r="C31">
        <v>1813.400000095367</v>
      </c>
      <c r="D31" t="s">
        <v>495</v>
      </c>
      <c r="E31" t="s">
        <v>496</v>
      </c>
      <c r="F31">
        <v>15</v>
      </c>
      <c r="L31" t="s">
        <v>413</v>
      </c>
      <c r="N31" t="s">
        <v>414</v>
      </c>
      <c r="O31" t="s">
        <v>415</v>
      </c>
      <c r="P31">
        <v>1690471825</v>
      </c>
      <c r="Q31">
        <f>(R31)/1000</f>
        <v>0</v>
      </c>
      <c r="R31">
        <f>1000*DB31*AP31*(CX31-CY31)/(100*CQ31*(1000-AP31*CX31))</f>
        <v>0</v>
      </c>
      <c r="S31">
        <f>DB31*AP31*(CW31-CV31*(1000-AP31*CY31)/(1000-AP31*CX31))/(100*CQ31)</f>
        <v>0</v>
      </c>
      <c r="T31">
        <f>CV31 - IF(AP31&gt;1, S31*CQ31*100.0/(AR31*DJ31), 0)</f>
        <v>0</v>
      </c>
      <c r="U31">
        <f>((AA31-Q31/2)*T31-S31)/(AA31+Q31/2)</f>
        <v>0</v>
      </c>
      <c r="V31">
        <f>U31*(DC31+DD31)/1000.0</f>
        <v>0</v>
      </c>
      <c r="W31">
        <f>(CV31 - IF(AP31&gt;1, S31*CQ31*100.0/(AR31*DJ31), 0))*(DC31+DD31)/1000.0</f>
        <v>0</v>
      </c>
      <c r="X31">
        <f>2.0/((1/Z31-1/Y31)+SIGN(Z31)*SQRT((1/Z31-1/Y31)*(1/Z31-1/Y31) + 4*CR31/((CR31+1)*(CR31+1))*(2*1/Z31*1/Y31-1/Y31*1/Y31)))</f>
        <v>0</v>
      </c>
      <c r="Y31">
        <f>IF(LEFT(CS31,1)&lt;&gt;"0",IF(LEFT(CS31,1)="1",3.0,CT31),$D$5+$E$5*(DJ31*DC31/($K$5*1000))+$F$5*(DJ31*DC31/($K$5*1000))*MAX(MIN(CQ31,$J$5),$I$5)*MAX(MIN(CQ31,$J$5),$I$5)+$G$5*MAX(MIN(CQ31,$J$5),$I$5)*(DJ31*DC31/($K$5*1000))+$H$5*(DJ31*DC31/($K$5*1000))*(DJ31*DC31/($K$5*1000)))</f>
        <v>0</v>
      </c>
      <c r="Z31">
        <f>Q31*(1000-(1000*0.61365*exp(17.502*AD31/(240.97+AD31))/(DC31+DD31)+CX31)/2)/(1000*0.61365*exp(17.502*AD31/(240.97+AD31))/(DC31+DD31)-CX31)</f>
        <v>0</v>
      </c>
      <c r="AA31">
        <f>1/((CR31+1)/(X31/1.6)+1/(Y31/1.37)) + CR31/((CR31+1)/(X31/1.6) + CR31/(Y31/1.37))</f>
        <v>0</v>
      </c>
      <c r="AB31">
        <f>(CM31*CP31)</f>
        <v>0</v>
      </c>
      <c r="AC31">
        <f>(DE31+(AB31+2*0.95*5.67E-8*(((DE31+$B$7)+273)^4-(DE31+273)^4)-44100*Q31)/(1.84*29.3*Y31+8*0.95*5.67E-8*(DE31+273)^3))</f>
        <v>0</v>
      </c>
      <c r="AD31">
        <f>($C$7*DF31+$D$7*DG31+$E$7*AC31)</f>
        <v>0</v>
      </c>
      <c r="AE31">
        <f>0.61365*exp(17.502*AD31/(240.97+AD31))</f>
        <v>0</v>
      </c>
      <c r="AF31">
        <f>(AG31/AH31*100)</f>
        <v>0</v>
      </c>
      <c r="AG31">
        <f>CX31*(DC31+DD31)/1000</f>
        <v>0</v>
      </c>
      <c r="AH31">
        <f>0.61365*exp(17.502*DE31/(240.97+DE31))</f>
        <v>0</v>
      </c>
      <c r="AI31">
        <f>(AE31-CX31*(DC31+DD31)/1000)</f>
        <v>0</v>
      </c>
      <c r="AJ31">
        <f>(-Q31*44100)</f>
        <v>0</v>
      </c>
      <c r="AK31">
        <f>2*29.3*Y31*0.92*(DE31-AD31)</f>
        <v>0</v>
      </c>
      <c r="AL31">
        <f>2*0.95*5.67E-8*(((DE31+$B$7)+273)^4-(AD31+273)^4)</f>
        <v>0</v>
      </c>
      <c r="AM31">
        <f>AB31+AL31+AJ31+AK31</f>
        <v>0</v>
      </c>
      <c r="AN31">
        <v>0</v>
      </c>
      <c r="AO31">
        <v>0</v>
      </c>
      <c r="AP31">
        <f>IF(AN31*$H$13&gt;=AR31,1.0,(AR31/(AR31-AN31*$H$13)))</f>
        <v>0</v>
      </c>
      <c r="AQ31">
        <f>(AP31-1)*100</f>
        <v>0</v>
      </c>
      <c r="AR31">
        <f>MAX(0,($B$13+$C$13*DJ31)/(1+$D$13*DJ31)*DC31/(DE31+273)*$E$13)</f>
        <v>0</v>
      </c>
      <c r="AS31" t="s">
        <v>457</v>
      </c>
      <c r="AT31">
        <v>12546.1</v>
      </c>
      <c r="AU31">
        <v>563.0744</v>
      </c>
      <c r="AV31">
        <v>1522.73</v>
      </c>
      <c r="AW31">
        <f>1-AU31/AV31</f>
        <v>0</v>
      </c>
      <c r="AX31">
        <v>-2.747998894910844</v>
      </c>
      <c r="AY31" t="s">
        <v>497</v>
      </c>
      <c r="AZ31">
        <v>12560.9</v>
      </c>
      <c r="BA31">
        <v>532.7573461538461</v>
      </c>
      <c r="BB31">
        <v>610.6420000000001</v>
      </c>
      <c r="BC31">
        <f>1-BA31/BB31</f>
        <v>0</v>
      </c>
      <c r="BD31">
        <v>0.5</v>
      </c>
      <c r="BE31">
        <f>CN31</f>
        <v>0</v>
      </c>
      <c r="BF31">
        <f>S31</f>
        <v>0</v>
      </c>
      <c r="BG31">
        <f>BC31*BD31*BE31</f>
        <v>0</v>
      </c>
      <c r="BH31">
        <f>(BF31-AX31)/BE31</f>
        <v>0</v>
      </c>
      <c r="BI31">
        <f>(AV31-BB31)/BB31</f>
        <v>0</v>
      </c>
      <c r="BJ31">
        <f>AU31/(AW31+AU31/BB31)</f>
        <v>0</v>
      </c>
      <c r="BK31" t="s">
        <v>498</v>
      </c>
      <c r="BL31">
        <v>415.37</v>
      </c>
      <c r="BM31">
        <f>IF(BL31&lt;&gt;0, BL31, BJ31)</f>
        <v>0</v>
      </c>
      <c r="BN31">
        <f>1-BM31/BB31</f>
        <v>0</v>
      </c>
      <c r="BO31">
        <f>(BB31-BA31)/(BB31-BM31)</f>
        <v>0</v>
      </c>
      <c r="BP31">
        <f>(AV31-BB31)/(AV31-BM31)</f>
        <v>0</v>
      </c>
      <c r="BQ31">
        <f>(BB31-BA31)/(BB31-AU31)</f>
        <v>0</v>
      </c>
      <c r="BR31">
        <f>(AV31-BB31)/(AV31-AU31)</f>
        <v>0</v>
      </c>
      <c r="BS31">
        <f>(BO31*BM31/BA31)</f>
        <v>0</v>
      </c>
      <c r="BT31">
        <f>(1-BS31)</f>
        <v>0</v>
      </c>
      <c r="BU31">
        <v>3573</v>
      </c>
      <c r="BV31">
        <v>300</v>
      </c>
      <c r="BW31">
        <v>300</v>
      </c>
      <c r="BX31">
        <v>300</v>
      </c>
      <c r="BY31">
        <v>12560.9</v>
      </c>
      <c r="BZ31">
        <v>594.34</v>
      </c>
      <c r="CA31">
        <v>-0.0091003</v>
      </c>
      <c r="CB31">
        <v>-1.83</v>
      </c>
      <c r="CC31" t="s">
        <v>419</v>
      </c>
      <c r="CD31" t="s">
        <v>419</v>
      </c>
      <c r="CE31" t="s">
        <v>419</v>
      </c>
      <c r="CF31" t="s">
        <v>419</v>
      </c>
      <c r="CG31" t="s">
        <v>419</v>
      </c>
      <c r="CH31" t="s">
        <v>419</v>
      </c>
      <c r="CI31" t="s">
        <v>419</v>
      </c>
      <c r="CJ31" t="s">
        <v>419</v>
      </c>
      <c r="CK31" t="s">
        <v>419</v>
      </c>
      <c r="CL31" t="s">
        <v>419</v>
      </c>
      <c r="CM31">
        <f>$B$11*DK31+$C$11*DL31+$F$11*DW31*(1-DZ31)</f>
        <v>0</v>
      </c>
      <c r="CN31">
        <f>CM31*CO31</f>
        <v>0</v>
      </c>
      <c r="CO31">
        <f>($B$11*$D$9+$C$11*$D$9+$F$11*((EJ31+EB31)/MAX(EJ31+EB31+EK31, 0.1)*$I$9+EK31/MAX(EJ31+EB31+EK31, 0.1)*$J$9))/($B$11+$C$11+$F$11)</f>
        <v>0</v>
      </c>
      <c r="CP31">
        <f>($B$11*$K$9+$C$11*$K$9+$F$11*((EJ31+EB31)/MAX(EJ31+EB31+EK31, 0.1)*$P$9+EK31/MAX(EJ31+EB31+EK31, 0.1)*$Q$9))/($B$11+$C$11+$F$11)</f>
        <v>0</v>
      </c>
      <c r="CQ31">
        <v>6</v>
      </c>
      <c r="CR31">
        <v>0.5</v>
      </c>
      <c r="CS31" t="s">
        <v>420</v>
      </c>
      <c r="CT31">
        <v>2</v>
      </c>
      <c r="CU31">
        <v>1690471825</v>
      </c>
      <c r="CV31">
        <v>399.9646129032259</v>
      </c>
      <c r="CW31">
        <v>405.5872258064517</v>
      </c>
      <c r="CX31">
        <v>22.67374193548388</v>
      </c>
      <c r="CY31">
        <v>21.5176</v>
      </c>
      <c r="CZ31">
        <v>398.7362258064516</v>
      </c>
      <c r="DA31">
        <v>22.36667096774194</v>
      </c>
      <c r="DB31">
        <v>600.2020000000001</v>
      </c>
      <c r="DC31">
        <v>101.3701290322581</v>
      </c>
      <c r="DD31">
        <v>0.09979080967741934</v>
      </c>
      <c r="DE31">
        <v>27.83577096774194</v>
      </c>
      <c r="DF31">
        <v>28.05993225806451</v>
      </c>
      <c r="DG31">
        <v>999.9000000000003</v>
      </c>
      <c r="DH31">
        <v>0</v>
      </c>
      <c r="DI31">
        <v>0</v>
      </c>
      <c r="DJ31">
        <v>10006.20774193548</v>
      </c>
      <c r="DK31">
        <v>0</v>
      </c>
      <c r="DL31">
        <v>1443.858064516129</v>
      </c>
      <c r="DM31">
        <v>-5.622620322580643</v>
      </c>
      <c r="DN31">
        <v>409.2436451612904</v>
      </c>
      <c r="DO31">
        <v>414.5064516129032</v>
      </c>
      <c r="DP31">
        <v>1.156136451612903</v>
      </c>
      <c r="DQ31">
        <v>405.5872258064517</v>
      </c>
      <c r="DR31">
        <v>21.5176</v>
      </c>
      <c r="DS31">
        <v>2.298438709677419</v>
      </c>
      <c r="DT31">
        <v>2.18124</v>
      </c>
      <c r="DU31">
        <v>19.66545483870968</v>
      </c>
      <c r="DV31">
        <v>18.8251935483871</v>
      </c>
      <c r="DW31">
        <v>1500.003870967742</v>
      </c>
      <c r="DX31">
        <v>0.9730060322580643</v>
      </c>
      <c r="DY31">
        <v>0.02699432258064516</v>
      </c>
      <c r="DZ31">
        <v>0</v>
      </c>
      <c r="EA31">
        <v>532.7615806451613</v>
      </c>
      <c r="EB31">
        <v>4.999310000000001</v>
      </c>
      <c r="EC31">
        <v>9602.182258064515</v>
      </c>
      <c r="ED31">
        <v>13259.30322580645</v>
      </c>
      <c r="EE31">
        <v>37.81403225806451</v>
      </c>
      <c r="EF31">
        <v>38.75</v>
      </c>
      <c r="EG31">
        <v>38.268</v>
      </c>
      <c r="EH31">
        <v>37.93299999999999</v>
      </c>
      <c r="EI31">
        <v>38.96341935483869</v>
      </c>
      <c r="EJ31">
        <v>1454.645483870968</v>
      </c>
      <c r="EK31">
        <v>40.35999999999998</v>
      </c>
      <c r="EL31">
        <v>0</v>
      </c>
      <c r="EM31">
        <v>134.7999999523163</v>
      </c>
      <c r="EN31">
        <v>0</v>
      </c>
      <c r="EO31">
        <v>532.7573461538461</v>
      </c>
      <c r="EP31">
        <v>0.4177435902232926</v>
      </c>
      <c r="EQ31">
        <v>40.38119664189642</v>
      </c>
      <c r="ER31">
        <v>9602.336538461539</v>
      </c>
      <c r="ES31">
        <v>15</v>
      </c>
      <c r="ET31">
        <v>1690471795.5</v>
      </c>
      <c r="EU31" t="s">
        <v>499</v>
      </c>
      <c r="EV31">
        <v>1690471794.5</v>
      </c>
      <c r="EW31">
        <v>1690471795.5</v>
      </c>
      <c r="EX31">
        <v>15</v>
      </c>
      <c r="EY31">
        <v>-0.08400000000000001</v>
      </c>
      <c r="EZ31">
        <v>0.017</v>
      </c>
      <c r="FA31">
        <v>1.228</v>
      </c>
      <c r="FB31">
        <v>0.27</v>
      </c>
      <c r="FC31">
        <v>406</v>
      </c>
      <c r="FD31">
        <v>21</v>
      </c>
      <c r="FE31">
        <v>0.31</v>
      </c>
      <c r="FF31">
        <v>0.09</v>
      </c>
      <c r="FG31">
        <v>5.165524503295567</v>
      </c>
      <c r="FH31">
        <v>-0.4901162138643637</v>
      </c>
      <c r="FI31">
        <v>0.1212755805739569</v>
      </c>
      <c r="FJ31">
        <v>1</v>
      </c>
      <c r="FK31">
        <v>-5.717364</v>
      </c>
      <c r="FL31">
        <v>1.344890656660406</v>
      </c>
      <c r="FM31">
        <v>0.1899995185625481</v>
      </c>
      <c r="FN31">
        <v>1</v>
      </c>
      <c r="FO31">
        <v>399.9659666666667</v>
      </c>
      <c r="FP31">
        <v>-0.7896507230252596</v>
      </c>
      <c r="FQ31">
        <v>0.07022558096749848</v>
      </c>
      <c r="FR31">
        <v>1</v>
      </c>
      <c r="FS31">
        <v>1.1333815</v>
      </c>
      <c r="FT31">
        <v>0.3417449155722324</v>
      </c>
      <c r="FU31">
        <v>0.04275526643292028</v>
      </c>
      <c r="FV31">
        <v>1</v>
      </c>
      <c r="FW31">
        <v>22.67499666666667</v>
      </c>
      <c r="FX31">
        <v>-0.2741045606228777</v>
      </c>
      <c r="FY31">
        <v>0.01980763292829896</v>
      </c>
      <c r="FZ31">
        <v>1</v>
      </c>
      <c r="GA31">
        <v>5</v>
      </c>
      <c r="GB31">
        <v>5</v>
      </c>
      <c r="GC31" t="s">
        <v>459</v>
      </c>
      <c r="GD31">
        <v>3.17664</v>
      </c>
      <c r="GE31">
        <v>2.79655</v>
      </c>
      <c r="GF31">
        <v>0.100876</v>
      </c>
      <c r="GG31">
        <v>0.102734</v>
      </c>
      <c r="GH31">
        <v>0.115137</v>
      </c>
      <c r="GI31">
        <v>0.112167</v>
      </c>
      <c r="GJ31">
        <v>27998.2</v>
      </c>
      <c r="GK31">
        <v>22306.3</v>
      </c>
      <c r="GL31">
        <v>29109.2</v>
      </c>
      <c r="GM31">
        <v>24358.4</v>
      </c>
      <c r="GN31">
        <v>32739.5</v>
      </c>
      <c r="GO31">
        <v>31545.5</v>
      </c>
      <c r="GP31">
        <v>40135.6</v>
      </c>
      <c r="GQ31">
        <v>39728.6</v>
      </c>
      <c r="GR31">
        <v>2.14778</v>
      </c>
      <c r="GS31">
        <v>1.85585</v>
      </c>
      <c r="GT31">
        <v>0.0850037</v>
      </c>
      <c r="GU31">
        <v>0</v>
      </c>
      <c r="GV31">
        <v>26.6629</v>
      </c>
      <c r="GW31">
        <v>999.9</v>
      </c>
      <c r="GX31">
        <v>65.2</v>
      </c>
      <c r="GY31">
        <v>31.8</v>
      </c>
      <c r="GZ31">
        <v>30.3664</v>
      </c>
      <c r="HA31">
        <v>61.9835</v>
      </c>
      <c r="HB31">
        <v>35.0721</v>
      </c>
      <c r="HC31">
        <v>1</v>
      </c>
      <c r="HD31">
        <v>0.08701979999999999</v>
      </c>
      <c r="HE31">
        <v>0.84906</v>
      </c>
      <c r="HF31">
        <v>20.2625</v>
      </c>
      <c r="HG31">
        <v>5.22747</v>
      </c>
      <c r="HH31">
        <v>11.9083</v>
      </c>
      <c r="HI31">
        <v>4.96365</v>
      </c>
      <c r="HJ31">
        <v>3.292</v>
      </c>
      <c r="HK31">
        <v>9999</v>
      </c>
      <c r="HL31">
        <v>9999</v>
      </c>
      <c r="HM31">
        <v>9999</v>
      </c>
      <c r="HN31">
        <v>999.9</v>
      </c>
      <c r="HO31">
        <v>4.97016</v>
      </c>
      <c r="HP31">
        <v>1.875</v>
      </c>
      <c r="HQ31">
        <v>1.87378</v>
      </c>
      <c r="HR31">
        <v>1.87287</v>
      </c>
      <c r="HS31">
        <v>1.87439</v>
      </c>
      <c r="HT31">
        <v>1.86935</v>
      </c>
      <c r="HU31">
        <v>1.87357</v>
      </c>
      <c r="HV31">
        <v>1.87866</v>
      </c>
      <c r="HW31">
        <v>0</v>
      </c>
      <c r="HX31">
        <v>0</v>
      </c>
      <c r="HY31">
        <v>0</v>
      </c>
      <c r="HZ31">
        <v>0</v>
      </c>
      <c r="IA31" t="s">
        <v>423</v>
      </c>
      <c r="IB31" t="s">
        <v>424</v>
      </c>
      <c r="IC31" t="s">
        <v>425</v>
      </c>
      <c r="ID31" t="s">
        <v>425</v>
      </c>
      <c r="IE31" t="s">
        <v>425</v>
      </c>
      <c r="IF31" t="s">
        <v>425</v>
      </c>
      <c r="IG31">
        <v>0</v>
      </c>
      <c r="IH31">
        <v>100</v>
      </c>
      <c r="II31">
        <v>100</v>
      </c>
      <c r="IJ31">
        <v>1.229</v>
      </c>
      <c r="IK31">
        <v>0.3058</v>
      </c>
      <c r="IL31">
        <v>1.120951088116089</v>
      </c>
      <c r="IM31">
        <v>0.0006505169527216642</v>
      </c>
      <c r="IN31">
        <v>-9.946525650119643E-07</v>
      </c>
      <c r="IO31">
        <v>9.726639054903232E-11</v>
      </c>
      <c r="IP31">
        <v>-0.04303569497910544</v>
      </c>
      <c r="IQ31">
        <v>-0.001002495894158835</v>
      </c>
      <c r="IR31">
        <v>0.0007384742138202362</v>
      </c>
      <c r="IS31">
        <v>2.770066711642725E-07</v>
      </c>
      <c r="IT31">
        <v>0</v>
      </c>
      <c r="IU31">
        <v>1810</v>
      </c>
      <c r="IV31">
        <v>1</v>
      </c>
      <c r="IW31">
        <v>29</v>
      </c>
      <c r="IX31">
        <v>0.6</v>
      </c>
      <c r="IY31">
        <v>0.6</v>
      </c>
      <c r="IZ31">
        <v>1.06934</v>
      </c>
      <c r="JA31">
        <v>2.43896</v>
      </c>
      <c r="JB31">
        <v>1.42578</v>
      </c>
      <c r="JC31">
        <v>2.26929</v>
      </c>
      <c r="JD31">
        <v>1.54785</v>
      </c>
      <c r="JE31">
        <v>2.47803</v>
      </c>
      <c r="JF31">
        <v>35.3133</v>
      </c>
      <c r="JG31">
        <v>15.498</v>
      </c>
      <c r="JH31">
        <v>18</v>
      </c>
      <c r="JI31">
        <v>626.201</v>
      </c>
      <c r="JJ31">
        <v>422.987</v>
      </c>
      <c r="JK31">
        <v>25.3533</v>
      </c>
      <c r="JL31">
        <v>28.439</v>
      </c>
      <c r="JM31">
        <v>30.0002</v>
      </c>
      <c r="JN31">
        <v>28.4256</v>
      </c>
      <c r="JO31">
        <v>28.3824</v>
      </c>
      <c r="JP31">
        <v>21.4302</v>
      </c>
      <c r="JQ31">
        <v>28.8353</v>
      </c>
      <c r="JR31">
        <v>92.2291</v>
      </c>
      <c r="JS31">
        <v>25.2977</v>
      </c>
      <c r="JT31">
        <v>405.705</v>
      </c>
      <c r="JU31">
        <v>21.6197</v>
      </c>
      <c r="JV31">
        <v>94.8214</v>
      </c>
      <c r="JW31">
        <v>101.089</v>
      </c>
    </row>
    <row r="32" spans="1:283">
      <c r="A32">
        <v>16</v>
      </c>
      <c r="B32">
        <v>1690471949.5</v>
      </c>
      <c r="C32">
        <v>1929.900000095367</v>
      </c>
      <c r="D32" t="s">
        <v>500</v>
      </c>
      <c r="E32" t="s">
        <v>501</v>
      </c>
      <c r="F32">
        <v>15</v>
      </c>
      <c r="L32" t="s">
        <v>413</v>
      </c>
      <c r="N32" t="s">
        <v>414</v>
      </c>
      <c r="O32" t="s">
        <v>415</v>
      </c>
      <c r="P32">
        <v>1690471941.75</v>
      </c>
      <c r="Q32">
        <f>(R32)/1000</f>
        <v>0</v>
      </c>
      <c r="R32">
        <f>1000*DB32*AP32*(CX32-CY32)/(100*CQ32*(1000-AP32*CX32))</f>
        <v>0</v>
      </c>
      <c r="S32">
        <f>DB32*AP32*(CW32-CV32*(1000-AP32*CY32)/(1000-AP32*CX32))/(100*CQ32)</f>
        <v>0</v>
      </c>
      <c r="T32">
        <f>CV32 - IF(AP32&gt;1, S32*CQ32*100.0/(AR32*DJ32), 0)</f>
        <v>0</v>
      </c>
      <c r="U32">
        <f>((AA32-Q32/2)*T32-S32)/(AA32+Q32/2)</f>
        <v>0</v>
      </c>
      <c r="V32">
        <f>U32*(DC32+DD32)/1000.0</f>
        <v>0</v>
      </c>
      <c r="W32">
        <f>(CV32 - IF(AP32&gt;1, S32*CQ32*100.0/(AR32*DJ32), 0))*(DC32+DD32)/1000.0</f>
        <v>0</v>
      </c>
      <c r="X32">
        <f>2.0/((1/Z32-1/Y32)+SIGN(Z32)*SQRT((1/Z32-1/Y32)*(1/Z32-1/Y32) + 4*CR32/((CR32+1)*(CR32+1))*(2*1/Z32*1/Y32-1/Y32*1/Y32)))</f>
        <v>0</v>
      </c>
      <c r="Y32">
        <f>IF(LEFT(CS32,1)&lt;&gt;"0",IF(LEFT(CS32,1)="1",3.0,CT32),$D$5+$E$5*(DJ32*DC32/($K$5*1000))+$F$5*(DJ32*DC32/($K$5*1000))*MAX(MIN(CQ32,$J$5),$I$5)*MAX(MIN(CQ32,$J$5),$I$5)+$G$5*MAX(MIN(CQ32,$J$5),$I$5)*(DJ32*DC32/($K$5*1000))+$H$5*(DJ32*DC32/($K$5*1000))*(DJ32*DC32/($K$5*1000)))</f>
        <v>0</v>
      </c>
      <c r="Z32">
        <f>Q32*(1000-(1000*0.61365*exp(17.502*AD32/(240.97+AD32))/(DC32+DD32)+CX32)/2)/(1000*0.61365*exp(17.502*AD32/(240.97+AD32))/(DC32+DD32)-CX32)</f>
        <v>0</v>
      </c>
      <c r="AA32">
        <f>1/((CR32+1)/(X32/1.6)+1/(Y32/1.37)) + CR32/((CR32+1)/(X32/1.6) + CR32/(Y32/1.37))</f>
        <v>0</v>
      </c>
      <c r="AB32">
        <f>(CM32*CP32)</f>
        <v>0</v>
      </c>
      <c r="AC32">
        <f>(DE32+(AB32+2*0.95*5.67E-8*(((DE32+$B$7)+273)^4-(DE32+273)^4)-44100*Q32)/(1.84*29.3*Y32+8*0.95*5.67E-8*(DE32+273)^3))</f>
        <v>0</v>
      </c>
      <c r="AD32">
        <f>($C$7*DF32+$D$7*DG32+$E$7*AC32)</f>
        <v>0</v>
      </c>
      <c r="AE32">
        <f>0.61365*exp(17.502*AD32/(240.97+AD32))</f>
        <v>0</v>
      </c>
      <c r="AF32">
        <f>(AG32/AH32*100)</f>
        <v>0</v>
      </c>
      <c r="AG32">
        <f>CX32*(DC32+DD32)/1000</f>
        <v>0</v>
      </c>
      <c r="AH32">
        <f>0.61365*exp(17.502*DE32/(240.97+DE32))</f>
        <v>0</v>
      </c>
      <c r="AI32">
        <f>(AE32-CX32*(DC32+DD32)/1000)</f>
        <v>0</v>
      </c>
      <c r="AJ32">
        <f>(-Q32*44100)</f>
        <v>0</v>
      </c>
      <c r="AK32">
        <f>2*29.3*Y32*0.92*(DE32-AD32)</f>
        <v>0</v>
      </c>
      <c r="AL32">
        <f>2*0.95*5.67E-8*(((DE32+$B$7)+273)^4-(AD32+273)^4)</f>
        <v>0</v>
      </c>
      <c r="AM32">
        <f>AB32+AL32+AJ32+AK32</f>
        <v>0</v>
      </c>
      <c r="AN32">
        <v>0</v>
      </c>
      <c r="AO32">
        <v>0</v>
      </c>
      <c r="AP32">
        <f>IF(AN32*$H$13&gt;=AR32,1.0,(AR32/(AR32-AN32*$H$13)))</f>
        <v>0</v>
      </c>
      <c r="AQ32">
        <f>(AP32-1)*100</f>
        <v>0</v>
      </c>
      <c r="AR32">
        <f>MAX(0,($B$13+$C$13*DJ32)/(1+$D$13*DJ32)*DC32/(DE32+273)*$E$13)</f>
        <v>0</v>
      </c>
      <c r="AS32" t="s">
        <v>457</v>
      </c>
      <c r="AT32">
        <v>12546.1</v>
      </c>
      <c r="AU32">
        <v>563.0744</v>
      </c>
      <c r="AV32">
        <v>1522.73</v>
      </c>
      <c r="AW32">
        <f>1-AU32/AV32</f>
        <v>0</v>
      </c>
      <c r="AX32">
        <v>-2.747998894910844</v>
      </c>
      <c r="AY32" t="s">
        <v>502</v>
      </c>
      <c r="AZ32">
        <v>12563.3</v>
      </c>
      <c r="BA32">
        <v>530.819</v>
      </c>
      <c r="BB32">
        <v>616.735</v>
      </c>
      <c r="BC32">
        <f>1-BA32/BB32</f>
        <v>0</v>
      </c>
      <c r="BD32">
        <v>0.5</v>
      </c>
      <c r="BE32">
        <f>CN32</f>
        <v>0</v>
      </c>
      <c r="BF32">
        <f>S32</f>
        <v>0</v>
      </c>
      <c r="BG32">
        <f>BC32*BD32*BE32</f>
        <v>0</v>
      </c>
      <c r="BH32">
        <f>(BF32-AX32)/BE32</f>
        <v>0</v>
      </c>
      <c r="BI32">
        <f>(AV32-BB32)/BB32</f>
        <v>0</v>
      </c>
      <c r="BJ32">
        <f>AU32/(AW32+AU32/BB32)</f>
        <v>0</v>
      </c>
      <c r="BK32" t="s">
        <v>503</v>
      </c>
      <c r="BL32">
        <v>412.58</v>
      </c>
      <c r="BM32">
        <f>IF(BL32&lt;&gt;0, BL32, BJ32)</f>
        <v>0</v>
      </c>
      <c r="BN32">
        <f>1-BM32/BB32</f>
        <v>0</v>
      </c>
      <c r="BO32">
        <f>(BB32-BA32)/(BB32-BM32)</f>
        <v>0</v>
      </c>
      <c r="BP32">
        <f>(AV32-BB32)/(AV32-BM32)</f>
        <v>0</v>
      </c>
      <c r="BQ32">
        <f>(BB32-BA32)/(BB32-AU32)</f>
        <v>0</v>
      </c>
      <c r="BR32">
        <f>(AV32-BB32)/(AV32-AU32)</f>
        <v>0</v>
      </c>
      <c r="BS32">
        <f>(BO32*BM32/BA32)</f>
        <v>0</v>
      </c>
      <c r="BT32">
        <f>(1-BS32)</f>
        <v>0</v>
      </c>
      <c r="BU32">
        <v>3575</v>
      </c>
      <c r="BV32">
        <v>300</v>
      </c>
      <c r="BW32">
        <v>300</v>
      </c>
      <c r="BX32">
        <v>300</v>
      </c>
      <c r="BY32">
        <v>12563.3</v>
      </c>
      <c r="BZ32">
        <v>601.5599999999999</v>
      </c>
      <c r="CA32">
        <v>-0.009102259999999999</v>
      </c>
      <c r="CB32">
        <v>-2.24</v>
      </c>
      <c r="CC32" t="s">
        <v>419</v>
      </c>
      <c r="CD32" t="s">
        <v>419</v>
      </c>
      <c r="CE32" t="s">
        <v>419</v>
      </c>
      <c r="CF32" t="s">
        <v>419</v>
      </c>
      <c r="CG32" t="s">
        <v>419</v>
      </c>
      <c r="CH32" t="s">
        <v>419</v>
      </c>
      <c r="CI32" t="s">
        <v>419</v>
      </c>
      <c r="CJ32" t="s">
        <v>419</v>
      </c>
      <c r="CK32" t="s">
        <v>419</v>
      </c>
      <c r="CL32" t="s">
        <v>419</v>
      </c>
      <c r="CM32">
        <f>$B$11*DK32+$C$11*DL32+$F$11*DW32*(1-DZ32)</f>
        <v>0</v>
      </c>
      <c r="CN32">
        <f>CM32*CO32</f>
        <v>0</v>
      </c>
      <c r="CO32">
        <f>($B$11*$D$9+$C$11*$D$9+$F$11*((EJ32+EB32)/MAX(EJ32+EB32+EK32, 0.1)*$I$9+EK32/MAX(EJ32+EB32+EK32, 0.1)*$J$9))/($B$11+$C$11+$F$11)</f>
        <v>0</v>
      </c>
      <c r="CP32">
        <f>($B$11*$K$9+$C$11*$K$9+$F$11*((EJ32+EB32)/MAX(EJ32+EB32+EK32, 0.1)*$P$9+EK32/MAX(EJ32+EB32+EK32, 0.1)*$Q$9))/($B$11+$C$11+$F$11)</f>
        <v>0</v>
      </c>
      <c r="CQ32">
        <v>6</v>
      </c>
      <c r="CR32">
        <v>0.5</v>
      </c>
      <c r="CS32" t="s">
        <v>420</v>
      </c>
      <c r="CT32">
        <v>2</v>
      </c>
      <c r="CU32">
        <v>1690471941.75</v>
      </c>
      <c r="CV32">
        <v>599.4356999999999</v>
      </c>
      <c r="CW32">
        <v>608.6341666666667</v>
      </c>
      <c r="CX32">
        <v>22.39519666666667</v>
      </c>
      <c r="CY32">
        <v>21.16672</v>
      </c>
      <c r="CZ32">
        <v>598.1936999999999</v>
      </c>
      <c r="DA32">
        <v>22.09682333333333</v>
      </c>
      <c r="DB32">
        <v>600.1878</v>
      </c>
      <c r="DC32">
        <v>101.3701333333333</v>
      </c>
      <c r="DD32">
        <v>0.09985106333333335</v>
      </c>
      <c r="DE32">
        <v>27.73872999999999</v>
      </c>
      <c r="DF32">
        <v>27.91164333333333</v>
      </c>
      <c r="DG32">
        <v>999.9000000000002</v>
      </c>
      <c r="DH32">
        <v>0</v>
      </c>
      <c r="DI32">
        <v>0</v>
      </c>
      <c r="DJ32">
        <v>10000.413</v>
      </c>
      <c r="DK32">
        <v>0</v>
      </c>
      <c r="DL32">
        <v>1453.178</v>
      </c>
      <c r="DM32">
        <v>-9.265438999999999</v>
      </c>
      <c r="DN32">
        <v>613.0992666666666</v>
      </c>
      <c r="DO32">
        <v>621.7954666666666</v>
      </c>
      <c r="DP32">
        <v>1.228480666666666</v>
      </c>
      <c r="DQ32">
        <v>608.6341666666667</v>
      </c>
      <c r="DR32">
        <v>21.16672</v>
      </c>
      <c r="DS32">
        <v>2.270205</v>
      </c>
      <c r="DT32">
        <v>2.145674333333333</v>
      </c>
      <c r="DU32">
        <v>19.46652333333333</v>
      </c>
      <c r="DV32">
        <v>18.56237</v>
      </c>
      <c r="DW32">
        <v>1499.997333333333</v>
      </c>
      <c r="DX32">
        <v>0.9730012</v>
      </c>
      <c r="DY32">
        <v>0.02699843</v>
      </c>
      <c r="DZ32">
        <v>0</v>
      </c>
      <c r="EA32">
        <v>530.8351333333334</v>
      </c>
      <c r="EB32">
        <v>4.99931</v>
      </c>
      <c r="EC32">
        <v>9547.889333333334</v>
      </c>
      <c r="ED32">
        <v>13259.21666666667</v>
      </c>
      <c r="EE32">
        <v>37.47479999999999</v>
      </c>
      <c r="EF32">
        <v>38.46219999999998</v>
      </c>
      <c r="EG32">
        <v>37.94959999999999</v>
      </c>
      <c r="EH32">
        <v>37.58719999999999</v>
      </c>
      <c r="EI32">
        <v>38.6374</v>
      </c>
      <c r="EJ32">
        <v>1454.637333333334</v>
      </c>
      <c r="EK32">
        <v>40.35999999999999</v>
      </c>
      <c r="EL32">
        <v>0</v>
      </c>
      <c r="EM32">
        <v>116.2000000476837</v>
      </c>
      <c r="EN32">
        <v>0</v>
      </c>
      <c r="EO32">
        <v>530.819</v>
      </c>
      <c r="EP32">
        <v>-1.869230774920054</v>
      </c>
      <c r="EQ32">
        <v>-88.00692280300009</v>
      </c>
      <c r="ER32">
        <v>9546.826800000001</v>
      </c>
      <c r="ES32">
        <v>15</v>
      </c>
      <c r="ET32">
        <v>1690471968.5</v>
      </c>
      <c r="EU32" t="s">
        <v>504</v>
      </c>
      <c r="EV32">
        <v>1690471968.5</v>
      </c>
      <c r="EW32">
        <v>1690471795.5</v>
      </c>
      <c r="EX32">
        <v>16</v>
      </c>
      <c r="EY32">
        <v>0.07099999999999999</v>
      </c>
      <c r="EZ32">
        <v>0.017</v>
      </c>
      <c r="FA32">
        <v>1.242</v>
      </c>
      <c r="FB32">
        <v>0.27</v>
      </c>
      <c r="FC32">
        <v>609</v>
      </c>
      <c r="FD32">
        <v>21</v>
      </c>
      <c r="FE32">
        <v>0.21</v>
      </c>
      <c r="FF32">
        <v>0.09</v>
      </c>
      <c r="FG32">
        <v>8.526385359922578</v>
      </c>
      <c r="FH32">
        <v>-0.7618765869018573</v>
      </c>
      <c r="FI32">
        <v>0.07297389673739667</v>
      </c>
      <c r="FJ32">
        <v>1</v>
      </c>
      <c r="FK32">
        <v>-9.31769487804878</v>
      </c>
      <c r="FL32">
        <v>0.8724595818815307</v>
      </c>
      <c r="FM32">
        <v>0.09945206890935424</v>
      </c>
      <c r="FN32">
        <v>1</v>
      </c>
      <c r="FO32">
        <v>599.3402258064516</v>
      </c>
      <c r="FP32">
        <v>1.976999999997958</v>
      </c>
      <c r="FQ32">
        <v>0.1498953849549723</v>
      </c>
      <c r="FR32">
        <v>1</v>
      </c>
      <c r="FS32">
        <v>1.230725853658536</v>
      </c>
      <c r="FT32">
        <v>-0.06603574912891828</v>
      </c>
      <c r="FU32">
        <v>0.01638984143669631</v>
      </c>
      <c r="FV32">
        <v>1</v>
      </c>
      <c r="FW32">
        <v>22.40098709677419</v>
      </c>
      <c r="FX32">
        <v>-0.4674580645162128</v>
      </c>
      <c r="FY32">
        <v>0.03488006864020577</v>
      </c>
      <c r="FZ32">
        <v>1</v>
      </c>
      <c r="GA32">
        <v>5</v>
      </c>
      <c r="GB32">
        <v>5</v>
      </c>
      <c r="GC32" t="s">
        <v>459</v>
      </c>
      <c r="GD32">
        <v>3.17658</v>
      </c>
      <c r="GE32">
        <v>2.79695</v>
      </c>
      <c r="GF32">
        <v>0.135952</v>
      </c>
      <c r="GG32">
        <v>0.138263</v>
      </c>
      <c r="GH32">
        <v>0.114112</v>
      </c>
      <c r="GI32">
        <v>0.11086</v>
      </c>
      <c r="GJ32">
        <v>26902.7</v>
      </c>
      <c r="GK32">
        <v>21421.3</v>
      </c>
      <c r="GL32">
        <v>29106.1</v>
      </c>
      <c r="GM32">
        <v>24356.7</v>
      </c>
      <c r="GN32">
        <v>32776.7</v>
      </c>
      <c r="GO32">
        <v>31591.7</v>
      </c>
      <c r="GP32">
        <v>40132.1</v>
      </c>
      <c r="GQ32">
        <v>39725.7</v>
      </c>
      <c r="GR32">
        <v>2.14827</v>
      </c>
      <c r="GS32">
        <v>1.8546</v>
      </c>
      <c r="GT32">
        <v>0.09390709999999999</v>
      </c>
      <c r="GU32">
        <v>0</v>
      </c>
      <c r="GV32">
        <v>26.3839</v>
      </c>
      <c r="GW32">
        <v>999.9</v>
      </c>
      <c r="GX32">
        <v>64.59999999999999</v>
      </c>
      <c r="GY32">
        <v>31.8</v>
      </c>
      <c r="GZ32">
        <v>30.0871</v>
      </c>
      <c r="HA32">
        <v>60.8535</v>
      </c>
      <c r="HB32">
        <v>35.9175</v>
      </c>
      <c r="HC32">
        <v>1</v>
      </c>
      <c r="HD32">
        <v>0.0881021</v>
      </c>
      <c r="HE32">
        <v>-0.470678</v>
      </c>
      <c r="HF32">
        <v>20.2649</v>
      </c>
      <c r="HG32">
        <v>5.22837</v>
      </c>
      <c r="HH32">
        <v>11.9081</v>
      </c>
      <c r="HI32">
        <v>4.9638</v>
      </c>
      <c r="HJ32">
        <v>3.292</v>
      </c>
      <c r="HK32">
        <v>9999</v>
      </c>
      <c r="HL32">
        <v>9999</v>
      </c>
      <c r="HM32">
        <v>9999</v>
      </c>
      <c r="HN32">
        <v>999.9</v>
      </c>
      <c r="HO32">
        <v>4.97015</v>
      </c>
      <c r="HP32">
        <v>1.87501</v>
      </c>
      <c r="HQ32">
        <v>1.87378</v>
      </c>
      <c r="HR32">
        <v>1.87287</v>
      </c>
      <c r="HS32">
        <v>1.8744</v>
      </c>
      <c r="HT32">
        <v>1.86935</v>
      </c>
      <c r="HU32">
        <v>1.87361</v>
      </c>
      <c r="HV32">
        <v>1.87866</v>
      </c>
      <c r="HW32">
        <v>0</v>
      </c>
      <c r="HX32">
        <v>0</v>
      </c>
      <c r="HY32">
        <v>0</v>
      </c>
      <c r="HZ32">
        <v>0</v>
      </c>
      <c r="IA32" t="s">
        <v>423</v>
      </c>
      <c r="IB32" t="s">
        <v>424</v>
      </c>
      <c r="IC32" t="s">
        <v>425</v>
      </c>
      <c r="ID32" t="s">
        <v>425</v>
      </c>
      <c r="IE32" t="s">
        <v>425</v>
      </c>
      <c r="IF32" t="s">
        <v>425</v>
      </c>
      <c r="IG32">
        <v>0</v>
      </c>
      <c r="IH32">
        <v>100</v>
      </c>
      <c r="II32">
        <v>100</v>
      </c>
      <c r="IJ32">
        <v>1.242</v>
      </c>
      <c r="IK32">
        <v>0.2968</v>
      </c>
      <c r="IL32">
        <v>1.120951088116089</v>
      </c>
      <c r="IM32">
        <v>0.0006505169527216642</v>
      </c>
      <c r="IN32">
        <v>-9.946525650119643E-07</v>
      </c>
      <c r="IO32">
        <v>9.726639054903232E-11</v>
      </c>
      <c r="IP32">
        <v>-0.04303569497910544</v>
      </c>
      <c r="IQ32">
        <v>-0.001002495894158835</v>
      </c>
      <c r="IR32">
        <v>0.0007384742138202362</v>
      </c>
      <c r="IS32">
        <v>2.770066711642725E-07</v>
      </c>
      <c r="IT32">
        <v>0</v>
      </c>
      <c r="IU32">
        <v>1810</v>
      </c>
      <c r="IV32">
        <v>1</v>
      </c>
      <c r="IW32">
        <v>29</v>
      </c>
      <c r="IX32">
        <v>2.6</v>
      </c>
      <c r="IY32">
        <v>2.6</v>
      </c>
      <c r="IZ32">
        <v>1.48315</v>
      </c>
      <c r="JA32">
        <v>2.43286</v>
      </c>
      <c r="JB32">
        <v>1.42578</v>
      </c>
      <c r="JC32">
        <v>2.26685</v>
      </c>
      <c r="JD32">
        <v>1.54785</v>
      </c>
      <c r="JE32">
        <v>2.40356</v>
      </c>
      <c r="JF32">
        <v>35.3827</v>
      </c>
      <c r="JG32">
        <v>15.4804</v>
      </c>
      <c r="JH32">
        <v>18</v>
      </c>
      <c r="JI32">
        <v>626.748</v>
      </c>
      <c r="JJ32">
        <v>422.401</v>
      </c>
      <c r="JK32">
        <v>26.3899</v>
      </c>
      <c r="JL32">
        <v>28.4584</v>
      </c>
      <c r="JM32">
        <v>30.0001</v>
      </c>
      <c r="JN32">
        <v>28.4425</v>
      </c>
      <c r="JO32">
        <v>28.3998</v>
      </c>
      <c r="JP32">
        <v>29.7077</v>
      </c>
      <c r="JQ32">
        <v>29.3237</v>
      </c>
      <c r="JR32">
        <v>88.06789999999999</v>
      </c>
      <c r="JS32">
        <v>26.4085</v>
      </c>
      <c r="JT32">
        <v>608.744</v>
      </c>
      <c r="JU32">
        <v>21.2022</v>
      </c>
      <c r="JV32">
        <v>94.81229999999999</v>
      </c>
      <c r="JW32">
        <v>101.082</v>
      </c>
    </row>
    <row r="33" spans="1:283">
      <c r="A33">
        <v>17</v>
      </c>
      <c r="B33">
        <v>1690472066.5</v>
      </c>
      <c r="C33">
        <v>2046.900000095367</v>
      </c>
      <c r="D33" t="s">
        <v>505</v>
      </c>
      <c r="E33" t="s">
        <v>506</v>
      </c>
      <c r="F33">
        <v>15</v>
      </c>
      <c r="L33" t="s">
        <v>413</v>
      </c>
      <c r="N33" t="s">
        <v>414</v>
      </c>
      <c r="O33" t="s">
        <v>415</v>
      </c>
      <c r="P33">
        <v>1690472058.5</v>
      </c>
      <c r="Q33">
        <f>(R33)/1000</f>
        <v>0</v>
      </c>
      <c r="R33">
        <f>1000*DB33*AP33*(CX33-CY33)/(100*CQ33*(1000-AP33*CX33))</f>
        <v>0</v>
      </c>
      <c r="S33">
        <f>DB33*AP33*(CW33-CV33*(1000-AP33*CY33)/(1000-AP33*CX33))/(100*CQ33)</f>
        <v>0</v>
      </c>
      <c r="T33">
        <f>CV33 - IF(AP33&gt;1, S33*CQ33*100.0/(AR33*DJ33), 0)</f>
        <v>0</v>
      </c>
      <c r="U33">
        <f>((AA33-Q33/2)*T33-S33)/(AA33+Q33/2)</f>
        <v>0</v>
      </c>
      <c r="V33">
        <f>U33*(DC33+DD33)/1000.0</f>
        <v>0</v>
      </c>
      <c r="W33">
        <f>(CV33 - IF(AP33&gt;1, S33*CQ33*100.0/(AR33*DJ33), 0))*(DC33+DD33)/1000.0</f>
        <v>0</v>
      </c>
      <c r="X33">
        <f>2.0/((1/Z33-1/Y33)+SIGN(Z33)*SQRT((1/Z33-1/Y33)*(1/Z33-1/Y33) + 4*CR33/((CR33+1)*(CR33+1))*(2*1/Z33*1/Y33-1/Y33*1/Y33)))</f>
        <v>0</v>
      </c>
      <c r="Y33">
        <f>IF(LEFT(CS33,1)&lt;&gt;"0",IF(LEFT(CS33,1)="1",3.0,CT33),$D$5+$E$5*(DJ33*DC33/($K$5*1000))+$F$5*(DJ33*DC33/($K$5*1000))*MAX(MIN(CQ33,$J$5),$I$5)*MAX(MIN(CQ33,$J$5),$I$5)+$G$5*MAX(MIN(CQ33,$J$5),$I$5)*(DJ33*DC33/($K$5*1000))+$H$5*(DJ33*DC33/($K$5*1000))*(DJ33*DC33/($K$5*1000)))</f>
        <v>0</v>
      </c>
      <c r="Z33">
        <f>Q33*(1000-(1000*0.61365*exp(17.502*AD33/(240.97+AD33))/(DC33+DD33)+CX33)/2)/(1000*0.61365*exp(17.502*AD33/(240.97+AD33))/(DC33+DD33)-CX33)</f>
        <v>0</v>
      </c>
      <c r="AA33">
        <f>1/((CR33+1)/(X33/1.6)+1/(Y33/1.37)) + CR33/((CR33+1)/(X33/1.6) + CR33/(Y33/1.37))</f>
        <v>0</v>
      </c>
      <c r="AB33">
        <f>(CM33*CP33)</f>
        <v>0</v>
      </c>
      <c r="AC33">
        <f>(DE33+(AB33+2*0.95*5.67E-8*(((DE33+$B$7)+273)^4-(DE33+273)^4)-44100*Q33)/(1.84*29.3*Y33+8*0.95*5.67E-8*(DE33+273)^3))</f>
        <v>0</v>
      </c>
      <c r="AD33">
        <f>($C$7*DF33+$D$7*DG33+$E$7*AC33)</f>
        <v>0</v>
      </c>
      <c r="AE33">
        <f>0.61365*exp(17.502*AD33/(240.97+AD33))</f>
        <v>0</v>
      </c>
      <c r="AF33">
        <f>(AG33/AH33*100)</f>
        <v>0</v>
      </c>
      <c r="AG33">
        <f>CX33*(DC33+DD33)/1000</f>
        <v>0</v>
      </c>
      <c r="AH33">
        <f>0.61365*exp(17.502*DE33/(240.97+DE33))</f>
        <v>0</v>
      </c>
      <c r="AI33">
        <f>(AE33-CX33*(DC33+DD33)/1000)</f>
        <v>0</v>
      </c>
      <c r="AJ33">
        <f>(-Q33*44100)</f>
        <v>0</v>
      </c>
      <c r="AK33">
        <f>2*29.3*Y33*0.92*(DE33-AD33)</f>
        <v>0</v>
      </c>
      <c r="AL33">
        <f>2*0.95*5.67E-8*(((DE33+$B$7)+273)^4-(AD33+273)^4)</f>
        <v>0</v>
      </c>
      <c r="AM33">
        <f>AB33+AL33+AJ33+AK33</f>
        <v>0</v>
      </c>
      <c r="AN33">
        <v>0</v>
      </c>
      <c r="AO33">
        <v>0</v>
      </c>
      <c r="AP33">
        <f>IF(AN33*$H$13&gt;=AR33,1.0,(AR33/(AR33-AN33*$H$13)))</f>
        <v>0</v>
      </c>
      <c r="AQ33">
        <f>(AP33-1)*100</f>
        <v>0</v>
      </c>
      <c r="AR33">
        <f>MAX(0,($B$13+$C$13*DJ33)/(1+$D$13*DJ33)*DC33/(DE33+273)*$E$13)</f>
        <v>0</v>
      </c>
      <c r="AS33" t="s">
        <v>457</v>
      </c>
      <c r="AT33">
        <v>12546.1</v>
      </c>
      <c r="AU33">
        <v>563.0744</v>
      </c>
      <c r="AV33">
        <v>1522.73</v>
      </c>
      <c r="AW33">
        <f>1-AU33/AV33</f>
        <v>0</v>
      </c>
      <c r="AX33">
        <v>-2.747998894910844</v>
      </c>
      <c r="AY33" t="s">
        <v>507</v>
      </c>
      <c r="AZ33">
        <v>12564.5</v>
      </c>
      <c r="BA33">
        <v>530.6432799999999</v>
      </c>
      <c r="BB33">
        <v>631.8099999999999</v>
      </c>
      <c r="BC33">
        <f>1-BA33/BB33</f>
        <v>0</v>
      </c>
      <c r="BD33">
        <v>0.5</v>
      </c>
      <c r="BE33">
        <f>CN33</f>
        <v>0</v>
      </c>
      <c r="BF33">
        <f>S33</f>
        <v>0</v>
      </c>
      <c r="BG33">
        <f>BC33*BD33*BE33</f>
        <v>0</v>
      </c>
      <c r="BH33">
        <f>(BF33-AX33)/BE33</f>
        <v>0</v>
      </c>
      <c r="BI33">
        <f>(AV33-BB33)/BB33</f>
        <v>0</v>
      </c>
      <c r="BJ33">
        <f>AU33/(AW33+AU33/BB33)</f>
        <v>0</v>
      </c>
      <c r="BK33" t="s">
        <v>508</v>
      </c>
      <c r="BL33">
        <v>413.36</v>
      </c>
      <c r="BM33">
        <f>IF(BL33&lt;&gt;0, BL33, BJ33)</f>
        <v>0</v>
      </c>
      <c r="BN33">
        <f>1-BM33/BB33</f>
        <v>0</v>
      </c>
      <c r="BO33">
        <f>(BB33-BA33)/(BB33-BM33)</f>
        <v>0</v>
      </c>
      <c r="BP33">
        <f>(AV33-BB33)/(AV33-BM33)</f>
        <v>0</v>
      </c>
      <c r="BQ33">
        <f>(BB33-BA33)/(BB33-AU33)</f>
        <v>0</v>
      </c>
      <c r="BR33">
        <f>(AV33-BB33)/(AV33-AU33)</f>
        <v>0</v>
      </c>
      <c r="BS33">
        <f>(BO33*BM33/BA33)</f>
        <v>0</v>
      </c>
      <c r="BT33">
        <f>(1-BS33)</f>
        <v>0</v>
      </c>
      <c r="BU33">
        <v>3577</v>
      </c>
      <c r="BV33">
        <v>300</v>
      </c>
      <c r="BW33">
        <v>300</v>
      </c>
      <c r="BX33">
        <v>300</v>
      </c>
      <c r="BY33">
        <v>12564.5</v>
      </c>
      <c r="BZ33">
        <v>611.21</v>
      </c>
      <c r="CA33">
        <v>-0.00910328</v>
      </c>
      <c r="CB33">
        <v>-2.57</v>
      </c>
      <c r="CC33" t="s">
        <v>419</v>
      </c>
      <c r="CD33" t="s">
        <v>419</v>
      </c>
      <c r="CE33" t="s">
        <v>419</v>
      </c>
      <c r="CF33" t="s">
        <v>419</v>
      </c>
      <c r="CG33" t="s">
        <v>419</v>
      </c>
      <c r="CH33" t="s">
        <v>419</v>
      </c>
      <c r="CI33" t="s">
        <v>419</v>
      </c>
      <c r="CJ33" t="s">
        <v>419</v>
      </c>
      <c r="CK33" t="s">
        <v>419</v>
      </c>
      <c r="CL33" t="s">
        <v>419</v>
      </c>
      <c r="CM33">
        <f>$B$11*DK33+$C$11*DL33+$F$11*DW33*(1-DZ33)</f>
        <v>0</v>
      </c>
      <c r="CN33">
        <f>CM33*CO33</f>
        <v>0</v>
      </c>
      <c r="CO33">
        <f>($B$11*$D$9+$C$11*$D$9+$F$11*((EJ33+EB33)/MAX(EJ33+EB33+EK33, 0.1)*$I$9+EK33/MAX(EJ33+EB33+EK33, 0.1)*$J$9))/($B$11+$C$11+$F$11)</f>
        <v>0</v>
      </c>
      <c r="CP33">
        <f>($B$11*$K$9+$C$11*$K$9+$F$11*((EJ33+EB33)/MAX(EJ33+EB33+EK33, 0.1)*$P$9+EK33/MAX(EJ33+EB33+EK33, 0.1)*$Q$9))/($B$11+$C$11+$F$11)</f>
        <v>0</v>
      </c>
      <c r="CQ33">
        <v>6</v>
      </c>
      <c r="CR33">
        <v>0.5</v>
      </c>
      <c r="CS33" t="s">
        <v>420</v>
      </c>
      <c r="CT33">
        <v>2</v>
      </c>
      <c r="CU33">
        <v>1690472058.5</v>
      </c>
      <c r="CV33">
        <v>798.8237741935484</v>
      </c>
      <c r="CW33">
        <v>811.255741935484</v>
      </c>
      <c r="CX33">
        <v>22.68402258064516</v>
      </c>
      <c r="CY33">
        <v>21.60833548387097</v>
      </c>
      <c r="CZ33">
        <v>797.6968387096775</v>
      </c>
      <c r="DA33">
        <v>22.37662258064517</v>
      </c>
      <c r="DB33">
        <v>600.2046129032258</v>
      </c>
      <c r="DC33">
        <v>101.3704193548387</v>
      </c>
      <c r="DD33">
        <v>0.1000273741935484</v>
      </c>
      <c r="DE33">
        <v>27.84372580645162</v>
      </c>
      <c r="DF33">
        <v>27.99547096774193</v>
      </c>
      <c r="DG33">
        <v>999.9000000000003</v>
      </c>
      <c r="DH33">
        <v>0</v>
      </c>
      <c r="DI33">
        <v>0</v>
      </c>
      <c r="DJ33">
        <v>9993.56935483871</v>
      </c>
      <c r="DK33">
        <v>0</v>
      </c>
      <c r="DL33">
        <v>1464.68935483871</v>
      </c>
      <c r="DM33">
        <v>-12.43192258064516</v>
      </c>
      <c r="DN33">
        <v>817.3649032258064</v>
      </c>
      <c r="DO33">
        <v>829.1727741935484</v>
      </c>
      <c r="DP33">
        <v>1.075695483870968</v>
      </c>
      <c r="DQ33">
        <v>811.255741935484</v>
      </c>
      <c r="DR33">
        <v>21.60833548387097</v>
      </c>
      <c r="DS33">
        <v>2.299490322580645</v>
      </c>
      <c r="DT33">
        <v>2.190446451612903</v>
      </c>
      <c r="DU33">
        <v>19.67281290322581</v>
      </c>
      <c r="DV33">
        <v>18.89260322580645</v>
      </c>
      <c r="DW33">
        <v>1499.974838709677</v>
      </c>
      <c r="DX33">
        <v>0.9729989032258064</v>
      </c>
      <c r="DY33">
        <v>0.02700073870967741</v>
      </c>
      <c r="DZ33">
        <v>0</v>
      </c>
      <c r="EA33">
        <v>530.647193548387</v>
      </c>
      <c r="EB33">
        <v>4.999310000000001</v>
      </c>
      <c r="EC33">
        <v>9512.185483870966</v>
      </c>
      <c r="ED33">
        <v>13259.01290322581</v>
      </c>
      <c r="EE33">
        <v>37.25</v>
      </c>
      <c r="EF33">
        <v>38.30799999999999</v>
      </c>
      <c r="EG33">
        <v>37.75</v>
      </c>
      <c r="EH33">
        <v>37.383</v>
      </c>
      <c r="EI33">
        <v>38.43699999999998</v>
      </c>
      <c r="EJ33">
        <v>1454.611612903226</v>
      </c>
      <c r="EK33">
        <v>40.36838709677417</v>
      </c>
      <c r="EL33">
        <v>0</v>
      </c>
      <c r="EM33">
        <v>116.2999999523163</v>
      </c>
      <c r="EN33">
        <v>0</v>
      </c>
      <c r="EO33">
        <v>530.6432799999999</v>
      </c>
      <c r="EP33">
        <v>-0.659307684933219</v>
      </c>
      <c r="EQ33">
        <v>-24.89000013145218</v>
      </c>
      <c r="ER33">
        <v>9512.15</v>
      </c>
      <c r="ES33">
        <v>15</v>
      </c>
      <c r="ET33">
        <v>1690471968.5</v>
      </c>
      <c r="EU33" t="s">
        <v>504</v>
      </c>
      <c r="EV33">
        <v>1690471968.5</v>
      </c>
      <c r="EW33">
        <v>1690471795.5</v>
      </c>
      <c r="EX33">
        <v>16</v>
      </c>
      <c r="EY33">
        <v>0.07099999999999999</v>
      </c>
      <c r="EZ33">
        <v>0.017</v>
      </c>
      <c r="FA33">
        <v>1.242</v>
      </c>
      <c r="FB33">
        <v>0.27</v>
      </c>
      <c r="FC33">
        <v>609</v>
      </c>
      <c r="FD33">
        <v>21</v>
      </c>
      <c r="FE33">
        <v>0.21</v>
      </c>
      <c r="FF33">
        <v>0.09</v>
      </c>
      <c r="FG33">
        <v>11.55734316318055</v>
      </c>
      <c r="FH33">
        <v>-0.1327842776190511</v>
      </c>
      <c r="FI33">
        <v>0.05410494707996958</v>
      </c>
      <c r="FJ33">
        <v>1</v>
      </c>
      <c r="FK33">
        <v>-12.44053170731707</v>
      </c>
      <c r="FL33">
        <v>0.1252160278745788</v>
      </c>
      <c r="FM33">
        <v>0.06297736116285196</v>
      </c>
      <c r="FN33">
        <v>1</v>
      </c>
      <c r="FO33">
        <v>798.797064516129</v>
      </c>
      <c r="FP33">
        <v>2.991290322580598</v>
      </c>
      <c r="FQ33">
        <v>0.2236352063407823</v>
      </c>
      <c r="FR33">
        <v>1</v>
      </c>
      <c r="FS33">
        <v>1.068165365853659</v>
      </c>
      <c r="FT33">
        <v>0.149543832752614</v>
      </c>
      <c r="FU33">
        <v>0.02084594481212243</v>
      </c>
      <c r="FV33">
        <v>1</v>
      </c>
      <c r="FW33">
        <v>22.68160967741935</v>
      </c>
      <c r="FX33">
        <v>0.3180193548387042</v>
      </c>
      <c r="FY33">
        <v>0.02577627509863402</v>
      </c>
      <c r="FZ33">
        <v>1</v>
      </c>
      <c r="GA33">
        <v>5</v>
      </c>
      <c r="GB33">
        <v>5</v>
      </c>
      <c r="GC33" t="s">
        <v>459</v>
      </c>
      <c r="GD33">
        <v>3.17655</v>
      </c>
      <c r="GE33">
        <v>2.79696</v>
      </c>
      <c r="GF33">
        <v>0.165591</v>
      </c>
      <c r="GG33">
        <v>0.16822</v>
      </c>
      <c r="GH33">
        <v>0.115517</v>
      </c>
      <c r="GI33">
        <v>0.112549</v>
      </c>
      <c r="GJ33">
        <v>25977.6</v>
      </c>
      <c r="GK33">
        <v>20674.7</v>
      </c>
      <c r="GL33">
        <v>29103.9</v>
      </c>
      <c r="GM33">
        <v>24354.7</v>
      </c>
      <c r="GN33">
        <v>32722.5</v>
      </c>
      <c r="GO33">
        <v>31529.4</v>
      </c>
      <c r="GP33">
        <v>40129.3</v>
      </c>
      <c r="GQ33">
        <v>39722.6</v>
      </c>
      <c r="GR33">
        <v>2.1485</v>
      </c>
      <c r="GS33">
        <v>1.85578</v>
      </c>
      <c r="GT33">
        <v>0.102252</v>
      </c>
      <c r="GU33">
        <v>0</v>
      </c>
      <c r="GV33">
        <v>26.359</v>
      </c>
      <c r="GW33">
        <v>999.9</v>
      </c>
      <c r="GX33">
        <v>63.6</v>
      </c>
      <c r="GY33">
        <v>31.9</v>
      </c>
      <c r="GZ33">
        <v>29.792</v>
      </c>
      <c r="HA33">
        <v>62.5635</v>
      </c>
      <c r="HB33">
        <v>35.7772</v>
      </c>
      <c r="HC33">
        <v>1</v>
      </c>
      <c r="HD33">
        <v>0.08982469999999999</v>
      </c>
      <c r="HE33">
        <v>-0.3696</v>
      </c>
      <c r="HF33">
        <v>20.2645</v>
      </c>
      <c r="HG33">
        <v>5.22762</v>
      </c>
      <c r="HH33">
        <v>11.9081</v>
      </c>
      <c r="HI33">
        <v>4.9636</v>
      </c>
      <c r="HJ33">
        <v>3.292</v>
      </c>
      <c r="HK33">
        <v>9999</v>
      </c>
      <c r="HL33">
        <v>9999</v>
      </c>
      <c r="HM33">
        <v>9999</v>
      </c>
      <c r="HN33">
        <v>999.9</v>
      </c>
      <c r="HO33">
        <v>4.97019</v>
      </c>
      <c r="HP33">
        <v>1.87502</v>
      </c>
      <c r="HQ33">
        <v>1.87378</v>
      </c>
      <c r="HR33">
        <v>1.87294</v>
      </c>
      <c r="HS33">
        <v>1.87447</v>
      </c>
      <c r="HT33">
        <v>1.86935</v>
      </c>
      <c r="HU33">
        <v>1.87363</v>
      </c>
      <c r="HV33">
        <v>1.87866</v>
      </c>
      <c r="HW33">
        <v>0</v>
      </c>
      <c r="HX33">
        <v>0</v>
      </c>
      <c r="HY33">
        <v>0</v>
      </c>
      <c r="HZ33">
        <v>0</v>
      </c>
      <c r="IA33" t="s">
        <v>423</v>
      </c>
      <c r="IB33" t="s">
        <v>424</v>
      </c>
      <c r="IC33" t="s">
        <v>425</v>
      </c>
      <c r="ID33" t="s">
        <v>425</v>
      </c>
      <c r="IE33" t="s">
        <v>425</v>
      </c>
      <c r="IF33" t="s">
        <v>425</v>
      </c>
      <c r="IG33">
        <v>0</v>
      </c>
      <c r="IH33">
        <v>100</v>
      </c>
      <c r="II33">
        <v>100</v>
      </c>
      <c r="IJ33">
        <v>1.127</v>
      </c>
      <c r="IK33">
        <v>0.3093</v>
      </c>
      <c r="IL33">
        <v>1.191614308489245</v>
      </c>
      <c r="IM33">
        <v>0.0006505169527216642</v>
      </c>
      <c r="IN33">
        <v>-9.946525650119643E-07</v>
      </c>
      <c r="IO33">
        <v>9.726639054903232E-11</v>
      </c>
      <c r="IP33">
        <v>-0.04303569497910544</v>
      </c>
      <c r="IQ33">
        <v>-0.001002495894158835</v>
      </c>
      <c r="IR33">
        <v>0.0007384742138202362</v>
      </c>
      <c r="IS33">
        <v>2.770066711642725E-07</v>
      </c>
      <c r="IT33">
        <v>0</v>
      </c>
      <c r="IU33">
        <v>1810</v>
      </c>
      <c r="IV33">
        <v>1</v>
      </c>
      <c r="IW33">
        <v>29</v>
      </c>
      <c r="IX33">
        <v>1.6</v>
      </c>
      <c r="IY33">
        <v>4.5</v>
      </c>
      <c r="IZ33">
        <v>1.87622</v>
      </c>
      <c r="JA33">
        <v>2.42554</v>
      </c>
      <c r="JB33">
        <v>1.42578</v>
      </c>
      <c r="JC33">
        <v>2.26685</v>
      </c>
      <c r="JD33">
        <v>1.54785</v>
      </c>
      <c r="JE33">
        <v>2.3645</v>
      </c>
      <c r="JF33">
        <v>35.5451</v>
      </c>
      <c r="JG33">
        <v>15.4542</v>
      </c>
      <c r="JH33">
        <v>18</v>
      </c>
      <c r="JI33">
        <v>627.039</v>
      </c>
      <c r="JJ33">
        <v>423.158</v>
      </c>
      <c r="JK33">
        <v>26.2137</v>
      </c>
      <c r="JL33">
        <v>28.456</v>
      </c>
      <c r="JM33">
        <v>30.0001</v>
      </c>
      <c r="JN33">
        <v>28.4546</v>
      </c>
      <c r="JO33">
        <v>28.4121</v>
      </c>
      <c r="JP33">
        <v>37.5712</v>
      </c>
      <c r="JQ33">
        <v>26.5947</v>
      </c>
      <c r="JR33">
        <v>85.4153</v>
      </c>
      <c r="JS33">
        <v>26.1732</v>
      </c>
      <c r="JT33">
        <v>811.605</v>
      </c>
      <c r="JU33">
        <v>21.527</v>
      </c>
      <c r="JV33">
        <v>94.80540000000001</v>
      </c>
      <c r="JW33">
        <v>101.074</v>
      </c>
    </row>
    <row r="34" spans="1:283">
      <c r="A34">
        <v>18</v>
      </c>
      <c r="B34">
        <v>1690472196</v>
      </c>
      <c r="C34">
        <v>2176.400000095367</v>
      </c>
      <c r="D34" t="s">
        <v>509</v>
      </c>
      <c r="E34" t="s">
        <v>510</v>
      </c>
      <c r="F34">
        <v>15</v>
      </c>
      <c r="L34" t="s">
        <v>413</v>
      </c>
      <c r="N34" t="s">
        <v>414</v>
      </c>
      <c r="O34" t="s">
        <v>415</v>
      </c>
      <c r="P34">
        <v>1690472188.25</v>
      </c>
      <c r="Q34">
        <f>(R34)/1000</f>
        <v>0</v>
      </c>
      <c r="R34">
        <f>1000*DB34*AP34*(CX34-CY34)/(100*CQ34*(1000-AP34*CX34))</f>
        <v>0</v>
      </c>
      <c r="S34">
        <f>DB34*AP34*(CW34-CV34*(1000-AP34*CY34)/(1000-AP34*CX34))/(100*CQ34)</f>
        <v>0</v>
      </c>
      <c r="T34">
        <f>CV34 - IF(AP34&gt;1, S34*CQ34*100.0/(AR34*DJ34), 0)</f>
        <v>0</v>
      </c>
      <c r="U34">
        <f>((AA34-Q34/2)*T34-S34)/(AA34+Q34/2)</f>
        <v>0</v>
      </c>
      <c r="V34">
        <f>U34*(DC34+DD34)/1000.0</f>
        <v>0</v>
      </c>
      <c r="W34">
        <f>(CV34 - IF(AP34&gt;1, S34*CQ34*100.0/(AR34*DJ34), 0))*(DC34+DD34)/1000.0</f>
        <v>0</v>
      </c>
      <c r="X34">
        <f>2.0/((1/Z34-1/Y34)+SIGN(Z34)*SQRT((1/Z34-1/Y34)*(1/Z34-1/Y34) + 4*CR34/((CR34+1)*(CR34+1))*(2*1/Z34*1/Y34-1/Y34*1/Y34)))</f>
        <v>0</v>
      </c>
      <c r="Y34">
        <f>IF(LEFT(CS34,1)&lt;&gt;"0",IF(LEFT(CS34,1)="1",3.0,CT34),$D$5+$E$5*(DJ34*DC34/($K$5*1000))+$F$5*(DJ34*DC34/($K$5*1000))*MAX(MIN(CQ34,$J$5),$I$5)*MAX(MIN(CQ34,$J$5),$I$5)+$G$5*MAX(MIN(CQ34,$J$5),$I$5)*(DJ34*DC34/($K$5*1000))+$H$5*(DJ34*DC34/($K$5*1000))*(DJ34*DC34/($K$5*1000)))</f>
        <v>0</v>
      </c>
      <c r="Z34">
        <f>Q34*(1000-(1000*0.61365*exp(17.502*AD34/(240.97+AD34))/(DC34+DD34)+CX34)/2)/(1000*0.61365*exp(17.502*AD34/(240.97+AD34))/(DC34+DD34)-CX34)</f>
        <v>0</v>
      </c>
      <c r="AA34">
        <f>1/((CR34+1)/(X34/1.6)+1/(Y34/1.37)) + CR34/((CR34+1)/(X34/1.6) + CR34/(Y34/1.37))</f>
        <v>0</v>
      </c>
      <c r="AB34">
        <f>(CM34*CP34)</f>
        <v>0</v>
      </c>
      <c r="AC34">
        <f>(DE34+(AB34+2*0.95*5.67E-8*(((DE34+$B$7)+273)^4-(DE34+273)^4)-44100*Q34)/(1.84*29.3*Y34+8*0.95*5.67E-8*(DE34+273)^3))</f>
        <v>0</v>
      </c>
      <c r="AD34">
        <f>($C$7*DF34+$D$7*DG34+$E$7*AC34)</f>
        <v>0</v>
      </c>
      <c r="AE34">
        <f>0.61365*exp(17.502*AD34/(240.97+AD34))</f>
        <v>0</v>
      </c>
      <c r="AF34">
        <f>(AG34/AH34*100)</f>
        <v>0</v>
      </c>
      <c r="AG34">
        <f>CX34*(DC34+DD34)/1000</f>
        <v>0</v>
      </c>
      <c r="AH34">
        <f>0.61365*exp(17.502*DE34/(240.97+DE34))</f>
        <v>0</v>
      </c>
      <c r="AI34">
        <f>(AE34-CX34*(DC34+DD34)/1000)</f>
        <v>0</v>
      </c>
      <c r="AJ34">
        <f>(-Q34*44100)</f>
        <v>0</v>
      </c>
      <c r="AK34">
        <f>2*29.3*Y34*0.92*(DE34-AD34)</f>
        <v>0</v>
      </c>
      <c r="AL34">
        <f>2*0.95*5.67E-8*(((DE34+$B$7)+273)^4-(AD34+273)^4)</f>
        <v>0</v>
      </c>
      <c r="AM34">
        <f>AB34+AL34+AJ34+AK34</f>
        <v>0</v>
      </c>
      <c r="AN34">
        <v>0</v>
      </c>
      <c r="AO34">
        <v>0</v>
      </c>
      <c r="AP34">
        <f>IF(AN34*$H$13&gt;=AR34,1.0,(AR34/(AR34-AN34*$H$13)))</f>
        <v>0</v>
      </c>
      <c r="AQ34">
        <f>(AP34-1)*100</f>
        <v>0</v>
      </c>
      <c r="AR34">
        <f>MAX(0,($B$13+$C$13*DJ34)/(1+$D$13*DJ34)*DC34/(DE34+273)*$E$13)</f>
        <v>0</v>
      </c>
      <c r="AS34" t="s">
        <v>457</v>
      </c>
      <c r="AT34">
        <v>12546.1</v>
      </c>
      <c r="AU34">
        <v>563.0744</v>
      </c>
      <c r="AV34">
        <v>1522.73</v>
      </c>
      <c r="AW34">
        <f>1-AU34/AV34</f>
        <v>0</v>
      </c>
      <c r="AX34">
        <v>-2.747998894910844</v>
      </c>
      <c r="AY34" t="s">
        <v>511</v>
      </c>
      <c r="AZ34">
        <v>12566.6</v>
      </c>
      <c r="BA34">
        <v>532.0509230769231</v>
      </c>
      <c r="BB34">
        <v>642.391</v>
      </c>
      <c r="BC34">
        <f>1-BA34/BB34</f>
        <v>0</v>
      </c>
      <c r="BD34">
        <v>0.5</v>
      </c>
      <c r="BE34">
        <f>CN34</f>
        <v>0</v>
      </c>
      <c r="BF34">
        <f>S34</f>
        <v>0</v>
      </c>
      <c r="BG34">
        <f>BC34*BD34*BE34</f>
        <v>0</v>
      </c>
      <c r="BH34">
        <f>(BF34-AX34)/BE34</f>
        <v>0</v>
      </c>
      <c r="BI34">
        <f>(AV34-BB34)/BB34</f>
        <v>0</v>
      </c>
      <c r="BJ34">
        <f>AU34/(AW34+AU34/BB34)</f>
        <v>0</v>
      </c>
      <c r="BK34" t="s">
        <v>512</v>
      </c>
      <c r="BL34">
        <v>413.43</v>
      </c>
      <c r="BM34">
        <f>IF(BL34&lt;&gt;0, BL34, BJ34)</f>
        <v>0</v>
      </c>
      <c r="BN34">
        <f>1-BM34/BB34</f>
        <v>0</v>
      </c>
      <c r="BO34">
        <f>(BB34-BA34)/(BB34-BM34)</f>
        <v>0</v>
      </c>
      <c r="BP34">
        <f>(AV34-BB34)/(AV34-BM34)</f>
        <v>0</v>
      </c>
      <c r="BQ34">
        <f>(BB34-BA34)/(BB34-AU34)</f>
        <v>0</v>
      </c>
      <c r="BR34">
        <f>(AV34-BB34)/(AV34-AU34)</f>
        <v>0</v>
      </c>
      <c r="BS34">
        <f>(BO34*BM34/BA34)</f>
        <v>0</v>
      </c>
      <c r="BT34">
        <f>(1-BS34)</f>
        <v>0</v>
      </c>
      <c r="BU34">
        <v>3579</v>
      </c>
      <c r="BV34">
        <v>300</v>
      </c>
      <c r="BW34">
        <v>300</v>
      </c>
      <c r="BX34">
        <v>300</v>
      </c>
      <c r="BY34">
        <v>12566.6</v>
      </c>
      <c r="BZ34">
        <v>619.77</v>
      </c>
      <c r="CA34">
        <v>-0.009104620000000001</v>
      </c>
      <c r="CB34">
        <v>-2.26</v>
      </c>
      <c r="CC34" t="s">
        <v>419</v>
      </c>
      <c r="CD34" t="s">
        <v>419</v>
      </c>
      <c r="CE34" t="s">
        <v>419</v>
      </c>
      <c r="CF34" t="s">
        <v>419</v>
      </c>
      <c r="CG34" t="s">
        <v>419</v>
      </c>
      <c r="CH34" t="s">
        <v>419</v>
      </c>
      <c r="CI34" t="s">
        <v>419</v>
      </c>
      <c r="CJ34" t="s">
        <v>419</v>
      </c>
      <c r="CK34" t="s">
        <v>419</v>
      </c>
      <c r="CL34" t="s">
        <v>419</v>
      </c>
      <c r="CM34">
        <f>$B$11*DK34+$C$11*DL34+$F$11*DW34*(1-DZ34)</f>
        <v>0</v>
      </c>
      <c r="CN34">
        <f>CM34*CO34</f>
        <v>0</v>
      </c>
      <c r="CO34">
        <f>($B$11*$D$9+$C$11*$D$9+$F$11*((EJ34+EB34)/MAX(EJ34+EB34+EK34, 0.1)*$I$9+EK34/MAX(EJ34+EB34+EK34, 0.1)*$J$9))/($B$11+$C$11+$F$11)</f>
        <v>0</v>
      </c>
      <c r="CP34">
        <f>($B$11*$K$9+$C$11*$K$9+$F$11*((EJ34+EB34)/MAX(EJ34+EB34+EK34, 0.1)*$P$9+EK34/MAX(EJ34+EB34+EK34, 0.1)*$Q$9))/($B$11+$C$11+$F$11)</f>
        <v>0</v>
      </c>
      <c r="CQ34">
        <v>6</v>
      </c>
      <c r="CR34">
        <v>0.5</v>
      </c>
      <c r="CS34" t="s">
        <v>420</v>
      </c>
      <c r="CT34">
        <v>2</v>
      </c>
      <c r="CU34">
        <v>1690472188.25</v>
      </c>
      <c r="CV34">
        <v>999.5833999999999</v>
      </c>
      <c r="CW34">
        <v>1014.026333333333</v>
      </c>
      <c r="CX34">
        <v>22.34946666666666</v>
      </c>
      <c r="CY34">
        <v>21.05409666666667</v>
      </c>
      <c r="CZ34">
        <v>998.6371999999999</v>
      </c>
      <c r="DA34">
        <v>22.05251</v>
      </c>
      <c r="DB34">
        <v>600.2071</v>
      </c>
      <c r="DC34">
        <v>101.3707666666667</v>
      </c>
      <c r="DD34">
        <v>0.1000152466666667</v>
      </c>
      <c r="DE34">
        <v>27.76350666666666</v>
      </c>
      <c r="DF34">
        <v>27.96203333333333</v>
      </c>
      <c r="DG34">
        <v>999.9000000000002</v>
      </c>
      <c r="DH34">
        <v>0</v>
      </c>
      <c r="DI34">
        <v>0</v>
      </c>
      <c r="DJ34">
        <v>9993.18833333333</v>
      </c>
      <c r="DK34">
        <v>0</v>
      </c>
      <c r="DL34">
        <v>1477.526</v>
      </c>
      <c r="DM34">
        <v>-14.44318666666667</v>
      </c>
      <c r="DN34">
        <v>1022.434333333333</v>
      </c>
      <c r="DO34">
        <v>1035.834666666667</v>
      </c>
      <c r="DP34">
        <v>1.295372666666667</v>
      </c>
      <c r="DQ34">
        <v>1014.026333333333</v>
      </c>
      <c r="DR34">
        <v>21.05409666666667</v>
      </c>
      <c r="DS34">
        <v>2.265583</v>
      </c>
      <c r="DT34">
        <v>2.13427</v>
      </c>
      <c r="DU34">
        <v>19.43373333333333</v>
      </c>
      <c r="DV34">
        <v>18.47713</v>
      </c>
      <c r="DW34">
        <v>1499.984</v>
      </c>
      <c r="DX34">
        <v>0.9729993333333332</v>
      </c>
      <c r="DY34">
        <v>0.02700029999999999</v>
      </c>
      <c r="DZ34">
        <v>0</v>
      </c>
      <c r="EA34">
        <v>532.0408000000001</v>
      </c>
      <c r="EB34">
        <v>4.99931</v>
      </c>
      <c r="EC34">
        <v>9458.730000000001</v>
      </c>
      <c r="ED34">
        <v>13259.09333333333</v>
      </c>
      <c r="EE34">
        <v>37.25</v>
      </c>
      <c r="EF34">
        <v>38.18699999999999</v>
      </c>
      <c r="EG34">
        <v>37.5704</v>
      </c>
      <c r="EH34">
        <v>37.63326666666666</v>
      </c>
      <c r="EI34">
        <v>38.43699999999999</v>
      </c>
      <c r="EJ34">
        <v>1454.62</v>
      </c>
      <c r="EK34">
        <v>40.36399999999999</v>
      </c>
      <c r="EL34">
        <v>0</v>
      </c>
      <c r="EM34">
        <v>128.7999999523163</v>
      </c>
      <c r="EN34">
        <v>0</v>
      </c>
      <c r="EO34">
        <v>532.0509230769231</v>
      </c>
      <c r="EP34">
        <v>-5.007999998191845</v>
      </c>
      <c r="EQ34">
        <v>-518.6536751261215</v>
      </c>
      <c r="ER34">
        <v>9456.083076923078</v>
      </c>
      <c r="ES34">
        <v>15</v>
      </c>
      <c r="ET34">
        <v>1690471968.5</v>
      </c>
      <c r="EU34" t="s">
        <v>504</v>
      </c>
      <c r="EV34">
        <v>1690471968.5</v>
      </c>
      <c r="EW34">
        <v>1690471795.5</v>
      </c>
      <c r="EX34">
        <v>16</v>
      </c>
      <c r="EY34">
        <v>0.07099999999999999</v>
      </c>
      <c r="EZ34">
        <v>0.017</v>
      </c>
      <c r="FA34">
        <v>1.242</v>
      </c>
      <c r="FB34">
        <v>0.27</v>
      </c>
      <c r="FC34">
        <v>609</v>
      </c>
      <c r="FD34">
        <v>21</v>
      </c>
      <c r="FE34">
        <v>0.21</v>
      </c>
      <c r="FF34">
        <v>0.09</v>
      </c>
      <c r="FG34">
        <v>13.101895339706</v>
      </c>
      <c r="FH34">
        <v>0.7627068983235951</v>
      </c>
      <c r="FI34">
        <v>0.07299833609508484</v>
      </c>
      <c r="FJ34">
        <v>1</v>
      </c>
      <c r="FK34">
        <v>-14.514</v>
      </c>
      <c r="FL34">
        <v>1.066551219512177</v>
      </c>
      <c r="FM34">
        <v>0.115444696927925</v>
      </c>
      <c r="FN34">
        <v>1</v>
      </c>
      <c r="FO34">
        <v>999.5596774193548</v>
      </c>
      <c r="FP34">
        <v>1.21427419354516</v>
      </c>
      <c r="FQ34">
        <v>0.09643362654604513</v>
      </c>
      <c r="FR34">
        <v>1</v>
      </c>
      <c r="FS34">
        <v>1.376451219512195</v>
      </c>
      <c r="FT34">
        <v>-1.342217979094078</v>
      </c>
      <c r="FU34">
        <v>0.1347360529402855</v>
      </c>
      <c r="FV34">
        <v>0</v>
      </c>
      <c r="FW34">
        <v>22.36053548387097</v>
      </c>
      <c r="FX34">
        <v>-0.6143225806452612</v>
      </c>
      <c r="FY34">
        <v>0.04902082867639762</v>
      </c>
      <c r="FZ34">
        <v>1</v>
      </c>
      <c r="GA34">
        <v>4</v>
      </c>
      <c r="GB34">
        <v>5</v>
      </c>
      <c r="GC34" t="s">
        <v>431</v>
      </c>
      <c r="GD34">
        <v>3.17671</v>
      </c>
      <c r="GE34">
        <v>2.79688</v>
      </c>
      <c r="GF34">
        <v>0.191785</v>
      </c>
      <c r="GG34">
        <v>0.194517</v>
      </c>
      <c r="GH34">
        <v>0.114093</v>
      </c>
      <c r="GI34">
        <v>0.111334</v>
      </c>
      <c r="GJ34">
        <v>25157.4</v>
      </c>
      <c r="GK34">
        <v>20017.4</v>
      </c>
      <c r="GL34">
        <v>29099.4</v>
      </c>
      <c r="GM34">
        <v>24351</v>
      </c>
      <c r="GN34">
        <v>32772.5</v>
      </c>
      <c r="GO34">
        <v>31569.8</v>
      </c>
      <c r="GP34">
        <v>40123.2</v>
      </c>
      <c r="GQ34">
        <v>39716.9</v>
      </c>
      <c r="GR34">
        <v>2.14762</v>
      </c>
      <c r="GS34">
        <v>1.8545</v>
      </c>
      <c r="GT34">
        <v>0.07002800000000001</v>
      </c>
      <c r="GU34">
        <v>0</v>
      </c>
      <c r="GV34">
        <v>26.8231</v>
      </c>
      <c r="GW34">
        <v>999.9</v>
      </c>
      <c r="GX34">
        <v>62.5</v>
      </c>
      <c r="GY34">
        <v>32</v>
      </c>
      <c r="GZ34">
        <v>29.4412</v>
      </c>
      <c r="HA34">
        <v>62.0735</v>
      </c>
      <c r="HB34">
        <v>34.9119</v>
      </c>
      <c r="HC34">
        <v>1</v>
      </c>
      <c r="HD34">
        <v>0.0974238</v>
      </c>
      <c r="HE34">
        <v>0.540114</v>
      </c>
      <c r="HF34">
        <v>20.2646</v>
      </c>
      <c r="HG34">
        <v>5.22343</v>
      </c>
      <c r="HH34">
        <v>11.9081</v>
      </c>
      <c r="HI34">
        <v>4.96375</v>
      </c>
      <c r="HJ34">
        <v>3.292</v>
      </c>
      <c r="HK34">
        <v>9999</v>
      </c>
      <c r="HL34">
        <v>9999</v>
      </c>
      <c r="HM34">
        <v>9999</v>
      </c>
      <c r="HN34">
        <v>999.9</v>
      </c>
      <c r="HO34">
        <v>4.97017</v>
      </c>
      <c r="HP34">
        <v>1.87505</v>
      </c>
      <c r="HQ34">
        <v>1.87378</v>
      </c>
      <c r="HR34">
        <v>1.87291</v>
      </c>
      <c r="HS34">
        <v>1.87441</v>
      </c>
      <c r="HT34">
        <v>1.86935</v>
      </c>
      <c r="HU34">
        <v>1.87363</v>
      </c>
      <c r="HV34">
        <v>1.87866</v>
      </c>
      <c r="HW34">
        <v>0</v>
      </c>
      <c r="HX34">
        <v>0</v>
      </c>
      <c r="HY34">
        <v>0</v>
      </c>
      <c r="HZ34">
        <v>0</v>
      </c>
      <c r="IA34" t="s">
        <v>423</v>
      </c>
      <c r="IB34" t="s">
        <v>424</v>
      </c>
      <c r="IC34" t="s">
        <v>425</v>
      </c>
      <c r="ID34" t="s">
        <v>425</v>
      </c>
      <c r="IE34" t="s">
        <v>425</v>
      </c>
      <c r="IF34" t="s">
        <v>425</v>
      </c>
      <c r="IG34">
        <v>0</v>
      </c>
      <c r="IH34">
        <v>100</v>
      </c>
      <c r="II34">
        <v>100</v>
      </c>
      <c r="IJ34">
        <v>0.946</v>
      </c>
      <c r="IK34">
        <v>0.2967</v>
      </c>
      <c r="IL34">
        <v>1.191614308489245</v>
      </c>
      <c r="IM34">
        <v>0.0006505169527216642</v>
      </c>
      <c r="IN34">
        <v>-9.946525650119643E-07</v>
      </c>
      <c r="IO34">
        <v>9.726639054903232E-11</v>
      </c>
      <c r="IP34">
        <v>-0.04303569497910544</v>
      </c>
      <c r="IQ34">
        <v>-0.001002495894158835</v>
      </c>
      <c r="IR34">
        <v>0.0007384742138202362</v>
      </c>
      <c r="IS34">
        <v>2.770066711642725E-07</v>
      </c>
      <c r="IT34">
        <v>0</v>
      </c>
      <c r="IU34">
        <v>1810</v>
      </c>
      <c r="IV34">
        <v>1</v>
      </c>
      <c r="IW34">
        <v>29</v>
      </c>
      <c r="IX34">
        <v>3.8</v>
      </c>
      <c r="IY34">
        <v>6.7</v>
      </c>
      <c r="IZ34">
        <v>2.2522</v>
      </c>
      <c r="JA34">
        <v>2.40112</v>
      </c>
      <c r="JB34">
        <v>1.42578</v>
      </c>
      <c r="JC34">
        <v>2.26685</v>
      </c>
      <c r="JD34">
        <v>1.54785</v>
      </c>
      <c r="JE34">
        <v>2.48779</v>
      </c>
      <c r="JF34">
        <v>35.6613</v>
      </c>
      <c r="JG34">
        <v>15.4454</v>
      </c>
      <c r="JH34">
        <v>18</v>
      </c>
      <c r="JI34">
        <v>626.974</v>
      </c>
      <c r="JJ34">
        <v>422.841</v>
      </c>
      <c r="JK34">
        <v>25.4941</v>
      </c>
      <c r="JL34">
        <v>28.5453</v>
      </c>
      <c r="JM34">
        <v>30.0006</v>
      </c>
      <c r="JN34">
        <v>28.5108</v>
      </c>
      <c r="JO34">
        <v>28.4692</v>
      </c>
      <c r="JP34">
        <v>45.1015</v>
      </c>
      <c r="JQ34">
        <v>26.5864</v>
      </c>
      <c r="JR34">
        <v>82.0044</v>
      </c>
      <c r="JS34">
        <v>25.5186</v>
      </c>
      <c r="JT34">
        <v>1014.25</v>
      </c>
      <c r="JU34">
        <v>21.3886</v>
      </c>
      <c r="JV34">
        <v>94.79089999999999</v>
      </c>
      <c r="JW34">
        <v>101.059</v>
      </c>
    </row>
    <row r="35" spans="1:283">
      <c r="A35">
        <v>19</v>
      </c>
      <c r="B35">
        <v>1690472309.5</v>
      </c>
      <c r="C35">
        <v>2289.900000095367</v>
      </c>
      <c r="D35" t="s">
        <v>513</v>
      </c>
      <c r="E35" t="s">
        <v>514</v>
      </c>
      <c r="F35">
        <v>15</v>
      </c>
      <c r="L35" t="s">
        <v>413</v>
      </c>
      <c r="N35" t="s">
        <v>414</v>
      </c>
      <c r="O35" t="s">
        <v>415</v>
      </c>
      <c r="P35">
        <v>1690472301.75</v>
      </c>
      <c r="Q35">
        <f>(R35)/1000</f>
        <v>0</v>
      </c>
      <c r="R35">
        <f>1000*DB35*AP35*(CX35-CY35)/(100*CQ35*(1000-AP35*CX35))</f>
        <v>0</v>
      </c>
      <c r="S35">
        <f>DB35*AP35*(CW35-CV35*(1000-AP35*CY35)/(1000-AP35*CX35))/(100*CQ35)</f>
        <v>0</v>
      </c>
      <c r="T35">
        <f>CV35 - IF(AP35&gt;1, S35*CQ35*100.0/(AR35*DJ35), 0)</f>
        <v>0</v>
      </c>
      <c r="U35">
        <f>((AA35-Q35/2)*T35-S35)/(AA35+Q35/2)</f>
        <v>0</v>
      </c>
      <c r="V35">
        <f>U35*(DC35+DD35)/1000.0</f>
        <v>0</v>
      </c>
      <c r="W35">
        <f>(CV35 - IF(AP35&gt;1, S35*CQ35*100.0/(AR35*DJ35), 0))*(DC35+DD35)/1000.0</f>
        <v>0</v>
      </c>
      <c r="X35">
        <f>2.0/((1/Z35-1/Y35)+SIGN(Z35)*SQRT((1/Z35-1/Y35)*(1/Z35-1/Y35) + 4*CR35/((CR35+1)*(CR35+1))*(2*1/Z35*1/Y35-1/Y35*1/Y35)))</f>
        <v>0</v>
      </c>
      <c r="Y35">
        <f>IF(LEFT(CS35,1)&lt;&gt;"0",IF(LEFT(CS35,1)="1",3.0,CT35),$D$5+$E$5*(DJ35*DC35/($K$5*1000))+$F$5*(DJ35*DC35/($K$5*1000))*MAX(MIN(CQ35,$J$5),$I$5)*MAX(MIN(CQ35,$J$5),$I$5)+$G$5*MAX(MIN(CQ35,$J$5),$I$5)*(DJ35*DC35/($K$5*1000))+$H$5*(DJ35*DC35/($K$5*1000))*(DJ35*DC35/($K$5*1000)))</f>
        <v>0</v>
      </c>
      <c r="Z35">
        <f>Q35*(1000-(1000*0.61365*exp(17.502*AD35/(240.97+AD35))/(DC35+DD35)+CX35)/2)/(1000*0.61365*exp(17.502*AD35/(240.97+AD35))/(DC35+DD35)-CX35)</f>
        <v>0</v>
      </c>
      <c r="AA35">
        <f>1/((CR35+1)/(X35/1.6)+1/(Y35/1.37)) + CR35/((CR35+1)/(X35/1.6) + CR35/(Y35/1.37))</f>
        <v>0</v>
      </c>
      <c r="AB35">
        <f>(CM35*CP35)</f>
        <v>0</v>
      </c>
      <c r="AC35">
        <f>(DE35+(AB35+2*0.95*5.67E-8*(((DE35+$B$7)+273)^4-(DE35+273)^4)-44100*Q35)/(1.84*29.3*Y35+8*0.95*5.67E-8*(DE35+273)^3))</f>
        <v>0</v>
      </c>
      <c r="AD35">
        <f>($C$7*DF35+$D$7*DG35+$E$7*AC35)</f>
        <v>0</v>
      </c>
      <c r="AE35">
        <f>0.61365*exp(17.502*AD35/(240.97+AD35))</f>
        <v>0</v>
      </c>
      <c r="AF35">
        <f>(AG35/AH35*100)</f>
        <v>0</v>
      </c>
      <c r="AG35">
        <f>CX35*(DC35+DD35)/1000</f>
        <v>0</v>
      </c>
      <c r="AH35">
        <f>0.61365*exp(17.502*DE35/(240.97+DE35))</f>
        <v>0</v>
      </c>
      <c r="AI35">
        <f>(AE35-CX35*(DC35+DD35)/1000)</f>
        <v>0</v>
      </c>
      <c r="AJ35">
        <f>(-Q35*44100)</f>
        <v>0</v>
      </c>
      <c r="AK35">
        <f>2*29.3*Y35*0.92*(DE35-AD35)</f>
        <v>0</v>
      </c>
      <c r="AL35">
        <f>2*0.95*5.67E-8*(((DE35+$B$7)+273)^4-(AD35+273)^4)</f>
        <v>0</v>
      </c>
      <c r="AM35">
        <f>AB35+AL35+AJ35+AK35</f>
        <v>0</v>
      </c>
      <c r="AN35">
        <v>0</v>
      </c>
      <c r="AO35">
        <v>0</v>
      </c>
      <c r="AP35">
        <f>IF(AN35*$H$13&gt;=AR35,1.0,(AR35/(AR35-AN35*$H$13)))</f>
        <v>0</v>
      </c>
      <c r="AQ35">
        <f>(AP35-1)*100</f>
        <v>0</v>
      </c>
      <c r="AR35">
        <f>MAX(0,($B$13+$C$13*DJ35)/(1+$D$13*DJ35)*DC35/(DE35+273)*$E$13)</f>
        <v>0</v>
      </c>
      <c r="AS35" t="s">
        <v>457</v>
      </c>
      <c r="AT35">
        <v>12546.1</v>
      </c>
      <c r="AU35">
        <v>563.0744</v>
      </c>
      <c r="AV35">
        <v>1522.73</v>
      </c>
      <c r="AW35">
        <f>1-AU35/AV35</f>
        <v>0</v>
      </c>
      <c r="AX35">
        <v>-2.747998894910844</v>
      </c>
      <c r="AY35" t="s">
        <v>515</v>
      </c>
      <c r="AZ35">
        <v>12566</v>
      </c>
      <c r="BA35">
        <v>534.2483846153846</v>
      </c>
      <c r="BB35">
        <v>648.386</v>
      </c>
      <c r="BC35">
        <f>1-BA35/BB35</f>
        <v>0</v>
      </c>
      <c r="BD35">
        <v>0.5</v>
      </c>
      <c r="BE35">
        <f>CN35</f>
        <v>0</v>
      </c>
      <c r="BF35">
        <f>S35</f>
        <v>0</v>
      </c>
      <c r="BG35">
        <f>BC35*BD35*BE35</f>
        <v>0</v>
      </c>
      <c r="BH35">
        <f>(BF35-AX35)/BE35</f>
        <v>0</v>
      </c>
      <c r="BI35">
        <f>(AV35-BB35)/BB35</f>
        <v>0</v>
      </c>
      <c r="BJ35">
        <f>AU35/(AW35+AU35/BB35)</f>
        <v>0</v>
      </c>
      <c r="BK35" t="s">
        <v>516</v>
      </c>
      <c r="BL35">
        <v>414.65</v>
      </c>
      <c r="BM35">
        <f>IF(BL35&lt;&gt;0, BL35, BJ35)</f>
        <v>0</v>
      </c>
      <c r="BN35">
        <f>1-BM35/BB35</f>
        <v>0</v>
      </c>
      <c r="BO35">
        <f>(BB35-BA35)/(BB35-BM35)</f>
        <v>0</v>
      </c>
      <c r="BP35">
        <f>(AV35-BB35)/(AV35-BM35)</f>
        <v>0</v>
      </c>
      <c r="BQ35">
        <f>(BB35-BA35)/(BB35-AU35)</f>
        <v>0</v>
      </c>
      <c r="BR35">
        <f>(AV35-BB35)/(AV35-AU35)</f>
        <v>0</v>
      </c>
      <c r="BS35">
        <f>(BO35*BM35/BA35)</f>
        <v>0</v>
      </c>
      <c r="BT35">
        <f>(1-BS35)</f>
        <v>0</v>
      </c>
      <c r="BU35">
        <v>3581</v>
      </c>
      <c r="BV35">
        <v>300</v>
      </c>
      <c r="BW35">
        <v>300</v>
      </c>
      <c r="BX35">
        <v>300</v>
      </c>
      <c r="BY35">
        <v>12566</v>
      </c>
      <c r="BZ35">
        <v>628.42</v>
      </c>
      <c r="CA35">
        <v>-0.00910468</v>
      </c>
      <c r="CB35">
        <v>-1.72</v>
      </c>
      <c r="CC35" t="s">
        <v>419</v>
      </c>
      <c r="CD35" t="s">
        <v>419</v>
      </c>
      <c r="CE35" t="s">
        <v>419</v>
      </c>
      <c r="CF35" t="s">
        <v>419</v>
      </c>
      <c r="CG35" t="s">
        <v>419</v>
      </c>
      <c r="CH35" t="s">
        <v>419</v>
      </c>
      <c r="CI35" t="s">
        <v>419</v>
      </c>
      <c r="CJ35" t="s">
        <v>419</v>
      </c>
      <c r="CK35" t="s">
        <v>419</v>
      </c>
      <c r="CL35" t="s">
        <v>419</v>
      </c>
      <c r="CM35">
        <f>$B$11*DK35+$C$11*DL35+$F$11*DW35*(1-DZ35)</f>
        <v>0</v>
      </c>
      <c r="CN35">
        <f>CM35*CO35</f>
        <v>0</v>
      </c>
      <c r="CO35">
        <f>($B$11*$D$9+$C$11*$D$9+$F$11*((EJ35+EB35)/MAX(EJ35+EB35+EK35, 0.1)*$I$9+EK35/MAX(EJ35+EB35+EK35, 0.1)*$J$9))/($B$11+$C$11+$F$11)</f>
        <v>0</v>
      </c>
      <c r="CP35">
        <f>($B$11*$K$9+$C$11*$K$9+$F$11*((EJ35+EB35)/MAX(EJ35+EB35+EK35, 0.1)*$P$9+EK35/MAX(EJ35+EB35+EK35, 0.1)*$Q$9))/($B$11+$C$11+$F$11)</f>
        <v>0</v>
      </c>
      <c r="CQ35">
        <v>6</v>
      </c>
      <c r="CR35">
        <v>0.5</v>
      </c>
      <c r="CS35" t="s">
        <v>420</v>
      </c>
      <c r="CT35">
        <v>2</v>
      </c>
      <c r="CU35">
        <v>1690472301.75</v>
      </c>
      <c r="CV35">
        <v>1199.223666666667</v>
      </c>
      <c r="CW35">
        <v>1215.759</v>
      </c>
      <c r="CX35">
        <v>22.45431</v>
      </c>
      <c r="CY35">
        <v>21.31933</v>
      </c>
      <c r="CZ35">
        <v>1198.513666666667</v>
      </c>
      <c r="DA35">
        <v>22.15410666666667</v>
      </c>
      <c r="DB35">
        <v>600.2063333333334</v>
      </c>
      <c r="DC35">
        <v>101.3701666666667</v>
      </c>
      <c r="DD35">
        <v>0.1000397933333333</v>
      </c>
      <c r="DE35">
        <v>27.79931666666667</v>
      </c>
      <c r="DF35">
        <v>27.97829</v>
      </c>
      <c r="DG35">
        <v>999.9000000000002</v>
      </c>
      <c r="DH35">
        <v>0</v>
      </c>
      <c r="DI35">
        <v>0</v>
      </c>
      <c r="DJ35">
        <v>10003.75033333333</v>
      </c>
      <c r="DK35">
        <v>0</v>
      </c>
      <c r="DL35">
        <v>1488.264</v>
      </c>
      <c r="DM35">
        <v>-16.53521666666666</v>
      </c>
      <c r="DN35">
        <v>1226.770333333333</v>
      </c>
      <c r="DO35">
        <v>1242.242</v>
      </c>
      <c r="DP35">
        <v>1.134980333333333</v>
      </c>
      <c r="DQ35">
        <v>1215.759</v>
      </c>
      <c r="DR35">
        <v>21.31933</v>
      </c>
      <c r="DS35">
        <v>2.276198</v>
      </c>
      <c r="DT35">
        <v>2.161145</v>
      </c>
      <c r="DU35">
        <v>19.50893666666667</v>
      </c>
      <c r="DV35">
        <v>18.67715333333333</v>
      </c>
      <c r="DW35">
        <v>1499.977666666667</v>
      </c>
      <c r="DX35">
        <v>0.9729969999999997</v>
      </c>
      <c r="DY35">
        <v>0.02700267999999999</v>
      </c>
      <c r="DZ35">
        <v>0</v>
      </c>
      <c r="EA35">
        <v>534.2384333333333</v>
      </c>
      <c r="EB35">
        <v>4.99931</v>
      </c>
      <c r="EC35">
        <v>9488.301000000003</v>
      </c>
      <c r="ED35">
        <v>13259.02333333333</v>
      </c>
      <c r="EE35">
        <v>37.25</v>
      </c>
      <c r="EF35">
        <v>38.18699999999999</v>
      </c>
      <c r="EG35">
        <v>37.56199999999999</v>
      </c>
      <c r="EH35">
        <v>37.71639999999999</v>
      </c>
      <c r="EI35">
        <v>38.4958</v>
      </c>
      <c r="EJ35">
        <v>1454.607666666667</v>
      </c>
      <c r="EK35">
        <v>40.36999999999998</v>
      </c>
      <c r="EL35">
        <v>0</v>
      </c>
      <c r="EM35">
        <v>113.2000000476837</v>
      </c>
      <c r="EN35">
        <v>0</v>
      </c>
      <c r="EO35">
        <v>534.2483846153846</v>
      </c>
      <c r="EP35">
        <v>2.058393173902062</v>
      </c>
      <c r="EQ35">
        <v>179.9206837746292</v>
      </c>
      <c r="ER35">
        <v>9489.084615384618</v>
      </c>
      <c r="ES35">
        <v>15</v>
      </c>
      <c r="ET35">
        <v>1690471968.5</v>
      </c>
      <c r="EU35" t="s">
        <v>504</v>
      </c>
      <c r="EV35">
        <v>1690471968.5</v>
      </c>
      <c r="EW35">
        <v>1690471795.5</v>
      </c>
      <c r="EX35">
        <v>16</v>
      </c>
      <c r="EY35">
        <v>0.07099999999999999</v>
      </c>
      <c r="EZ35">
        <v>0.017</v>
      </c>
      <c r="FA35">
        <v>1.242</v>
      </c>
      <c r="FB35">
        <v>0.27</v>
      </c>
      <c r="FC35">
        <v>609</v>
      </c>
      <c r="FD35">
        <v>21</v>
      </c>
      <c r="FE35">
        <v>0.21</v>
      </c>
      <c r="FF35">
        <v>0.09</v>
      </c>
      <c r="FG35">
        <v>15.15247107854513</v>
      </c>
      <c r="FH35">
        <v>-0.9478878539461807</v>
      </c>
      <c r="FI35">
        <v>0.105320657274612</v>
      </c>
      <c r="FJ35">
        <v>1</v>
      </c>
      <c r="FK35">
        <v>-16.61901463414634</v>
      </c>
      <c r="FL35">
        <v>1.580487804878057</v>
      </c>
      <c r="FM35">
        <v>0.1765035445798648</v>
      </c>
      <c r="FN35">
        <v>1</v>
      </c>
      <c r="FO35">
        <v>1199.192903225807</v>
      </c>
      <c r="FP35">
        <v>2.337580645158729</v>
      </c>
      <c r="FQ35">
        <v>0.1768030350853583</v>
      </c>
      <c r="FR35">
        <v>1</v>
      </c>
      <c r="FS35">
        <v>1.15248243902439</v>
      </c>
      <c r="FT35">
        <v>-0.3327673170731726</v>
      </c>
      <c r="FU35">
        <v>0.03393924254156333</v>
      </c>
      <c r="FV35">
        <v>1</v>
      </c>
      <c r="FW35">
        <v>22.45652258064516</v>
      </c>
      <c r="FX35">
        <v>-0.1406564516128994</v>
      </c>
      <c r="FY35">
        <v>0.01221516005935886</v>
      </c>
      <c r="FZ35">
        <v>1</v>
      </c>
      <c r="GA35">
        <v>5</v>
      </c>
      <c r="GB35">
        <v>5</v>
      </c>
      <c r="GC35" t="s">
        <v>459</v>
      </c>
      <c r="GD35">
        <v>3.17627</v>
      </c>
      <c r="GE35">
        <v>2.79678</v>
      </c>
      <c r="GF35">
        <v>0.215355</v>
      </c>
      <c r="GG35">
        <v>0.21821</v>
      </c>
      <c r="GH35">
        <v>0.114439</v>
      </c>
      <c r="GI35">
        <v>0.111633</v>
      </c>
      <c r="GJ35">
        <v>24416.2</v>
      </c>
      <c r="GK35">
        <v>19423.6</v>
      </c>
      <c r="GL35">
        <v>29091.6</v>
      </c>
      <c r="GM35">
        <v>24345.8</v>
      </c>
      <c r="GN35">
        <v>32752.3</v>
      </c>
      <c r="GO35">
        <v>31553.2</v>
      </c>
      <c r="GP35">
        <v>40113</v>
      </c>
      <c r="GQ35">
        <v>39708.3</v>
      </c>
      <c r="GR35">
        <v>2.14637</v>
      </c>
      <c r="GS35">
        <v>1.85317</v>
      </c>
      <c r="GT35">
        <v>0.0705905</v>
      </c>
      <c r="GU35">
        <v>0</v>
      </c>
      <c r="GV35">
        <v>26.8147</v>
      </c>
      <c r="GW35">
        <v>999.9</v>
      </c>
      <c r="GX35">
        <v>61.4</v>
      </c>
      <c r="GY35">
        <v>32</v>
      </c>
      <c r="GZ35">
        <v>28.9233</v>
      </c>
      <c r="HA35">
        <v>61.9935</v>
      </c>
      <c r="HB35">
        <v>35.5329</v>
      </c>
      <c r="HC35">
        <v>1</v>
      </c>
      <c r="HD35">
        <v>0.107043</v>
      </c>
      <c r="HE35">
        <v>0.432718</v>
      </c>
      <c r="HF35">
        <v>20.2645</v>
      </c>
      <c r="HG35">
        <v>5.22687</v>
      </c>
      <c r="HH35">
        <v>11.9084</v>
      </c>
      <c r="HI35">
        <v>4.9637</v>
      </c>
      <c r="HJ35">
        <v>3.292</v>
      </c>
      <c r="HK35">
        <v>9999</v>
      </c>
      <c r="HL35">
        <v>9999</v>
      </c>
      <c r="HM35">
        <v>9999</v>
      </c>
      <c r="HN35">
        <v>999.9</v>
      </c>
      <c r="HO35">
        <v>4.97018</v>
      </c>
      <c r="HP35">
        <v>1.87506</v>
      </c>
      <c r="HQ35">
        <v>1.87378</v>
      </c>
      <c r="HR35">
        <v>1.87296</v>
      </c>
      <c r="HS35">
        <v>1.87446</v>
      </c>
      <c r="HT35">
        <v>1.86937</v>
      </c>
      <c r="HU35">
        <v>1.87362</v>
      </c>
      <c r="HV35">
        <v>1.87866</v>
      </c>
      <c r="HW35">
        <v>0</v>
      </c>
      <c r="HX35">
        <v>0</v>
      </c>
      <c r="HY35">
        <v>0</v>
      </c>
      <c r="HZ35">
        <v>0</v>
      </c>
      <c r="IA35" t="s">
        <v>423</v>
      </c>
      <c r="IB35" t="s">
        <v>424</v>
      </c>
      <c r="IC35" t="s">
        <v>425</v>
      </c>
      <c r="ID35" t="s">
        <v>425</v>
      </c>
      <c r="IE35" t="s">
        <v>425</v>
      </c>
      <c r="IF35" t="s">
        <v>425</v>
      </c>
      <c r="IG35">
        <v>0</v>
      </c>
      <c r="IH35">
        <v>100</v>
      </c>
      <c r="II35">
        <v>100</v>
      </c>
      <c r="IJ35">
        <v>0.71</v>
      </c>
      <c r="IK35">
        <v>0.3</v>
      </c>
      <c r="IL35">
        <v>1.191614308489245</v>
      </c>
      <c r="IM35">
        <v>0.0006505169527216642</v>
      </c>
      <c r="IN35">
        <v>-9.946525650119643E-07</v>
      </c>
      <c r="IO35">
        <v>9.726639054903232E-11</v>
      </c>
      <c r="IP35">
        <v>-0.04303569497910544</v>
      </c>
      <c r="IQ35">
        <v>-0.001002495894158835</v>
      </c>
      <c r="IR35">
        <v>0.0007384742138202362</v>
      </c>
      <c r="IS35">
        <v>2.770066711642725E-07</v>
      </c>
      <c r="IT35">
        <v>0</v>
      </c>
      <c r="IU35">
        <v>1810</v>
      </c>
      <c r="IV35">
        <v>1</v>
      </c>
      <c r="IW35">
        <v>29</v>
      </c>
      <c r="IX35">
        <v>5.7</v>
      </c>
      <c r="IY35">
        <v>8.6</v>
      </c>
      <c r="IZ35">
        <v>2.61475</v>
      </c>
      <c r="JA35">
        <v>2.40967</v>
      </c>
      <c r="JB35">
        <v>1.42578</v>
      </c>
      <c r="JC35">
        <v>2.26685</v>
      </c>
      <c r="JD35">
        <v>1.54785</v>
      </c>
      <c r="JE35">
        <v>2.32056</v>
      </c>
      <c r="JF35">
        <v>35.7544</v>
      </c>
      <c r="JG35">
        <v>15.4192</v>
      </c>
      <c r="JH35">
        <v>18</v>
      </c>
      <c r="JI35">
        <v>627.014</v>
      </c>
      <c r="JJ35">
        <v>422.723</v>
      </c>
      <c r="JK35">
        <v>25.7175</v>
      </c>
      <c r="JL35">
        <v>28.6638</v>
      </c>
      <c r="JM35">
        <v>30.0003</v>
      </c>
      <c r="JN35">
        <v>28.6039</v>
      </c>
      <c r="JO35">
        <v>28.5578</v>
      </c>
      <c r="JP35">
        <v>52.3547</v>
      </c>
      <c r="JQ35">
        <v>24.9374</v>
      </c>
      <c r="JR35">
        <v>78.98309999999999</v>
      </c>
      <c r="JS35">
        <v>25.7365</v>
      </c>
      <c r="JT35">
        <v>1215.89</v>
      </c>
      <c r="JU35">
        <v>21.4498</v>
      </c>
      <c r="JV35">
        <v>94.7663</v>
      </c>
      <c r="JW35">
        <v>101.037</v>
      </c>
    </row>
    <row r="36" spans="1:283">
      <c r="A36">
        <v>20</v>
      </c>
      <c r="B36">
        <v>1690472439</v>
      </c>
      <c r="C36">
        <v>2419.400000095367</v>
      </c>
      <c r="D36" t="s">
        <v>517</v>
      </c>
      <c r="E36" t="s">
        <v>518</v>
      </c>
      <c r="F36">
        <v>15</v>
      </c>
      <c r="L36" t="s">
        <v>413</v>
      </c>
      <c r="N36" t="s">
        <v>414</v>
      </c>
      <c r="O36" t="s">
        <v>415</v>
      </c>
      <c r="P36">
        <v>1690472431.25</v>
      </c>
      <c r="Q36">
        <f>(R36)/1000</f>
        <v>0</v>
      </c>
      <c r="R36">
        <f>1000*DB36*AP36*(CX36-CY36)/(100*CQ36*(1000-AP36*CX36))</f>
        <v>0</v>
      </c>
      <c r="S36">
        <f>DB36*AP36*(CW36-CV36*(1000-AP36*CY36)/(1000-AP36*CX36))/(100*CQ36)</f>
        <v>0</v>
      </c>
      <c r="T36">
        <f>CV36 - IF(AP36&gt;1, S36*CQ36*100.0/(AR36*DJ36), 0)</f>
        <v>0</v>
      </c>
      <c r="U36">
        <f>((AA36-Q36/2)*T36-S36)/(AA36+Q36/2)</f>
        <v>0</v>
      </c>
      <c r="V36">
        <f>U36*(DC36+DD36)/1000.0</f>
        <v>0</v>
      </c>
      <c r="W36">
        <f>(CV36 - IF(AP36&gt;1, S36*CQ36*100.0/(AR36*DJ36), 0))*(DC36+DD36)/1000.0</f>
        <v>0</v>
      </c>
      <c r="X36">
        <f>2.0/((1/Z36-1/Y36)+SIGN(Z36)*SQRT((1/Z36-1/Y36)*(1/Z36-1/Y36) + 4*CR36/((CR36+1)*(CR36+1))*(2*1/Z36*1/Y36-1/Y36*1/Y36)))</f>
        <v>0</v>
      </c>
      <c r="Y36">
        <f>IF(LEFT(CS36,1)&lt;&gt;"0",IF(LEFT(CS36,1)="1",3.0,CT36),$D$5+$E$5*(DJ36*DC36/($K$5*1000))+$F$5*(DJ36*DC36/($K$5*1000))*MAX(MIN(CQ36,$J$5),$I$5)*MAX(MIN(CQ36,$J$5),$I$5)+$G$5*MAX(MIN(CQ36,$J$5),$I$5)*(DJ36*DC36/($K$5*1000))+$H$5*(DJ36*DC36/($K$5*1000))*(DJ36*DC36/($K$5*1000)))</f>
        <v>0</v>
      </c>
      <c r="Z36">
        <f>Q36*(1000-(1000*0.61365*exp(17.502*AD36/(240.97+AD36))/(DC36+DD36)+CX36)/2)/(1000*0.61365*exp(17.502*AD36/(240.97+AD36))/(DC36+DD36)-CX36)</f>
        <v>0</v>
      </c>
      <c r="AA36">
        <f>1/((CR36+1)/(X36/1.6)+1/(Y36/1.37)) + CR36/((CR36+1)/(X36/1.6) + CR36/(Y36/1.37))</f>
        <v>0</v>
      </c>
      <c r="AB36">
        <f>(CM36*CP36)</f>
        <v>0</v>
      </c>
      <c r="AC36">
        <f>(DE36+(AB36+2*0.95*5.67E-8*(((DE36+$B$7)+273)^4-(DE36+273)^4)-44100*Q36)/(1.84*29.3*Y36+8*0.95*5.67E-8*(DE36+273)^3))</f>
        <v>0</v>
      </c>
      <c r="AD36">
        <f>($C$7*DF36+$D$7*DG36+$E$7*AC36)</f>
        <v>0</v>
      </c>
      <c r="AE36">
        <f>0.61365*exp(17.502*AD36/(240.97+AD36))</f>
        <v>0</v>
      </c>
      <c r="AF36">
        <f>(AG36/AH36*100)</f>
        <v>0</v>
      </c>
      <c r="AG36">
        <f>CX36*(DC36+DD36)/1000</f>
        <v>0</v>
      </c>
      <c r="AH36">
        <f>0.61365*exp(17.502*DE36/(240.97+DE36))</f>
        <v>0</v>
      </c>
      <c r="AI36">
        <f>(AE36-CX36*(DC36+DD36)/1000)</f>
        <v>0</v>
      </c>
      <c r="AJ36">
        <f>(-Q36*44100)</f>
        <v>0</v>
      </c>
      <c r="AK36">
        <f>2*29.3*Y36*0.92*(DE36-AD36)</f>
        <v>0</v>
      </c>
      <c r="AL36">
        <f>2*0.95*5.67E-8*(((DE36+$B$7)+273)^4-(AD36+273)^4)</f>
        <v>0</v>
      </c>
      <c r="AM36">
        <f>AB36+AL36+AJ36+AK36</f>
        <v>0</v>
      </c>
      <c r="AN36">
        <v>0</v>
      </c>
      <c r="AO36">
        <v>0</v>
      </c>
      <c r="AP36">
        <f>IF(AN36*$H$13&gt;=AR36,1.0,(AR36/(AR36-AN36*$H$13)))</f>
        <v>0</v>
      </c>
      <c r="AQ36">
        <f>(AP36-1)*100</f>
        <v>0</v>
      </c>
      <c r="AR36">
        <f>MAX(0,($B$13+$C$13*DJ36)/(1+$D$13*DJ36)*DC36/(DE36+273)*$E$13)</f>
        <v>0</v>
      </c>
      <c r="AS36" t="s">
        <v>457</v>
      </c>
      <c r="AT36">
        <v>12546.1</v>
      </c>
      <c r="AU36">
        <v>563.0744</v>
      </c>
      <c r="AV36">
        <v>1522.73</v>
      </c>
      <c r="AW36">
        <f>1-AU36/AV36</f>
        <v>0</v>
      </c>
      <c r="AX36">
        <v>-2.747998894910844</v>
      </c>
      <c r="AY36" t="s">
        <v>519</v>
      </c>
      <c r="AZ36">
        <v>12566.7</v>
      </c>
      <c r="BA36">
        <v>530.6224230769232</v>
      </c>
      <c r="BB36">
        <v>610.8390000000001</v>
      </c>
      <c r="BC36">
        <f>1-BA36/BB36</f>
        <v>0</v>
      </c>
      <c r="BD36">
        <v>0.5</v>
      </c>
      <c r="BE36">
        <f>CN36</f>
        <v>0</v>
      </c>
      <c r="BF36">
        <f>S36</f>
        <v>0</v>
      </c>
      <c r="BG36">
        <f>BC36*BD36*BE36</f>
        <v>0</v>
      </c>
      <c r="BH36">
        <f>(BF36-AX36)/BE36</f>
        <v>0</v>
      </c>
      <c r="BI36">
        <f>(AV36-BB36)/BB36</f>
        <v>0</v>
      </c>
      <c r="BJ36">
        <f>AU36/(AW36+AU36/BB36)</f>
        <v>0</v>
      </c>
      <c r="BK36" t="s">
        <v>520</v>
      </c>
      <c r="BL36">
        <v>416.97</v>
      </c>
      <c r="BM36">
        <f>IF(BL36&lt;&gt;0, BL36, BJ36)</f>
        <v>0</v>
      </c>
      <c r="BN36">
        <f>1-BM36/BB36</f>
        <v>0</v>
      </c>
      <c r="BO36">
        <f>(BB36-BA36)/(BB36-BM36)</f>
        <v>0</v>
      </c>
      <c r="BP36">
        <f>(AV36-BB36)/(AV36-BM36)</f>
        <v>0</v>
      </c>
      <c r="BQ36">
        <f>(BB36-BA36)/(BB36-AU36)</f>
        <v>0</v>
      </c>
      <c r="BR36">
        <f>(AV36-BB36)/(AV36-AU36)</f>
        <v>0</v>
      </c>
      <c r="BS36">
        <f>(BO36*BM36/BA36)</f>
        <v>0</v>
      </c>
      <c r="BT36">
        <f>(1-BS36)</f>
        <v>0</v>
      </c>
      <c r="BU36">
        <v>3583</v>
      </c>
      <c r="BV36">
        <v>300</v>
      </c>
      <c r="BW36">
        <v>300</v>
      </c>
      <c r="BX36">
        <v>300</v>
      </c>
      <c r="BY36">
        <v>12566.7</v>
      </c>
      <c r="BZ36">
        <v>597.04</v>
      </c>
      <c r="CA36">
        <v>-0.00910508</v>
      </c>
      <c r="CB36">
        <v>-1.57</v>
      </c>
      <c r="CC36" t="s">
        <v>419</v>
      </c>
      <c r="CD36" t="s">
        <v>419</v>
      </c>
      <c r="CE36" t="s">
        <v>419</v>
      </c>
      <c r="CF36" t="s">
        <v>419</v>
      </c>
      <c r="CG36" t="s">
        <v>419</v>
      </c>
      <c r="CH36" t="s">
        <v>419</v>
      </c>
      <c r="CI36" t="s">
        <v>419</v>
      </c>
      <c r="CJ36" t="s">
        <v>419</v>
      </c>
      <c r="CK36" t="s">
        <v>419</v>
      </c>
      <c r="CL36" t="s">
        <v>419</v>
      </c>
      <c r="CM36">
        <f>$B$11*DK36+$C$11*DL36+$F$11*DW36*(1-DZ36)</f>
        <v>0</v>
      </c>
      <c r="CN36">
        <f>CM36*CO36</f>
        <v>0</v>
      </c>
      <c r="CO36">
        <f>($B$11*$D$9+$C$11*$D$9+$F$11*((EJ36+EB36)/MAX(EJ36+EB36+EK36, 0.1)*$I$9+EK36/MAX(EJ36+EB36+EK36, 0.1)*$J$9))/($B$11+$C$11+$F$11)</f>
        <v>0</v>
      </c>
      <c r="CP36">
        <f>($B$11*$K$9+$C$11*$K$9+$F$11*((EJ36+EB36)/MAX(EJ36+EB36+EK36, 0.1)*$P$9+EK36/MAX(EJ36+EB36+EK36, 0.1)*$Q$9))/($B$11+$C$11+$F$11)</f>
        <v>0</v>
      </c>
      <c r="CQ36">
        <v>6</v>
      </c>
      <c r="CR36">
        <v>0.5</v>
      </c>
      <c r="CS36" t="s">
        <v>420</v>
      </c>
      <c r="CT36">
        <v>2</v>
      </c>
      <c r="CU36">
        <v>1690472431.25</v>
      </c>
      <c r="CV36">
        <v>413.9966666666667</v>
      </c>
      <c r="CW36">
        <v>418.5145666666666</v>
      </c>
      <c r="CX36">
        <v>22.40578333333334</v>
      </c>
      <c r="CY36">
        <v>21.28221666666667</v>
      </c>
      <c r="CZ36">
        <v>412.7526666666667</v>
      </c>
      <c r="DA36">
        <v>22.10706666666666</v>
      </c>
      <c r="DB36">
        <v>600.2219666666666</v>
      </c>
      <c r="DC36">
        <v>101.3660666666667</v>
      </c>
      <c r="DD36">
        <v>0.10005318</v>
      </c>
      <c r="DE36">
        <v>27.84751000000001</v>
      </c>
      <c r="DF36">
        <v>28.00776666666667</v>
      </c>
      <c r="DG36">
        <v>999.9000000000002</v>
      </c>
      <c r="DH36">
        <v>0</v>
      </c>
      <c r="DI36">
        <v>0</v>
      </c>
      <c r="DJ36">
        <v>10002.43433333333</v>
      </c>
      <c r="DK36">
        <v>0</v>
      </c>
      <c r="DL36">
        <v>1507.916666666667</v>
      </c>
      <c r="DM36">
        <v>-4.464430666666667</v>
      </c>
      <c r="DN36">
        <v>423.5398</v>
      </c>
      <c r="DO36">
        <v>427.6151333333333</v>
      </c>
      <c r="DP36">
        <v>1.123553666666666</v>
      </c>
      <c r="DQ36">
        <v>418.5145666666666</v>
      </c>
      <c r="DR36">
        <v>21.28221666666667</v>
      </c>
      <c r="DS36">
        <v>2.271185333333333</v>
      </c>
      <c r="DT36">
        <v>2.157294666666666</v>
      </c>
      <c r="DU36">
        <v>19.47345333333334</v>
      </c>
      <c r="DV36">
        <v>18.64861666666667</v>
      </c>
      <c r="DW36">
        <v>1500.005</v>
      </c>
      <c r="DX36">
        <v>0.9729974999999998</v>
      </c>
      <c r="DY36">
        <v>0.02700216999999999</v>
      </c>
      <c r="DZ36">
        <v>0</v>
      </c>
      <c r="EA36">
        <v>530.6451333333333</v>
      </c>
      <c r="EB36">
        <v>4.99931</v>
      </c>
      <c r="EC36">
        <v>9441.885666666667</v>
      </c>
      <c r="ED36">
        <v>13259.27666666666</v>
      </c>
      <c r="EE36">
        <v>37.06199999999999</v>
      </c>
      <c r="EF36">
        <v>37.93699999999999</v>
      </c>
      <c r="EG36">
        <v>37.375</v>
      </c>
      <c r="EH36">
        <v>37.57039999999999</v>
      </c>
      <c r="EI36">
        <v>38.31199999999999</v>
      </c>
      <c r="EJ36">
        <v>1454.634666666667</v>
      </c>
      <c r="EK36">
        <v>40.37033333333331</v>
      </c>
      <c r="EL36">
        <v>0</v>
      </c>
      <c r="EM36">
        <v>128.7999999523163</v>
      </c>
      <c r="EN36">
        <v>0</v>
      </c>
      <c r="EO36">
        <v>530.6224230769232</v>
      </c>
      <c r="EP36">
        <v>-3.886803428352865</v>
      </c>
      <c r="EQ36">
        <v>-62.67247873156608</v>
      </c>
      <c r="ER36">
        <v>9441.815000000001</v>
      </c>
      <c r="ES36">
        <v>15</v>
      </c>
      <c r="ET36">
        <v>1690472472</v>
      </c>
      <c r="EU36" t="s">
        <v>521</v>
      </c>
      <c r="EV36">
        <v>1690472472</v>
      </c>
      <c r="EW36">
        <v>1690471795.5</v>
      </c>
      <c r="EX36">
        <v>17</v>
      </c>
      <c r="EY36">
        <v>-0.052</v>
      </c>
      <c r="EZ36">
        <v>0.017</v>
      </c>
      <c r="FA36">
        <v>1.244</v>
      </c>
      <c r="FB36">
        <v>0.27</v>
      </c>
      <c r="FC36">
        <v>425</v>
      </c>
      <c r="FD36">
        <v>21</v>
      </c>
      <c r="FE36">
        <v>0.39</v>
      </c>
      <c r="FF36">
        <v>0.09</v>
      </c>
      <c r="FG36">
        <v>3.890392547838224</v>
      </c>
      <c r="FH36">
        <v>4.750690573079467</v>
      </c>
      <c r="FI36">
        <v>0.3548063757501863</v>
      </c>
      <c r="FJ36">
        <v>0</v>
      </c>
      <c r="FK36">
        <v>-4.20563325</v>
      </c>
      <c r="FL36">
        <v>-5.069818874296436</v>
      </c>
      <c r="FM36">
        <v>0.4899756381463648</v>
      </c>
      <c r="FN36">
        <v>0</v>
      </c>
      <c r="FO36">
        <v>414.1592000000001</v>
      </c>
      <c r="FP36">
        <v>-13.30069855394899</v>
      </c>
      <c r="FQ36">
        <v>0.963250206332705</v>
      </c>
      <c r="FR36">
        <v>0</v>
      </c>
      <c r="FS36">
        <v>1.142644</v>
      </c>
      <c r="FT36">
        <v>-0.3092330206378981</v>
      </c>
      <c r="FU36">
        <v>0.03570602020668222</v>
      </c>
      <c r="FV36">
        <v>1</v>
      </c>
      <c r="FW36">
        <v>22.40301</v>
      </c>
      <c r="FX36">
        <v>0.4063474972191701</v>
      </c>
      <c r="FY36">
        <v>0.02977681816447155</v>
      </c>
      <c r="FZ36">
        <v>1</v>
      </c>
      <c r="GA36">
        <v>2</v>
      </c>
      <c r="GB36">
        <v>5</v>
      </c>
      <c r="GC36" t="s">
        <v>422</v>
      </c>
      <c r="GD36">
        <v>3.17636</v>
      </c>
      <c r="GE36">
        <v>2.79661</v>
      </c>
      <c r="GF36">
        <v>0.103241</v>
      </c>
      <c r="GG36">
        <v>0.104964</v>
      </c>
      <c r="GH36">
        <v>0.114424</v>
      </c>
      <c r="GI36">
        <v>0.111675</v>
      </c>
      <c r="GJ36">
        <v>27901.1</v>
      </c>
      <c r="GK36">
        <v>22234.7</v>
      </c>
      <c r="GL36">
        <v>29086.4</v>
      </c>
      <c r="GM36">
        <v>24341.9</v>
      </c>
      <c r="GN36">
        <v>32743.4</v>
      </c>
      <c r="GO36">
        <v>31543.2</v>
      </c>
      <c r="GP36">
        <v>40106.3</v>
      </c>
      <c r="GQ36">
        <v>39702.6</v>
      </c>
      <c r="GR36">
        <v>2.14495</v>
      </c>
      <c r="GS36">
        <v>1.84892</v>
      </c>
      <c r="GT36">
        <v>0.0844635</v>
      </c>
      <c r="GU36">
        <v>0</v>
      </c>
      <c r="GV36">
        <v>26.6804</v>
      </c>
      <c r="GW36">
        <v>999.9</v>
      </c>
      <c r="GX36">
        <v>60.3</v>
      </c>
      <c r="GY36">
        <v>32.2</v>
      </c>
      <c r="GZ36">
        <v>28.7287</v>
      </c>
      <c r="HA36">
        <v>61.8635</v>
      </c>
      <c r="HB36">
        <v>35.4487</v>
      </c>
      <c r="HC36">
        <v>1</v>
      </c>
      <c r="HD36">
        <v>0.116026</v>
      </c>
      <c r="HE36">
        <v>1.62046</v>
      </c>
      <c r="HF36">
        <v>20.255</v>
      </c>
      <c r="HG36">
        <v>5.21984</v>
      </c>
      <c r="HH36">
        <v>11.9084</v>
      </c>
      <c r="HI36">
        <v>4.96325</v>
      </c>
      <c r="HJ36">
        <v>3.29128</v>
      </c>
      <c r="HK36">
        <v>9999</v>
      </c>
      <c r="HL36">
        <v>9999</v>
      </c>
      <c r="HM36">
        <v>9999</v>
      </c>
      <c r="HN36">
        <v>999.9</v>
      </c>
      <c r="HO36">
        <v>4.97018</v>
      </c>
      <c r="HP36">
        <v>1.87505</v>
      </c>
      <c r="HQ36">
        <v>1.87378</v>
      </c>
      <c r="HR36">
        <v>1.8729</v>
      </c>
      <c r="HS36">
        <v>1.87444</v>
      </c>
      <c r="HT36">
        <v>1.86936</v>
      </c>
      <c r="HU36">
        <v>1.87362</v>
      </c>
      <c r="HV36">
        <v>1.87866</v>
      </c>
      <c r="HW36">
        <v>0</v>
      </c>
      <c r="HX36">
        <v>0</v>
      </c>
      <c r="HY36">
        <v>0</v>
      </c>
      <c r="HZ36">
        <v>0</v>
      </c>
      <c r="IA36" t="s">
        <v>423</v>
      </c>
      <c r="IB36" t="s">
        <v>424</v>
      </c>
      <c r="IC36" t="s">
        <v>425</v>
      </c>
      <c r="ID36" t="s">
        <v>425</v>
      </c>
      <c r="IE36" t="s">
        <v>425</v>
      </c>
      <c r="IF36" t="s">
        <v>425</v>
      </c>
      <c r="IG36">
        <v>0</v>
      </c>
      <c r="IH36">
        <v>100</v>
      </c>
      <c r="II36">
        <v>100</v>
      </c>
      <c r="IJ36">
        <v>1.244</v>
      </c>
      <c r="IK36">
        <v>0.3001</v>
      </c>
      <c r="IL36">
        <v>1.191614308489245</v>
      </c>
      <c r="IM36">
        <v>0.0006505169527216642</v>
      </c>
      <c r="IN36">
        <v>-9.946525650119643E-07</v>
      </c>
      <c r="IO36">
        <v>9.726639054903232E-11</v>
      </c>
      <c r="IP36">
        <v>-0.04303569497910544</v>
      </c>
      <c r="IQ36">
        <v>-0.001002495894158835</v>
      </c>
      <c r="IR36">
        <v>0.0007384742138202362</v>
      </c>
      <c r="IS36">
        <v>2.770066711642725E-07</v>
      </c>
      <c r="IT36">
        <v>0</v>
      </c>
      <c r="IU36">
        <v>1810</v>
      </c>
      <c r="IV36">
        <v>1</v>
      </c>
      <c r="IW36">
        <v>29</v>
      </c>
      <c r="IX36">
        <v>7.8</v>
      </c>
      <c r="IY36">
        <v>10.7</v>
      </c>
      <c r="IZ36">
        <v>1.09131</v>
      </c>
      <c r="JA36">
        <v>2.4231</v>
      </c>
      <c r="JB36">
        <v>1.42578</v>
      </c>
      <c r="JC36">
        <v>2.26562</v>
      </c>
      <c r="JD36">
        <v>1.54785</v>
      </c>
      <c r="JE36">
        <v>2.47925</v>
      </c>
      <c r="JF36">
        <v>35.6845</v>
      </c>
      <c r="JG36">
        <v>15.4016</v>
      </c>
      <c r="JH36">
        <v>18</v>
      </c>
      <c r="JI36">
        <v>626.801</v>
      </c>
      <c r="JJ36">
        <v>420.865</v>
      </c>
      <c r="JK36">
        <v>26.4797</v>
      </c>
      <c r="JL36">
        <v>28.7463</v>
      </c>
      <c r="JM36">
        <v>30.0026</v>
      </c>
      <c r="JN36">
        <v>28.6854</v>
      </c>
      <c r="JO36">
        <v>28.6359</v>
      </c>
      <c r="JP36">
        <v>21.8745</v>
      </c>
      <c r="JQ36">
        <v>23.7929</v>
      </c>
      <c r="JR36">
        <v>75.9418</v>
      </c>
      <c r="JS36">
        <v>26.2432</v>
      </c>
      <c r="JT36">
        <v>417.034</v>
      </c>
      <c r="JU36">
        <v>21.5608</v>
      </c>
      <c r="JV36">
        <v>94.75</v>
      </c>
      <c r="JW36">
        <v>101.022</v>
      </c>
    </row>
    <row r="37" spans="1:283">
      <c r="A37">
        <v>21</v>
      </c>
      <c r="B37">
        <v>1690472593</v>
      </c>
      <c r="C37">
        <v>2573.400000095367</v>
      </c>
      <c r="D37" t="s">
        <v>522</v>
      </c>
      <c r="E37" t="s">
        <v>523</v>
      </c>
      <c r="F37">
        <v>15</v>
      </c>
      <c r="L37" t="s">
        <v>413</v>
      </c>
      <c r="N37" t="s">
        <v>414</v>
      </c>
      <c r="O37" t="s">
        <v>415</v>
      </c>
      <c r="P37">
        <v>1690472585</v>
      </c>
      <c r="Q37">
        <f>(R37)/1000</f>
        <v>0</v>
      </c>
      <c r="R37">
        <f>1000*DB37*AP37*(CX37-CY37)/(100*CQ37*(1000-AP37*CX37))</f>
        <v>0</v>
      </c>
      <c r="S37">
        <f>DB37*AP37*(CW37-CV37*(1000-AP37*CY37)/(1000-AP37*CX37))/(100*CQ37)</f>
        <v>0</v>
      </c>
      <c r="T37">
        <f>CV37 - IF(AP37&gt;1, S37*CQ37*100.0/(AR37*DJ37), 0)</f>
        <v>0</v>
      </c>
      <c r="U37">
        <f>((AA37-Q37/2)*T37-S37)/(AA37+Q37/2)</f>
        <v>0</v>
      </c>
      <c r="V37">
        <f>U37*(DC37+DD37)/1000.0</f>
        <v>0</v>
      </c>
      <c r="W37">
        <f>(CV37 - IF(AP37&gt;1, S37*CQ37*100.0/(AR37*DJ37), 0))*(DC37+DD37)/1000.0</f>
        <v>0</v>
      </c>
      <c r="X37">
        <f>2.0/((1/Z37-1/Y37)+SIGN(Z37)*SQRT((1/Z37-1/Y37)*(1/Z37-1/Y37) + 4*CR37/((CR37+1)*(CR37+1))*(2*1/Z37*1/Y37-1/Y37*1/Y37)))</f>
        <v>0</v>
      </c>
      <c r="Y37">
        <f>IF(LEFT(CS37,1)&lt;&gt;"0",IF(LEFT(CS37,1)="1",3.0,CT37),$D$5+$E$5*(DJ37*DC37/($K$5*1000))+$F$5*(DJ37*DC37/($K$5*1000))*MAX(MIN(CQ37,$J$5),$I$5)*MAX(MIN(CQ37,$J$5),$I$5)+$G$5*MAX(MIN(CQ37,$J$5),$I$5)*(DJ37*DC37/($K$5*1000))+$H$5*(DJ37*DC37/($K$5*1000))*(DJ37*DC37/($K$5*1000)))</f>
        <v>0</v>
      </c>
      <c r="Z37">
        <f>Q37*(1000-(1000*0.61365*exp(17.502*AD37/(240.97+AD37))/(DC37+DD37)+CX37)/2)/(1000*0.61365*exp(17.502*AD37/(240.97+AD37))/(DC37+DD37)-CX37)</f>
        <v>0</v>
      </c>
      <c r="AA37">
        <f>1/((CR37+1)/(X37/1.6)+1/(Y37/1.37)) + CR37/((CR37+1)/(X37/1.6) + CR37/(Y37/1.37))</f>
        <v>0</v>
      </c>
      <c r="AB37">
        <f>(CM37*CP37)</f>
        <v>0</v>
      </c>
      <c r="AC37">
        <f>(DE37+(AB37+2*0.95*5.67E-8*(((DE37+$B$7)+273)^4-(DE37+273)^4)-44100*Q37)/(1.84*29.3*Y37+8*0.95*5.67E-8*(DE37+273)^3))</f>
        <v>0</v>
      </c>
      <c r="AD37">
        <f>($C$7*DF37+$D$7*DG37+$E$7*AC37)</f>
        <v>0</v>
      </c>
      <c r="AE37">
        <f>0.61365*exp(17.502*AD37/(240.97+AD37))</f>
        <v>0</v>
      </c>
      <c r="AF37">
        <f>(AG37/AH37*100)</f>
        <v>0</v>
      </c>
      <c r="AG37">
        <f>CX37*(DC37+DD37)/1000</f>
        <v>0</v>
      </c>
      <c r="AH37">
        <f>0.61365*exp(17.502*DE37/(240.97+DE37))</f>
        <v>0</v>
      </c>
      <c r="AI37">
        <f>(AE37-CX37*(DC37+DD37)/1000)</f>
        <v>0</v>
      </c>
      <c r="AJ37">
        <f>(-Q37*44100)</f>
        <v>0</v>
      </c>
      <c r="AK37">
        <f>2*29.3*Y37*0.92*(DE37-AD37)</f>
        <v>0</v>
      </c>
      <c r="AL37">
        <f>2*0.95*5.67E-8*(((DE37+$B$7)+273)^4-(AD37+273)^4)</f>
        <v>0</v>
      </c>
      <c r="AM37">
        <f>AB37+AL37+AJ37+AK37</f>
        <v>0</v>
      </c>
      <c r="AN37">
        <v>0</v>
      </c>
      <c r="AO37">
        <v>0</v>
      </c>
      <c r="AP37">
        <f>IF(AN37*$H$13&gt;=AR37,1.0,(AR37/(AR37-AN37*$H$13)))</f>
        <v>0</v>
      </c>
      <c r="AQ37">
        <f>(AP37-1)*100</f>
        <v>0</v>
      </c>
      <c r="AR37">
        <f>MAX(0,($B$13+$C$13*DJ37)/(1+$D$13*DJ37)*DC37/(DE37+273)*$E$13)</f>
        <v>0</v>
      </c>
      <c r="AS37" t="s">
        <v>457</v>
      </c>
      <c r="AT37">
        <v>12546.1</v>
      </c>
      <c r="AU37">
        <v>563.0744</v>
      </c>
      <c r="AV37">
        <v>1522.73</v>
      </c>
      <c r="AW37">
        <f>1-AU37/AV37</f>
        <v>0</v>
      </c>
      <c r="AX37">
        <v>-2.747998894910844</v>
      </c>
      <c r="AY37" t="s">
        <v>524</v>
      </c>
      <c r="AZ37">
        <v>12567.4</v>
      </c>
      <c r="BA37">
        <v>535.27068</v>
      </c>
      <c r="BB37">
        <v>646.807</v>
      </c>
      <c r="BC37">
        <f>1-BA37/BB37</f>
        <v>0</v>
      </c>
      <c r="BD37">
        <v>0.5</v>
      </c>
      <c r="BE37">
        <f>CN37</f>
        <v>0</v>
      </c>
      <c r="BF37">
        <f>S37</f>
        <v>0</v>
      </c>
      <c r="BG37">
        <f>BC37*BD37*BE37</f>
        <v>0</v>
      </c>
      <c r="BH37">
        <f>(BF37-AX37)/BE37</f>
        <v>0</v>
      </c>
      <c r="BI37">
        <f>(AV37-BB37)/BB37</f>
        <v>0</v>
      </c>
      <c r="BJ37">
        <f>AU37/(AW37+AU37/BB37)</f>
        <v>0</v>
      </c>
      <c r="BK37" t="s">
        <v>525</v>
      </c>
      <c r="BL37">
        <v>418.21</v>
      </c>
      <c r="BM37">
        <f>IF(BL37&lt;&gt;0, BL37, BJ37)</f>
        <v>0</v>
      </c>
      <c r="BN37">
        <f>1-BM37/BB37</f>
        <v>0</v>
      </c>
      <c r="BO37">
        <f>(BB37-BA37)/(BB37-BM37)</f>
        <v>0</v>
      </c>
      <c r="BP37">
        <f>(AV37-BB37)/(AV37-BM37)</f>
        <v>0</v>
      </c>
      <c r="BQ37">
        <f>(BB37-BA37)/(BB37-AU37)</f>
        <v>0</v>
      </c>
      <c r="BR37">
        <f>(AV37-BB37)/(AV37-AU37)</f>
        <v>0</v>
      </c>
      <c r="BS37">
        <f>(BO37*BM37/BA37)</f>
        <v>0</v>
      </c>
      <c r="BT37">
        <f>(1-BS37)</f>
        <v>0</v>
      </c>
      <c r="BU37">
        <v>3585</v>
      </c>
      <c r="BV37">
        <v>300</v>
      </c>
      <c r="BW37">
        <v>300</v>
      </c>
      <c r="BX37">
        <v>300</v>
      </c>
      <c r="BY37">
        <v>12567.4</v>
      </c>
      <c r="BZ37">
        <v>629.77</v>
      </c>
      <c r="CA37">
        <v>-0.009106059999999999</v>
      </c>
      <c r="CB37">
        <v>-1.83</v>
      </c>
      <c r="CC37" t="s">
        <v>419</v>
      </c>
      <c r="CD37" t="s">
        <v>419</v>
      </c>
      <c r="CE37" t="s">
        <v>419</v>
      </c>
      <c r="CF37" t="s">
        <v>419</v>
      </c>
      <c r="CG37" t="s">
        <v>419</v>
      </c>
      <c r="CH37" t="s">
        <v>419</v>
      </c>
      <c r="CI37" t="s">
        <v>419</v>
      </c>
      <c r="CJ37" t="s">
        <v>419</v>
      </c>
      <c r="CK37" t="s">
        <v>419</v>
      </c>
      <c r="CL37" t="s">
        <v>419</v>
      </c>
      <c r="CM37">
        <f>$B$11*DK37+$C$11*DL37+$F$11*DW37*(1-DZ37)</f>
        <v>0</v>
      </c>
      <c r="CN37">
        <f>CM37*CO37</f>
        <v>0</v>
      </c>
      <c r="CO37">
        <f>($B$11*$D$9+$C$11*$D$9+$F$11*((EJ37+EB37)/MAX(EJ37+EB37+EK37, 0.1)*$I$9+EK37/MAX(EJ37+EB37+EK37, 0.1)*$J$9))/($B$11+$C$11+$F$11)</f>
        <v>0</v>
      </c>
      <c r="CP37">
        <f>($B$11*$K$9+$C$11*$K$9+$F$11*((EJ37+EB37)/MAX(EJ37+EB37+EK37, 0.1)*$P$9+EK37/MAX(EJ37+EB37+EK37, 0.1)*$Q$9))/($B$11+$C$11+$F$11)</f>
        <v>0</v>
      </c>
      <c r="CQ37">
        <v>6</v>
      </c>
      <c r="CR37">
        <v>0.5</v>
      </c>
      <c r="CS37" t="s">
        <v>420</v>
      </c>
      <c r="CT37">
        <v>2</v>
      </c>
      <c r="CU37">
        <v>1690472585</v>
      </c>
      <c r="CV37">
        <v>1997.656774193548</v>
      </c>
      <c r="CW37">
        <v>2017.557096774194</v>
      </c>
      <c r="CX37">
        <v>22.58841612903226</v>
      </c>
      <c r="CY37">
        <v>21.60544838709677</v>
      </c>
      <c r="CZ37">
        <v>1998.020322580645</v>
      </c>
      <c r="DA37">
        <v>22.31241612903226</v>
      </c>
      <c r="DB37">
        <v>600.1962580645162</v>
      </c>
      <c r="DC37">
        <v>101.3603548387097</v>
      </c>
      <c r="DD37">
        <v>0.09992609032258064</v>
      </c>
      <c r="DE37">
        <v>27.93193870967742</v>
      </c>
      <c r="DF37">
        <v>28.138</v>
      </c>
      <c r="DG37">
        <v>999.9000000000003</v>
      </c>
      <c r="DH37">
        <v>0</v>
      </c>
      <c r="DI37">
        <v>0</v>
      </c>
      <c r="DJ37">
        <v>10005.56838709677</v>
      </c>
      <c r="DK37">
        <v>0</v>
      </c>
      <c r="DL37">
        <v>1522.278064516129</v>
      </c>
      <c r="DM37">
        <v>-19.90102580645161</v>
      </c>
      <c r="DN37">
        <v>2043.884838709677</v>
      </c>
      <c r="DO37">
        <v>2062.111290322581</v>
      </c>
      <c r="DP37">
        <v>1.012294903225807</v>
      </c>
      <c r="DQ37">
        <v>2017.557096774194</v>
      </c>
      <c r="DR37">
        <v>21.60544838709677</v>
      </c>
      <c r="DS37">
        <v>2.292543548387097</v>
      </c>
      <c r="DT37">
        <v>2.189935161290323</v>
      </c>
      <c r="DU37">
        <v>19.62406774193548</v>
      </c>
      <c r="DV37">
        <v>18.88848387096774</v>
      </c>
      <c r="DW37">
        <v>1499.984838709678</v>
      </c>
      <c r="DX37">
        <v>0.9729968064516125</v>
      </c>
      <c r="DY37">
        <v>0.02700287741935483</v>
      </c>
      <c r="DZ37">
        <v>0</v>
      </c>
      <c r="EA37">
        <v>535.364935483871</v>
      </c>
      <c r="EB37">
        <v>4.999310000000001</v>
      </c>
      <c r="EC37">
        <v>9480.916774193547</v>
      </c>
      <c r="ED37">
        <v>13259.0935483871</v>
      </c>
      <c r="EE37">
        <v>37.03999999999998</v>
      </c>
      <c r="EF37">
        <v>37.879</v>
      </c>
      <c r="EG37">
        <v>37.31199999999998</v>
      </c>
      <c r="EH37">
        <v>37.54999999999999</v>
      </c>
      <c r="EI37">
        <v>38.27799999999998</v>
      </c>
      <c r="EJ37">
        <v>1454.614516129032</v>
      </c>
      <c r="EK37">
        <v>40.37032258064514</v>
      </c>
      <c r="EL37">
        <v>0</v>
      </c>
      <c r="EM37">
        <v>153.4000000953674</v>
      </c>
      <c r="EN37">
        <v>0</v>
      </c>
      <c r="EO37">
        <v>535.27068</v>
      </c>
      <c r="EP37">
        <v>-6.098999994748242</v>
      </c>
      <c r="EQ37">
        <v>-86.786153848372</v>
      </c>
      <c r="ER37">
        <v>9480.394399999999</v>
      </c>
      <c r="ES37">
        <v>15</v>
      </c>
      <c r="ET37">
        <v>1690472611</v>
      </c>
      <c r="EU37" t="s">
        <v>526</v>
      </c>
      <c r="EV37">
        <v>1690472472</v>
      </c>
      <c r="EW37">
        <v>1690472611</v>
      </c>
      <c r="EX37">
        <v>18</v>
      </c>
      <c r="EY37">
        <v>-0.052</v>
      </c>
      <c r="EZ37">
        <v>-0.008999999999999999</v>
      </c>
      <c r="FA37">
        <v>1.244</v>
      </c>
      <c r="FB37">
        <v>0.276</v>
      </c>
      <c r="FC37">
        <v>425</v>
      </c>
      <c r="FD37">
        <v>22</v>
      </c>
      <c r="FE37">
        <v>0.39</v>
      </c>
      <c r="FF37">
        <v>0.05</v>
      </c>
      <c r="FG37">
        <v>17.82226932542497</v>
      </c>
      <c r="FH37">
        <v>9.409309315272864</v>
      </c>
      <c r="FI37">
        <v>0.6989649032609063</v>
      </c>
      <c r="FJ37">
        <v>0</v>
      </c>
      <c r="FK37">
        <v>-19.73486829268293</v>
      </c>
      <c r="FL37">
        <v>-4.759804181184683</v>
      </c>
      <c r="FM37">
        <v>0.5071990461438983</v>
      </c>
      <c r="FN37">
        <v>0</v>
      </c>
      <c r="FO37">
        <v>1997.656774193548</v>
      </c>
      <c r="FP37">
        <v>4.645645161285883</v>
      </c>
      <c r="FQ37">
        <v>0.3610145837173429</v>
      </c>
      <c r="FR37">
        <v>0</v>
      </c>
      <c r="FS37">
        <v>1.080195658536585</v>
      </c>
      <c r="FT37">
        <v>-1.529976041811846</v>
      </c>
      <c r="FU37">
        <v>0.1608262207751281</v>
      </c>
      <c r="FV37">
        <v>0</v>
      </c>
      <c r="FW37">
        <v>22.61773870967742</v>
      </c>
      <c r="FX37">
        <v>0.6442790322580375</v>
      </c>
      <c r="FY37">
        <v>0.05227525583417636</v>
      </c>
      <c r="FZ37">
        <v>1</v>
      </c>
      <c r="GA37">
        <v>1</v>
      </c>
      <c r="GB37">
        <v>5</v>
      </c>
      <c r="GC37" t="s">
        <v>443</v>
      </c>
      <c r="GD37">
        <v>3.17627</v>
      </c>
      <c r="GE37">
        <v>2.79702</v>
      </c>
      <c r="GF37">
        <v>0.292674</v>
      </c>
      <c r="GG37">
        <v>0.29545</v>
      </c>
      <c r="GH37">
        <v>0.115328</v>
      </c>
      <c r="GI37">
        <v>0.113166</v>
      </c>
      <c r="GJ37">
        <v>21999.9</v>
      </c>
      <c r="GK37">
        <v>17495.9</v>
      </c>
      <c r="GL37">
        <v>29082.4</v>
      </c>
      <c r="GM37">
        <v>24337.4</v>
      </c>
      <c r="GN37">
        <v>32712.7</v>
      </c>
      <c r="GO37">
        <v>31491.5</v>
      </c>
      <c r="GP37">
        <v>40101.2</v>
      </c>
      <c r="GQ37">
        <v>39696.2</v>
      </c>
      <c r="GR37">
        <v>2.1433</v>
      </c>
      <c r="GS37">
        <v>1.85465</v>
      </c>
      <c r="GT37">
        <v>0.0722632</v>
      </c>
      <c r="GU37">
        <v>0</v>
      </c>
      <c r="GV37">
        <v>26.9642</v>
      </c>
      <c r="GW37">
        <v>999.9</v>
      </c>
      <c r="GX37">
        <v>62.2</v>
      </c>
      <c r="GY37">
        <v>32.3</v>
      </c>
      <c r="GZ37">
        <v>29.803</v>
      </c>
      <c r="HA37">
        <v>62.0335</v>
      </c>
      <c r="HB37">
        <v>35</v>
      </c>
      <c r="HC37">
        <v>1</v>
      </c>
      <c r="HD37">
        <v>0.124073</v>
      </c>
      <c r="HE37">
        <v>1.65889</v>
      </c>
      <c r="HF37">
        <v>20.2552</v>
      </c>
      <c r="HG37">
        <v>5.22148</v>
      </c>
      <c r="HH37">
        <v>11.9086</v>
      </c>
      <c r="HI37">
        <v>4.96305</v>
      </c>
      <c r="HJ37">
        <v>3.29122</v>
      </c>
      <c r="HK37">
        <v>9999</v>
      </c>
      <c r="HL37">
        <v>9999</v>
      </c>
      <c r="HM37">
        <v>9999</v>
      </c>
      <c r="HN37">
        <v>999.9</v>
      </c>
      <c r="HO37">
        <v>4.97016</v>
      </c>
      <c r="HP37">
        <v>1.87505</v>
      </c>
      <c r="HQ37">
        <v>1.87378</v>
      </c>
      <c r="HR37">
        <v>1.87296</v>
      </c>
      <c r="HS37">
        <v>1.87446</v>
      </c>
      <c r="HT37">
        <v>1.86935</v>
      </c>
      <c r="HU37">
        <v>1.87363</v>
      </c>
      <c r="HV37">
        <v>1.87866</v>
      </c>
      <c r="HW37">
        <v>0</v>
      </c>
      <c r="HX37">
        <v>0</v>
      </c>
      <c r="HY37">
        <v>0</v>
      </c>
      <c r="HZ37">
        <v>0</v>
      </c>
      <c r="IA37" t="s">
        <v>423</v>
      </c>
      <c r="IB37" t="s">
        <v>424</v>
      </c>
      <c r="IC37" t="s">
        <v>425</v>
      </c>
      <c r="ID37" t="s">
        <v>425</v>
      </c>
      <c r="IE37" t="s">
        <v>425</v>
      </c>
      <c r="IF37" t="s">
        <v>425</v>
      </c>
      <c r="IG37">
        <v>0</v>
      </c>
      <c r="IH37">
        <v>100</v>
      </c>
      <c r="II37">
        <v>100</v>
      </c>
      <c r="IJ37">
        <v>-0.36</v>
      </c>
      <c r="IK37">
        <v>0.276</v>
      </c>
      <c r="IL37">
        <v>-0.3646546494676728</v>
      </c>
      <c r="IM37">
        <v>0</v>
      </c>
      <c r="IN37">
        <v>0</v>
      </c>
      <c r="IO37">
        <v>0</v>
      </c>
      <c r="IP37">
        <v>-0.04303569497910544</v>
      </c>
      <c r="IQ37">
        <v>-0.001002495894158835</v>
      </c>
      <c r="IR37">
        <v>0.0007384742138202362</v>
      </c>
      <c r="IS37">
        <v>2.770066711642725E-07</v>
      </c>
      <c r="IT37">
        <v>0</v>
      </c>
      <c r="IU37">
        <v>1810</v>
      </c>
      <c r="IV37">
        <v>1</v>
      </c>
      <c r="IW37">
        <v>29</v>
      </c>
      <c r="IX37">
        <v>2</v>
      </c>
      <c r="IY37">
        <v>13.3</v>
      </c>
      <c r="IZ37">
        <v>3.94531</v>
      </c>
      <c r="JA37">
        <v>2.35229</v>
      </c>
      <c r="JB37">
        <v>1.42578</v>
      </c>
      <c r="JC37">
        <v>2.26807</v>
      </c>
      <c r="JD37">
        <v>1.54785</v>
      </c>
      <c r="JE37">
        <v>2.50122</v>
      </c>
      <c r="JF37">
        <v>35.7544</v>
      </c>
      <c r="JG37">
        <v>15.3754</v>
      </c>
      <c r="JH37">
        <v>18</v>
      </c>
      <c r="JI37">
        <v>626.724</v>
      </c>
      <c r="JJ37">
        <v>424.92</v>
      </c>
      <c r="JK37">
        <v>25.2608</v>
      </c>
      <c r="JL37">
        <v>28.8683</v>
      </c>
      <c r="JM37">
        <v>30.0008</v>
      </c>
      <c r="JN37">
        <v>28.7964</v>
      </c>
      <c r="JO37">
        <v>28.7468</v>
      </c>
      <c r="JP37">
        <v>78.9943</v>
      </c>
      <c r="JQ37">
        <v>27.3062</v>
      </c>
      <c r="JR37">
        <v>97.2929</v>
      </c>
      <c r="JS37">
        <v>25.1254</v>
      </c>
      <c r="JT37">
        <v>2018.88</v>
      </c>
      <c r="JU37">
        <v>21.9875</v>
      </c>
      <c r="JV37">
        <v>94.7375</v>
      </c>
      <c r="JW37">
        <v>101.005</v>
      </c>
    </row>
    <row r="38" spans="1:283">
      <c r="A38">
        <v>22</v>
      </c>
      <c r="B38">
        <v>1690473217.5</v>
      </c>
      <c r="C38">
        <v>3197.900000095367</v>
      </c>
      <c r="D38" t="s">
        <v>527</v>
      </c>
      <c r="E38" t="s">
        <v>528</v>
      </c>
      <c r="F38">
        <v>15</v>
      </c>
      <c r="L38" t="s">
        <v>529</v>
      </c>
      <c r="N38" t="s">
        <v>530</v>
      </c>
      <c r="O38" t="s">
        <v>531</v>
      </c>
      <c r="P38">
        <v>1690473209.75</v>
      </c>
      <c r="Q38">
        <f>(R38)/1000</f>
        <v>0</v>
      </c>
      <c r="R38">
        <f>1000*DB38*AP38*(CX38-CY38)/(100*CQ38*(1000-AP38*CX38))</f>
        <v>0</v>
      </c>
      <c r="S38">
        <f>DB38*AP38*(CW38-CV38*(1000-AP38*CY38)/(1000-AP38*CX38))/(100*CQ38)</f>
        <v>0</v>
      </c>
      <c r="T38">
        <f>CV38 - IF(AP38&gt;1, S38*CQ38*100.0/(AR38*DJ38), 0)</f>
        <v>0</v>
      </c>
      <c r="U38">
        <f>((AA38-Q38/2)*T38-S38)/(AA38+Q38/2)</f>
        <v>0</v>
      </c>
      <c r="V38">
        <f>U38*(DC38+DD38)/1000.0</f>
        <v>0</v>
      </c>
      <c r="W38">
        <f>(CV38 - IF(AP38&gt;1, S38*CQ38*100.0/(AR38*DJ38), 0))*(DC38+DD38)/1000.0</f>
        <v>0</v>
      </c>
      <c r="X38">
        <f>2.0/((1/Z38-1/Y38)+SIGN(Z38)*SQRT((1/Z38-1/Y38)*(1/Z38-1/Y38) + 4*CR38/((CR38+1)*(CR38+1))*(2*1/Z38*1/Y38-1/Y38*1/Y38)))</f>
        <v>0</v>
      </c>
      <c r="Y38">
        <f>IF(LEFT(CS38,1)&lt;&gt;"0",IF(LEFT(CS38,1)="1",3.0,CT38),$D$5+$E$5*(DJ38*DC38/($K$5*1000))+$F$5*(DJ38*DC38/($K$5*1000))*MAX(MIN(CQ38,$J$5),$I$5)*MAX(MIN(CQ38,$J$5),$I$5)+$G$5*MAX(MIN(CQ38,$J$5),$I$5)*(DJ38*DC38/($K$5*1000))+$H$5*(DJ38*DC38/($K$5*1000))*(DJ38*DC38/($K$5*1000)))</f>
        <v>0</v>
      </c>
      <c r="Z38">
        <f>Q38*(1000-(1000*0.61365*exp(17.502*AD38/(240.97+AD38))/(DC38+DD38)+CX38)/2)/(1000*0.61365*exp(17.502*AD38/(240.97+AD38))/(DC38+DD38)-CX38)</f>
        <v>0</v>
      </c>
      <c r="AA38">
        <f>1/((CR38+1)/(X38/1.6)+1/(Y38/1.37)) + CR38/((CR38+1)/(X38/1.6) + CR38/(Y38/1.37))</f>
        <v>0</v>
      </c>
      <c r="AB38">
        <f>(CM38*CP38)</f>
        <v>0</v>
      </c>
      <c r="AC38">
        <f>(DE38+(AB38+2*0.95*5.67E-8*(((DE38+$B$7)+273)^4-(DE38+273)^4)-44100*Q38)/(1.84*29.3*Y38+8*0.95*5.67E-8*(DE38+273)^3))</f>
        <v>0</v>
      </c>
      <c r="AD38">
        <f>($C$7*DF38+$D$7*DG38+$E$7*AC38)</f>
        <v>0</v>
      </c>
      <c r="AE38">
        <f>0.61365*exp(17.502*AD38/(240.97+AD38))</f>
        <v>0</v>
      </c>
      <c r="AF38">
        <f>(AG38/AH38*100)</f>
        <v>0</v>
      </c>
      <c r="AG38">
        <f>CX38*(DC38+DD38)/1000</f>
        <v>0</v>
      </c>
      <c r="AH38">
        <f>0.61365*exp(17.502*DE38/(240.97+DE38))</f>
        <v>0</v>
      </c>
      <c r="AI38">
        <f>(AE38-CX38*(DC38+DD38)/1000)</f>
        <v>0</v>
      </c>
      <c r="AJ38">
        <f>(-Q38*44100)</f>
        <v>0</v>
      </c>
      <c r="AK38">
        <f>2*29.3*Y38*0.92*(DE38-AD38)</f>
        <v>0</v>
      </c>
      <c r="AL38">
        <f>2*0.95*5.67E-8*(((DE38+$B$7)+273)^4-(AD38+273)^4)</f>
        <v>0</v>
      </c>
      <c r="AM38">
        <f>AB38+AL38+AJ38+AK38</f>
        <v>0</v>
      </c>
      <c r="AN38">
        <v>0</v>
      </c>
      <c r="AO38">
        <v>0</v>
      </c>
      <c r="AP38">
        <f>IF(AN38*$H$13&gt;=AR38,1.0,(AR38/(AR38-AN38*$H$13)))</f>
        <v>0</v>
      </c>
      <c r="AQ38">
        <f>(AP38-1)*100</f>
        <v>0</v>
      </c>
      <c r="AR38">
        <f>MAX(0,($B$13+$C$13*DJ38)/(1+$D$13*DJ38)*DC38/(DE38+273)*$E$13)</f>
        <v>0</v>
      </c>
      <c r="AS38" t="s">
        <v>457</v>
      </c>
      <c r="AT38">
        <v>12546.1</v>
      </c>
      <c r="AU38">
        <v>563.0744</v>
      </c>
      <c r="AV38">
        <v>1522.73</v>
      </c>
      <c r="AW38">
        <f>1-AU38/AV38</f>
        <v>0</v>
      </c>
      <c r="AX38">
        <v>-2.747998894910844</v>
      </c>
      <c r="AY38" t="s">
        <v>532</v>
      </c>
      <c r="AZ38">
        <v>12561</v>
      </c>
      <c r="BA38">
        <v>548.0326</v>
      </c>
      <c r="BB38">
        <v>702.249</v>
      </c>
      <c r="BC38">
        <f>1-BA38/BB38</f>
        <v>0</v>
      </c>
      <c r="BD38">
        <v>0.5</v>
      </c>
      <c r="BE38">
        <f>CN38</f>
        <v>0</v>
      </c>
      <c r="BF38">
        <f>S38</f>
        <v>0</v>
      </c>
      <c r="BG38">
        <f>BC38*BD38*BE38</f>
        <v>0</v>
      </c>
      <c r="BH38">
        <f>(BF38-AX38)/BE38</f>
        <v>0</v>
      </c>
      <c r="BI38">
        <f>(AV38-BB38)/BB38</f>
        <v>0</v>
      </c>
      <c r="BJ38">
        <f>AU38/(AW38+AU38/BB38)</f>
        <v>0</v>
      </c>
      <c r="BK38" t="s">
        <v>533</v>
      </c>
      <c r="BL38">
        <v>419.9</v>
      </c>
      <c r="BM38">
        <f>IF(BL38&lt;&gt;0, BL38, BJ38)</f>
        <v>0</v>
      </c>
      <c r="BN38">
        <f>1-BM38/BB38</f>
        <v>0</v>
      </c>
      <c r="BO38">
        <f>(BB38-BA38)/(BB38-BM38)</f>
        <v>0</v>
      </c>
      <c r="BP38">
        <f>(AV38-BB38)/(AV38-BM38)</f>
        <v>0</v>
      </c>
      <c r="BQ38">
        <f>(BB38-BA38)/(BB38-AU38)</f>
        <v>0</v>
      </c>
      <c r="BR38">
        <f>(AV38-BB38)/(AV38-AU38)</f>
        <v>0</v>
      </c>
      <c r="BS38">
        <f>(BO38*BM38/BA38)</f>
        <v>0</v>
      </c>
      <c r="BT38">
        <f>(1-BS38)</f>
        <v>0</v>
      </c>
      <c r="BU38">
        <v>3587</v>
      </c>
      <c r="BV38">
        <v>300</v>
      </c>
      <c r="BW38">
        <v>300</v>
      </c>
      <c r="BX38">
        <v>300</v>
      </c>
      <c r="BY38">
        <v>12561</v>
      </c>
      <c r="BZ38">
        <v>675.5700000000001</v>
      </c>
      <c r="CA38">
        <v>-0.00910148</v>
      </c>
      <c r="CB38">
        <v>-2.11</v>
      </c>
      <c r="CC38" t="s">
        <v>419</v>
      </c>
      <c r="CD38" t="s">
        <v>419</v>
      </c>
      <c r="CE38" t="s">
        <v>419</v>
      </c>
      <c r="CF38" t="s">
        <v>419</v>
      </c>
      <c r="CG38" t="s">
        <v>419</v>
      </c>
      <c r="CH38" t="s">
        <v>419</v>
      </c>
      <c r="CI38" t="s">
        <v>419</v>
      </c>
      <c r="CJ38" t="s">
        <v>419</v>
      </c>
      <c r="CK38" t="s">
        <v>419</v>
      </c>
      <c r="CL38" t="s">
        <v>419</v>
      </c>
      <c r="CM38">
        <f>$B$11*DK38+$C$11*DL38+$F$11*DW38*(1-DZ38)</f>
        <v>0</v>
      </c>
      <c r="CN38">
        <f>CM38*CO38</f>
        <v>0</v>
      </c>
      <c r="CO38">
        <f>($B$11*$D$9+$C$11*$D$9+$F$11*((EJ38+EB38)/MAX(EJ38+EB38+EK38, 0.1)*$I$9+EK38/MAX(EJ38+EB38+EK38, 0.1)*$J$9))/($B$11+$C$11+$F$11)</f>
        <v>0</v>
      </c>
      <c r="CP38">
        <f>($B$11*$K$9+$C$11*$K$9+$F$11*((EJ38+EB38)/MAX(EJ38+EB38+EK38, 0.1)*$P$9+EK38/MAX(EJ38+EB38+EK38, 0.1)*$Q$9))/($B$11+$C$11+$F$11)</f>
        <v>0</v>
      </c>
      <c r="CQ38">
        <v>6</v>
      </c>
      <c r="CR38">
        <v>0.5</v>
      </c>
      <c r="CS38" t="s">
        <v>420</v>
      </c>
      <c r="CT38">
        <v>2</v>
      </c>
      <c r="CU38">
        <v>1690473209.75</v>
      </c>
      <c r="CV38">
        <v>410.0589666666666</v>
      </c>
      <c r="CW38">
        <v>422.4675333333333</v>
      </c>
      <c r="CX38">
        <v>22.81849666666666</v>
      </c>
      <c r="CY38">
        <v>20.84995666666667</v>
      </c>
      <c r="CZ38">
        <v>408.8130666666666</v>
      </c>
      <c r="DA38">
        <v>22.51597</v>
      </c>
      <c r="DB38">
        <v>600.2180333333332</v>
      </c>
      <c r="DC38">
        <v>101.3543666666666</v>
      </c>
      <c r="DD38">
        <v>0.1002404266666666</v>
      </c>
      <c r="DE38">
        <v>28.11877666666667</v>
      </c>
      <c r="DF38">
        <v>28.07132666666667</v>
      </c>
      <c r="DG38">
        <v>999.9000000000002</v>
      </c>
      <c r="DH38">
        <v>0</v>
      </c>
      <c r="DI38">
        <v>0</v>
      </c>
      <c r="DJ38">
        <v>9997.869333333332</v>
      </c>
      <c r="DK38">
        <v>0</v>
      </c>
      <c r="DL38">
        <v>1825.964333333333</v>
      </c>
      <c r="DM38">
        <v>-12.40853666666667</v>
      </c>
      <c r="DN38">
        <v>419.6344666666666</v>
      </c>
      <c r="DO38">
        <v>431.4635</v>
      </c>
      <c r="DP38">
        <v>1.968536666666667</v>
      </c>
      <c r="DQ38">
        <v>422.4675333333333</v>
      </c>
      <c r="DR38">
        <v>20.84995666666667</v>
      </c>
      <c r="DS38">
        <v>2.312755</v>
      </c>
      <c r="DT38">
        <v>2.113234666666666</v>
      </c>
      <c r="DU38">
        <v>19.76550333333333</v>
      </c>
      <c r="DV38">
        <v>18.3193</v>
      </c>
      <c r="DW38">
        <v>1499.988999999999</v>
      </c>
      <c r="DX38">
        <v>0.9730077666666667</v>
      </c>
      <c r="DY38">
        <v>0.02699253</v>
      </c>
      <c r="DZ38">
        <v>0</v>
      </c>
      <c r="EA38">
        <v>548.1082999999999</v>
      </c>
      <c r="EB38">
        <v>4.99931</v>
      </c>
      <c r="EC38">
        <v>9274.261666666665</v>
      </c>
      <c r="ED38">
        <v>13259.17333333333</v>
      </c>
      <c r="EE38">
        <v>37.125</v>
      </c>
      <c r="EF38">
        <v>38.875</v>
      </c>
      <c r="EG38">
        <v>37.56199999999999</v>
      </c>
      <c r="EH38">
        <v>38.26653333333334</v>
      </c>
      <c r="EI38">
        <v>38.43699999999999</v>
      </c>
      <c r="EJ38">
        <v>1454.635</v>
      </c>
      <c r="EK38">
        <v>40.354</v>
      </c>
      <c r="EL38">
        <v>0</v>
      </c>
      <c r="EM38">
        <v>624.2000000476837</v>
      </c>
      <c r="EN38">
        <v>0</v>
      </c>
      <c r="EO38">
        <v>548.0326</v>
      </c>
      <c r="EP38">
        <v>-3.261307669754502</v>
      </c>
      <c r="EQ38">
        <v>-44.68615377679777</v>
      </c>
      <c r="ER38">
        <v>9273.457199999999</v>
      </c>
      <c r="ES38">
        <v>15</v>
      </c>
      <c r="ET38">
        <v>1690472611</v>
      </c>
      <c r="EU38" t="s">
        <v>526</v>
      </c>
      <c r="EV38">
        <v>1690472472</v>
      </c>
      <c r="EW38">
        <v>1690472611</v>
      </c>
      <c r="EX38">
        <v>18</v>
      </c>
      <c r="EY38">
        <v>-0.052</v>
      </c>
      <c r="EZ38">
        <v>-0.008999999999999999</v>
      </c>
      <c r="FA38">
        <v>1.244</v>
      </c>
      <c r="FB38">
        <v>0.276</v>
      </c>
      <c r="FC38">
        <v>425</v>
      </c>
      <c r="FD38">
        <v>22</v>
      </c>
      <c r="FE38">
        <v>0.39</v>
      </c>
      <c r="FF38">
        <v>0.05</v>
      </c>
      <c r="FG38">
        <v>11.59561389806561</v>
      </c>
      <c r="FH38">
        <v>-0.7659752023162042</v>
      </c>
      <c r="FI38">
        <v>0.05869046449441498</v>
      </c>
      <c r="FJ38">
        <v>1</v>
      </c>
      <c r="FK38">
        <v>-12.4113475</v>
      </c>
      <c r="FL38">
        <v>0.2505894934334092</v>
      </c>
      <c r="FM38">
        <v>0.04208420717739628</v>
      </c>
      <c r="FN38">
        <v>1</v>
      </c>
      <c r="FO38">
        <v>410.0589666666666</v>
      </c>
      <c r="FP38">
        <v>0.3184605116801282</v>
      </c>
      <c r="FQ38">
        <v>0.02409907789844607</v>
      </c>
      <c r="FR38">
        <v>1</v>
      </c>
      <c r="FS38">
        <v>1.95369475</v>
      </c>
      <c r="FT38">
        <v>0.4145969606003753</v>
      </c>
      <c r="FU38">
        <v>0.04250789755960061</v>
      </c>
      <c r="FV38">
        <v>1</v>
      </c>
      <c r="FW38">
        <v>22.81849666666666</v>
      </c>
      <c r="FX38">
        <v>0.485144382647369</v>
      </c>
      <c r="FY38">
        <v>0.03573908675697012</v>
      </c>
      <c r="FZ38">
        <v>1</v>
      </c>
      <c r="GA38">
        <v>5</v>
      </c>
      <c r="GB38">
        <v>5</v>
      </c>
      <c r="GC38" t="s">
        <v>459</v>
      </c>
      <c r="GD38">
        <v>3.1754</v>
      </c>
      <c r="GE38">
        <v>2.79708</v>
      </c>
      <c r="GF38">
        <v>0.102581</v>
      </c>
      <c r="GG38">
        <v>0.105683</v>
      </c>
      <c r="GH38">
        <v>0.11569</v>
      </c>
      <c r="GI38">
        <v>0.109521</v>
      </c>
      <c r="GJ38">
        <v>27918.6</v>
      </c>
      <c r="GK38">
        <v>22186.1</v>
      </c>
      <c r="GL38">
        <v>29086.6</v>
      </c>
      <c r="GM38">
        <v>24311</v>
      </c>
      <c r="GN38">
        <v>32718.5</v>
      </c>
      <c r="GO38">
        <v>31590.4</v>
      </c>
      <c r="GP38">
        <v>40132.1</v>
      </c>
      <c r="GQ38">
        <v>39663.3</v>
      </c>
      <c r="GR38">
        <v>2.13755</v>
      </c>
      <c r="GS38">
        <v>1.83913</v>
      </c>
      <c r="GT38">
        <v>0.0766143</v>
      </c>
      <c r="GU38">
        <v>0</v>
      </c>
      <c r="GV38">
        <v>26.8237</v>
      </c>
      <c r="GW38">
        <v>999.9</v>
      </c>
      <c r="GX38">
        <v>59.9</v>
      </c>
      <c r="GY38">
        <v>32.8</v>
      </c>
      <c r="GZ38">
        <v>29.5235</v>
      </c>
      <c r="HA38">
        <v>61.8835</v>
      </c>
      <c r="HB38">
        <v>35.0921</v>
      </c>
      <c r="HC38">
        <v>1</v>
      </c>
      <c r="HD38">
        <v>0.1672</v>
      </c>
      <c r="HE38">
        <v>0.722421</v>
      </c>
      <c r="HF38">
        <v>20.2632</v>
      </c>
      <c r="HG38">
        <v>5.22717</v>
      </c>
      <c r="HH38">
        <v>11.9113</v>
      </c>
      <c r="HI38">
        <v>4.9637</v>
      </c>
      <c r="HJ38">
        <v>3.292</v>
      </c>
      <c r="HK38">
        <v>9999</v>
      </c>
      <c r="HL38">
        <v>9999</v>
      </c>
      <c r="HM38">
        <v>9999</v>
      </c>
      <c r="HN38">
        <v>999.9</v>
      </c>
      <c r="HO38">
        <v>4.97019</v>
      </c>
      <c r="HP38">
        <v>1.87514</v>
      </c>
      <c r="HQ38">
        <v>1.87384</v>
      </c>
      <c r="HR38">
        <v>1.87302</v>
      </c>
      <c r="HS38">
        <v>1.87453</v>
      </c>
      <c r="HT38">
        <v>1.86949</v>
      </c>
      <c r="HU38">
        <v>1.87365</v>
      </c>
      <c r="HV38">
        <v>1.87869</v>
      </c>
      <c r="HW38">
        <v>0</v>
      </c>
      <c r="HX38">
        <v>0</v>
      </c>
      <c r="HY38">
        <v>0</v>
      </c>
      <c r="HZ38">
        <v>0</v>
      </c>
      <c r="IA38" t="s">
        <v>423</v>
      </c>
      <c r="IB38" t="s">
        <v>424</v>
      </c>
      <c r="IC38" t="s">
        <v>425</v>
      </c>
      <c r="ID38" t="s">
        <v>425</v>
      </c>
      <c r="IE38" t="s">
        <v>425</v>
      </c>
      <c r="IF38" t="s">
        <v>425</v>
      </c>
      <c r="IG38">
        <v>0</v>
      </c>
      <c r="IH38">
        <v>100</v>
      </c>
      <c r="II38">
        <v>100</v>
      </c>
      <c r="IJ38">
        <v>1.246</v>
      </c>
      <c r="IK38">
        <v>0.3038</v>
      </c>
      <c r="IL38">
        <v>1.139601797074326</v>
      </c>
      <c r="IM38">
        <v>0.0006505169527216642</v>
      </c>
      <c r="IN38">
        <v>-9.946525650119643E-07</v>
      </c>
      <c r="IO38">
        <v>9.726639054903232E-11</v>
      </c>
      <c r="IP38">
        <v>-0.05245232257923895</v>
      </c>
      <c r="IQ38">
        <v>-0.001002495894158835</v>
      </c>
      <c r="IR38">
        <v>0.0007384742138202362</v>
      </c>
      <c r="IS38">
        <v>2.770066711642725E-07</v>
      </c>
      <c r="IT38">
        <v>0</v>
      </c>
      <c r="IU38">
        <v>1810</v>
      </c>
      <c r="IV38">
        <v>1</v>
      </c>
      <c r="IW38">
        <v>29</v>
      </c>
      <c r="IX38">
        <v>12.4</v>
      </c>
      <c r="IY38">
        <v>10.1</v>
      </c>
      <c r="IZ38">
        <v>1.10229</v>
      </c>
      <c r="JA38">
        <v>2.44507</v>
      </c>
      <c r="JB38">
        <v>1.42578</v>
      </c>
      <c r="JC38">
        <v>2.26562</v>
      </c>
      <c r="JD38">
        <v>1.54785</v>
      </c>
      <c r="JE38">
        <v>2.44263</v>
      </c>
      <c r="JF38">
        <v>36.6706</v>
      </c>
      <c r="JG38">
        <v>15.2791</v>
      </c>
      <c r="JH38">
        <v>18</v>
      </c>
      <c r="JI38">
        <v>628.3049999999999</v>
      </c>
      <c r="JJ38">
        <v>420.069</v>
      </c>
      <c r="JK38">
        <v>26.2061</v>
      </c>
      <c r="JL38">
        <v>29.4</v>
      </c>
      <c r="JM38">
        <v>30</v>
      </c>
      <c r="JN38">
        <v>29.3656</v>
      </c>
      <c r="JO38">
        <v>29.3113</v>
      </c>
      <c r="JP38">
        <v>22.0733</v>
      </c>
      <c r="JQ38">
        <v>28.2099</v>
      </c>
      <c r="JR38">
        <v>79.45010000000001</v>
      </c>
      <c r="JS38">
        <v>26.1426</v>
      </c>
      <c r="JT38">
        <v>422.42</v>
      </c>
      <c r="JU38">
        <v>20.8011</v>
      </c>
      <c r="JV38">
        <v>94.78570000000001</v>
      </c>
      <c r="JW38">
        <v>100.912</v>
      </c>
    </row>
    <row r="39" spans="1:283">
      <c r="A39">
        <v>23</v>
      </c>
      <c r="B39">
        <v>1690473298.5</v>
      </c>
      <c r="C39">
        <v>3278.900000095367</v>
      </c>
      <c r="D39" t="s">
        <v>534</v>
      </c>
      <c r="E39" t="s">
        <v>535</v>
      </c>
      <c r="F39">
        <v>15</v>
      </c>
      <c r="L39" t="s">
        <v>529</v>
      </c>
      <c r="N39" t="s">
        <v>530</v>
      </c>
      <c r="O39" t="s">
        <v>531</v>
      </c>
      <c r="P39">
        <v>1690473290.5</v>
      </c>
      <c r="Q39">
        <f>(R39)/1000</f>
        <v>0</v>
      </c>
      <c r="R39">
        <f>1000*DB39*AP39*(CX39-CY39)/(100*CQ39*(1000-AP39*CX39))</f>
        <v>0</v>
      </c>
      <c r="S39">
        <f>DB39*AP39*(CW39-CV39*(1000-AP39*CY39)/(1000-AP39*CX39))/(100*CQ39)</f>
        <v>0</v>
      </c>
      <c r="T39">
        <f>CV39 - IF(AP39&gt;1, S39*CQ39*100.0/(AR39*DJ39), 0)</f>
        <v>0</v>
      </c>
      <c r="U39">
        <f>((AA39-Q39/2)*T39-S39)/(AA39+Q39/2)</f>
        <v>0</v>
      </c>
      <c r="V39">
        <f>U39*(DC39+DD39)/1000.0</f>
        <v>0</v>
      </c>
      <c r="W39">
        <f>(CV39 - IF(AP39&gt;1, S39*CQ39*100.0/(AR39*DJ39), 0))*(DC39+DD39)/1000.0</f>
        <v>0</v>
      </c>
      <c r="X39">
        <f>2.0/((1/Z39-1/Y39)+SIGN(Z39)*SQRT((1/Z39-1/Y39)*(1/Z39-1/Y39) + 4*CR39/((CR39+1)*(CR39+1))*(2*1/Z39*1/Y39-1/Y39*1/Y39)))</f>
        <v>0</v>
      </c>
      <c r="Y39">
        <f>IF(LEFT(CS39,1)&lt;&gt;"0",IF(LEFT(CS39,1)="1",3.0,CT39),$D$5+$E$5*(DJ39*DC39/($K$5*1000))+$F$5*(DJ39*DC39/($K$5*1000))*MAX(MIN(CQ39,$J$5),$I$5)*MAX(MIN(CQ39,$J$5),$I$5)+$G$5*MAX(MIN(CQ39,$J$5),$I$5)*(DJ39*DC39/($K$5*1000))+$H$5*(DJ39*DC39/($K$5*1000))*(DJ39*DC39/($K$5*1000)))</f>
        <v>0</v>
      </c>
      <c r="Z39">
        <f>Q39*(1000-(1000*0.61365*exp(17.502*AD39/(240.97+AD39))/(DC39+DD39)+CX39)/2)/(1000*0.61365*exp(17.502*AD39/(240.97+AD39))/(DC39+DD39)-CX39)</f>
        <v>0</v>
      </c>
      <c r="AA39">
        <f>1/((CR39+1)/(X39/1.6)+1/(Y39/1.37)) + CR39/((CR39+1)/(X39/1.6) + CR39/(Y39/1.37))</f>
        <v>0</v>
      </c>
      <c r="AB39">
        <f>(CM39*CP39)</f>
        <v>0</v>
      </c>
      <c r="AC39">
        <f>(DE39+(AB39+2*0.95*5.67E-8*(((DE39+$B$7)+273)^4-(DE39+273)^4)-44100*Q39)/(1.84*29.3*Y39+8*0.95*5.67E-8*(DE39+273)^3))</f>
        <v>0</v>
      </c>
      <c r="AD39">
        <f>($C$7*DF39+$D$7*DG39+$E$7*AC39)</f>
        <v>0</v>
      </c>
      <c r="AE39">
        <f>0.61365*exp(17.502*AD39/(240.97+AD39))</f>
        <v>0</v>
      </c>
      <c r="AF39">
        <f>(AG39/AH39*100)</f>
        <v>0</v>
      </c>
      <c r="AG39">
        <f>CX39*(DC39+DD39)/1000</f>
        <v>0</v>
      </c>
      <c r="AH39">
        <f>0.61365*exp(17.502*DE39/(240.97+DE39))</f>
        <v>0</v>
      </c>
      <c r="AI39">
        <f>(AE39-CX39*(DC39+DD39)/1000)</f>
        <v>0</v>
      </c>
      <c r="AJ39">
        <f>(-Q39*44100)</f>
        <v>0</v>
      </c>
      <c r="AK39">
        <f>2*29.3*Y39*0.92*(DE39-AD39)</f>
        <v>0</v>
      </c>
      <c r="AL39">
        <f>2*0.95*5.67E-8*(((DE39+$B$7)+273)^4-(AD39+273)^4)</f>
        <v>0</v>
      </c>
      <c r="AM39">
        <f>AB39+AL39+AJ39+AK39</f>
        <v>0</v>
      </c>
      <c r="AN39">
        <v>0</v>
      </c>
      <c r="AO39">
        <v>0</v>
      </c>
      <c r="AP39">
        <f>IF(AN39*$H$13&gt;=AR39,1.0,(AR39/(AR39-AN39*$H$13)))</f>
        <v>0</v>
      </c>
      <c r="AQ39">
        <f>(AP39-1)*100</f>
        <v>0</v>
      </c>
      <c r="AR39">
        <f>MAX(0,($B$13+$C$13*DJ39)/(1+$D$13*DJ39)*DC39/(DE39+273)*$E$13)</f>
        <v>0</v>
      </c>
      <c r="AS39" t="s">
        <v>457</v>
      </c>
      <c r="AT39">
        <v>12546.1</v>
      </c>
      <c r="AU39">
        <v>563.0744</v>
      </c>
      <c r="AV39">
        <v>1522.73</v>
      </c>
      <c r="AW39">
        <f>1-AU39/AV39</f>
        <v>0</v>
      </c>
      <c r="AX39">
        <v>-2.747998894910844</v>
      </c>
      <c r="AY39" t="s">
        <v>536</v>
      </c>
      <c r="AZ39">
        <v>12567.1</v>
      </c>
      <c r="BA39">
        <v>564.45252</v>
      </c>
      <c r="BB39">
        <v>874.745</v>
      </c>
      <c r="BC39">
        <f>1-BA39/BB39</f>
        <v>0</v>
      </c>
      <c r="BD39">
        <v>0.5</v>
      </c>
      <c r="BE39">
        <f>CN39</f>
        <v>0</v>
      </c>
      <c r="BF39">
        <f>S39</f>
        <v>0</v>
      </c>
      <c r="BG39">
        <f>BC39*BD39*BE39</f>
        <v>0</v>
      </c>
      <c r="BH39">
        <f>(BF39-AX39)/BE39</f>
        <v>0</v>
      </c>
      <c r="BI39">
        <f>(AV39-BB39)/BB39</f>
        <v>0</v>
      </c>
      <c r="BJ39">
        <f>AU39/(AW39+AU39/BB39)</f>
        <v>0</v>
      </c>
      <c r="BK39" t="s">
        <v>537</v>
      </c>
      <c r="BL39">
        <v>434.39</v>
      </c>
      <c r="BM39">
        <f>IF(BL39&lt;&gt;0, BL39, BJ39)</f>
        <v>0</v>
      </c>
      <c r="BN39">
        <f>1-BM39/BB39</f>
        <v>0</v>
      </c>
      <c r="BO39">
        <f>(BB39-BA39)/(BB39-BM39)</f>
        <v>0</v>
      </c>
      <c r="BP39">
        <f>(AV39-BB39)/(AV39-BM39)</f>
        <v>0</v>
      </c>
      <c r="BQ39">
        <f>(BB39-BA39)/(BB39-AU39)</f>
        <v>0</v>
      </c>
      <c r="BR39">
        <f>(AV39-BB39)/(AV39-AU39)</f>
        <v>0</v>
      </c>
      <c r="BS39">
        <f>(BO39*BM39/BA39)</f>
        <v>0</v>
      </c>
      <c r="BT39">
        <f>(1-BS39)</f>
        <v>0</v>
      </c>
      <c r="BU39">
        <v>3589</v>
      </c>
      <c r="BV39">
        <v>300</v>
      </c>
      <c r="BW39">
        <v>300</v>
      </c>
      <c r="BX39">
        <v>300</v>
      </c>
      <c r="BY39">
        <v>12567.1</v>
      </c>
      <c r="BZ39">
        <v>801.98</v>
      </c>
      <c r="CA39">
        <v>-0.00953735</v>
      </c>
      <c r="CB39">
        <v>-16.58</v>
      </c>
      <c r="CC39" t="s">
        <v>419</v>
      </c>
      <c r="CD39" t="s">
        <v>419</v>
      </c>
      <c r="CE39" t="s">
        <v>419</v>
      </c>
      <c r="CF39" t="s">
        <v>419</v>
      </c>
      <c r="CG39" t="s">
        <v>419</v>
      </c>
      <c r="CH39" t="s">
        <v>419</v>
      </c>
      <c r="CI39" t="s">
        <v>419</v>
      </c>
      <c r="CJ39" t="s">
        <v>419</v>
      </c>
      <c r="CK39" t="s">
        <v>419</v>
      </c>
      <c r="CL39" t="s">
        <v>419</v>
      </c>
      <c r="CM39">
        <f>$B$11*DK39+$C$11*DL39+$F$11*DW39*(1-DZ39)</f>
        <v>0</v>
      </c>
      <c r="CN39">
        <f>CM39*CO39</f>
        <v>0</v>
      </c>
      <c r="CO39">
        <f>($B$11*$D$9+$C$11*$D$9+$F$11*((EJ39+EB39)/MAX(EJ39+EB39+EK39, 0.1)*$I$9+EK39/MAX(EJ39+EB39+EK39, 0.1)*$J$9))/($B$11+$C$11+$F$11)</f>
        <v>0</v>
      </c>
      <c r="CP39">
        <f>($B$11*$K$9+$C$11*$K$9+$F$11*((EJ39+EB39)/MAX(EJ39+EB39+EK39, 0.1)*$P$9+EK39/MAX(EJ39+EB39+EK39, 0.1)*$Q$9))/($B$11+$C$11+$F$11)</f>
        <v>0</v>
      </c>
      <c r="CQ39">
        <v>6</v>
      </c>
      <c r="CR39">
        <v>0.5</v>
      </c>
      <c r="CS39" t="s">
        <v>420</v>
      </c>
      <c r="CT39">
        <v>2</v>
      </c>
      <c r="CU39">
        <v>1690473290.5</v>
      </c>
      <c r="CV39">
        <v>409.9362903225808</v>
      </c>
      <c r="CW39">
        <v>422.106</v>
      </c>
      <c r="CX39">
        <v>22.46313548387097</v>
      </c>
      <c r="CY39">
        <v>20.53658387096774</v>
      </c>
      <c r="CZ39">
        <v>408.6903225806451</v>
      </c>
      <c r="DA39">
        <v>22.17176129032258</v>
      </c>
      <c r="DB39">
        <v>600.1974516129033</v>
      </c>
      <c r="DC39">
        <v>101.3514516129032</v>
      </c>
      <c r="DD39">
        <v>0.09991716451612903</v>
      </c>
      <c r="DE39">
        <v>28.20856129032258</v>
      </c>
      <c r="DF39">
        <v>28.03553870967742</v>
      </c>
      <c r="DG39">
        <v>999.9000000000003</v>
      </c>
      <c r="DH39">
        <v>0</v>
      </c>
      <c r="DI39">
        <v>0</v>
      </c>
      <c r="DJ39">
        <v>9998.353548387096</v>
      </c>
      <c r="DK39">
        <v>0</v>
      </c>
      <c r="DL39">
        <v>1826.439677419355</v>
      </c>
      <c r="DM39">
        <v>-12.16964193548387</v>
      </c>
      <c r="DN39">
        <v>419.3564838709677</v>
      </c>
      <c r="DO39">
        <v>430.9563548387097</v>
      </c>
      <c r="DP39">
        <v>1.926551290322581</v>
      </c>
      <c r="DQ39">
        <v>422.106</v>
      </c>
      <c r="DR39">
        <v>20.53658387096774</v>
      </c>
      <c r="DS39">
        <v>2.276672580645161</v>
      </c>
      <c r="DT39">
        <v>2.081413870967742</v>
      </c>
      <c r="DU39">
        <v>19.51225806451613</v>
      </c>
      <c r="DV39">
        <v>18.07760967741936</v>
      </c>
      <c r="DW39">
        <v>1000.003290322581</v>
      </c>
      <c r="DX39">
        <v>0.9599902580645163</v>
      </c>
      <c r="DY39">
        <v>0.0400099870967742</v>
      </c>
      <c r="DZ39">
        <v>0</v>
      </c>
      <c r="EA39">
        <v>564.301548387097</v>
      </c>
      <c r="EB39">
        <v>4.999310000000001</v>
      </c>
      <c r="EC39">
        <v>6689.394516129033</v>
      </c>
      <c r="ED39">
        <v>8784.855483870968</v>
      </c>
      <c r="EE39">
        <v>36.907</v>
      </c>
      <c r="EF39">
        <v>39.01</v>
      </c>
      <c r="EG39">
        <v>37.625</v>
      </c>
      <c r="EH39">
        <v>38.43299999999999</v>
      </c>
      <c r="EI39">
        <v>38.379</v>
      </c>
      <c r="EJ39">
        <v>955.1935483870971</v>
      </c>
      <c r="EK39">
        <v>39.81096774193547</v>
      </c>
      <c r="EL39">
        <v>0</v>
      </c>
      <c r="EM39">
        <v>80.20000004768372</v>
      </c>
      <c r="EN39">
        <v>0</v>
      </c>
      <c r="EO39">
        <v>564.45252</v>
      </c>
      <c r="EP39">
        <v>13.93838459783417</v>
      </c>
      <c r="EQ39">
        <v>122.8115383895005</v>
      </c>
      <c r="ER39">
        <v>6690.8608</v>
      </c>
      <c r="ES39">
        <v>15</v>
      </c>
      <c r="ET39">
        <v>1690472611</v>
      </c>
      <c r="EU39" t="s">
        <v>526</v>
      </c>
      <c r="EV39">
        <v>1690472472</v>
      </c>
      <c r="EW39">
        <v>1690472611</v>
      </c>
      <c r="EX39">
        <v>18</v>
      </c>
      <c r="EY39">
        <v>-0.052</v>
      </c>
      <c r="EZ39">
        <v>-0.008999999999999999</v>
      </c>
      <c r="FA39">
        <v>1.244</v>
      </c>
      <c r="FB39">
        <v>0.276</v>
      </c>
      <c r="FC39">
        <v>425</v>
      </c>
      <c r="FD39">
        <v>22</v>
      </c>
      <c r="FE39">
        <v>0.39</v>
      </c>
      <c r="FF39">
        <v>0.05</v>
      </c>
      <c r="FG39">
        <v>11.36728017513465</v>
      </c>
      <c r="FH39">
        <v>-0.2506151520782577</v>
      </c>
      <c r="FI39">
        <v>0.07071357251809222</v>
      </c>
      <c r="FJ39">
        <v>1</v>
      </c>
      <c r="FK39">
        <v>-12.16705365853658</v>
      </c>
      <c r="FL39">
        <v>-0.01148153310099928</v>
      </c>
      <c r="FM39">
        <v>0.06964675713411242</v>
      </c>
      <c r="FN39">
        <v>1</v>
      </c>
      <c r="FO39">
        <v>409.9313548387097</v>
      </c>
      <c r="FP39">
        <v>0.4369838709657237</v>
      </c>
      <c r="FQ39">
        <v>0.04959874373220274</v>
      </c>
      <c r="FR39">
        <v>1</v>
      </c>
      <c r="FS39">
        <v>1.929936097560975</v>
      </c>
      <c r="FT39">
        <v>-0.05813581881533274</v>
      </c>
      <c r="FU39">
        <v>0.02759144511089546</v>
      </c>
      <c r="FV39">
        <v>1</v>
      </c>
      <c r="FW39">
        <v>22.45736774193549</v>
      </c>
      <c r="FX39">
        <v>0.6857080645160051</v>
      </c>
      <c r="FY39">
        <v>0.05150367595460205</v>
      </c>
      <c r="FZ39">
        <v>1</v>
      </c>
      <c r="GA39">
        <v>5</v>
      </c>
      <c r="GB39">
        <v>5</v>
      </c>
      <c r="GC39" t="s">
        <v>459</v>
      </c>
      <c r="GD39">
        <v>3.1754</v>
      </c>
      <c r="GE39">
        <v>2.79683</v>
      </c>
      <c r="GF39">
        <v>0.102549</v>
      </c>
      <c r="GG39">
        <v>0.105615</v>
      </c>
      <c r="GH39">
        <v>0.114553</v>
      </c>
      <c r="GI39">
        <v>0.10858</v>
      </c>
      <c r="GJ39">
        <v>27918.1</v>
      </c>
      <c r="GK39">
        <v>22185.9</v>
      </c>
      <c r="GL39">
        <v>29085.2</v>
      </c>
      <c r="GM39">
        <v>24309.1</v>
      </c>
      <c r="GN39">
        <v>32759.4</v>
      </c>
      <c r="GO39">
        <v>31621.8</v>
      </c>
      <c r="GP39">
        <v>40129.6</v>
      </c>
      <c r="GQ39">
        <v>39660.3</v>
      </c>
      <c r="GR39">
        <v>2.13722</v>
      </c>
      <c r="GS39">
        <v>1.838</v>
      </c>
      <c r="GT39">
        <v>0.0601485</v>
      </c>
      <c r="GU39">
        <v>0</v>
      </c>
      <c r="GV39">
        <v>27.0552</v>
      </c>
      <c r="GW39">
        <v>999.9</v>
      </c>
      <c r="GX39">
        <v>59.2</v>
      </c>
      <c r="GY39">
        <v>32.9</v>
      </c>
      <c r="GZ39">
        <v>29.3439</v>
      </c>
      <c r="HA39">
        <v>62.0935</v>
      </c>
      <c r="HB39">
        <v>34.8317</v>
      </c>
      <c r="HC39">
        <v>1</v>
      </c>
      <c r="HD39">
        <v>0.169207</v>
      </c>
      <c r="HE39">
        <v>0.59107</v>
      </c>
      <c r="HF39">
        <v>20.2668</v>
      </c>
      <c r="HG39">
        <v>5.22283</v>
      </c>
      <c r="HH39">
        <v>11.9099</v>
      </c>
      <c r="HI39">
        <v>4.9632</v>
      </c>
      <c r="HJ39">
        <v>3.29128</v>
      </c>
      <c r="HK39">
        <v>9999</v>
      </c>
      <c r="HL39">
        <v>9999</v>
      </c>
      <c r="HM39">
        <v>9999</v>
      </c>
      <c r="HN39">
        <v>999.9</v>
      </c>
      <c r="HO39">
        <v>4.97024</v>
      </c>
      <c r="HP39">
        <v>1.87515</v>
      </c>
      <c r="HQ39">
        <v>1.87391</v>
      </c>
      <c r="HR39">
        <v>1.87302</v>
      </c>
      <c r="HS39">
        <v>1.87454</v>
      </c>
      <c r="HT39">
        <v>1.8695</v>
      </c>
      <c r="HU39">
        <v>1.87367</v>
      </c>
      <c r="HV39">
        <v>1.87874</v>
      </c>
      <c r="HW39">
        <v>0</v>
      </c>
      <c r="HX39">
        <v>0</v>
      </c>
      <c r="HY39">
        <v>0</v>
      </c>
      <c r="HZ39">
        <v>0</v>
      </c>
      <c r="IA39" t="s">
        <v>423</v>
      </c>
      <c r="IB39" t="s">
        <v>424</v>
      </c>
      <c r="IC39" t="s">
        <v>425</v>
      </c>
      <c r="ID39" t="s">
        <v>425</v>
      </c>
      <c r="IE39" t="s">
        <v>425</v>
      </c>
      <c r="IF39" t="s">
        <v>425</v>
      </c>
      <c r="IG39">
        <v>0</v>
      </c>
      <c r="IH39">
        <v>100</v>
      </c>
      <c r="II39">
        <v>100</v>
      </c>
      <c r="IJ39">
        <v>1.246</v>
      </c>
      <c r="IK39">
        <v>0.2937</v>
      </c>
      <c r="IL39">
        <v>1.139601797074326</v>
      </c>
      <c r="IM39">
        <v>0.0006505169527216642</v>
      </c>
      <c r="IN39">
        <v>-9.946525650119643E-07</v>
      </c>
      <c r="IO39">
        <v>9.726639054903232E-11</v>
      </c>
      <c r="IP39">
        <v>-0.05245232257923895</v>
      </c>
      <c r="IQ39">
        <v>-0.001002495894158835</v>
      </c>
      <c r="IR39">
        <v>0.0007384742138202362</v>
      </c>
      <c r="IS39">
        <v>2.770066711642725E-07</v>
      </c>
      <c r="IT39">
        <v>0</v>
      </c>
      <c r="IU39">
        <v>1810</v>
      </c>
      <c r="IV39">
        <v>1</v>
      </c>
      <c r="IW39">
        <v>29</v>
      </c>
      <c r="IX39">
        <v>13.8</v>
      </c>
      <c r="IY39">
        <v>11.5</v>
      </c>
      <c r="IZ39">
        <v>1.10107</v>
      </c>
      <c r="JA39">
        <v>2.45239</v>
      </c>
      <c r="JB39">
        <v>1.42578</v>
      </c>
      <c r="JC39">
        <v>2.26685</v>
      </c>
      <c r="JD39">
        <v>1.54785</v>
      </c>
      <c r="JE39">
        <v>2.36572</v>
      </c>
      <c r="JF39">
        <v>36.7654</v>
      </c>
      <c r="JG39">
        <v>15.2791</v>
      </c>
      <c r="JH39">
        <v>18</v>
      </c>
      <c r="JI39">
        <v>628.295</v>
      </c>
      <c r="JJ39">
        <v>419.616</v>
      </c>
      <c r="JK39">
        <v>26.3432</v>
      </c>
      <c r="JL39">
        <v>29.4301</v>
      </c>
      <c r="JM39">
        <v>30.0001</v>
      </c>
      <c r="JN39">
        <v>29.3883</v>
      </c>
      <c r="JO39">
        <v>29.3379</v>
      </c>
      <c r="JP39">
        <v>22.0545</v>
      </c>
      <c r="JQ39">
        <v>27.9528</v>
      </c>
      <c r="JR39">
        <v>76.0286</v>
      </c>
      <c r="JS39">
        <v>26.3387</v>
      </c>
      <c r="JT39">
        <v>422.004</v>
      </c>
      <c r="JU39">
        <v>20.7078</v>
      </c>
      <c r="JV39">
        <v>94.7803</v>
      </c>
      <c r="JW39">
        <v>100.904</v>
      </c>
    </row>
    <row r="40" spans="1:283">
      <c r="A40">
        <v>24</v>
      </c>
      <c r="B40">
        <v>1690473368</v>
      </c>
      <c r="C40">
        <v>3348.400000095367</v>
      </c>
      <c r="D40" t="s">
        <v>538</v>
      </c>
      <c r="E40" t="s">
        <v>539</v>
      </c>
      <c r="F40">
        <v>15</v>
      </c>
      <c r="L40" t="s">
        <v>529</v>
      </c>
      <c r="N40" t="s">
        <v>530</v>
      </c>
      <c r="O40" t="s">
        <v>531</v>
      </c>
      <c r="P40">
        <v>1690473360.25</v>
      </c>
      <c r="Q40">
        <f>(R40)/1000</f>
        <v>0</v>
      </c>
      <c r="R40">
        <f>1000*DB40*AP40*(CX40-CY40)/(100*CQ40*(1000-AP40*CX40))</f>
        <v>0</v>
      </c>
      <c r="S40">
        <f>DB40*AP40*(CW40-CV40*(1000-AP40*CY40)/(1000-AP40*CX40))/(100*CQ40)</f>
        <v>0</v>
      </c>
      <c r="T40">
        <f>CV40 - IF(AP40&gt;1, S40*CQ40*100.0/(AR40*DJ40), 0)</f>
        <v>0</v>
      </c>
      <c r="U40">
        <f>((AA40-Q40/2)*T40-S40)/(AA40+Q40/2)</f>
        <v>0</v>
      </c>
      <c r="V40">
        <f>U40*(DC40+DD40)/1000.0</f>
        <v>0</v>
      </c>
      <c r="W40">
        <f>(CV40 - IF(AP40&gt;1, S40*CQ40*100.0/(AR40*DJ40), 0))*(DC40+DD40)/1000.0</f>
        <v>0</v>
      </c>
      <c r="X40">
        <f>2.0/((1/Z40-1/Y40)+SIGN(Z40)*SQRT((1/Z40-1/Y40)*(1/Z40-1/Y40) + 4*CR40/((CR40+1)*(CR40+1))*(2*1/Z40*1/Y40-1/Y40*1/Y40)))</f>
        <v>0</v>
      </c>
      <c r="Y40">
        <f>IF(LEFT(CS40,1)&lt;&gt;"0",IF(LEFT(CS40,1)="1",3.0,CT40),$D$5+$E$5*(DJ40*DC40/($K$5*1000))+$F$5*(DJ40*DC40/($K$5*1000))*MAX(MIN(CQ40,$J$5),$I$5)*MAX(MIN(CQ40,$J$5),$I$5)+$G$5*MAX(MIN(CQ40,$J$5),$I$5)*(DJ40*DC40/($K$5*1000))+$H$5*(DJ40*DC40/($K$5*1000))*(DJ40*DC40/($K$5*1000)))</f>
        <v>0</v>
      </c>
      <c r="Z40">
        <f>Q40*(1000-(1000*0.61365*exp(17.502*AD40/(240.97+AD40))/(DC40+DD40)+CX40)/2)/(1000*0.61365*exp(17.502*AD40/(240.97+AD40))/(DC40+DD40)-CX40)</f>
        <v>0</v>
      </c>
      <c r="AA40">
        <f>1/((CR40+1)/(X40/1.6)+1/(Y40/1.37)) + CR40/((CR40+1)/(X40/1.6) + CR40/(Y40/1.37))</f>
        <v>0</v>
      </c>
      <c r="AB40">
        <f>(CM40*CP40)</f>
        <v>0</v>
      </c>
      <c r="AC40">
        <f>(DE40+(AB40+2*0.95*5.67E-8*(((DE40+$B$7)+273)^4-(DE40+273)^4)-44100*Q40)/(1.84*29.3*Y40+8*0.95*5.67E-8*(DE40+273)^3))</f>
        <v>0</v>
      </c>
      <c r="AD40">
        <f>($C$7*DF40+$D$7*DG40+$E$7*AC40)</f>
        <v>0</v>
      </c>
      <c r="AE40">
        <f>0.61365*exp(17.502*AD40/(240.97+AD40))</f>
        <v>0</v>
      </c>
      <c r="AF40">
        <f>(AG40/AH40*100)</f>
        <v>0</v>
      </c>
      <c r="AG40">
        <f>CX40*(DC40+DD40)/1000</f>
        <v>0</v>
      </c>
      <c r="AH40">
        <f>0.61365*exp(17.502*DE40/(240.97+DE40))</f>
        <v>0</v>
      </c>
      <c r="AI40">
        <f>(AE40-CX40*(DC40+DD40)/1000)</f>
        <v>0</v>
      </c>
      <c r="AJ40">
        <f>(-Q40*44100)</f>
        <v>0</v>
      </c>
      <c r="AK40">
        <f>2*29.3*Y40*0.92*(DE40-AD40)</f>
        <v>0</v>
      </c>
      <c r="AL40">
        <f>2*0.95*5.67E-8*(((DE40+$B$7)+273)^4-(AD40+273)^4)</f>
        <v>0</v>
      </c>
      <c r="AM40">
        <f>AB40+AL40+AJ40+AK40</f>
        <v>0</v>
      </c>
      <c r="AN40">
        <v>0</v>
      </c>
      <c r="AO40">
        <v>0</v>
      </c>
      <c r="AP40">
        <f>IF(AN40*$H$13&gt;=AR40,1.0,(AR40/(AR40-AN40*$H$13)))</f>
        <v>0</v>
      </c>
      <c r="AQ40">
        <f>(AP40-1)*100</f>
        <v>0</v>
      </c>
      <c r="AR40">
        <f>MAX(0,($B$13+$C$13*DJ40)/(1+$D$13*DJ40)*DC40/(DE40+273)*$E$13)</f>
        <v>0</v>
      </c>
      <c r="AS40" t="s">
        <v>457</v>
      </c>
      <c r="AT40">
        <v>12546.1</v>
      </c>
      <c r="AU40">
        <v>563.0744</v>
      </c>
      <c r="AV40">
        <v>1522.73</v>
      </c>
      <c r="AW40">
        <f>1-AU40/AV40</f>
        <v>0</v>
      </c>
      <c r="AX40">
        <v>-2.747998894910844</v>
      </c>
      <c r="AY40" t="s">
        <v>540</v>
      </c>
      <c r="AZ40">
        <v>12578.1</v>
      </c>
      <c r="BA40">
        <v>693.2182692307694</v>
      </c>
      <c r="BB40">
        <v>1592.38</v>
      </c>
      <c r="BC40">
        <f>1-BA40/BB40</f>
        <v>0</v>
      </c>
      <c r="BD40">
        <v>0.5</v>
      </c>
      <c r="BE40">
        <f>CN40</f>
        <v>0</v>
      </c>
      <c r="BF40">
        <f>S40</f>
        <v>0</v>
      </c>
      <c r="BG40">
        <f>BC40*BD40*BE40</f>
        <v>0</v>
      </c>
      <c r="BH40">
        <f>(BF40-AX40)/BE40</f>
        <v>0</v>
      </c>
      <c r="BI40">
        <f>(AV40-BB40)/BB40</f>
        <v>0</v>
      </c>
      <c r="BJ40">
        <f>AU40/(AW40+AU40/BB40)</f>
        <v>0</v>
      </c>
      <c r="BK40" t="s">
        <v>541</v>
      </c>
      <c r="BL40">
        <v>495.34</v>
      </c>
      <c r="BM40">
        <f>IF(BL40&lt;&gt;0, BL40, BJ40)</f>
        <v>0</v>
      </c>
      <c r="BN40">
        <f>1-BM40/BB40</f>
        <v>0</v>
      </c>
      <c r="BO40">
        <f>(BB40-BA40)/(BB40-BM40)</f>
        <v>0</v>
      </c>
      <c r="BP40">
        <f>(AV40-BB40)/(AV40-BM40)</f>
        <v>0</v>
      </c>
      <c r="BQ40">
        <f>(BB40-BA40)/(BB40-AU40)</f>
        <v>0</v>
      </c>
      <c r="BR40">
        <f>(AV40-BB40)/(AV40-AU40)</f>
        <v>0</v>
      </c>
      <c r="BS40">
        <f>(BO40*BM40/BA40)</f>
        <v>0</v>
      </c>
      <c r="BT40">
        <f>(1-BS40)</f>
        <v>0</v>
      </c>
      <c r="BU40">
        <v>3591</v>
      </c>
      <c r="BV40">
        <v>300</v>
      </c>
      <c r="BW40">
        <v>300</v>
      </c>
      <c r="BX40">
        <v>300</v>
      </c>
      <c r="BY40">
        <v>12578.1</v>
      </c>
      <c r="BZ40">
        <v>1362.38</v>
      </c>
      <c r="CA40">
        <v>-0.00997951</v>
      </c>
      <c r="CB40">
        <v>-66.39</v>
      </c>
      <c r="CC40" t="s">
        <v>419</v>
      </c>
      <c r="CD40" t="s">
        <v>419</v>
      </c>
      <c r="CE40" t="s">
        <v>419</v>
      </c>
      <c r="CF40" t="s">
        <v>419</v>
      </c>
      <c r="CG40" t="s">
        <v>419</v>
      </c>
      <c r="CH40" t="s">
        <v>419</v>
      </c>
      <c r="CI40" t="s">
        <v>419</v>
      </c>
      <c r="CJ40" t="s">
        <v>419</v>
      </c>
      <c r="CK40" t="s">
        <v>419</v>
      </c>
      <c r="CL40" t="s">
        <v>419</v>
      </c>
      <c r="CM40">
        <f>$B$11*DK40+$C$11*DL40+$F$11*DW40*(1-DZ40)</f>
        <v>0</v>
      </c>
      <c r="CN40">
        <f>CM40*CO40</f>
        <v>0</v>
      </c>
      <c r="CO40">
        <f>($B$11*$D$9+$C$11*$D$9+$F$11*((EJ40+EB40)/MAX(EJ40+EB40+EK40, 0.1)*$I$9+EK40/MAX(EJ40+EB40+EK40, 0.1)*$J$9))/($B$11+$C$11+$F$11)</f>
        <v>0</v>
      </c>
      <c r="CP40">
        <f>($B$11*$K$9+$C$11*$K$9+$F$11*((EJ40+EB40)/MAX(EJ40+EB40+EK40, 0.1)*$P$9+EK40/MAX(EJ40+EB40+EK40, 0.1)*$Q$9))/($B$11+$C$11+$F$11)</f>
        <v>0</v>
      </c>
      <c r="CQ40">
        <v>6</v>
      </c>
      <c r="CR40">
        <v>0.5</v>
      </c>
      <c r="CS40" t="s">
        <v>420</v>
      </c>
      <c r="CT40">
        <v>2</v>
      </c>
      <c r="CU40">
        <v>1690473360.25</v>
      </c>
      <c r="CV40">
        <v>409.8707333333334</v>
      </c>
      <c r="CW40">
        <v>420.5055333333333</v>
      </c>
      <c r="CX40">
        <v>22.15641</v>
      </c>
      <c r="CY40">
        <v>20.11772</v>
      </c>
      <c r="CZ40">
        <v>408.6247666666667</v>
      </c>
      <c r="DA40">
        <v>21.87453333333333</v>
      </c>
      <c r="DB40">
        <v>600.2111666666667</v>
      </c>
      <c r="DC40">
        <v>101.351</v>
      </c>
      <c r="DD40">
        <v>0.09997945666666667</v>
      </c>
      <c r="DE40">
        <v>28.24191</v>
      </c>
      <c r="DF40">
        <v>27.91519333333333</v>
      </c>
      <c r="DG40">
        <v>999.9000000000002</v>
      </c>
      <c r="DH40">
        <v>0</v>
      </c>
      <c r="DI40">
        <v>0</v>
      </c>
      <c r="DJ40">
        <v>9998.124</v>
      </c>
      <c r="DK40">
        <v>0</v>
      </c>
      <c r="DL40">
        <v>1826.525</v>
      </c>
      <c r="DM40">
        <v>-10.63477</v>
      </c>
      <c r="DN40">
        <v>419.1578333333333</v>
      </c>
      <c r="DO40">
        <v>429.1388333333332</v>
      </c>
      <c r="DP40">
        <v>2.038688</v>
      </c>
      <c r="DQ40">
        <v>420.5055333333333</v>
      </c>
      <c r="DR40">
        <v>20.11772</v>
      </c>
      <c r="DS40">
        <v>2.245575</v>
      </c>
      <c r="DT40">
        <v>2.038951</v>
      </c>
      <c r="DU40">
        <v>19.29121333333334</v>
      </c>
      <c r="DV40">
        <v>17.75002666666666</v>
      </c>
      <c r="DW40">
        <v>499.9935000000001</v>
      </c>
      <c r="DX40">
        <v>0.9200020000000002</v>
      </c>
      <c r="DY40">
        <v>0.07999768666666665</v>
      </c>
      <c r="DZ40">
        <v>0</v>
      </c>
      <c r="EA40">
        <v>693.1790666666669</v>
      </c>
      <c r="EB40">
        <v>4.99931</v>
      </c>
      <c r="EC40">
        <v>4488.379</v>
      </c>
      <c r="ED40">
        <v>4309.309333333334</v>
      </c>
      <c r="EE40">
        <v>36.44133333333333</v>
      </c>
      <c r="EF40">
        <v>39.05373333333332</v>
      </c>
      <c r="EG40">
        <v>37.5</v>
      </c>
      <c r="EH40">
        <v>38.4538</v>
      </c>
      <c r="EI40">
        <v>38.17046666666667</v>
      </c>
      <c r="EJ40">
        <v>455.3953333333333</v>
      </c>
      <c r="EK40">
        <v>39.59566666666665</v>
      </c>
      <c r="EL40">
        <v>0</v>
      </c>
      <c r="EM40">
        <v>68.79999995231628</v>
      </c>
      <c r="EN40">
        <v>0</v>
      </c>
      <c r="EO40">
        <v>693.2182692307694</v>
      </c>
      <c r="EP40">
        <v>31.00475214211751</v>
      </c>
      <c r="EQ40">
        <v>123.7733333339567</v>
      </c>
      <c r="ER40">
        <v>4488.457307692308</v>
      </c>
      <c r="ES40">
        <v>15</v>
      </c>
      <c r="ET40">
        <v>1690472611</v>
      </c>
      <c r="EU40" t="s">
        <v>526</v>
      </c>
      <c r="EV40">
        <v>1690472472</v>
      </c>
      <c r="EW40">
        <v>1690472611</v>
      </c>
      <c r="EX40">
        <v>18</v>
      </c>
      <c r="EY40">
        <v>-0.052</v>
      </c>
      <c r="EZ40">
        <v>-0.008999999999999999</v>
      </c>
      <c r="FA40">
        <v>1.244</v>
      </c>
      <c r="FB40">
        <v>0.276</v>
      </c>
      <c r="FC40">
        <v>425</v>
      </c>
      <c r="FD40">
        <v>22</v>
      </c>
      <c r="FE40">
        <v>0.39</v>
      </c>
      <c r="FF40">
        <v>0.05</v>
      </c>
      <c r="FG40">
        <v>9.769888870228504</v>
      </c>
      <c r="FH40">
        <v>0.6232523455845905</v>
      </c>
      <c r="FI40">
        <v>0.04815717864901869</v>
      </c>
      <c r="FJ40">
        <v>1</v>
      </c>
      <c r="FK40">
        <v>-10.59633902439024</v>
      </c>
      <c r="FL40">
        <v>-0.5794202090592498</v>
      </c>
      <c r="FM40">
        <v>0.06487099347297023</v>
      </c>
      <c r="FN40">
        <v>1</v>
      </c>
      <c r="FO40">
        <v>409.8709032258065</v>
      </c>
      <c r="FP40">
        <v>0.05975806451516274</v>
      </c>
      <c r="FQ40">
        <v>0.02523483874266801</v>
      </c>
      <c r="FR40">
        <v>1</v>
      </c>
      <c r="FS40">
        <v>2.062004390243902</v>
      </c>
      <c r="FT40">
        <v>-0.3947429268292671</v>
      </c>
      <c r="FU40">
        <v>0.04844383814167176</v>
      </c>
      <c r="FV40">
        <v>1</v>
      </c>
      <c r="FW40">
        <v>22.15652903225807</v>
      </c>
      <c r="FX40">
        <v>-0.05884838709680578</v>
      </c>
      <c r="FY40">
        <v>0.01010190635309503</v>
      </c>
      <c r="FZ40">
        <v>1</v>
      </c>
      <c r="GA40">
        <v>5</v>
      </c>
      <c r="GB40">
        <v>5</v>
      </c>
      <c r="GC40" t="s">
        <v>459</v>
      </c>
      <c r="GD40">
        <v>3.17527</v>
      </c>
      <c r="GE40">
        <v>2.79688</v>
      </c>
      <c r="GF40">
        <v>0.102524</v>
      </c>
      <c r="GG40">
        <v>0.105299</v>
      </c>
      <c r="GH40">
        <v>0.113331</v>
      </c>
      <c r="GI40">
        <v>0.107579</v>
      </c>
      <c r="GJ40">
        <v>27917</v>
      </c>
      <c r="GK40">
        <v>22193.4</v>
      </c>
      <c r="GL40">
        <v>29083.5</v>
      </c>
      <c r="GM40">
        <v>24308.8</v>
      </c>
      <c r="GN40">
        <v>32803.9</v>
      </c>
      <c r="GO40">
        <v>31657.7</v>
      </c>
      <c r="GP40">
        <v>40127.8</v>
      </c>
      <c r="GQ40">
        <v>39660.2</v>
      </c>
      <c r="GR40">
        <v>2.13695</v>
      </c>
      <c r="GS40">
        <v>1.83635</v>
      </c>
      <c r="GT40">
        <v>0.0476241</v>
      </c>
      <c r="GU40">
        <v>0</v>
      </c>
      <c r="GV40">
        <v>27.1904</v>
      </c>
      <c r="GW40">
        <v>999.9</v>
      </c>
      <c r="GX40">
        <v>58.5</v>
      </c>
      <c r="GY40">
        <v>33</v>
      </c>
      <c r="GZ40">
        <v>29.1611</v>
      </c>
      <c r="HA40">
        <v>62.4735</v>
      </c>
      <c r="HB40">
        <v>35.7131</v>
      </c>
      <c r="HC40">
        <v>1</v>
      </c>
      <c r="HD40">
        <v>0.169975</v>
      </c>
      <c r="HE40">
        <v>-0.61677</v>
      </c>
      <c r="HF40">
        <v>20.271</v>
      </c>
      <c r="HG40">
        <v>5.22014</v>
      </c>
      <c r="HH40">
        <v>11.9122</v>
      </c>
      <c r="HI40">
        <v>4.96305</v>
      </c>
      <c r="HJ40">
        <v>3.29125</v>
      </c>
      <c r="HK40">
        <v>9999</v>
      </c>
      <c r="HL40">
        <v>9999</v>
      </c>
      <c r="HM40">
        <v>9999</v>
      </c>
      <c r="HN40">
        <v>999.9</v>
      </c>
      <c r="HO40">
        <v>4.97024</v>
      </c>
      <c r="HP40">
        <v>1.87515</v>
      </c>
      <c r="HQ40">
        <v>1.87391</v>
      </c>
      <c r="HR40">
        <v>1.87305</v>
      </c>
      <c r="HS40">
        <v>1.87454</v>
      </c>
      <c r="HT40">
        <v>1.86951</v>
      </c>
      <c r="HU40">
        <v>1.87368</v>
      </c>
      <c r="HV40">
        <v>1.8788</v>
      </c>
      <c r="HW40">
        <v>0</v>
      </c>
      <c r="HX40">
        <v>0</v>
      </c>
      <c r="HY40">
        <v>0</v>
      </c>
      <c r="HZ40">
        <v>0</v>
      </c>
      <c r="IA40" t="s">
        <v>423</v>
      </c>
      <c r="IB40" t="s">
        <v>424</v>
      </c>
      <c r="IC40" t="s">
        <v>425</v>
      </c>
      <c r="ID40" t="s">
        <v>425</v>
      </c>
      <c r="IE40" t="s">
        <v>425</v>
      </c>
      <c r="IF40" t="s">
        <v>425</v>
      </c>
      <c r="IG40">
        <v>0</v>
      </c>
      <c r="IH40">
        <v>100</v>
      </c>
      <c r="II40">
        <v>100</v>
      </c>
      <c r="IJ40">
        <v>1.245</v>
      </c>
      <c r="IK40">
        <v>0.283</v>
      </c>
      <c r="IL40">
        <v>1.139601797074326</v>
      </c>
      <c r="IM40">
        <v>0.0006505169527216642</v>
      </c>
      <c r="IN40">
        <v>-9.946525650119643E-07</v>
      </c>
      <c r="IO40">
        <v>9.726639054903232E-11</v>
      </c>
      <c r="IP40">
        <v>-0.05245232257923895</v>
      </c>
      <c r="IQ40">
        <v>-0.001002495894158835</v>
      </c>
      <c r="IR40">
        <v>0.0007384742138202362</v>
      </c>
      <c r="IS40">
        <v>2.770066711642725E-07</v>
      </c>
      <c r="IT40">
        <v>0</v>
      </c>
      <c r="IU40">
        <v>1810</v>
      </c>
      <c r="IV40">
        <v>1</v>
      </c>
      <c r="IW40">
        <v>29</v>
      </c>
      <c r="IX40">
        <v>14.9</v>
      </c>
      <c r="IY40">
        <v>12.6</v>
      </c>
      <c r="IZ40">
        <v>1.09741</v>
      </c>
      <c r="JA40">
        <v>2.44141</v>
      </c>
      <c r="JB40">
        <v>1.42578</v>
      </c>
      <c r="JC40">
        <v>2.26685</v>
      </c>
      <c r="JD40">
        <v>1.54785</v>
      </c>
      <c r="JE40">
        <v>2.48657</v>
      </c>
      <c r="JF40">
        <v>36.9794</v>
      </c>
      <c r="JG40">
        <v>15.2966</v>
      </c>
      <c r="JH40">
        <v>18</v>
      </c>
      <c r="JI40">
        <v>628.381</v>
      </c>
      <c r="JJ40">
        <v>418.886</v>
      </c>
      <c r="JK40">
        <v>27.5581</v>
      </c>
      <c r="JL40">
        <v>29.4634</v>
      </c>
      <c r="JM40">
        <v>30.0003</v>
      </c>
      <c r="JN40">
        <v>29.4168</v>
      </c>
      <c r="JO40">
        <v>29.3677</v>
      </c>
      <c r="JP40">
        <v>21.9853</v>
      </c>
      <c r="JQ40">
        <v>27.9547</v>
      </c>
      <c r="JR40">
        <v>73.7178</v>
      </c>
      <c r="JS40">
        <v>27.5469</v>
      </c>
      <c r="JT40">
        <v>420.66</v>
      </c>
      <c r="JU40">
        <v>20.4721</v>
      </c>
      <c r="JV40">
        <v>94.7754</v>
      </c>
      <c r="JW40">
        <v>100.903</v>
      </c>
    </row>
    <row r="41" spans="1:283">
      <c r="A41">
        <v>25</v>
      </c>
      <c r="B41">
        <v>1690473480.6</v>
      </c>
      <c r="C41">
        <v>3461</v>
      </c>
      <c r="D41" t="s">
        <v>542</v>
      </c>
      <c r="E41" t="s">
        <v>543</v>
      </c>
      <c r="F41">
        <v>15</v>
      </c>
      <c r="L41" t="s">
        <v>529</v>
      </c>
      <c r="N41" t="s">
        <v>530</v>
      </c>
      <c r="O41" t="s">
        <v>531</v>
      </c>
      <c r="P41">
        <v>1690473472.599999</v>
      </c>
      <c r="Q41">
        <f>(R41)/1000</f>
        <v>0</v>
      </c>
      <c r="R41">
        <f>1000*DB41*AP41*(CX41-CY41)/(100*CQ41*(1000-AP41*CX41))</f>
        <v>0</v>
      </c>
      <c r="S41">
        <f>DB41*AP41*(CW41-CV41*(1000-AP41*CY41)/(1000-AP41*CX41))/(100*CQ41)</f>
        <v>0</v>
      </c>
      <c r="T41">
        <f>CV41 - IF(AP41&gt;1, S41*CQ41*100.0/(AR41*DJ41), 0)</f>
        <v>0</v>
      </c>
      <c r="U41">
        <f>((AA41-Q41/2)*T41-S41)/(AA41+Q41/2)</f>
        <v>0</v>
      </c>
      <c r="V41">
        <f>U41*(DC41+DD41)/1000.0</f>
        <v>0</v>
      </c>
      <c r="W41">
        <f>(CV41 - IF(AP41&gt;1, S41*CQ41*100.0/(AR41*DJ41), 0))*(DC41+DD41)/1000.0</f>
        <v>0</v>
      </c>
      <c r="X41">
        <f>2.0/((1/Z41-1/Y41)+SIGN(Z41)*SQRT((1/Z41-1/Y41)*(1/Z41-1/Y41) + 4*CR41/((CR41+1)*(CR41+1))*(2*1/Z41*1/Y41-1/Y41*1/Y41)))</f>
        <v>0</v>
      </c>
      <c r="Y41">
        <f>IF(LEFT(CS41,1)&lt;&gt;"0",IF(LEFT(CS41,1)="1",3.0,CT41),$D$5+$E$5*(DJ41*DC41/($K$5*1000))+$F$5*(DJ41*DC41/($K$5*1000))*MAX(MIN(CQ41,$J$5),$I$5)*MAX(MIN(CQ41,$J$5),$I$5)+$G$5*MAX(MIN(CQ41,$J$5),$I$5)*(DJ41*DC41/($K$5*1000))+$H$5*(DJ41*DC41/($K$5*1000))*(DJ41*DC41/($K$5*1000)))</f>
        <v>0</v>
      </c>
      <c r="Z41">
        <f>Q41*(1000-(1000*0.61365*exp(17.502*AD41/(240.97+AD41))/(DC41+DD41)+CX41)/2)/(1000*0.61365*exp(17.502*AD41/(240.97+AD41))/(DC41+DD41)-CX41)</f>
        <v>0</v>
      </c>
      <c r="AA41">
        <f>1/((CR41+1)/(X41/1.6)+1/(Y41/1.37)) + CR41/((CR41+1)/(X41/1.6) + CR41/(Y41/1.37))</f>
        <v>0</v>
      </c>
      <c r="AB41">
        <f>(CM41*CP41)</f>
        <v>0</v>
      </c>
      <c r="AC41">
        <f>(DE41+(AB41+2*0.95*5.67E-8*(((DE41+$B$7)+273)^4-(DE41+273)^4)-44100*Q41)/(1.84*29.3*Y41+8*0.95*5.67E-8*(DE41+273)^3))</f>
        <v>0</v>
      </c>
      <c r="AD41">
        <f>($C$7*DF41+$D$7*DG41+$E$7*AC41)</f>
        <v>0</v>
      </c>
      <c r="AE41">
        <f>0.61365*exp(17.502*AD41/(240.97+AD41))</f>
        <v>0</v>
      </c>
      <c r="AF41">
        <f>(AG41/AH41*100)</f>
        <v>0</v>
      </c>
      <c r="AG41">
        <f>CX41*(DC41+DD41)/1000</f>
        <v>0</v>
      </c>
      <c r="AH41">
        <f>0.61365*exp(17.502*DE41/(240.97+DE41))</f>
        <v>0</v>
      </c>
      <c r="AI41">
        <f>(AE41-CX41*(DC41+DD41)/1000)</f>
        <v>0</v>
      </c>
      <c r="AJ41">
        <f>(-Q41*44100)</f>
        <v>0</v>
      </c>
      <c r="AK41">
        <f>2*29.3*Y41*0.92*(DE41-AD41)</f>
        <v>0</v>
      </c>
      <c r="AL41">
        <f>2*0.95*5.67E-8*(((DE41+$B$7)+273)^4-(AD41+273)^4)</f>
        <v>0</v>
      </c>
      <c r="AM41">
        <f>AB41+AL41+AJ41+AK41</f>
        <v>0</v>
      </c>
      <c r="AN41">
        <v>0</v>
      </c>
      <c r="AO41">
        <v>0</v>
      </c>
      <c r="AP41">
        <f>IF(AN41*$H$13&gt;=AR41,1.0,(AR41/(AR41-AN41*$H$13)))</f>
        <v>0</v>
      </c>
      <c r="AQ41">
        <f>(AP41-1)*100</f>
        <v>0</v>
      </c>
      <c r="AR41">
        <f>MAX(0,($B$13+$C$13*DJ41)/(1+$D$13*DJ41)*DC41/(DE41+273)*$E$13)</f>
        <v>0</v>
      </c>
      <c r="AS41" t="s">
        <v>457</v>
      </c>
      <c r="AT41">
        <v>12546.1</v>
      </c>
      <c r="AU41">
        <v>563.0744</v>
      </c>
      <c r="AV41">
        <v>1522.73</v>
      </c>
      <c r="AW41">
        <f>1-AU41/AV41</f>
        <v>0</v>
      </c>
      <c r="AX41">
        <v>-2.747998894910844</v>
      </c>
      <c r="AY41" t="s">
        <v>544</v>
      </c>
      <c r="AZ41">
        <v>12571.4</v>
      </c>
      <c r="BA41">
        <v>712.9871153846154</v>
      </c>
      <c r="BB41">
        <v>1879.37</v>
      </c>
      <c r="BC41">
        <f>1-BA41/BB41</f>
        <v>0</v>
      </c>
      <c r="BD41">
        <v>0.5</v>
      </c>
      <c r="BE41">
        <f>CN41</f>
        <v>0</v>
      </c>
      <c r="BF41">
        <f>S41</f>
        <v>0</v>
      </c>
      <c r="BG41">
        <f>BC41*BD41*BE41</f>
        <v>0</v>
      </c>
      <c r="BH41">
        <f>(BF41-AX41)/BE41</f>
        <v>0</v>
      </c>
      <c r="BI41">
        <f>(AV41-BB41)/BB41</f>
        <v>0</v>
      </c>
      <c r="BJ41">
        <f>AU41/(AW41+AU41/BB41)</f>
        <v>0</v>
      </c>
      <c r="BK41" t="s">
        <v>545</v>
      </c>
      <c r="BL41">
        <v>552.91</v>
      </c>
      <c r="BM41">
        <f>IF(BL41&lt;&gt;0, BL41, BJ41)</f>
        <v>0</v>
      </c>
      <c r="BN41">
        <f>1-BM41/BB41</f>
        <v>0</v>
      </c>
      <c r="BO41">
        <f>(BB41-BA41)/(BB41-BM41)</f>
        <v>0</v>
      </c>
      <c r="BP41">
        <f>(AV41-BB41)/(AV41-BM41)</f>
        <v>0</v>
      </c>
      <c r="BQ41">
        <f>(BB41-BA41)/(BB41-AU41)</f>
        <v>0</v>
      </c>
      <c r="BR41">
        <f>(AV41-BB41)/(AV41-AU41)</f>
        <v>0</v>
      </c>
      <c r="BS41">
        <f>(BO41*BM41/BA41)</f>
        <v>0</v>
      </c>
      <c r="BT41">
        <f>(1-BS41)</f>
        <v>0</v>
      </c>
      <c r="BU41">
        <v>3593</v>
      </c>
      <c r="BV41">
        <v>300</v>
      </c>
      <c r="BW41">
        <v>300</v>
      </c>
      <c r="BX41">
        <v>300</v>
      </c>
      <c r="BY41">
        <v>12571.4</v>
      </c>
      <c r="BZ41">
        <v>1730.5</v>
      </c>
      <c r="CA41">
        <v>-0.0101902</v>
      </c>
      <c r="CB41">
        <v>-31.62</v>
      </c>
      <c r="CC41" t="s">
        <v>419</v>
      </c>
      <c r="CD41" t="s">
        <v>419</v>
      </c>
      <c r="CE41" t="s">
        <v>419</v>
      </c>
      <c r="CF41" t="s">
        <v>419</v>
      </c>
      <c r="CG41" t="s">
        <v>419</v>
      </c>
      <c r="CH41" t="s">
        <v>419</v>
      </c>
      <c r="CI41" t="s">
        <v>419</v>
      </c>
      <c r="CJ41" t="s">
        <v>419</v>
      </c>
      <c r="CK41" t="s">
        <v>419</v>
      </c>
      <c r="CL41" t="s">
        <v>419</v>
      </c>
      <c r="CM41">
        <f>$B$11*DK41+$C$11*DL41+$F$11*DW41*(1-DZ41)</f>
        <v>0</v>
      </c>
      <c r="CN41">
        <f>CM41*CO41</f>
        <v>0</v>
      </c>
      <c r="CO41">
        <f>($B$11*$D$9+$C$11*$D$9+$F$11*((EJ41+EB41)/MAX(EJ41+EB41+EK41, 0.1)*$I$9+EK41/MAX(EJ41+EB41+EK41, 0.1)*$J$9))/($B$11+$C$11+$F$11)</f>
        <v>0</v>
      </c>
      <c r="CP41">
        <f>($B$11*$K$9+$C$11*$K$9+$F$11*((EJ41+EB41)/MAX(EJ41+EB41+EK41, 0.1)*$P$9+EK41/MAX(EJ41+EB41+EK41, 0.1)*$Q$9))/($B$11+$C$11+$F$11)</f>
        <v>0</v>
      </c>
      <c r="CQ41">
        <v>6</v>
      </c>
      <c r="CR41">
        <v>0.5</v>
      </c>
      <c r="CS41" t="s">
        <v>420</v>
      </c>
      <c r="CT41">
        <v>2</v>
      </c>
      <c r="CU41">
        <v>1690473472.599999</v>
      </c>
      <c r="CV41">
        <v>409.9547741935484</v>
      </c>
      <c r="CW41">
        <v>417.1654193548387</v>
      </c>
      <c r="CX41">
        <v>22.64772580645161</v>
      </c>
      <c r="CY41">
        <v>20.80674516129032</v>
      </c>
      <c r="CZ41">
        <v>408.6546129032259</v>
      </c>
      <c r="DA41">
        <v>22.36303548387097</v>
      </c>
      <c r="DB41">
        <v>600.1916774193548</v>
      </c>
      <c r="DC41">
        <v>101.3515483870968</v>
      </c>
      <c r="DD41">
        <v>0.1000779806451613</v>
      </c>
      <c r="DE41">
        <v>28.39831935483872</v>
      </c>
      <c r="DF41">
        <v>28.00667419354838</v>
      </c>
      <c r="DG41">
        <v>999.9000000000003</v>
      </c>
      <c r="DH41">
        <v>0</v>
      </c>
      <c r="DI41">
        <v>0</v>
      </c>
      <c r="DJ41">
        <v>9990.746774193549</v>
      </c>
      <c r="DK41">
        <v>0</v>
      </c>
      <c r="DL41">
        <v>1833.698709677419</v>
      </c>
      <c r="DM41">
        <v>-7.210614838709676</v>
      </c>
      <c r="DN41">
        <v>419.4544516129032</v>
      </c>
      <c r="DO41">
        <v>426.0296451612903</v>
      </c>
      <c r="DP41">
        <v>1.840977419354839</v>
      </c>
      <c r="DQ41">
        <v>417.1654193548387</v>
      </c>
      <c r="DR41">
        <v>20.80674516129032</v>
      </c>
      <c r="DS41">
        <v>2.295382580645161</v>
      </c>
      <c r="DT41">
        <v>2.108797419354839</v>
      </c>
      <c r="DU41">
        <v>19.64402258064516</v>
      </c>
      <c r="DV41">
        <v>18.28578709677419</v>
      </c>
      <c r="DW41">
        <v>249.9884838709677</v>
      </c>
      <c r="DX41">
        <v>0.9000580322580644</v>
      </c>
      <c r="DY41">
        <v>0.09994170645161293</v>
      </c>
      <c r="DZ41">
        <v>0</v>
      </c>
      <c r="EA41">
        <v>712.9366774193551</v>
      </c>
      <c r="EB41">
        <v>4.999310000000001</v>
      </c>
      <c r="EC41">
        <v>2846.304516129032</v>
      </c>
      <c r="ED41">
        <v>2117.769032258064</v>
      </c>
      <c r="EE41">
        <v>35.794</v>
      </c>
      <c r="EF41">
        <v>38.97358064516128</v>
      </c>
      <c r="EG41">
        <v>37.12296774193548</v>
      </c>
      <c r="EH41">
        <v>38.56199999999998</v>
      </c>
      <c r="EI41">
        <v>37.73170967741935</v>
      </c>
      <c r="EJ41">
        <v>220.5048387096774</v>
      </c>
      <c r="EK41">
        <v>24.48096774193549</v>
      </c>
      <c r="EL41">
        <v>0</v>
      </c>
      <c r="EM41">
        <v>112</v>
      </c>
      <c r="EN41">
        <v>0</v>
      </c>
      <c r="EO41">
        <v>712.9871153846154</v>
      </c>
      <c r="EP41">
        <v>7.521128206699766</v>
      </c>
      <c r="EQ41">
        <v>-26.84068355956881</v>
      </c>
      <c r="ER41">
        <v>2846.272692307692</v>
      </c>
      <c r="ES41">
        <v>15</v>
      </c>
      <c r="ET41">
        <v>1690473443.1</v>
      </c>
      <c r="EU41" t="s">
        <v>546</v>
      </c>
      <c r="EV41">
        <v>1690473438.1</v>
      </c>
      <c r="EW41">
        <v>1690473443.1</v>
      </c>
      <c r="EX41">
        <v>19</v>
      </c>
      <c r="EY41">
        <v>0.054</v>
      </c>
      <c r="EZ41">
        <v>-0.013</v>
      </c>
      <c r="FA41">
        <v>1.299</v>
      </c>
      <c r="FB41">
        <v>0.226</v>
      </c>
      <c r="FC41">
        <v>417</v>
      </c>
      <c r="FD41">
        <v>21</v>
      </c>
      <c r="FE41">
        <v>0.28</v>
      </c>
      <c r="FF41">
        <v>0.06</v>
      </c>
      <c r="FG41">
        <v>6.448328783821376</v>
      </c>
      <c r="FH41">
        <v>-0.4162842428331912</v>
      </c>
      <c r="FI41">
        <v>0.07940365826783241</v>
      </c>
      <c r="FJ41">
        <v>1</v>
      </c>
      <c r="FK41">
        <v>-7.345558536585365</v>
      </c>
      <c r="FL41">
        <v>1.950965017421602</v>
      </c>
      <c r="FM41">
        <v>0.2410221653966551</v>
      </c>
      <c r="FN41">
        <v>1</v>
      </c>
      <c r="FO41">
        <v>409.9549677419356</v>
      </c>
      <c r="FP41">
        <v>-0.4102258064537136</v>
      </c>
      <c r="FQ41">
        <v>0.0442773399199319</v>
      </c>
      <c r="FR41">
        <v>1</v>
      </c>
      <c r="FS41">
        <v>1.841910243902439</v>
      </c>
      <c r="FT41">
        <v>-0.04958592334494998</v>
      </c>
      <c r="FU41">
        <v>0.01389191210351303</v>
      </c>
      <c r="FV41">
        <v>1</v>
      </c>
      <c r="FW41">
        <v>22.65034838709677</v>
      </c>
      <c r="FX41">
        <v>-0.311143548387145</v>
      </c>
      <c r="FY41">
        <v>0.023234774702223</v>
      </c>
      <c r="FZ41">
        <v>1</v>
      </c>
      <c r="GA41">
        <v>5</v>
      </c>
      <c r="GB41">
        <v>5</v>
      </c>
      <c r="GC41" t="s">
        <v>459</v>
      </c>
      <c r="GD41">
        <v>3.17515</v>
      </c>
      <c r="GE41">
        <v>2.79728</v>
      </c>
      <c r="GF41">
        <v>0.10249</v>
      </c>
      <c r="GG41">
        <v>0.104629</v>
      </c>
      <c r="GH41">
        <v>0.114805</v>
      </c>
      <c r="GI41">
        <v>0.109312</v>
      </c>
      <c r="GJ41">
        <v>27912</v>
      </c>
      <c r="GK41">
        <v>22204.9</v>
      </c>
      <c r="GL41">
        <v>29077.7</v>
      </c>
      <c r="GM41">
        <v>24303.6</v>
      </c>
      <c r="GN41">
        <v>32742.4</v>
      </c>
      <c r="GO41">
        <v>31588.7</v>
      </c>
      <c r="GP41">
        <v>40120.1</v>
      </c>
      <c r="GQ41">
        <v>39651.6</v>
      </c>
      <c r="GR41">
        <v>2.135</v>
      </c>
      <c r="GS41">
        <v>1.8345</v>
      </c>
      <c r="GT41">
        <v>0.038147</v>
      </c>
      <c r="GU41">
        <v>0</v>
      </c>
      <c r="GV41">
        <v>27.3601</v>
      </c>
      <c r="GW41">
        <v>999.9</v>
      </c>
      <c r="GX41">
        <v>57.3</v>
      </c>
      <c r="GY41">
        <v>33.2</v>
      </c>
      <c r="GZ41">
        <v>28.8831</v>
      </c>
      <c r="HA41">
        <v>61.7981</v>
      </c>
      <c r="HB41">
        <v>35.4688</v>
      </c>
      <c r="HC41">
        <v>1</v>
      </c>
      <c r="HD41">
        <v>0.179594</v>
      </c>
      <c r="HE41">
        <v>-0.0195615</v>
      </c>
      <c r="HF41">
        <v>20.2754</v>
      </c>
      <c r="HG41">
        <v>5.22732</v>
      </c>
      <c r="HH41">
        <v>11.9114</v>
      </c>
      <c r="HI41">
        <v>4.9637</v>
      </c>
      <c r="HJ41">
        <v>3.292</v>
      </c>
      <c r="HK41">
        <v>9999</v>
      </c>
      <c r="HL41">
        <v>9999</v>
      </c>
      <c r="HM41">
        <v>9999</v>
      </c>
      <c r="HN41">
        <v>999.9</v>
      </c>
      <c r="HO41">
        <v>4.97026</v>
      </c>
      <c r="HP41">
        <v>1.87517</v>
      </c>
      <c r="HQ41">
        <v>1.87393</v>
      </c>
      <c r="HR41">
        <v>1.87317</v>
      </c>
      <c r="HS41">
        <v>1.87456</v>
      </c>
      <c r="HT41">
        <v>1.86953</v>
      </c>
      <c r="HU41">
        <v>1.87378</v>
      </c>
      <c r="HV41">
        <v>1.87881</v>
      </c>
      <c r="HW41">
        <v>0</v>
      </c>
      <c r="HX41">
        <v>0</v>
      </c>
      <c r="HY41">
        <v>0</v>
      </c>
      <c r="HZ41">
        <v>0</v>
      </c>
      <c r="IA41" t="s">
        <v>423</v>
      </c>
      <c r="IB41" t="s">
        <v>424</v>
      </c>
      <c r="IC41" t="s">
        <v>425</v>
      </c>
      <c r="ID41" t="s">
        <v>425</v>
      </c>
      <c r="IE41" t="s">
        <v>425</v>
      </c>
      <c r="IF41" t="s">
        <v>425</v>
      </c>
      <c r="IG41">
        <v>0</v>
      </c>
      <c r="IH41">
        <v>100</v>
      </c>
      <c r="II41">
        <v>100</v>
      </c>
      <c r="IJ41">
        <v>1.301</v>
      </c>
      <c r="IK41">
        <v>0.2834</v>
      </c>
      <c r="IL41">
        <v>1.193761984917013</v>
      </c>
      <c r="IM41">
        <v>0.0006505169527216642</v>
      </c>
      <c r="IN41">
        <v>-9.946525650119643E-07</v>
      </c>
      <c r="IO41">
        <v>9.726639054903232E-11</v>
      </c>
      <c r="IP41">
        <v>-0.06529425260782898</v>
      </c>
      <c r="IQ41">
        <v>-0.001002495894158835</v>
      </c>
      <c r="IR41">
        <v>0.0007384742138202362</v>
      </c>
      <c r="IS41">
        <v>2.770066711642725E-07</v>
      </c>
      <c r="IT41">
        <v>0</v>
      </c>
      <c r="IU41">
        <v>1810</v>
      </c>
      <c r="IV41">
        <v>1</v>
      </c>
      <c r="IW41">
        <v>29</v>
      </c>
      <c r="IX41">
        <v>0.7</v>
      </c>
      <c r="IY41">
        <v>0.6</v>
      </c>
      <c r="IZ41">
        <v>1.09009</v>
      </c>
      <c r="JA41">
        <v>2.43774</v>
      </c>
      <c r="JB41">
        <v>1.42578</v>
      </c>
      <c r="JC41">
        <v>2.26685</v>
      </c>
      <c r="JD41">
        <v>1.54785</v>
      </c>
      <c r="JE41">
        <v>2.47314</v>
      </c>
      <c r="JF41">
        <v>37.4578</v>
      </c>
      <c r="JG41">
        <v>15.2878</v>
      </c>
      <c r="JH41">
        <v>18</v>
      </c>
      <c r="JI41">
        <v>627.854</v>
      </c>
      <c r="JJ41">
        <v>418.448</v>
      </c>
      <c r="JK41">
        <v>27.7144</v>
      </c>
      <c r="JL41">
        <v>29.562</v>
      </c>
      <c r="JM41">
        <v>30.0004</v>
      </c>
      <c r="JN41">
        <v>29.5074</v>
      </c>
      <c r="JO41">
        <v>29.4554</v>
      </c>
      <c r="JP41">
        <v>21.8413</v>
      </c>
      <c r="JQ41">
        <v>26.1181</v>
      </c>
      <c r="JR41">
        <v>71.0732</v>
      </c>
      <c r="JS41">
        <v>27.7309</v>
      </c>
      <c r="JT41">
        <v>417.195</v>
      </c>
      <c r="JU41">
        <v>20.7735</v>
      </c>
      <c r="JV41">
        <v>94.7569</v>
      </c>
      <c r="JW41">
        <v>100.881</v>
      </c>
    </row>
    <row r="42" spans="1:283">
      <c r="A42">
        <v>26</v>
      </c>
      <c r="B42">
        <v>1690473550.1</v>
      </c>
      <c r="C42">
        <v>3530.5</v>
      </c>
      <c r="D42" t="s">
        <v>547</v>
      </c>
      <c r="E42" t="s">
        <v>548</v>
      </c>
      <c r="F42">
        <v>15</v>
      </c>
      <c r="L42" t="s">
        <v>529</v>
      </c>
      <c r="N42" t="s">
        <v>530</v>
      </c>
      <c r="O42" t="s">
        <v>531</v>
      </c>
      <c r="P42">
        <v>1690473542.349999</v>
      </c>
      <c r="Q42">
        <f>(R42)/1000</f>
        <v>0</v>
      </c>
      <c r="R42">
        <f>1000*DB42*AP42*(CX42-CY42)/(100*CQ42*(1000-AP42*CX42))</f>
        <v>0</v>
      </c>
      <c r="S42">
        <f>DB42*AP42*(CW42-CV42*(1000-AP42*CY42)/(1000-AP42*CX42))/(100*CQ42)</f>
        <v>0</v>
      </c>
      <c r="T42">
        <f>CV42 - IF(AP42&gt;1, S42*CQ42*100.0/(AR42*DJ42), 0)</f>
        <v>0</v>
      </c>
      <c r="U42">
        <f>((AA42-Q42/2)*T42-S42)/(AA42+Q42/2)</f>
        <v>0</v>
      </c>
      <c r="V42">
        <f>U42*(DC42+DD42)/1000.0</f>
        <v>0</v>
      </c>
      <c r="W42">
        <f>(CV42 - IF(AP42&gt;1, S42*CQ42*100.0/(AR42*DJ42), 0))*(DC42+DD42)/1000.0</f>
        <v>0</v>
      </c>
      <c r="X42">
        <f>2.0/((1/Z42-1/Y42)+SIGN(Z42)*SQRT((1/Z42-1/Y42)*(1/Z42-1/Y42) + 4*CR42/((CR42+1)*(CR42+1))*(2*1/Z42*1/Y42-1/Y42*1/Y42)))</f>
        <v>0</v>
      </c>
      <c r="Y42">
        <f>IF(LEFT(CS42,1)&lt;&gt;"0",IF(LEFT(CS42,1)="1",3.0,CT42),$D$5+$E$5*(DJ42*DC42/($K$5*1000))+$F$5*(DJ42*DC42/($K$5*1000))*MAX(MIN(CQ42,$J$5),$I$5)*MAX(MIN(CQ42,$J$5),$I$5)+$G$5*MAX(MIN(CQ42,$J$5),$I$5)*(DJ42*DC42/($K$5*1000))+$H$5*(DJ42*DC42/($K$5*1000))*(DJ42*DC42/($K$5*1000)))</f>
        <v>0</v>
      </c>
      <c r="Z42">
        <f>Q42*(1000-(1000*0.61365*exp(17.502*AD42/(240.97+AD42))/(DC42+DD42)+CX42)/2)/(1000*0.61365*exp(17.502*AD42/(240.97+AD42))/(DC42+DD42)-CX42)</f>
        <v>0</v>
      </c>
      <c r="AA42">
        <f>1/((CR42+1)/(X42/1.6)+1/(Y42/1.37)) + CR42/((CR42+1)/(X42/1.6) + CR42/(Y42/1.37))</f>
        <v>0</v>
      </c>
      <c r="AB42">
        <f>(CM42*CP42)</f>
        <v>0</v>
      </c>
      <c r="AC42">
        <f>(DE42+(AB42+2*0.95*5.67E-8*(((DE42+$B$7)+273)^4-(DE42+273)^4)-44100*Q42)/(1.84*29.3*Y42+8*0.95*5.67E-8*(DE42+273)^3))</f>
        <v>0</v>
      </c>
      <c r="AD42">
        <f>($C$7*DF42+$D$7*DG42+$E$7*AC42)</f>
        <v>0</v>
      </c>
      <c r="AE42">
        <f>0.61365*exp(17.502*AD42/(240.97+AD42))</f>
        <v>0</v>
      </c>
      <c r="AF42">
        <f>(AG42/AH42*100)</f>
        <v>0</v>
      </c>
      <c r="AG42">
        <f>CX42*(DC42+DD42)/1000</f>
        <v>0</v>
      </c>
      <c r="AH42">
        <f>0.61365*exp(17.502*DE42/(240.97+DE42))</f>
        <v>0</v>
      </c>
      <c r="AI42">
        <f>(AE42-CX42*(DC42+DD42)/1000)</f>
        <v>0</v>
      </c>
      <c r="AJ42">
        <f>(-Q42*44100)</f>
        <v>0</v>
      </c>
      <c r="AK42">
        <f>2*29.3*Y42*0.92*(DE42-AD42)</f>
        <v>0</v>
      </c>
      <c r="AL42">
        <f>2*0.95*5.67E-8*(((DE42+$B$7)+273)^4-(AD42+273)^4)</f>
        <v>0</v>
      </c>
      <c r="AM42">
        <f>AB42+AL42+AJ42+AK42</f>
        <v>0</v>
      </c>
      <c r="AN42">
        <v>0</v>
      </c>
      <c r="AO42">
        <v>0</v>
      </c>
      <c r="AP42">
        <f>IF(AN42*$H$13&gt;=AR42,1.0,(AR42/(AR42-AN42*$H$13)))</f>
        <v>0</v>
      </c>
      <c r="AQ42">
        <f>(AP42-1)*100</f>
        <v>0</v>
      </c>
      <c r="AR42">
        <f>MAX(0,($B$13+$C$13*DJ42)/(1+$D$13*DJ42)*DC42/(DE42+273)*$E$13)</f>
        <v>0</v>
      </c>
      <c r="AS42" t="s">
        <v>457</v>
      </c>
      <c r="AT42">
        <v>12546.1</v>
      </c>
      <c r="AU42">
        <v>563.0744</v>
      </c>
      <c r="AV42">
        <v>1522.73</v>
      </c>
      <c r="AW42">
        <f>1-AU42/AV42</f>
        <v>0</v>
      </c>
      <c r="AX42">
        <v>-2.747998894910844</v>
      </c>
      <c r="AY42" t="s">
        <v>549</v>
      </c>
      <c r="AZ42">
        <v>12561.3</v>
      </c>
      <c r="BA42">
        <v>680.0740769230769</v>
      </c>
      <c r="BB42">
        <v>1936.28</v>
      </c>
      <c r="BC42">
        <f>1-BA42/BB42</f>
        <v>0</v>
      </c>
      <c r="BD42">
        <v>0.5</v>
      </c>
      <c r="BE42">
        <f>CN42</f>
        <v>0</v>
      </c>
      <c r="BF42">
        <f>S42</f>
        <v>0</v>
      </c>
      <c r="BG42">
        <f>BC42*BD42*BE42</f>
        <v>0</v>
      </c>
      <c r="BH42">
        <f>(BF42-AX42)/BE42</f>
        <v>0</v>
      </c>
      <c r="BI42">
        <f>(AV42-BB42)/BB42</f>
        <v>0</v>
      </c>
      <c r="BJ42">
        <f>AU42/(AW42+AU42/BB42)</f>
        <v>0</v>
      </c>
      <c r="BK42" t="s">
        <v>550</v>
      </c>
      <c r="BL42">
        <v>564.04</v>
      </c>
      <c r="BM42">
        <f>IF(BL42&lt;&gt;0, BL42, BJ42)</f>
        <v>0</v>
      </c>
      <c r="BN42">
        <f>1-BM42/BB42</f>
        <v>0</v>
      </c>
      <c r="BO42">
        <f>(BB42-BA42)/(BB42-BM42)</f>
        <v>0</v>
      </c>
      <c r="BP42">
        <f>(AV42-BB42)/(AV42-BM42)</f>
        <v>0</v>
      </c>
      <c r="BQ42">
        <f>(BB42-BA42)/(BB42-AU42)</f>
        <v>0</v>
      </c>
      <c r="BR42">
        <f>(AV42-BB42)/(AV42-AU42)</f>
        <v>0</v>
      </c>
      <c r="BS42">
        <f>(BO42*BM42/BA42)</f>
        <v>0</v>
      </c>
      <c r="BT42">
        <f>(1-BS42)</f>
        <v>0</v>
      </c>
      <c r="BU42">
        <v>3595</v>
      </c>
      <c r="BV42">
        <v>300</v>
      </c>
      <c r="BW42">
        <v>300</v>
      </c>
      <c r="BX42">
        <v>300</v>
      </c>
      <c r="BY42">
        <v>12561.3</v>
      </c>
      <c r="BZ42">
        <v>1834.44</v>
      </c>
      <c r="CA42">
        <v>-0.0102907</v>
      </c>
      <c r="CB42">
        <v>-15.86</v>
      </c>
      <c r="CC42" t="s">
        <v>419</v>
      </c>
      <c r="CD42" t="s">
        <v>419</v>
      </c>
      <c r="CE42" t="s">
        <v>419</v>
      </c>
      <c r="CF42" t="s">
        <v>419</v>
      </c>
      <c r="CG42" t="s">
        <v>419</v>
      </c>
      <c r="CH42" t="s">
        <v>419</v>
      </c>
      <c r="CI42" t="s">
        <v>419</v>
      </c>
      <c r="CJ42" t="s">
        <v>419</v>
      </c>
      <c r="CK42" t="s">
        <v>419</v>
      </c>
      <c r="CL42" t="s">
        <v>419</v>
      </c>
      <c r="CM42">
        <f>$B$11*DK42+$C$11*DL42+$F$11*DW42*(1-DZ42)</f>
        <v>0</v>
      </c>
      <c r="CN42">
        <f>CM42*CO42</f>
        <v>0</v>
      </c>
      <c r="CO42">
        <f>($B$11*$D$9+$C$11*$D$9+$F$11*((EJ42+EB42)/MAX(EJ42+EB42+EK42, 0.1)*$I$9+EK42/MAX(EJ42+EB42+EK42, 0.1)*$J$9))/($B$11+$C$11+$F$11)</f>
        <v>0</v>
      </c>
      <c r="CP42">
        <f>($B$11*$K$9+$C$11*$K$9+$F$11*((EJ42+EB42)/MAX(EJ42+EB42+EK42, 0.1)*$P$9+EK42/MAX(EJ42+EB42+EK42, 0.1)*$Q$9))/($B$11+$C$11+$F$11)</f>
        <v>0</v>
      </c>
      <c r="CQ42">
        <v>6</v>
      </c>
      <c r="CR42">
        <v>0.5</v>
      </c>
      <c r="CS42" t="s">
        <v>420</v>
      </c>
      <c r="CT42">
        <v>2</v>
      </c>
      <c r="CU42">
        <v>1690473542.349999</v>
      </c>
      <c r="CV42">
        <v>410.1224333333333</v>
      </c>
      <c r="CW42">
        <v>414.0891666666666</v>
      </c>
      <c r="CX42">
        <v>22.35476</v>
      </c>
      <c r="CY42">
        <v>20.50731</v>
      </c>
      <c r="CZ42">
        <v>408.7994333333333</v>
      </c>
      <c r="DA42">
        <v>22.07920666666666</v>
      </c>
      <c r="DB42">
        <v>600.1872666666667</v>
      </c>
      <c r="DC42">
        <v>101.3517333333333</v>
      </c>
      <c r="DD42">
        <v>0.09984672666666666</v>
      </c>
      <c r="DE42">
        <v>28.38949</v>
      </c>
      <c r="DF42">
        <v>27.92593333333333</v>
      </c>
      <c r="DG42">
        <v>999.9000000000002</v>
      </c>
      <c r="DH42">
        <v>0</v>
      </c>
      <c r="DI42">
        <v>0</v>
      </c>
      <c r="DJ42">
        <v>10005.063</v>
      </c>
      <c r="DK42">
        <v>0</v>
      </c>
      <c r="DL42">
        <v>1833.881</v>
      </c>
      <c r="DM42">
        <v>-3.989619</v>
      </c>
      <c r="DN42">
        <v>419.4769333333333</v>
      </c>
      <c r="DO42">
        <v>422.7589000000001</v>
      </c>
      <c r="DP42">
        <v>1.847440333333334</v>
      </c>
      <c r="DQ42">
        <v>414.0891666666666</v>
      </c>
      <c r="DR42">
        <v>20.50731</v>
      </c>
      <c r="DS42">
        <v>2.265691333333333</v>
      </c>
      <c r="DT42">
        <v>2.078451333333333</v>
      </c>
      <c r="DU42">
        <v>19.43453333333333</v>
      </c>
      <c r="DV42">
        <v>18.05499333333334</v>
      </c>
      <c r="DW42">
        <v>124.9804666666667</v>
      </c>
      <c r="DX42">
        <v>0.8999806000000002</v>
      </c>
      <c r="DY42">
        <v>0.10001938</v>
      </c>
      <c r="DZ42">
        <v>0</v>
      </c>
      <c r="EA42">
        <v>680.0680666666667</v>
      </c>
      <c r="EB42">
        <v>4.99931</v>
      </c>
      <c r="EC42">
        <v>1942.015</v>
      </c>
      <c r="ED42">
        <v>1037.131333333333</v>
      </c>
      <c r="EE42">
        <v>35.47056666666666</v>
      </c>
      <c r="EF42">
        <v>38.82459999999999</v>
      </c>
      <c r="EG42">
        <v>36.88946666666666</v>
      </c>
      <c r="EH42">
        <v>38.48529999999999</v>
      </c>
      <c r="EI42">
        <v>37.5186</v>
      </c>
      <c r="EJ42">
        <v>107.9806666666667</v>
      </c>
      <c r="EK42">
        <v>12</v>
      </c>
      <c r="EL42">
        <v>0</v>
      </c>
      <c r="EM42">
        <v>69.09999990463257</v>
      </c>
      <c r="EN42">
        <v>0</v>
      </c>
      <c r="EO42">
        <v>680.0740769230769</v>
      </c>
      <c r="EP42">
        <v>-3.761025626158272</v>
      </c>
      <c r="EQ42">
        <v>-8.447179377381914</v>
      </c>
      <c r="ER42">
        <v>1942.060769230769</v>
      </c>
      <c r="ES42">
        <v>15</v>
      </c>
      <c r="ET42">
        <v>1690473590.6</v>
      </c>
      <c r="EU42" t="s">
        <v>551</v>
      </c>
      <c r="EV42">
        <v>1690473590.6</v>
      </c>
      <c r="EW42">
        <v>1690473443.1</v>
      </c>
      <c r="EX42">
        <v>20</v>
      </c>
      <c r="EY42">
        <v>0.024</v>
      </c>
      <c r="EZ42">
        <v>-0.013</v>
      </c>
      <c r="FA42">
        <v>1.323</v>
      </c>
      <c r="FB42">
        <v>0.226</v>
      </c>
      <c r="FC42">
        <v>422</v>
      </c>
      <c r="FD42">
        <v>21</v>
      </c>
      <c r="FE42">
        <v>0.53</v>
      </c>
      <c r="FF42">
        <v>0.06</v>
      </c>
      <c r="FG42">
        <v>3.197467888361298</v>
      </c>
      <c r="FH42">
        <v>0.5821233468417644</v>
      </c>
      <c r="FI42">
        <v>0.07259587617985125</v>
      </c>
      <c r="FJ42">
        <v>1</v>
      </c>
      <c r="FK42">
        <v>-3.942173750000001</v>
      </c>
      <c r="FL42">
        <v>-0.7428811632270188</v>
      </c>
      <c r="FM42">
        <v>0.0889947315206777</v>
      </c>
      <c r="FN42">
        <v>1</v>
      </c>
      <c r="FO42">
        <v>410.104</v>
      </c>
      <c r="FP42">
        <v>-0.2710211345938359</v>
      </c>
      <c r="FQ42">
        <v>0.03549553962589526</v>
      </c>
      <c r="FR42">
        <v>1</v>
      </c>
      <c r="FS42">
        <v>1.84354625</v>
      </c>
      <c r="FT42">
        <v>0.05299733583489914</v>
      </c>
      <c r="FU42">
        <v>0.009498323717240843</v>
      </c>
      <c r="FV42">
        <v>1</v>
      </c>
      <c r="FW42">
        <v>22.35661333333333</v>
      </c>
      <c r="FX42">
        <v>-0.2132662958843014</v>
      </c>
      <c r="FY42">
        <v>0.01610469358775777</v>
      </c>
      <c r="FZ42">
        <v>1</v>
      </c>
      <c r="GA42">
        <v>5</v>
      </c>
      <c r="GB42">
        <v>5</v>
      </c>
      <c r="GC42" t="s">
        <v>459</v>
      </c>
      <c r="GD42">
        <v>3.17548</v>
      </c>
      <c r="GE42">
        <v>2.79693</v>
      </c>
      <c r="GF42">
        <v>0.102508</v>
      </c>
      <c r="GG42">
        <v>0.104036</v>
      </c>
      <c r="GH42">
        <v>0.113831</v>
      </c>
      <c r="GI42">
        <v>0.10808</v>
      </c>
      <c r="GJ42">
        <v>27904.9</v>
      </c>
      <c r="GK42">
        <v>22215</v>
      </c>
      <c r="GL42">
        <v>29071.3</v>
      </c>
      <c r="GM42">
        <v>24298.9</v>
      </c>
      <c r="GN42">
        <v>32772.6</v>
      </c>
      <c r="GO42">
        <v>31627.1</v>
      </c>
      <c r="GP42">
        <v>40111.9</v>
      </c>
      <c r="GQ42">
        <v>39644.2</v>
      </c>
      <c r="GR42">
        <v>2.13482</v>
      </c>
      <c r="GS42">
        <v>1.83162</v>
      </c>
      <c r="GT42">
        <v>0.0473931</v>
      </c>
      <c r="GU42">
        <v>0</v>
      </c>
      <c r="GV42">
        <v>27.1835</v>
      </c>
      <c r="GW42">
        <v>999.9</v>
      </c>
      <c r="GX42">
        <v>56.4</v>
      </c>
      <c r="GY42">
        <v>33.3</v>
      </c>
      <c r="GZ42">
        <v>28.5912</v>
      </c>
      <c r="HA42">
        <v>62.0281</v>
      </c>
      <c r="HB42">
        <v>35.1042</v>
      </c>
      <c r="HC42">
        <v>1</v>
      </c>
      <c r="HD42">
        <v>0.188463</v>
      </c>
      <c r="HE42">
        <v>-0.889995</v>
      </c>
      <c r="HF42">
        <v>20.2732</v>
      </c>
      <c r="HG42">
        <v>5.22283</v>
      </c>
      <c r="HH42">
        <v>11.9132</v>
      </c>
      <c r="HI42">
        <v>4.9632</v>
      </c>
      <c r="HJ42">
        <v>3.29125</v>
      </c>
      <c r="HK42">
        <v>9999</v>
      </c>
      <c r="HL42">
        <v>9999</v>
      </c>
      <c r="HM42">
        <v>9999</v>
      </c>
      <c r="HN42">
        <v>999.9</v>
      </c>
      <c r="HO42">
        <v>4.97026</v>
      </c>
      <c r="HP42">
        <v>1.87529</v>
      </c>
      <c r="HQ42">
        <v>1.87398</v>
      </c>
      <c r="HR42">
        <v>1.87317</v>
      </c>
      <c r="HS42">
        <v>1.87464</v>
      </c>
      <c r="HT42">
        <v>1.86961</v>
      </c>
      <c r="HU42">
        <v>1.87378</v>
      </c>
      <c r="HV42">
        <v>1.87882</v>
      </c>
      <c r="HW42">
        <v>0</v>
      </c>
      <c r="HX42">
        <v>0</v>
      </c>
      <c r="HY42">
        <v>0</v>
      </c>
      <c r="HZ42">
        <v>0</v>
      </c>
      <c r="IA42" t="s">
        <v>423</v>
      </c>
      <c r="IB42" t="s">
        <v>424</v>
      </c>
      <c r="IC42" t="s">
        <v>425</v>
      </c>
      <c r="ID42" t="s">
        <v>425</v>
      </c>
      <c r="IE42" t="s">
        <v>425</v>
      </c>
      <c r="IF42" t="s">
        <v>425</v>
      </c>
      <c r="IG42">
        <v>0</v>
      </c>
      <c r="IH42">
        <v>100</v>
      </c>
      <c r="II42">
        <v>100</v>
      </c>
      <c r="IJ42">
        <v>1.323</v>
      </c>
      <c r="IK42">
        <v>0.2749</v>
      </c>
      <c r="IL42">
        <v>1.193761984917013</v>
      </c>
      <c r="IM42">
        <v>0.0006505169527216642</v>
      </c>
      <c r="IN42">
        <v>-9.946525650119643E-07</v>
      </c>
      <c r="IO42">
        <v>9.726639054903232E-11</v>
      </c>
      <c r="IP42">
        <v>-0.06529425260782898</v>
      </c>
      <c r="IQ42">
        <v>-0.001002495894158835</v>
      </c>
      <c r="IR42">
        <v>0.0007384742138202362</v>
      </c>
      <c r="IS42">
        <v>2.770066711642725E-07</v>
      </c>
      <c r="IT42">
        <v>0</v>
      </c>
      <c r="IU42">
        <v>1810</v>
      </c>
      <c r="IV42">
        <v>1</v>
      </c>
      <c r="IW42">
        <v>29</v>
      </c>
      <c r="IX42">
        <v>1.9</v>
      </c>
      <c r="IY42">
        <v>1.8</v>
      </c>
      <c r="IZ42">
        <v>1.08276</v>
      </c>
      <c r="JA42">
        <v>2.45483</v>
      </c>
      <c r="JB42">
        <v>1.42578</v>
      </c>
      <c r="JC42">
        <v>2.26685</v>
      </c>
      <c r="JD42">
        <v>1.54785</v>
      </c>
      <c r="JE42">
        <v>2.33398</v>
      </c>
      <c r="JF42">
        <v>37.747</v>
      </c>
      <c r="JG42">
        <v>15.2615</v>
      </c>
      <c r="JH42">
        <v>18</v>
      </c>
      <c r="JI42">
        <v>628.462</v>
      </c>
      <c r="JJ42">
        <v>417.319</v>
      </c>
      <c r="JK42">
        <v>28.5254</v>
      </c>
      <c r="JL42">
        <v>29.6455</v>
      </c>
      <c r="JM42">
        <v>30.0006</v>
      </c>
      <c r="JN42">
        <v>29.5797</v>
      </c>
      <c r="JO42">
        <v>29.5277</v>
      </c>
      <c r="JP42">
        <v>21.6984</v>
      </c>
      <c r="JQ42">
        <v>26.0525</v>
      </c>
      <c r="JR42">
        <v>68.81180000000001</v>
      </c>
      <c r="JS42">
        <v>28.5429</v>
      </c>
      <c r="JT42">
        <v>413.907</v>
      </c>
      <c r="JU42">
        <v>20.6524</v>
      </c>
      <c r="JV42">
        <v>94.73690000000001</v>
      </c>
      <c r="JW42">
        <v>100.862</v>
      </c>
    </row>
    <row r="43" spans="1:283">
      <c r="A43">
        <v>27</v>
      </c>
      <c r="B43">
        <v>1690473711.6</v>
      </c>
      <c r="C43">
        <v>3692</v>
      </c>
      <c r="D43" t="s">
        <v>552</v>
      </c>
      <c r="E43" t="s">
        <v>553</v>
      </c>
      <c r="F43">
        <v>15</v>
      </c>
      <c r="L43" t="s">
        <v>529</v>
      </c>
      <c r="N43" t="s">
        <v>530</v>
      </c>
      <c r="O43" t="s">
        <v>531</v>
      </c>
      <c r="P43">
        <v>1690473703.599999</v>
      </c>
      <c r="Q43">
        <f>(R43)/1000</f>
        <v>0</v>
      </c>
      <c r="R43">
        <f>1000*DB43*AP43*(CX43-CY43)/(100*CQ43*(1000-AP43*CX43))</f>
        <v>0</v>
      </c>
      <c r="S43">
        <f>DB43*AP43*(CW43-CV43*(1000-AP43*CY43)/(1000-AP43*CX43))/(100*CQ43)</f>
        <v>0</v>
      </c>
      <c r="T43">
        <f>CV43 - IF(AP43&gt;1, S43*CQ43*100.0/(AR43*DJ43), 0)</f>
        <v>0</v>
      </c>
      <c r="U43">
        <f>((AA43-Q43/2)*T43-S43)/(AA43+Q43/2)</f>
        <v>0</v>
      </c>
      <c r="V43">
        <f>U43*(DC43+DD43)/1000.0</f>
        <v>0</v>
      </c>
      <c r="W43">
        <f>(CV43 - IF(AP43&gt;1, S43*CQ43*100.0/(AR43*DJ43), 0))*(DC43+DD43)/1000.0</f>
        <v>0</v>
      </c>
      <c r="X43">
        <f>2.0/((1/Z43-1/Y43)+SIGN(Z43)*SQRT((1/Z43-1/Y43)*(1/Z43-1/Y43) + 4*CR43/((CR43+1)*(CR43+1))*(2*1/Z43*1/Y43-1/Y43*1/Y43)))</f>
        <v>0</v>
      </c>
      <c r="Y43">
        <f>IF(LEFT(CS43,1)&lt;&gt;"0",IF(LEFT(CS43,1)="1",3.0,CT43),$D$5+$E$5*(DJ43*DC43/($K$5*1000))+$F$5*(DJ43*DC43/($K$5*1000))*MAX(MIN(CQ43,$J$5),$I$5)*MAX(MIN(CQ43,$J$5),$I$5)+$G$5*MAX(MIN(CQ43,$J$5),$I$5)*(DJ43*DC43/($K$5*1000))+$H$5*(DJ43*DC43/($K$5*1000))*(DJ43*DC43/($K$5*1000)))</f>
        <v>0</v>
      </c>
      <c r="Z43">
        <f>Q43*(1000-(1000*0.61365*exp(17.502*AD43/(240.97+AD43))/(DC43+DD43)+CX43)/2)/(1000*0.61365*exp(17.502*AD43/(240.97+AD43))/(DC43+DD43)-CX43)</f>
        <v>0</v>
      </c>
      <c r="AA43">
        <f>1/((CR43+1)/(X43/1.6)+1/(Y43/1.37)) + CR43/((CR43+1)/(X43/1.6) + CR43/(Y43/1.37))</f>
        <v>0</v>
      </c>
      <c r="AB43">
        <f>(CM43*CP43)</f>
        <v>0</v>
      </c>
      <c r="AC43">
        <f>(DE43+(AB43+2*0.95*5.67E-8*(((DE43+$B$7)+273)^4-(DE43+273)^4)-44100*Q43)/(1.84*29.3*Y43+8*0.95*5.67E-8*(DE43+273)^3))</f>
        <v>0</v>
      </c>
      <c r="AD43">
        <f>($C$7*DF43+$D$7*DG43+$E$7*AC43)</f>
        <v>0</v>
      </c>
      <c r="AE43">
        <f>0.61365*exp(17.502*AD43/(240.97+AD43))</f>
        <v>0</v>
      </c>
      <c r="AF43">
        <f>(AG43/AH43*100)</f>
        <v>0</v>
      </c>
      <c r="AG43">
        <f>CX43*(DC43+DD43)/1000</f>
        <v>0</v>
      </c>
      <c r="AH43">
        <f>0.61365*exp(17.502*DE43/(240.97+DE43))</f>
        <v>0</v>
      </c>
      <c r="AI43">
        <f>(AE43-CX43*(DC43+DD43)/1000)</f>
        <v>0</v>
      </c>
      <c r="AJ43">
        <f>(-Q43*44100)</f>
        <v>0</v>
      </c>
      <c r="AK43">
        <f>2*29.3*Y43*0.92*(DE43-AD43)</f>
        <v>0</v>
      </c>
      <c r="AL43">
        <f>2*0.95*5.67E-8*(((DE43+$B$7)+273)^4-(AD43+273)^4)</f>
        <v>0</v>
      </c>
      <c r="AM43">
        <f>AB43+AL43+AJ43+AK43</f>
        <v>0</v>
      </c>
      <c r="AN43">
        <v>0</v>
      </c>
      <c r="AO43">
        <v>0</v>
      </c>
      <c r="AP43">
        <f>IF(AN43*$H$13&gt;=AR43,1.0,(AR43/(AR43-AN43*$H$13)))</f>
        <v>0</v>
      </c>
      <c r="AQ43">
        <f>(AP43-1)*100</f>
        <v>0</v>
      </c>
      <c r="AR43">
        <f>MAX(0,($B$13+$C$13*DJ43)/(1+$D$13*DJ43)*DC43/(DE43+273)*$E$13)</f>
        <v>0</v>
      </c>
      <c r="AS43" t="s">
        <v>457</v>
      </c>
      <c r="AT43">
        <v>12546.1</v>
      </c>
      <c r="AU43">
        <v>563.0744</v>
      </c>
      <c r="AV43">
        <v>1522.73</v>
      </c>
      <c r="AW43">
        <f>1-AU43/AV43</f>
        <v>0</v>
      </c>
      <c r="AX43">
        <v>-2.747998894910844</v>
      </c>
      <c r="AY43" t="s">
        <v>554</v>
      </c>
      <c r="AZ43">
        <v>12557.3</v>
      </c>
      <c r="BA43">
        <v>643.04576</v>
      </c>
      <c r="BB43">
        <v>2061.93</v>
      </c>
      <c r="BC43">
        <f>1-BA43/BB43</f>
        <v>0</v>
      </c>
      <c r="BD43">
        <v>0.5</v>
      </c>
      <c r="BE43">
        <f>CN43</f>
        <v>0</v>
      </c>
      <c r="BF43">
        <f>S43</f>
        <v>0</v>
      </c>
      <c r="BG43">
        <f>BC43*BD43*BE43</f>
        <v>0</v>
      </c>
      <c r="BH43">
        <f>(BF43-AX43)/BE43</f>
        <v>0</v>
      </c>
      <c r="BI43">
        <f>(AV43-BB43)/BB43</f>
        <v>0</v>
      </c>
      <c r="BJ43">
        <f>AU43/(AW43+AU43/BB43)</f>
        <v>0</v>
      </c>
      <c r="BK43" t="s">
        <v>555</v>
      </c>
      <c r="BL43">
        <v>570.74</v>
      </c>
      <c r="BM43">
        <f>IF(BL43&lt;&gt;0, BL43, BJ43)</f>
        <v>0</v>
      </c>
      <c r="BN43">
        <f>1-BM43/BB43</f>
        <v>0</v>
      </c>
      <c r="BO43">
        <f>(BB43-BA43)/(BB43-BM43)</f>
        <v>0</v>
      </c>
      <c r="BP43">
        <f>(AV43-BB43)/(AV43-BM43)</f>
        <v>0</v>
      </c>
      <c r="BQ43">
        <f>(BB43-BA43)/(BB43-AU43)</f>
        <v>0</v>
      </c>
      <c r="BR43">
        <f>(AV43-BB43)/(AV43-AU43)</f>
        <v>0</v>
      </c>
      <c r="BS43">
        <f>(BO43*BM43/BA43)</f>
        <v>0</v>
      </c>
      <c r="BT43">
        <f>(1-BS43)</f>
        <v>0</v>
      </c>
      <c r="BU43">
        <v>3597</v>
      </c>
      <c r="BV43">
        <v>300</v>
      </c>
      <c r="BW43">
        <v>300</v>
      </c>
      <c r="BX43">
        <v>300</v>
      </c>
      <c r="BY43">
        <v>12557.3</v>
      </c>
      <c r="BZ43">
        <v>1994.17</v>
      </c>
      <c r="CA43">
        <v>-0.0103539</v>
      </c>
      <c r="CB43">
        <v>-9.65</v>
      </c>
      <c r="CC43" t="s">
        <v>419</v>
      </c>
      <c r="CD43" t="s">
        <v>419</v>
      </c>
      <c r="CE43" t="s">
        <v>419</v>
      </c>
      <c r="CF43" t="s">
        <v>419</v>
      </c>
      <c r="CG43" t="s">
        <v>419</v>
      </c>
      <c r="CH43" t="s">
        <v>419</v>
      </c>
      <c r="CI43" t="s">
        <v>419</v>
      </c>
      <c r="CJ43" t="s">
        <v>419</v>
      </c>
      <c r="CK43" t="s">
        <v>419</v>
      </c>
      <c r="CL43" t="s">
        <v>419</v>
      </c>
      <c r="CM43">
        <f>$B$11*DK43+$C$11*DL43+$F$11*DW43*(1-DZ43)</f>
        <v>0</v>
      </c>
      <c r="CN43">
        <f>CM43*CO43</f>
        <v>0</v>
      </c>
      <c r="CO43">
        <f>($B$11*$D$9+$C$11*$D$9+$F$11*((EJ43+EB43)/MAX(EJ43+EB43+EK43, 0.1)*$I$9+EK43/MAX(EJ43+EB43+EK43, 0.1)*$J$9))/($B$11+$C$11+$F$11)</f>
        <v>0</v>
      </c>
      <c r="CP43">
        <f>($B$11*$K$9+$C$11*$K$9+$F$11*((EJ43+EB43)/MAX(EJ43+EB43+EK43, 0.1)*$P$9+EK43/MAX(EJ43+EB43+EK43, 0.1)*$Q$9))/($B$11+$C$11+$F$11)</f>
        <v>0</v>
      </c>
      <c r="CQ43">
        <v>6</v>
      </c>
      <c r="CR43">
        <v>0.5</v>
      </c>
      <c r="CS43" t="s">
        <v>420</v>
      </c>
      <c r="CT43">
        <v>2</v>
      </c>
      <c r="CU43">
        <v>1690473703.599999</v>
      </c>
      <c r="CV43">
        <v>409.935064516129</v>
      </c>
      <c r="CW43">
        <v>411.2786451612904</v>
      </c>
      <c r="CX43">
        <v>22.47801290322581</v>
      </c>
      <c r="CY43">
        <v>20.80887096774193</v>
      </c>
      <c r="CZ43">
        <v>408.662064516129</v>
      </c>
      <c r="DA43">
        <v>22.19861935483871</v>
      </c>
      <c r="DB43">
        <v>600.2077419354838</v>
      </c>
      <c r="DC43">
        <v>101.3574838709677</v>
      </c>
      <c r="DD43">
        <v>0.1001047483870968</v>
      </c>
      <c r="DE43">
        <v>28.47212580645161</v>
      </c>
      <c r="DF43">
        <v>28.00963225806451</v>
      </c>
      <c r="DG43">
        <v>999.9000000000003</v>
      </c>
      <c r="DH43">
        <v>0</v>
      </c>
      <c r="DI43">
        <v>0</v>
      </c>
      <c r="DJ43">
        <v>10001.4164516129</v>
      </c>
      <c r="DK43">
        <v>0</v>
      </c>
      <c r="DL43">
        <v>1841.98935483871</v>
      </c>
      <c r="DM43">
        <v>-1.292419032258064</v>
      </c>
      <c r="DN43">
        <v>419.4139032258065</v>
      </c>
      <c r="DO43">
        <v>420.018870967742</v>
      </c>
      <c r="DP43">
        <v>1.66914064516129</v>
      </c>
      <c r="DQ43">
        <v>411.2786451612904</v>
      </c>
      <c r="DR43">
        <v>20.80887096774193</v>
      </c>
      <c r="DS43">
        <v>2.278315806451613</v>
      </c>
      <c r="DT43">
        <v>2.109135161290323</v>
      </c>
      <c r="DU43">
        <v>19.52388387096774</v>
      </c>
      <c r="DV43">
        <v>18.28826129032258</v>
      </c>
      <c r="DW43">
        <v>50.00246774193549</v>
      </c>
      <c r="DX43">
        <v>0.9000163225806453</v>
      </c>
      <c r="DY43">
        <v>0.09998375806451612</v>
      </c>
      <c r="DZ43">
        <v>0</v>
      </c>
      <c r="EA43">
        <v>643.0904838709678</v>
      </c>
      <c r="EB43">
        <v>4.999310000000001</v>
      </c>
      <c r="EC43">
        <v>1378.464516129032</v>
      </c>
      <c r="ED43">
        <v>389.0165806451613</v>
      </c>
      <c r="EE43">
        <v>34.75990322580645</v>
      </c>
      <c r="EF43">
        <v>38.43912903225806</v>
      </c>
      <c r="EG43">
        <v>36.34451612903225</v>
      </c>
      <c r="EH43">
        <v>38.19512903225805</v>
      </c>
      <c r="EI43">
        <v>36.96545161290322</v>
      </c>
      <c r="EJ43">
        <v>40.50451612903227</v>
      </c>
      <c r="EK43">
        <v>4.500645161290323</v>
      </c>
      <c r="EL43">
        <v>0</v>
      </c>
      <c r="EM43">
        <v>161</v>
      </c>
      <c r="EN43">
        <v>0</v>
      </c>
      <c r="EO43">
        <v>643.04576</v>
      </c>
      <c r="EP43">
        <v>-2.87815384083361</v>
      </c>
      <c r="EQ43">
        <v>-2.383846205367728</v>
      </c>
      <c r="ER43">
        <v>1378.092</v>
      </c>
      <c r="ES43">
        <v>15</v>
      </c>
      <c r="ET43">
        <v>1690473727.6</v>
      </c>
      <c r="EU43" t="s">
        <v>556</v>
      </c>
      <c r="EV43">
        <v>1690473727.6</v>
      </c>
      <c r="EW43">
        <v>1690473443.1</v>
      </c>
      <c r="EX43">
        <v>21</v>
      </c>
      <c r="EY43">
        <v>-0.051</v>
      </c>
      <c r="EZ43">
        <v>-0.013</v>
      </c>
      <c r="FA43">
        <v>1.273</v>
      </c>
      <c r="FB43">
        <v>0.226</v>
      </c>
      <c r="FC43">
        <v>411</v>
      </c>
      <c r="FD43">
        <v>21</v>
      </c>
      <c r="FE43">
        <v>0.68</v>
      </c>
      <c r="FF43">
        <v>0.06</v>
      </c>
      <c r="FG43">
        <v>0.5948584488579616</v>
      </c>
      <c r="FH43">
        <v>-0.1717800989811868</v>
      </c>
      <c r="FI43">
        <v>0.02277655145989843</v>
      </c>
      <c r="FJ43">
        <v>1</v>
      </c>
      <c r="FK43">
        <v>-1.30931575</v>
      </c>
      <c r="FL43">
        <v>0.4122825140712987</v>
      </c>
      <c r="FM43">
        <v>0.04643113561434288</v>
      </c>
      <c r="FN43">
        <v>1</v>
      </c>
      <c r="FO43">
        <v>409.9889333333334</v>
      </c>
      <c r="FP43">
        <v>0.3730545050063221</v>
      </c>
      <c r="FQ43">
        <v>0.03432485332168508</v>
      </c>
      <c r="FR43">
        <v>1</v>
      </c>
      <c r="FS43">
        <v>1.72265425</v>
      </c>
      <c r="FT43">
        <v>-0.9852928705440938</v>
      </c>
      <c r="FU43">
        <v>0.1112174251834554</v>
      </c>
      <c r="FV43">
        <v>0</v>
      </c>
      <c r="FW43">
        <v>22.47925666666666</v>
      </c>
      <c r="FX43">
        <v>0.4418963292547405</v>
      </c>
      <c r="FY43">
        <v>0.03219313263553072</v>
      </c>
      <c r="FZ43">
        <v>1</v>
      </c>
      <c r="GA43">
        <v>4</v>
      </c>
      <c r="GB43">
        <v>5</v>
      </c>
      <c r="GC43" t="s">
        <v>431</v>
      </c>
      <c r="GD43">
        <v>3.17501</v>
      </c>
      <c r="GE43">
        <v>2.79712</v>
      </c>
      <c r="GF43">
        <v>0.102454</v>
      </c>
      <c r="GG43">
        <v>0.103453</v>
      </c>
      <c r="GH43">
        <v>0.114488</v>
      </c>
      <c r="GI43">
        <v>0.109573</v>
      </c>
      <c r="GJ43">
        <v>27892</v>
      </c>
      <c r="GK43">
        <v>22220.3</v>
      </c>
      <c r="GL43">
        <v>29057.1</v>
      </c>
      <c r="GM43">
        <v>24289.7</v>
      </c>
      <c r="GN43">
        <v>32733.2</v>
      </c>
      <c r="GO43">
        <v>31562.4</v>
      </c>
      <c r="GP43">
        <v>40093.2</v>
      </c>
      <c r="GQ43">
        <v>39629.8</v>
      </c>
      <c r="GR43">
        <v>2.1326</v>
      </c>
      <c r="GS43">
        <v>1.82908</v>
      </c>
      <c r="GT43">
        <v>0.0442788</v>
      </c>
      <c r="GU43">
        <v>0</v>
      </c>
      <c r="GV43">
        <v>27.2993</v>
      </c>
      <c r="GW43">
        <v>999.9</v>
      </c>
      <c r="GX43">
        <v>58.4</v>
      </c>
      <c r="GY43">
        <v>33.7</v>
      </c>
      <c r="GZ43">
        <v>30.2751</v>
      </c>
      <c r="HA43">
        <v>62.0981</v>
      </c>
      <c r="HB43">
        <v>34.6995</v>
      </c>
      <c r="HC43">
        <v>1</v>
      </c>
      <c r="HD43">
        <v>0.205645</v>
      </c>
      <c r="HE43">
        <v>-0.178701</v>
      </c>
      <c r="HF43">
        <v>20.2776</v>
      </c>
      <c r="HG43">
        <v>5.22762</v>
      </c>
      <c r="HH43">
        <v>11.9141</v>
      </c>
      <c r="HI43">
        <v>4.96375</v>
      </c>
      <c r="HJ43">
        <v>3.292</v>
      </c>
      <c r="HK43">
        <v>9999</v>
      </c>
      <c r="HL43">
        <v>9999</v>
      </c>
      <c r="HM43">
        <v>9999</v>
      </c>
      <c r="HN43">
        <v>999.9</v>
      </c>
      <c r="HO43">
        <v>4.97029</v>
      </c>
      <c r="HP43">
        <v>1.87531</v>
      </c>
      <c r="HQ43">
        <v>1.87403</v>
      </c>
      <c r="HR43">
        <v>1.87323</v>
      </c>
      <c r="HS43">
        <v>1.87469</v>
      </c>
      <c r="HT43">
        <v>1.86966</v>
      </c>
      <c r="HU43">
        <v>1.87378</v>
      </c>
      <c r="HV43">
        <v>1.87887</v>
      </c>
      <c r="HW43">
        <v>0</v>
      </c>
      <c r="HX43">
        <v>0</v>
      </c>
      <c r="HY43">
        <v>0</v>
      </c>
      <c r="HZ43">
        <v>0</v>
      </c>
      <c r="IA43" t="s">
        <v>423</v>
      </c>
      <c r="IB43" t="s">
        <v>424</v>
      </c>
      <c r="IC43" t="s">
        <v>425</v>
      </c>
      <c r="ID43" t="s">
        <v>425</v>
      </c>
      <c r="IE43" t="s">
        <v>425</v>
      </c>
      <c r="IF43" t="s">
        <v>425</v>
      </c>
      <c r="IG43">
        <v>0</v>
      </c>
      <c r="IH43">
        <v>100</v>
      </c>
      <c r="II43">
        <v>100</v>
      </c>
      <c r="IJ43">
        <v>1.273</v>
      </c>
      <c r="IK43">
        <v>0.2811</v>
      </c>
      <c r="IL43">
        <v>1.217765035071567</v>
      </c>
      <c r="IM43">
        <v>0.0006505169527216642</v>
      </c>
      <c r="IN43">
        <v>-9.946525650119643E-07</v>
      </c>
      <c r="IO43">
        <v>9.726639054903232E-11</v>
      </c>
      <c r="IP43">
        <v>-0.06529425260782898</v>
      </c>
      <c r="IQ43">
        <v>-0.001002495894158835</v>
      </c>
      <c r="IR43">
        <v>0.0007384742138202362</v>
      </c>
      <c r="IS43">
        <v>2.770066711642725E-07</v>
      </c>
      <c r="IT43">
        <v>0</v>
      </c>
      <c r="IU43">
        <v>1810</v>
      </c>
      <c r="IV43">
        <v>1</v>
      </c>
      <c r="IW43">
        <v>29</v>
      </c>
      <c r="IX43">
        <v>2</v>
      </c>
      <c r="IY43">
        <v>4.5</v>
      </c>
      <c r="IZ43">
        <v>1.07788</v>
      </c>
      <c r="JA43">
        <v>2.44751</v>
      </c>
      <c r="JB43">
        <v>1.42578</v>
      </c>
      <c r="JC43">
        <v>2.26807</v>
      </c>
      <c r="JD43">
        <v>1.54785</v>
      </c>
      <c r="JE43">
        <v>2.44751</v>
      </c>
      <c r="JF43">
        <v>38.4034</v>
      </c>
      <c r="JG43">
        <v>15.2528</v>
      </c>
      <c r="JH43">
        <v>18</v>
      </c>
      <c r="JI43">
        <v>628.648</v>
      </c>
      <c r="JJ43">
        <v>417.096</v>
      </c>
      <c r="JK43">
        <v>27.9647</v>
      </c>
      <c r="JL43">
        <v>29.8457</v>
      </c>
      <c r="JM43">
        <v>30.0001</v>
      </c>
      <c r="JN43">
        <v>29.7608</v>
      </c>
      <c r="JO43">
        <v>29.7041</v>
      </c>
      <c r="JP43">
        <v>21.5899</v>
      </c>
      <c r="JQ43">
        <v>30.9302</v>
      </c>
      <c r="JR43">
        <v>88.5432</v>
      </c>
      <c r="JS43">
        <v>27.9456</v>
      </c>
      <c r="JT43">
        <v>411.121</v>
      </c>
      <c r="JU43">
        <v>20.9466</v>
      </c>
      <c r="JV43">
        <v>94.69199999999999</v>
      </c>
      <c r="JW43">
        <v>100.825</v>
      </c>
    </row>
    <row r="44" spans="1:283">
      <c r="A44">
        <v>28</v>
      </c>
      <c r="B44">
        <v>1690473829.1</v>
      </c>
      <c r="C44">
        <v>3809.5</v>
      </c>
      <c r="D44" t="s">
        <v>557</v>
      </c>
      <c r="E44" t="s">
        <v>558</v>
      </c>
      <c r="F44">
        <v>15</v>
      </c>
      <c r="L44" t="s">
        <v>529</v>
      </c>
      <c r="N44" t="s">
        <v>530</v>
      </c>
      <c r="O44" t="s">
        <v>531</v>
      </c>
      <c r="P44">
        <v>1690473821.349999</v>
      </c>
      <c r="Q44">
        <f>(R44)/1000</f>
        <v>0</v>
      </c>
      <c r="R44">
        <f>1000*DB44*AP44*(CX44-CY44)/(100*CQ44*(1000-AP44*CX44))</f>
        <v>0</v>
      </c>
      <c r="S44">
        <f>DB44*AP44*(CW44-CV44*(1000-AP44*CY44)/(1000-AP44*CX44))/(100*CQ44)</f>
        <v>0</v>
      </c>
      <c r="T44">
        <f>CV44 - IF(AP44&gt;1, S44*CQ44*100.0/(AR44*DJ44), 0)</f>
        <v>0</v>
      </c>
      <c r="U44">
        <f>((AA44-Q44/2)*T44-S44)/(AA44+Q44/2)</f>
        <v>0</v>
      </c>
      <c r="V44">
        <f>U44*(DC44+DD44)/1000.0</f>
        <v>0</v>
      </c>
      <c r="W44">
        <f>(CV44 - IF(AP44&gt;1, S44*CQ44*100.0/(AR44*DJ44), 0))*(DC44+DD44)/1000.0</f>
        <v>0</v>
      </c>
      <c r="X44">
        <f>2.0/((1/Z44-1/Y44)+SIGN(Z44)*SQRT((1/Z44-1/Y44)*(1/Z44-1/Y44) + 4*CR44/((CR44+1)*(CR44+1))*(2*1/Z44*1/Y44-1/Y44*1/Y44)))</f>
        <v>0</v>
      </c>
      <c r="Y44">
        <f>IF(LEFT(CS44,1)&lt;&gt;"0",IF(LEFT(CS44,1)="1",3.0,CT44),$D$5+$E$5*(DJ44*DC44/($K$5*1000))+$F$5*(DJ44*DC44/($K$5*1000))*MAX(MIN(CQ44,$J$5),$I$5)*MAX(MIN(CQ44,$J$5),$I$5)+$G$5*MAX(MIN(CQ44,$J$5),$I$5)*(DJ44*DC44/($K$5*1000))+$H$5*(DJ44*DC44/($K$5*1000))*(DJ44*DC44/($K$5*1000)))</f>
        <v>0</v>
      </c>
      <c r="Z44">
        <f>Q44*(1000-(1000*0.61365*exp(17.502*AD44/(240.97+AD44))/(DC44+DD44)+CX44)/2)/(1000*0.61365*exp(17.502*AD44/(240.97+AD44))/(DC44+DD44)-CX44)</f>
        <v>0</v>
      </c>
      <c r="AA44">
        <f>1/((CR44+1)/(X44/1.6)+1/(Y44/1.37)) + CR44/((CR44+1)/(X44/1.6) + CR44/(Y44/1.37))</f>
        <v>0</v>
      </c>
      <c r="AB44">
        <f>(CM44*CP44)</f>
        <v>0</v>
      </c>
      <c r="AC44">
        <f>(DE44+(AB44+2*0.95*5.67E-8*(((DE44+$B$7)+273)^4-(DE44+273)^4)-44100*Q44)/(1.84*29.3*Y44+8*0.95*5.67E-8*(DE44+273)^3))</f>
        <v>0</v>
      </c>
      <c r="AD44">
        <f>($C$7*DF44+$D$7*DG44+$E$7*AC44)</f>
        <v>0</v>
      </c>
      <c r="AE44">
        <f>0.61365*exp(17.502*AD44/(240.97+AD44))</f>
        <v>0</v>
      </c>
      <c r="AF44">
        <f>(AG44/AH44*100)</f>
        <v>0</v>
      </c>
      <c r="AG44">
        <f>CX44*(DC44+DD44)/1000</f>
        <v>0</v>
      </c>
      <c r="AH44">
        <f>0.61365*exp(17.502*DE44/(240.97+DE44))</f>
        <v>0</v>
      </c>
      <c r="AI44">
        <f>(AE44-CX44*(DC44+DD44)/1000)</f>
        <v>0</v>
      </c>
      <c r="AJ44">
        <f>(-Q44*44100)</f>
        <v>0</v>
      </c>
      <c r="AK44">
        <f>2*29.3*Y44*0.92*(DE44-AD44)</f>
        <v>0</v>
      </c>
      <c r="AL44">
        <f>2*0.95*5.67E-8*(((DE44+$B$7)+273)^4-(AD44+273)^4)</f>
        <v>0</v>
      </c>
      <c r="AM44">
        <f>AB44+AL44+AJ44+AK44</f>
        <v>0</v>
      </c>
      <c r="AN44">
        <v>0</v>
      </c>
      <c r="AO44">
        <v>0</v>
      </c>
      <c r="AP44">
        <f>IF(AN44*$H$13&gt;=AR44,1.0,(AR44/(AR44-AN44*$H$13)))</f>
        <v>0</v>
      </c>
      <c r="AQ44">
        <f>(AP44-1)*100</f>
        <v>0</v>
      </c>
      <c r="AR44">
        <f>MAX(0,($B$13+$C$13*DJ44)/(1+$D$13*DJ44)*DC44/(DE44+273)*$E$13)</f>
        <v>0</v>
      </c>
      <c r="AS44" t="s">
        <v>559</v>
      </c>
      <c r="AT44">
        <v>12559.4</v>
      </c>
      <c r="AU44">
        <v>586.6096000000001</v>
      </c>
      <c r="AV44">
        <v>2296.48</v>
      </c>
      <c r="AW44">
        <f>1-AU44/AV44</f>
        <v>0</v>
      </c>
      <c r="AX44">
        <v>-1.734257349012964</v>
      </c>
      <c r="AY44" t="s">
        <v>419</v>
      </c>
      <c r="AZ44" t="s">
        <v>419</v>
      </c>
      <c r="BA44">
        <v>0</v>
      </c>
      <c r="BB44">
        <v>0</v>
      </c>
      <c r="BC44">
        <f>1-BA44/BB44</f>
        <v>0</v>
      </c>
      <c r="BD44">
        <v>0.5</v>
      </c>
      <c r="BE44">
        <f>CN44</f>
        <v>0</v>
      </c>
      <c r="BF44">
        <f>S44</f>
        <v>0</v>
      </c>
      <c r="BG44">
        <f>BC44*BD44*BE44</f>
        <v>0</v>
      </c>
      <c r="BH44">
        <f>(BF44-AX44)/BE44</f>
        <v>0</v>
      </c>
      <c r="BI44">
        <f>(AV44-BB44)/BB44</f>
        <v>0</v>
      </c>
      <c r="BJ44">
        <f>AU44/(AW44+AU44/BB44)</f>
        <v>0</v>
      </c>
      <c r="BK44" t="s">
        <v>419</v>
      </c>
      <c r="BL44">
        <v>0</v>
      </c>
      <c r="BM44">
        <f>IF(BL44&lt;&gt;0, BL44, BJ44)</f>
        <v>0</v>
      </c>
      <c r="BN44">
        <f>1-BM44/BB44</f>
        <v>0</v>
      </c>
      <c r="BO44">
        <f>(BB44-BA44)/(BB44-BM44)</f>
        <v>0</v>
      </c>
      <c r="BP44">
        <f>(AV44-BB44)/(AV44-BM44)</f>
        <v>0</v>
      </c>
      <c r="BQ44">
        <f>(BB44-BA44)/(BB44-AU44)</f>
        <v>0</v>
      </c>
      <c r="BR44">
        <f>(AV44-BB44)/(AV44-AU44)</f>
        <v>0</v>
      </c>
      <c r="BS44">
        <f>(BO44*BM44/BA44)</f>
        <v>0</v>
      </c>
      <c r="BT44">
        <f>(1-BS44)</f>
        <v>0</v>
      </c>
      <c r="BU44">
        <v>3599</v>
      </c>
      <c r="BV44">
        <v>300</v>
      </c>
      <c r="BW44">
        <v>300</v>
      </c>
      <c r="BX44">
        <v>300</v>
      </c>
      <c r="BY44">
        <v>12559.4</v>
      </c>
      <c r="BZ44">
        <v>2197.29</v>
      </c>
      <c r="CA44">
        <v>-0.010394</v>
      </c>
      <c r="CB44">
        <v>-20.01</v>
      </c>
      <c r="CC44" t="s">
        <v>419</v>
      </c>
      <c r="CD44" t="s">
        <v>419</v>
      </c>
      <c r="CE44" t="s">
        <v>419</v>
      </c>
      <c r="CF44" t="s">
        <v>419</v>
      </c>
      <c r="CG44" t="s">
        <v>419</v>
      </c>
      <c r="CH44" t="s">
        <v>419</v>
      </c>
      <c r="CI44" t="s">
        <v>419</v>
      </c>
      <c r="CJ44" t="s">
        <v>419</v>
      </c>
      <c r="CK44" t="s">
        <v>419</v>
      </c>
      <c r="CL44" t="s">
        <v>419</v>
      </c>
      <c r="CM44">
        <f>$B$11*DK44+$C$11*DL44+$F$11*DW44*(1-DZ44)</f>
        <v>0</v>
      </c>
      <c r="CN44">
        <f>CM44*CO44</f>
        <v>0</v>
      </c>
      <c r="CO44">
        <f>($B$11*$D$9+$C$11*$D$9+$F$11*((EJ44+EB44)/MAX(EJ44+EB44+EK44, 0.1)*$I$9+EK44/MAX(EJ44+EB44+EK44, 0.1)*$J$9))/($B$11+$C$11+$F$11)</f>
        <v>0</v>
      </c>
      <c r="CP44">
        <f>($B$11*$K$9+$C$11*$K$9+$F$11*((EJ44+EB44)/MAX(EJ44+EB44+EK44, 0.1)*$P$9+EK44/MAX(EJ44+EB44+EK44, 0.1)*$Q$9))/($B$11+$C$11+$F$11)</f>
        <v>0</v>
      </c>
      <c r="CQ44">
        <v>6</v>
      </c>
      <c r="CR44">
        <v>0.5</v>
      </c>
      <c r="CS44" t="s">
        <v>420</v>
      </c>
      <c r="CT44">
        <v>2</v>
      </c>
      <c r="CU44">
        <v>1690473821.349999</v>
      </c>
      <c r="CV44">
        <v>409.9559333333333</v>
      </c>
      <c r="CW44">
        <v>410.0164</v>
      </c>
      <c r="CX44">
        <v>5.051792000000001</v>
      </c>
      <c r="CY44">
        <v>0.6975683000000001</v>
      </c>
      <c r="CZ44">
        <v>408.8159333333333</v>
      </c>
      <c r="DA44">
        <v>5.102934666666668</v>
      </c>
      <c r="DB44">
        <v>600.2148333333333</v>
      </c>
      <c r="DC44">
        <v>101.3595333333334</v>
      </c>
      <c r="DD44">
        <v>0.09990874666666667</v>
      </c>
      <c r="DE44">
        <v>28.45147</v>
      </c>
      <c r="DF44">
        <v>27.66212666666667</v>
      </c>
      <c r="DG44">
        <v>999.9000000000002</v>
      </c>
      <c r="DH44">
        <v>0</v>
      </c>
      <c r="DI44">
        <v>0</v>
      </c>
      <c r="DJ44">
        <v>9999.367999999997</v>
      </c>
      <c r="DK44">
        <v>0</v>
      </c>
      <c r="DL44">
        <v>1847.363666666667</v>
      </c>
      <c r="DM44">
        <v>0.07275192266666666</v>
      </c>
      <c r="DN44">
        <v>412.1714333333333</v>
      </c>
      <c r="DO44">
        <v>410.3028</v>
      </c>
      <c r="DP44">
        <v>4.354224333333333</v>
      </c>
      <c r="DQ44">
        <v>410.0164</v>
      </c>
      <c r="DR44">
        <v>0.6975683000000001</v>
      </c>
      <c r="DS44">
        <v>0.5120468666666667</v>
      </c>
      <c r="DT44">
        <v>0.07070515333333333</v>
      </c>
      <c r="DU44">
        <v>-2.467101333333333</v>
      </c>
      <c r="DV44">
        <v>-26.48372666666666</v>
      </c>
      <c r="DW44">
        <v>0.0499931</v>
      </c>
      <c r="DX44">
        <v>0</v>
      </c>
      <c r="DY44">
        <v>0</v>
      </c>
      <c r="DZ44">
        <v>0</v>
      </c>
      <c r="EA44">
        <v>586.3556666666666</v>
      </c>
      <c r="EB44">
        <v>0.0499931</v>
      </c>
      <c r="EC44">
        <v>1083.708666666667</v>
      </c>
      <c r="ED44">
        <v>-1.986333333333333</v>
      </c>
      <c r="EE44">
        <v>34.2143</v>
      </c>
      <c r="EF44">
        <v>38.01229999999999</v>
      </c>
      <c r="EG44">
        <v>35.87056666666665</v>
      </c>
      <c r="EH44">
        <v>37.70589999999999</v>
      </c>
      <c r="EI44">
        <v>36.39353333333334</v>
      </c>
      <c r="EJ44">
        <v>0</v>
      </c>
      <c r="EK44">
        <v>0</v>
      </c>
      <c r="EL44">
        <v>0</v>
      </c>
      <c r="EM44">
        <v>116.6000001430511</v>
      </c>
      <c r="EN44">
        <v>0</v>
      </c>
      <c r="EO44">
        <v>586.6096000000001</v>
      </c>
      <c r="EP44">
        <v>16.82692302481878</v>
      </c>
      <c r="EQ44">
        <v>46.55769196756012</v>
      </c>
      <c r="ER44">
        <v>1084.0596</v>
      </c>
      <c r="ES44">
        <v>15</v>
      </c>
      <c r="ET44">
        <v>1690473850.1</v>
      </c>
      <c r="EU44" t="s">
        <v>560</v>
      </c>
      <c r="EV44">
        <v>1690473850.1</v>
      </c>
      <c r="EW44">
        <v>1690473443.1</v>
      </c>
      <c r="EX44">
        <v>22</v>
      </c>
      <c r="EY44">
        <v>-0.134</v>
      </c>
      <c r="EZ44">
        <v>-0.013</v>
      </c>
      <c r="FA44">
        <v>1.14</v>
      </c>
      <c r="FB44">
        <v>0.226</v>
      </c>
      <c r="FC44">
        <v>410</v>
      </c>
      <c r="FD44">
        <v>21</v>
      </c>
      <c r="FE44">
        <v>0.41</v>
      </c>
      <c r="FF44">
        <v>0.06</v>
      </c>
      <c r="FG44">
        <v>-1.866568680725179</v>
      </c>
      <c r="FH44">
        <v>0.01407715360347178</v>
      </c>
      <c r="FI44">
        <v>0.03321571304483548</v>
      </c>
      <c r="FJ44">
        <v>1</v>
      </c>
      <c r="FK44">
        <v>0.065679208</v>
      </c>
      <c r="FL44">
        <v>0.1035211672795496</v>
      </c>
      <c r="FM44">
        <v>0.03311503538470759</v>
      </c>
      <c r="FN44">
        <v>1</v>
      </c>
      <c r="FO44">
        <v>410.0916</v>
      </c>
      <c r="FP44">
        <v>-0.2543626251384291</v>
      </c>
      <c r="FQ44">
        <v>0.0337664527798433</v>
      </c>
      <c r="FR44">
        <v>1</v>
      </c>
      <c r="FS44">
        <v>4.379107500000001</v>
      </c>
      <c r="FT44">
        <v>-0.4820179362101374</v>
      </c>
      <c r="FU44">
        <v>0.04653727698039493</v>
      </c>
      <c r="FV44">
        <v>1</v>
      </c>
      <c r="FW44">
        <v>5.05701</v>
      </c>
      <c r="FX44">
        <v>-0.6237848275861934</v>
      </c>
      <c r="FY44">
        <v>0.04506532125703757</v>
      </c>
      <c r="FZ44">
        <v>1</v>
      </c>
      <c r="GA44">
        <v>5</v>
      </c>
      <c r="GB44">
        <v>5</v>
      </c>
      <c r="GC44" t="s">
        <v>459</v>
      </c>
      <c r="GD44">
        <v>3.17483</v>
      </c>
      <c r="GE44">
        <v>2.79711</v>
      </c>
      <c r="GF44">
        <v>0.10228</v>
      </c>
      <c r="GG44">
        <v>0.102992</v>
      </c>
      <c r="GH44">
        <v>0.0367541</v>
      </c>
      <c r="GI44">
        <v>0.00614725</v>
      </c>
      <c r="GJ44">
        <v>27903.9</v>
      </c>
      <c r="GK44">
        <v>22233.9</v>
      </c>
      <c r="GL44">
        <v>29063.7</v>
      </c>
      <c r="GM44">
        <v>24291.8</v>
      </c>
      <c r="GN44">
        <v>35649.4</v>
      </c>
      <c r="GO44">
        <v>35252.8</v>
      </c>
      <c r="GP44">
        <v>40108.1</v>
      </c>
      <c r="GQ44">
        <v>39634.3</v>
      </c>
      <c r="GR44">
        <v>2.13375</v>
      </c>
      <c r="GS44">
        <v>1.7833</v>
      </c>
      <c r="GT44">
        <v>0.0306964</v>
      </c>
      <c r="GU44">
        <v>0</v>
      </c>
      <c r="GV44">
        <v>27.1788</v>
      </c>
      <c r="GW44">
        <v>999.9</v>
      </c>
      <c r="GX44">
        <v>40.5</v>
      </c>
      <c r="GY44">
        <v>34</v>
      </c>
      <c r="GZ44">
        <v>21.3494</v>
      </c>
      <c r="HA44">
        <v>62.3581</v>
      </c>
      <c r="HB44">
        <v>36.4103</v>
      </c>
      <c r="HC44">
        <v>1</v>
      </c>
      <c r="HD44">
        <v>0.213201</v>
      </c>
      <c r="HE44">
        <v>-2.81426</v>
      </c>
      <c r="HF44">
        <v>20.2543</v>
      </c>
      <c r="HG44">
        <v>5.22478</v>
      </c>
      <c r="HH44">
        <v>11.9141</v>
      </c>
      <c r="HI44">
        <v>4.96375</v>
      </c>
      <c r="HJ44">
        <v>3.292</v>
      </c>
      <c r="HK44">
        <v>9999</v>
      </c>
      <c r="HL44">
        <v>9999</v>
      </c>
      <c r="HM44">
        <v>9999</v>
      </c>
      <c r="HN44">
        <v>999.9</v>
      </c>
      <c r="HO44">
        <v>4.97025</v>
      </c>
      <c r="HP44">
        <v>1.87531</v>
      </c>
      <c r="HQ44">
        <v>1.87408</v>
      </c>
      <c r="HR44">
        <v>1.87329</v>
      </c>
      <c r="HS44">
        <v>1.87469</v>
      </c>
      <c r="HT44">
        <v>1.86966</v>
      </c>
      <c r="HU44">
        <v>1.8738</v>
      </c>
      <c r="HV44">
        <v>1.8789</v>
      </c>
      <c r="HW44">
        <v>0</v>
      </c>
      <c r="HX44">
        <v>0</v>
      </c>
      <c r="HY44">
        <v>0</v>
      </c>
      <c r="HZ44">
        <v>0</v>
      </c>
      <c r="IA44" t="s">
        <v>423</v>
      </c>
      <c r="IB44" t="s">
        <v>424</v>
      </c>
      <c r="IC44" t="s">
        <v>425</v>
      </c>
      <c r="ID44" t="s">
        <v>425</v>
      </c>
      <c r="IE44" t="s">
        <v>425</v>
      </c>
      <c r="IF44" t="s">
        <v>425</v>
      </c>
      <c r="IG44">
        <v>0</v>
      </c>
      <c r="IH44">
        <v>100</v>
      </c>
      <c r="II44">
        <v>100</v>
      </c>
      <c r="IJ44">
        <v>1.14</v>
      </c>
      <c r="IK44">
        <v>-0.0516</v>
      </c>
      <c r="IL44">
        <v>1.166927341270047</v>
      </c>
      <c r="IM44">
        <v>0.0006505169527216642</v>
      </c>
      <c r="IN44">
        <v>-9.946525650119643E-07</v>
      </c>
      <c r="IO44">
        <v>9.726639054903232E-11</v>
      </c>
      <c r="IP44">
        <v>-0.06529425260782898</v>
      </c>
      <c r="IQ44">
        <v>-0.001002495894158835</v>
      </c>
      <c r="IR44">
        <v>0.0007384742138202362</v>
      </c>
      <c r="IS44">
        <v>2.770066711642725E-07</v>
      </c>
      <c r="IT44">
        <v>0</v>
      </c>
      <c r="IU44">
        <v>1810</v>
      </c>
      <c r="IV44">
        <v>1</v>
      </c>
      <c r="IW44">
        <v>29</v>
      </c>
      <c r="IX44">
        <v>1.7</v>
      </c>
      <c r="IY44">
        <v>6.4</v>
      </c>
      <c r="IZ44">
        <v>1.05835</v>
      </c>
      <c r="JA44">
        <v>2.43896</v>
      </c>
      <c r="JB44">
        <v>1.42578</v>
      </c>
      <c r="JC44">
        <v>2.26929</v>
      </c>
      <c r="JD44">
        <v>1.54785</v>
      </c>
      <c r="JE44">
        <v>2.46826</v>
      </c>
      <c r="JF44">
        <v>38.7717</v>
      </c>
      <c r="JG44">
        <v>15.2353</v>
      </c>
      <c r="JH44">
        <v>18</v>
      </c>
      <c r="JI44">
        <v>630.039</v>
      </c>
      <c r="JJ44">
        <v>392.091</v>
      </c>
      <c r="JK44">
        <v>30.482</v>
      </c>
      <c r="JL44">
        <v>29.9083</v>
      </c>
      <c r="JM44">
        <v>30.0004</v>
      </c>
      <c r="JN44">
        <v>29.8128</v>
      </c>
      <c r="JO44">
        <v>29.756</v>
      </c>
      <c r="JP44">
        <v>21.2001</v>
      </c>
      <c r="JQ44">
        <v>100</v>
      </c>
      <c r="JR44">
        <v>0</v>
      </c>
      <c r="JS44">
        <v>30.5317</v>
      </c>
      <c r="JT44">
        <v>409.984</v>
      </c>
      <c r="JU44">
        <v>21.2188</v>
      </c>
      <c r="JV44">
        <v>94.7214</v>
      </c>
      <c r="JW44">
        <v>100.835</v>
      </c>
    </row>
    <row r="45" spans="1:283">
      <c r="A45">
        <v>29</v>
      </c>
      <c r="B45">
        <v>1690474008.6</v>
      </c>
      <c r="C45">
        <v>3989</v>
      </c>
      <c r="D45" t="s">
        <v>561</v>
      </c>
      <c r="E45" t="s">
        <v>562</v>
      </c>
      <c r="F45">
        <v>15</v>
      </c>
      <c r="L45" t="s">
        <v>529</v>
      </c>
      <c r="N45" t="s">
        <v>530</v>
      </c>
      <c r="O45" t="s">
        <v>531</v>
      </c>
      <c r="P45">
        <v>1690474000.599999</v>
      </c>
      <c r="Q45">
        <f>(R45)/1000</f>
        <v>0</v>
      </c>
      <c r="R45">
        <f>1000*DB45*AP45*(CX45-CY45)/(100*CQ45*(1000-AP45*CX45))</f>
        <v>0</v>
      </c>
      <c r="S45">
        <f>DB45*AP45*(CW45-CV45*(1000-AP45*CY45)/(1000-AP45*CX45))/(100*CQ45)</f>
        <v>0</v>
      </c>
      <c r="T45">
        <f>CV45 - IF(AP45&gt;1, S45*CQ45*100.0/(AR45*DJ45), 0)</f>
        <v>0</v>
      </c>
      <c r="U45">
        <f>((AA45-Q45/2)*T45-S45)/(AA45+Q45/2)</f>
        <v>0</v>
      </c>
      <c r="V45">
        <f>U45*(DC45+DD45)/1000.0</f>
        <v>0</v>
      </c>
      <c r="W45">
        <f>(CV45 - IF(AP45&gt;1, S45*CQ45*100.0/(AR45*DJ45), 0))*(DC45+DD45)/1000.0</f>
        <v>0</v>
      </c>
      <c r="X45">
        <f>2.0/((1/Z45-1/Y45)+SIGN(Z45)*SQRT((1/Z45-1/Y45)*(1/Z45-1/Y45) + 4*CR45/((CR45+1)*(CR45+1))*(2*1/Z45*1/Y45-1/Y45*1/Y45)))</f>
        <v>0</v>
      </c>
      <c r="Y45">
        <f>IF(LEFT(CS45,1)&lt;&gt;"0",IF(LEFT(CS45,1)="1",3.0,CT45),$D$5+$E$5*(DJ45*DC45/($K$5*1000))+$F$5*(DJ45*DC45/($K$5*1000))*MAX(MIN(CQ45,$J$5),$I$5)*MAX(MIN(CQ45,$J$5),$I$5)+$G$5*MAX(MIN(CQ45,$J$5),$I$5)*(DJ45*DC45/($K$5*1000))+$H$5*(DJ45*DC45/($K$5*1000))*(DJ45*DC45/($K$5*1000)))</f>
        <v>0</v>
      </c>
      <c r="Z45">
        <f>Q45*(1000-(1000*0.61365*exp(17.502*AD45/(240.97+AD45))/(DC45+DD45)+CX45)/2)/(1000*0.61365*exp(17.502*AD45/(240.97+AD45))/(DC45+DD45)-CX45)</f>
        <v>0</v>
      </c>
      <c r="AA45">
        <f>1/((CR45+1)/(X45/1.6)+1/(Y45/1.37)) + CR45/((CR45+1)/(X45/1.6) + CR45/(Y45/1.37))</f>
        <v>0</v>
      </c>
      <c r="AB45">
        <f>(CM45*CP45)</f>
        <v>0</v>
      </c>
      <c r="AC45">
        <f>(DE45+(AB45+2*0.95*5.67E-8*(((DE45+$B$7)+273)^4-(DE45+273)^4)-44100*Q45)/(1.84*29.3*Y45+8*0.95*5.67E-8*(DE45+273)^3))</f>
        <v>0</v>
      </c>
      <c r="AD45">
        <f>($C$7*DF45+$D$7*DG45+$E$7*AC45)</f>
        <v>0</v>
      </c>
      <c r="AE45">
        <f>0.61365*exp(17.502*AD45/(240.97+AD45))</f>
        <v>0</v>
      </c>
      <c r="AF45">
        <f>(AG45/AH45*100)</f>
        <v>0</v>
      </c>
      <c r="AG45">
        <f>CX45*(DC45+DD45)/1000</f>
        <v>0</v>
      </c>
      <c r="AH45">
        <f>0.61365*exp(17.502*DE45/(240.97+DE45))</f>
        <v>0</v>
      </c>
      <c r="AI45">
        <f>(AE45-CX45*(DC45+DD45)/1000)</f>
        <v>0</v>
      </c>
      <c r="AJ45">
        <f>(-Q45*44100)</f>
        <v>0</v>
      </c>
      <c r="AK45">
        <f>2*29.3*Y45*0.92*(DE45-AD45)</f>
        <v>0</v>
      </c>
      <c r="AL45">
        <f>2*0.95*5.67E-8*(((DE45+$B$7)+273)^4-(AD45+273)^4)</f>
        <v>0</v>
      </c>
      <c r="AM45">
        <f>AB45+AL45+AJ45+AK45</f>
        <v>0</v>
      </c>
      <c r="AN45">
        <v>0</v>
      </c>
      <c r="AO45">
        <v>0</v>
      </c>
      <c r="AP45">
        <f>IF(AN45*$H$13&gt;=AR45,1.0,(AR45/(AR45-AN45*$H$13)))</f>
        <v>0</v>
      </c>
      <c r="AQ45">
        <f>(AP45-1)*100</f>
        <v>0</v>
      </c>
      <c r="AR45">
        <f>MAX(0,($B$13+$C$13*DJ45)/(1+$D$13*DJ45)*DC45/(DE45+273)*$E$13)</f>
        <v>0</v>
      </c>
      <c r="AS45" t="s">
        <v>559</v>
      </c>
      <c r="AT45">
        <v>12559.4</v>
      </c>
      <c r="AU45">
        <v>586.6096000000001</v>
      </c>
      <c r="AV45">
        <v>2296.48</v>
      </c>
      <c r="AW45">
        <f>1-AU45/AV45</f>
        <v>0</v>
      </c>
      <c r="AX45">
        <v>-1.734257349012964</v>
      </c>
      <c r="AY45" t="s">
        <v>563</v>
      </c>
      <c r="AZ45">
        <v>12559.5</v>
      </c>
      <c r="BA45">
        <v>566.4661599999999</v>
      </c>
      <c r="BB45">
        <v>673.546</v>
      </c>
      <c r="BC45">
        <f>1-BA45/BB45</f>
        <v>0</v>
      </c>
      <c r="BD45">
        <v>0.5</v>
      </c>
      <c r="BE45">
        <f>CN45</f>
        <v>0</v>
      </c>
      <c r="BF45">
        <f>S45</f>
        <v>0</v>
      </c>
      <c r="BG45">
        <f>BC45*BD45*BE45</f>
        <v>0</v>
      </c>
      <c r="BH45">
        <f>(BF45-AX45)/BE45</f>
        <v>0</v>
      </c>
      <c r="BI45">
        <f>(AV45-BB45)/BB45</f>
        <v>0</v>
      </c>
      <c r="BJ45">
        <f>AU45/(AW45+AU45/BB45)</f>
        <v>0</v>
      </c>
      <c r="BK45" t="s">
        <v>564</v>
      </c>
      <c r="BL45">
        <v>423.26</v>
      </c>
      <c r="BM45">
        <f>IF(BL45&lt;&gt;0, BL45, BJ45)</f>
        <v>0</v>
      </c>
      <c r="BN45">
        <f>1-BM45/BB45</f>
        <v>0</v>
      </c>
      <c r="BO45">
        <f>(BB45-BA45)/(BB45-BM45)</f>
        <v>0</v>
      </c>
      <c r="BP45">
        <f>(AV45-BB45)/(AV45-BM45)</f>
        <v>0</v>
      </c>
      <c r="BQ45">
        <f>(BB45-BA45)/(BB45-AU45)</f>
        <v>0</v>
      </c>
      <c r="BR45">
        <f>(AV45-BB45)/(AV45-AU45)</f>
        <v>0</v>
      </c>
      <c r="BS45">
        <f>(BO45*BM45/BA45)</f>
        <v>0</v>
      </c>
      <c r="BT45">
        <f>(1-BS45)</f>
        <v>0</v>
      </c>
      <c r="BU45">
        <v>3600</v>
      </c>
      <c r="BV45">
        <v>300</v>
      </c>
      <c r="BW45">
        <v>300</v>
      </c>
      <c r="BX45">
        <v>300</v>
      </c>
      <c r="BY45">
        <v>12559.5</v>
      </c>
      <c r="BZ45">
        <v>657.35</v>
      </c>
      <c r="CA45">
        <v>-0.00910087</v>
      </c>
      <c r="CB45">
        <v>-0.44</v>
      </c>
      <c r="CC45" t="s">
        <v>419</v>
      </c>
      <c r="CD45" t="s">
        <v>419</v>
      </c>
      <c r="CE45" t="s">
        <v>419</v>
      </c>
      <c r="CF45" t="s">
        <v>419</v>
      </c>
      <c r="CG45" t="s">
        <v>419</v>
      </c>
      <c r="CH45" t="s">
        <v>419</v>
      </c>
      <c r="CI45" t="s">
        <v>419</v>
      </c>
      <c r="CJ45" t="s">
        <v>419</v>
      </c>
      <c r="CK45" t="s">
        <v>419</v>
      </c>
      <c r="CL45" t="s">
        <v>419</v>
      </c>
      <c r="CM45">
        <f>$B$11*DK45+$C$11*DL45+$F$11*DW45*(1-DZ45)</f>
        <v>0</v>
      </c>
      <c r="CN45">
        <f>CM45*CO45</f>
        <v>0</v>
      </c>
      <c r="CO45">
        <f>($B$11*$D$9+$C$11*$D$9+$F$11*((EJ45+EB45)/MAX(EJ45+EB45+EK45, 0.1)*$I$9+EK45/MAX(EJ45+EB45+EK45, 0.1)*$J$9))/($B$11+$C$11+$F$11)</f>
        <v>0</v>
      </c>
      <c r="CP45">
        <f>($B$11*$K$9+$C$11*$K$9+$F$11*((EJ45+EB45)/MAX(EJ45+EB45+EK45, 0.1)*$P$9+EK45/MAX(EJ45+EB45+EK45, 0.1)*$Q$9))/($B$11+$C$11+$F$11)</f>
        <v>0</v>
      </c>
      <c r="CQ45">
        <v>6</v>
      </c>
      <c r="CR45">
        <v>0.5</v>
      </c>
      <c r="CS45" t="s">
        <v>420</v>
      </c>
      <c r="CT45">
        <v>2</v>
      </c>
      <c r="CU45">
        <v>1690474000.599999</v>
      </c>
      <c r="CV45">
        <v>389.4739032258063</v>
      </c>
      <c r="CW45">
        <v>399.9777096774194</v>
      </c>
      <c r="CX45">
        <v>4.500262258064516</v>
      </c>
      <c r="CY45">
        <v>0.478916129032258</v>
      </c>
      <c r="CZ45">
        <v>388.389193548387</v>
      </c>
      <c r="DA45">
        <v>4.504780322580645</v>
      </c>
      <c r="DB45">
        <v>600.2118709677419</v>
      </c>
      <c r="DC45">
        <v>101.3564838709677</v>
      </c>
      <c r="DD45">
        <v>0.09967605483870969</v>
      </c>
      <c r="DE45">
        <v>28.46214838709678</v>
      </c>
      <c r="DF45">
        <v>28.08843548387097</v>
      </c>
      <c r="DG45">
        <v>999.9000000000003</v>
      </c>
      <c r="DH45">
        <v>0</v>
      </c>
      <c r="DI45">
        <v>0</v>
      </c>
      <c r="DJ45">
        <v>10005.44838709677</v>
      </c>
      <c r="DK45">
        <v>0</v>
      </c>
      <c r="DL45">
        <v>1855.926129032258</v>
      </c>
      <c r="DM45">
        <v>-10.50375483870968</v>
      </c>
      <c r="DN45">
        <v>391.2346129032258</v>
      </c>
      <c r="DO45">
        <v>400.1694516129032</v>
      </c>
      <c r="DP45">
        <v>4.021345483870968</v>
      </c>
      <c r="DQ45">
        <v>399.9777096774194</v>
      </c>
      <c r="DR45">
        <v>0.478916129032258</v>
      </c>
      <c r="DS45">
        <v>0.4561306774193548</v>
      </c>
      <c r="DT45">
        <v>0.04854125483870968</v>
      </c>
      <c r="DU45">
        <v>-4.016224516129032</v>
      </c>
      <c r="DV45">
        <v>-30.50775806451613</v>
      </c>
      <c r="DW45">
        <v>1500.046774193549</v>
      </c>
      <c r="DX45">
        <v>0.9730068387096773</v>
      </c>
      <c r="DY45">
        <v>0.0269935</v>
      </c>
      <c r="DZ45">
        <v>0</v>
      </c>
      <c r="EA45">
        <v>566.6921612903227</v>
      </c>
      <c r="EB45">
        <v>4.999310000000001</v>
      </c>
      <c r="EC45">
        <v>9456.006451612906</v>
      </c>
      <c r="ED45">
        <v>13259.66774193548</v>
      </c>
      <c r="EE45">
        <v>37.18329032258065</v>
      </c>
      <c r="EF45">
        <v>41.8142258064516</v>
      </c>
      <c r="EG45">
        <v>38.17299999999999</v>
      </c>
      <c r="EH45">
        <v>41.86874193548387</v>
      </c>
      <c r="EI45">
        <v>39.47554838709676</v>
      </c>
      <c r="EJ45">
        <v>1454.692580645161</v>
      </c>
      <c r="EK45">
        <v>40.35516129032256</v>
      </c>
      <c r="EL45">
        <v>0</v>
      </c>
      <c r="EM45">
        <v>178.7999999523163</v>
      </c>
      <c r="EN45">
        <v>0</v>
      </c>
      <c r="EO45">
        <v>566.4661599999999</v>
      </c>
      <c r="EP45">
        <v>-18.44369231645936</v>
      </c>
      <c r="EQ45">
        <v>-269.1853845226223</v>
      </c>
      <c r="ER45">
        <v>9452.797200000001</v>
      </c>
      <c r="ES45">
        <v>15</v>
      </c>
      <c r="ET45">
        <v>1690473983.1</v>
      </c>
      <c r="EU45" t="s">
        <v>565</v>
      </c>
      <c r="EV45">
        <v>1690473969.6</v>
      </c>
      <c r="EW45">
        <v>1690473983.1</v>
      </c>
      <c r="EX45">
        <v>23</v>
      </c>
      <c r="EY45">
        <v>-0.057</v>
      </c>
      <c r="EZ45">
        <v>0.05</v>
      </c>
      <c r="FA45">
        <v>1.084</v>
      </c>
      <c r="FB45">
        <v>-0.015</v>
      </c>
      <c r="FC45">
        <v>400</v>
      </c>
      <c r="FD45">
        <v>0</v>
      </c>
      <c r="FE45">
        <v>0.19</v>
      </c>
      <c r="FF45">
        <v>0.05</v>
      </c>
      <c r="FG45">
        <v>8.931973803992184</v>
      </c>
      <c r="FH45">
        <v>0.7110044978846249</v>
      </c>
      <c r="FI45">
        <v>0.06787588892857502</v>
      </c>
      <c r="FJ45">
        <v>1</v>
      </c>
      <c r="FK45">
        <v>-10.42915048780488</v>
      </c>
      <c r="FL45">
        <v>-1.390181184669012</v>
      </c>
      <c r="FM45">
        <v>0.268457082930162</v>
      </c>
      <c r="FN45">
        <v>1</v>
      </c>
      <c r="FO45">
        <v>389.4758387096774</v>
      </c>
      <c r="FP45">
        <v>-0.2204032258076136</v>
      </c>
      <c r="FQ45">
        <v>0.03463458720113519</v>
      </c>
      <c r="FR45">
        <v>1</v>
      </c>
      <c r="FS45">
        <v>4.005942682926829</v>
      </c>
      <c r="FT45">
        <v>0.2343177700348426</v>
      </c>
      <c r="FU45">
        <v>0.09550574461139766</v>
      </c>
      <c r="FV45">
        <v>1</v>
      </c>
      <c r="FW45">
        <v>4.501457419354838</v>
      </c>
      <c r="FX45">
        <v>-0.1494459677419351</v>
      </c>
      <c r="FY45">
        <v>0.01123257789839426</v>
      </c>
      <c r="FZ45">
        <v>1</v>
      </c>
      <c r="GA45">
        <v>5</v>
      </c>
      <c r="GB45">
        <v>5</v>
      </c>
      <c r="GC45" t="s">
        <v>459</v>
      </c>
      <c r="GD45">
        <v>3.17492</v>
      </c>
      <c r="GE45">
        <v>2.7968</v>
      </c>
      <c r="GF45">
        <v>0.0983385</v>
      </c>
      <c r="GG45">
        <v>0.101059</v>
      </c>
      <c r="GH45">
        <v>0.0333941</v>
      </c>
      <c r="GI45">
        <v>0.00438068</v>
      </c>
      <c r="GJ45">
        <v>28036.4</v>
      </c>
      <c r="GK45">
        <v>22288</v>
      </c>
      <c r="GL45">
        <v>29073.8</v>
      </c>
      <c r="GM45">
        <v>24298.4</v>
      </c>
      <c r="GN45">
        <v>35786</v>
      </c>
      <c r="GO45">
        <v>35325.1</v>
      </c>
      <c r="GP45">
        <v>40121.4</v>
      </c>
      <c r="GQ45">
        <v>39645</v>
      </c>
      <c r="GR45">
        <v>2.13242</v>
      </c>
      <c r="GS45">
        <v>1.78055</v>
      </c>
      <c r="GT45">
        <v>0.07083639999999999</v>
      </c>
      <c r="GU45">
        <v>0</v>
      </c>
      <c r="GV45">
        <v>26.9602</v>
      </c>
      <c r="GW45">
        <v>999.9</v>
      </c>
      <c r="GX45">
        <v>36.2</v>
      </c>
      <c r="GY45">
        <v>34.5</v>
      </c>
      <c r="GZ45">
        <v>19.6204</v>
      </c>
      <c r="HA45">
        <v>61.6481</v>
      </c>
      <c r="HB45">
        <v>36.5264</v>
      </c>
      <c r="HC45">
        <v>1</v>
      </c>
      <c r="HD45">
        <v>0.205696</v>
      </c>
      <c r="HE45">
        <v>1.48725</v>
      </c>
      <c r="HF45">
        <v>20.2575</v>
      </c>
      <c r="HG45">
        <v>5.22613</v>
      </c>
      <c r="HH45">
        <v>11.9141</v>
      </c>
      <c r="HI45">
        <v>4.9637</v>
      </c>
      <c r="HJ45">
        <v>3.292</v>
      </c>
      <c r="HK45">
        <v>9999</v>
      </c>
      <c r="HL45">
        <v>9999</v>
      </c>
      <c r="HM45">
        <v>9999</v>
      </c>
      <c r="HN45">
        <v>999.9</v>
      </c>
      <c r="HO45">
        <v>4.97025</v>
      </c>
      <c r="HP45">
        <v>1.87531</v>
      </c>
      <c r="HQ45">
        <v>1.87407</v>
      </c>
      <c r="HR45">
        <v>1.87323</v>
      </c>
      <c r="HS45">
        <v>1.87469</v>
      </c>
      <c r="HT45">
        <v>1.86965</v>
      </c>
      <c r="HU45">
        <v>1.87378</v>
      </c>
      <c r="HV45">
        <v>1.87888</v>
      </c>
      <c r="HW45">
        <v>0</v>
      </c>
      <c r="HX45">
        <v>0</v>
      </c>
      <c r="HY45">
        <v>0</v>
      </c>
      <c r="HZ45">
        <v>0</v>
      </c>
      <c r="IA45" t="s">
        <v>423</v>
      </c>
      <c r="IB45" t="s">
        <v>424</v>
      </c>
      <c r="IC45" t="s">
        <v>425</v>
      </c>
      <c r="ID45" t="s">
        <v>425</v>
      </c>
      <c r="IE45" t="s">
        <v>425</v>
      </c>
      <c r="IF45" t="s">
        <v>425</v>
      </c>
      <c r="IG45">
        <v>0</v>
      </c>
      <c r="IH45">
        <v>100</v>
      </c>
      <c r="II45">
        <v>100</v>
      </c>
      <c r="IJ45">
        <v>1.085</v>
      </c>
      <c r="IK45">
        <v>-0.0046</v>
      </c>
      <c r="IL45">
        <v>0.9765559016338201</v>
      </c>
      <c r="IM45">
        <v>0.0006505169527216642</v>
      </c>
      <c r="IN45">
        <v>-9.946525650119643E-07</v>
      </c>
      <c r="IO45">
        <v>9.726639054903232E-11</v>
      </c>
      <c r="IP45">
        <v>-0.01501454431089978</v>
      </c>
      <c r="IQ45">
        <v>-0.001002495894158835</v>
      </c>
      <c r="IR45">
        <v>0.0007384742138202362</v>
      </c>
      <c r="IS45">
        <v>2.770066711642725E-07</v>
      </c>
      <c r="IT45">
        <v>0</v>
      </c>
      <c r="IU45">
        <v>1810</v>
      </c>
      <c r="IV45">
        <v>1</v>
      </c>
      <c r="IW45">
        <v>29</v>
      </c>
      <c r="IX45">
        <v>0.7</v>
      </c>
      <c r="IY45">
        <v>0.4</v>
      </c>
      <c r="IZ45">
        <v>1.0376</v>
      </c>
      <c r="JA45">
        <v>2.44507</v>
      </c>
      <c r="JB45">
        <v>1.42578</v>
      </c>
      <c r="JC45">
        <v>2.27051</v>
      </c>
      <c r="JD45">
        <v>1.54785</v>
      </c>
      <c r="JE45">
        <v>2.46948</v>
      </c>
      <c r="JF45">
        <v>38.8457</v>
      </c>
      <c r="JG45">
        <v>15.1652</v>
      </c>
      <c r="JH45">
        <v>18</v>
      </c>
      <c r="JI45">
        <v>628.917</v>
      </c>
      <c r="JJ45">
        <v>390.497</v>
      </c>
      <c r="JK45">
        <v>27.3026</v>
      </c>
      <c r="JL45">
        <v>29.8675</v>
      </c>
      <c r="JM45">
        <v>30</v>
      </c>
      <c r="JN45">
        <v>29.7999</v>
      </c>
      <c r="JO45">
        <v>29.7391</v>
      </c>
      <c r="JP45">
        <v>20.786</v>
      </c>
      <c r="JQ45">
        <v>100</v>
      </c>
      <c r="JR45">
        <v>0</v>
      </c>
      <c r="JS45">
        <v>27.1828</v>
      </c>
      <c r="JT45">
        <v>400</v>
      </c>
      <c r="JU45">
        <v>21.2188</v>
      </c>
      <c r="JV45">
        <v>94.7534</v>
      </c>
      <c r="JW45">
        <v>100.863</v>
      </c>
    </row>
    <row r="46" spans="1:283">
      <c r="A46">
        <v>30</v>
      </c>
      <c r="B46">
        <v>1690474119.1</v>
      </c>
      <c r="C46">
        <v>4099.5</v>
      </c>
      <c r="D46" t="s">
        <v>566</v>
      </c>
      <c r="E46" t="s">
        <v>567</v>
      </c>
      <c r="F46">
        <v>15</v>
      </c>
      <c r="L46" t="s">
        <v>529</v>
      </c>
      <c r="N46" t="s">
        <v>530</v>
      </c>
      <c r="O46" t="s">
        <v>531</v>
      </c>
      <c r="P46">
        <v>1690474111.349999</v>
      </c>
      <c r="Q46">
        <f>(R46)/1000</f>
        <v>0</v>
      </c>
      <c r="R46">
        <f>1000*DB46*AP46*(CX46-CY46)/(100*CQ46*(1000-AP46*CX46))</f>
        <v>0</v>
      </c>
      <c r="S46">
        <f>DB46*AP46*(CW46-CV46*(1000-AP46*CY46)/(1000-AP46*CX46))/(100*CQ46)</f>
        <v>0</v>
      </c>
      <c r="T46">
        <f>CV46 - IF(AP46&gt;1, S46*CQ46*100.0/(AR46*DJ46), 0)</f>
        <v>0</v>
      </c>
      <c r="U46">
        <f>((AA46-Q46/2)*T46-S46)/(AA46+Q46/2)</f>
        <v>0</v>
      </c>
      <c r="V46">
        <f>U46*(DC46+DD46)/1000.0</f>
        <v>0</v>
      </c>
      <c r="W46">
        <f>(CV46 - IF(AP46&gt;1, S46*CQ46*100.0/(AR46*DJ46), 0))*(DC46+DD46)/1000.0</f>
        <v>0</v>
      </c>
      <c r="X46">
        <f>2.0/((1/Z46-1/Y46)+SIGN(Z46)*SQRT((1/Z46-1/Y46)*(1/Z46-1/Y46) + 4*CR46/((CR46+1)*(CR46+1))*(2*1/Z46*1/Y46-1/Y46*1/Y46)))</f>
        <v>0</v>
      </c>
      <c r="Y46">
        <f>IF(LEFT(CS46,1)&lt;&gt;"0",IF(LEFT(CS46,1)="1",3.0,CT46),$D$5+$E$5*(DJ46*DC46/($K$5*1000))+$F$5*(DJ46*DC46/($K$5*1000))*MAX(MIN(CQ46,$J$5),$I$5)*MAX(MIN(CQ46,$J$5),$I$5)+$G$5*MAX(MIN(CQ46,$J$5),$I$5)*(DJ46*DC46/($K$5*1000))+$H$5*(DJ46*DC46/($K$5*1000))*(DJ46*DC46/($K$5*1000)))</f>
        <v>0</v>
      </c>
      <c r="Z46">
        <f>Q46*(1000-(1000*0.61365*exp(17.502*AD46/(240.97+AD46))/(DC46+DD46)+CX46)/2)/(1000*0.61365*exp(17.502*AD46/(240.97+AD46))/(DC46+DD46)-CX46)</f>
        <v>0</v>
      </c>
      <c r="AA46">
        <f>1/((CR46+1)/(X46/1.6)+1/(Y46/1.37)) + CR46/((CR46+1)/(X46/1.6) + CR46/(Y46/1.37))</f>
        <v>0</v>
      </c>
      <c r="AB46">
        <f>(CM46*CP46)</f>
        <v>0</v>
      </c>
      <c r="AC46">
        <f>(DE46+(AB46+2*0.95*5.67E-8*(((DE46+$B$7)+273)^4-(DE46+273)^4)-44100*Q46)/(1.84*29.3*Y46+8*0.95*5.67E-8*(DE46+273)^3))</f>
        <v>0</v>
      </c>
      <c r="AD46">
        <f>($C$7*DF46+$D$7*DG46+$E$7*AC46)</f>
        <v>0</v>
      </c>
      <c r="AE46">
        <f>0.61365*exp(17.502*AD46/(240.97+AD46))</f>
        <v>0</v>
      </c>
      <c r="AF46">
        <f>(AG46/AH46*100)</f>
        <v>0</v>
      </c>
      <c r="AG46">
        <f>CX46*(DC46+DD46)/1000</f>
        <v>0</v>
      </c>
      <c r="AH46">
        <f>0.61365*exp(17.502*DE46/(240.97+DE46))</f>
        <v>0</v>
      </c>
      <c r="AI46">
        <f>(AE46-CX46*(DC46+DD46)/1000)</f>
        <v>0</v>
      </c>
      <c r="AJ46">
        <f>(-Q46*44100)</f>
        <v>0</v>
      </c>
      <c r="AK46">
        <f>2*29.3*Y46*0.92*(DE46-AD46)</f>
        <v>0</v>
      </c>
      <c r="AL46">
        <f>2*0.95*5.67E-8*(((DE46+$B$7)+273)^4-(AD46+273)^4)</f>
        <v>0</v>
      </c>
      <c r="AM46">
        <f>AB46+AL46+AJ46+AK46</f>
        <v>0</v>
      </c>
      <c r="AN46">
        <v>0</v>
      </c>
      <c r="AO46">
        <v>0</v>
      </c>
      <c r="AP46">
        <f>IF(AN46*$H$13&gt;=AR46,1.0,(AR46/(AR46-AN46*$H$13)))</f>
        <v>0</v>
      </c>
      <c r="AQ46">
        <f>(AP46-1)*100</f>
        <v>0</v>
      </c>
      <c r="AR46">
        <f>MAX(0,($B$13+$C$13*DJ46)/(1+$D$13*DJ46)*DC46/(DE46+273)*$E$13)</f>
        <v>0</v>
      </c>
      <c r="AS46" t="s">
        <v>559</v>
      </c>
      <c r="AT46">
        <v>12559.4</v>
      </c>
      <c r="AU46">
        <v>586.6096000000001</v>
      </c>
      <c r="AV46">
        <v>2296.48</v>
      </c>
      <c r="AW46">
        <f>1-AU46/AV46</f>
        <v>0</v>
      </c>
      <c r="AX46">
        <v>-1.734257349012964</v>
      </c>
      <c r="AY46" t="s">
        <v>568</v>
      </c>
      <c r="AZ46">
        <v>12557.8</v>
      </c>
      <c r="BA46">
        <v>552.78152</v>
      </c>
      <c r="BB46">
        <v>648.707</v>
      </c>
      <c r="BC46">
        <f>1-BA46/BB46</f>
        <v>0</v>
      </c>
      <c r="BD46">
        <v>0.5</v>
      </c>
      <c r="BE46">
        <f>CN46</f>
        <v>0</v>
      </c>
      <c r="BF46">
        <f>S46</f>
        <v>0</v>
      </c>
      <c r="BG46">
        <f>BC46*BD46*BE46</f>
        <v>0</v>
      </c>
      <c r="BH46">
        <f>(BF46-AX46)/BE46</f>
        <v>0</v>
      </c>
      <c r="BI46">
        <f>(AV46-BB46)/BB46</f>
        <v>0</v>
      </c>
      <c r="BJ46">
        <f>AU46/(AW46+AU46/BB46)</f>
        <v>0</v>
      </c>
      <c r="BK46" t="s">
        <v>569</v>
      </c>
      <c r="BL46">
        <v>418.53</v>
      </c>
      <c r="BM46">
        <f>IF(BL46&lt;&gt;0, BL46, BJ46)</f>
        <v>0</v>
      </c>
      <c r="BN46">
        <f>1-BM46/BB46</f>
        <v>0</v>
      </c>
      <c r="BO46">
        <f>(BB46-BA46)/(BB46-BM46)</f>
        <v>0</v>
      </c>
      <c r="BP46">
        <f>(AV46-BB46)/(AV46-BM46)</f>
        <v>0</v>
      </c>
      <c r="BQ46">
        <f>(BB46-BA46)/(BB46-AU46)</f>
        <v>0</v>
      </c>
      <c r="BR46">
        <f>(AV46-BB46)/(AV46-AU46)</f>
        <v>0</v>
      </c>
      <c r="BS46">
        <f>(BO46*BM46/BA46)</f>
        <v>0</v>
      </c>
      <c r="BT46">
        <f>(1-BS46)</f>
        <v>0</v>
      </c>
      <c r="BU46">
        <v>3602</v>
      </c>
      <c r="BV46">
        <v>300</v>
      </c>
      <c r="BW46">
        <v>300</v>
      </c>
      <c r="BX46">
        <v>300</v>
      </c>
      <c r="BY46">
        <v>12557.8</v>
      </c>
      <c r="BZ46">
        <v>636.91</v>
      </c>
      <c r="CA46">
        <v>-0.00909892</v>
      </c>
      <c r="CB46">
        <v>1.12</v>
      </c>
      <c r="CC46" t="s">
        <v>419</v>
      </c>
      <c r="CD46" t="s">
        <v>419</v>
      </c>
      <c r="CE46" t="s">
        <v>419</v>
      </c>
      <c r="CF46" t="s">
        <v>419</v>
      </c>
      <c r="CG46" t="s">
        <v>419</v>
      </c>
      <c r="CH46" t="s">
        <v>419</v>
      </c>
      <c r="CI46" t="s">
        <v>419</v>
      </c>
      <c r="CJ46" t="s">
        <v>419</v>
      </c>
      <c r="CK46" t="s">
        <v>419</v>
      </c>
      <c r="CL46" t="s">
        <v>419</v>
      </c>
      <c r="CM46">
        <f>$B$11*DK46+$C$11*DL46+$F$11*DW46*(1-DZ46)</f>
        <v>0</v>
      </c>
      <c r="CN46">
        <f>CM46*CO46</f>
        <v>0</v>
      </c>
      <c r="CO46">
        <f>($B$11*$D$9+$C$11*$D$9+$F$11*((EJ46+EB46)/MAX(EJ46+EB46+EK46, 0.1)*$I$9+EK46/MAX(EJ46+EB46+EK46, 0.1)*$J$9))/($B$11+$C$11+$F$11)</f>
        <v>0</v>
      </c>
      <c r="CP46">
        <f>($B$11*$K$9+$C$11*$K$9+$F$11*((EJ46+EB46)/MAX(EJ46+EB46+EK46, 0.1)*$P$9+EK46/MAX(EJ46+EB46+EK46, 0.1)*$Q$9))/($B$11+$C$11+$F$11)</f>
        <v>0</v>
      </c>
      <c r="CQ46">
        <v>6</v>
      </c>
      <c r="CR46">
        <v>0.5</v>
      </c>
      <c r="CS46" t="s">
        <v>420</v>
      </c>
      <c r="CT46">
        <v>2</v>
      </c>
      <c r="CU46">
        <v>1690474111.349999</v>
      </c>
      <c r="CV46">
        <v>292.4280333333334</v>
      </c>
      <c r="CW46">
        <v>299.9899333333333</v>
      </c>
      <c r="CX46">
        <v>4.167592666666667</v>
      </c>
      <c r="CY46">
        <v>0.4299984666666667</v>
      </c>
      <c r="CZ46">
        <v>291.3846333333333</v>
      </c>
      <c r="DA46">
        <v>4.165369</v>
      </c>
      <c r="DB46">
        <v>600.2233000000001</v>
      </c>
      <c r="DC46">
        <v>101.3565333333333</v>
      </c>
      <c r="DD46">
        <v>0.09992603999999999</v>
      </c>
      <c r="DE46">
        <v>28.32939</v>
      </c>
      <c r="DF46">
        <v>28.07715666666666</v>
      </c>
      <c r="DG46">
        <v>999.9000000000002</v>
      </c>
      <c r="DH46">
        <v>0</v>
      </c>
      <c r="DI46">
        <v>0</v>
      </c>
      <c r="DJ46">
        <v>9991.668</v>
      </c>
      <c r="DK46">
        <v>0</v>
      </c>
      <c r="DL46">
        <v>1856.939</v>
      </c>
      <c r="DM46">
        <v>-7.561968000000001</v>
      </c>
      <c r="DN46">
        <v>293.6518666666666</v>
      </c>
      <c r="DO46">
        <v>300.1189666666667</v>
      </c>
      <c r="DP46">
        <v>3.737594333333333</v>
      </c>
      <c r="DQ46">
        <v>299.9899333333333</v>
      </c>
      <c r="DR46">
        <v>0.4299984666666667</v>
      </c>
      <c r="DS46">
        <v>0.4224130666666667</v>
      </c>
      <c r="DT46">
        <v>0.04358320666666667</v>
      </c>
      <c r="DU46">
        <v>-5.034177333333335</v>
      </c>
      <c r="DV46">
        <v>-31.63320333333333</v>
      </c>
      <c r="DW46">
        <v>1499.993</v>
      </c>
      <c r="DX46">
        <v>0.9729974999999997</v>
      </c>
      <c r="DY46">
        <v>0.02700216999999999</v>
      </c>
      <c r="DZ46">
        <v>0</v>
      </c>
      <c r="EA46">
        <v>552.821</v>
      </c>
      <c r="EB46">
        <v>4.99931</v>
      </c>
      <c r="EC46">
        <v>9280.748333333333</v>
      </c>
      <c r="ED46">
        <v>13259.16</v>
      </c>
      <c r="EE46">
        <v>37.5956</v>
      </c>
      <c r="EF46">
        <v>39.70799999999998</v>
      </c>
      <c r="EG46">
        <v>38</v>
      </c>
      <c r="EH46">
        <v>39.5248</v>
      </c>
      <c r="EI46">
        <v>38.93699999999999</v>
      </c>
      <c r="EJ46">
        <v>1454.623</v>
      </c>
      <c r="EK46">
        <v>40.37033333333331</v>
      </c>
      <c r="EL46">
        <v>0</v>
      </c>
      <c r="EM46">
        <v>110.1999998092651</v>
      </c>
      <c r="EN46">
        <v>0</v>
      </c>
      <c r="EO46">
        <v>552.78152</v>
      </c>
      <c r="EP46">
        <v>-2.79223076322238</v>
      </c>
      <c r="EQ46">
        <v>19.98153852838434</v>
      </c>
      <c r="ER46">
        <v>9280.600400000001</v>
      </c>
      <c r="ES46">
        <v>15</v>
      </c>
      <c r="ET46">
        <v>1690474093.1</v>
      </c>
      <c r="EU46" t="s">
        <v>570</v>
      </c>
      <c r="EV46">
        <v>1690474073.1</v>
      </c>
      <c r="EW46">
        <v>1690474093.1</v>
      </c>
      <c r="EX46">
        <v>24</v>
      </c>
      <c r="EY46">
        <v>-0.041</v>
      </c>
      <c r="EZ46">
        <v>0.008999999999999999</v>
      </c>
      <c r="FA46">
        <v>1.044</v>
      </c>
      <c r="FB46">
        <v>-0.007</v>
      </c>
      <c r="FC46">
        <v>300</v>
      </c>
      <c r="FD46">
        <v>0</v>
      </c>
      <c r="FE46">
        <v>0.25</v>
      </c>
      <c r="FF46">
        <v>0.02</v>
      </c>
      <c r="FG46">
        <v>6.469019992431656</v>
      </c>
      <c r="FH46">
        <v>0.003652819741133663</v>
      </c>
      <c r="FI46">
        <v>0.01757575997166538</v>
      </c>
      <c r="FJ46">
        <v>1</v>
      </c>
      <c r="FK46">
        <v>-7.564331749999999</v>
      </c>
      <c r="FL46">
        <v>0.01457437148217552</v>
      </c>
      <c r="FM46">
        <v>0.02250951986243817</v>
      </c>
      <c r="FN46">
        <v>1</v>
      </c>
      <c r="FO46">
        <v>292.4262</v>
      </c>
      <c r="FP46">
        <v>0.06962402669568593</v>
      </c>
      <c r="FQ46">
        <v>0.01526302722267332</v>
      </c>
      <c r="FR46">
        <v>1</v>
      </c>
      <c r="FS46">
        <v>3.737921</v>
      </c>
      <c r="FT46">
        <v>-0.01155534709194306</v>
      </c>
      <c r="FU46">
        <v>0.007395721330607339</v>
      </c>
      <c r="FV46">
        <v>1</v>
      </c>
      <c r="FW46">
        <v>4.168015666666666</v>
      </c>
      <c r="FX46">
        <v>-0.05078416017798196</v>
      </c>
      <c r="FY46">
        <v>0.003710089561662243</v>
      </c>
      <c r="FZ46">
        <v>1</v>
      </c>
      <c r="GA46">
        <v>5</v>
      </c>
      <c r="GB46">
        <v>5</v>
      </c>
      <c r="GC46" t="s">
        <v>459</v>
      </c>
      <c r="GD46">
        <v>3.17497</v>
      </c>
      <c r="GE46">
        <v>2.79711</v>
      </c>
      <c r="GF46">
        <v>0.0781352</v>
      </c>
      <c r="GG46">
        <v>0.08042580000000001</v>
      </c>
      <c r="GH46">
        <v>0.0313348</v>
      </c>
      <c r="GI46">
        <v>0.00396671</v>
      </c>
      <c r="GJ46">
        <v>28657.3</v>
      </c>
      <c r="GK46">
        <v>22793.7</v>
      </c>
      <c r="GL46">
        <v>29066.6</v>
      </c>
      <c r="GM46">
        <v>24292.3</v>
      </c>
      <c r="GN46">
        <v>35852.8</v>
      </c>
      <c r="GO46">
        <v>35329.7</v>
      </c>
      <c r="GP46">
        <v>40111.7</v>
      </c>
      <c r="GQ46">
        <v>39634.8</v>
      </c>
      <c r="GR46">
        <v>2.1314</v>
      </c>
      <c r="GS46">
        <v>1.77775</v>
      </c>
      <c r="GT46">
        <v>0.069607</v>
      </c>
      <c r="GU46">
        <v>0</v>
      </c>
      <c r="GV46">
        <v>26.9486</v>
      </c>
      <c r="GW46">
        <v>999.9</v>
      </c>
      <c r="GX46">
        <v>34.9</v>
      </c>
      <c r="GY46">
        <v>34.8</v>
      </c>
      <c r="GZ46">
        <v>19.2351</v>
      </c>
      <c r="HA46">
        <v>62.128</v>
      </c>
      <c r="HB46">
        <v>35.6571</v>
      </c>
      <c r="HC46">
        <v>1</v>
      </c>
      <c r="HD46">
        <v>0.214543</v>
      </c>
      <c r="HE46">
        <v>1.34076</v>
      </c>
      <c r="HF46">
        <v>20.2594</v>
      </c>
      <c r="HG46">
        <v>5.22328</v>
      </c>
      <c r="HH46">
        <v>11.9138</v>
      </c>
      <c r="HI46">
        <v>4.96375</v>
      </c>
      <c r="HJ46">
        <v>3.292</v>
      </c>
      <c r="HK46">
        <v>9999</v>
      </c>
      <c r="HL46">
        <v>9999</v>
      </c>
      <c r="HM46">
        <v>9999</v>
      </c>
      <c r="HN46">
        <v>999.9</v>
      </c>
      <c r="HO46">
        <v>4.97024</v>
      </c>
      <c r="HP46">
        <v>1.87531</v>
      </c>
      <c r="HQ46">
        <v>1.87406</v>
      </c>
      <c r="HR46">
        <v>1.87323</v>
      </c>
      <c r="HS46">
        <v>1.87469</v>
      </c>
      <c r="HT46">
        <v>1.86966</v>
      </c>
      <c r="HU46">
        <v>1.87379</v>
      </c>
      <c r="HV46">
        <v>1.87889</v>
      </c>
      <c r="HW46">
        <v>0</v>
      </c>
      <c r="HX46">
        <v>0</v>
      </c>
      <c r="HY46">
        <v>0</v>
      </c>
      <c r="HZ46">
        <v>0</v>
      </c>
      <c r="IA46" t="s">
        <v>423</v>
      </c>
      <c r="IB46" t="s">
        <v>424</v>
      </c>
      <c r="IC46" t="s">
        <v>425</v>
      </c>
      <c r="ID46" t="s">
        <v>425</v>
      </c>
      <c r="IE46" t="s">
        <v>425</v>
      </c>
      <c r="IF46" t="s">
        <v>425</v>
      </c>
      <c r="IG46">
        <v>0</v>
      </c>
      <c r="IH46">
        <v>100</v>
      </c>
      <c r="II46">
        <v>100</v>
      </c>
      <c r="IJ46">
        <v>1.044</v>
      </c>
      <c r="IK46">
        <v>0.0022</v>
      </c>
      <c r="IL46">
        <v>0.9357248969950274</v>
      </c>
      <c r="IM46">
        <v>0.0006505169527216642</v>
      </c>
      <c r="IN46">
        <v>-9.946525650119643E-07</v>
      </c>
      <c r="IO46">
        <v>9.726639054903232E-11</v>
      </c>
      <c r="IP46">
        <v>-0.006432315040625278</v>
      </c>
      <c r="IQ46">
        <v>-0.001002495894158835</v>
      </c>
      <c r="IR46">
        <v>0.0007384742138202362</v>
      </c>
      <c r="IS46">
        <v>2.770066711642725E-07</v>
      </c>
      <c r="IT46">
        <v>0</v>
      </c>
      <c r="IU46">
        <v>1810</v>
      </c>
      <c r="IV46">
        <v>1</v>
      </c>
      <c r="IW46">
        <v>29</v>
      </c>
      <c r="IX46">
        <v>0.8</v>
      </c>
      <c r="IY46">
        <v>0.4</v>
      </c>
      <c r="IZ46">
        <v>0.823975</v>
      </c>
      <c r="JA46">
        <v>2.44873</v>
      </c>
      <c r="JB46">
        <v>1.42578</v>
      </c>
      <c r="JC46">
        <v>2.26929</v>
      </c>
      <c r="JD46">
        <v>1.54785</v>
      </c>
      <c r="JE46">
        <v>2.49512</v>
      </c>
      <c r="JF46">
        <v>38.9198</v>
      </c>
      <c r="JG46">
        <v>15.1477</v>
      </c>
      <c r="JH46">
        <v>18</v>
      </c>
      <c r="JI46">
        <v>628.843</v>
      </c>
      <c r="JJ46">
        <v>389.426</v>
      </c>
      <c r="JK46">
        <v>26.3108</v>
      </c>
      <c r="JL46">
        <v>29.9576</v>
      </c>
      <c r="JM46">
        <v>30.0011</v>
      </c>
      <c r="JN46">
        <v>29.868</v>
      </c>
      <c r="JO46">
        <v>29.8075</v>
      </c>
      <c r="JP46">
        <v>16.5101</v>
      </c>
      <c r="JQ46">
        <v>100</v>
      </c>
      <c r="JR46">
        <v>0</v>
      </c>
      <c r="JS46">
        <v>26.21</v>
      </c>
      <c r="JT46">
        <v>300</v>
      </c>
      <c r="JU46">
        <v>21.2188</v>
      </c>
      <c r="JV46">
        <v>94.7302</v>
      </c>
      <c r="JW46">
        <v>100.837</v>
      </c>
    </row>
    <row r="47" spans="1:283">
      <c r="A47">
        <v>31</v>
      </c>
      <c r="B47">
        <v>1690474225.1</v>
      </c>
      <c r="C47">
        <v>4205.5</v>
      </c>
      <c r="D47" t="s">
        <v>571</v>
      </c>
      <c r="E47" t="s">
        <v>572</v>
      </c>
      <c r="F47">
        <v>15</v>
      </c>
      <c r="L47" t="s">
        <v>529</v>
      </c>
      <c r="N47" t="s">
        <v>530</v>
      </c>
      <c r="O47" t="s">
        <v>531</v>
      </c>
      <c r="P47">
        <v>1690474217.099999</v>
      </c>
      <c r="Q47">
        <f>(R47)/1000</f>
        <v>0</v>
      </c>
      <c r="R47">
        <f>1000*DB47*AP47*(CX47-CY47)/(100*CQ47*(1000-AP47*CX47))</f>
        <v>0</v>
      </c>
      <c r="S47">
        <f>DB47*AP47*(CW47-CV47*(1000-AP47*CY47)/(1000-AP47*CX47))/(100*CQ47)</f>
        <v>0</v>
      </c>
      <c r="T47">
        <f>CV47 - IF(AP47&gt;1, S47*CQ47*100.0/(AR47*DJ47), 0)</f>
        <v>0</v>
      </c>
      <c r="U47">
        <f>((AA47-Q47/2)*T47-S47)/(AA47+Q47/2)</f>
        <v>0</v>
      </c>
      <c r="V47">
        <f>U47*(DC47+DD47)/1000.0</f>
        <v>0</v>
      </c>
      <c r="W47">
        <f>(CV47 - IF(AP47&gt;1, S47*CQ47*100.0/(AR47*DJ47), 0))*(DC47+DD47)/1000.0</f>
        <v>0</v>
      </c>
      <c r="X47">
        <f>2.0/((1/Z47-1/Y47)+SIGN(Z47)*SQRT((1/Z47-1/Y47)*(1/Z47-1/Y47) + 4*CR47/((CR47+1)*(CR47+1))*(2*1/Z47*1/Y47-1/Y47*1/Y47)))</f>
        <v>0</v>
      </c>
      <c r="Y47">
        <f>IF(LEFT(CS47,1)&lt;&gt;"0",IF(LEFT(CS47,1)="1",3.0,CT47),$D$5+$E$5*(DJ47*DC47/($K$5*1000))+$F$5*(DJ47*DC47/($K$5*1000))*MAX(MIN(CQ47,$J$5),$I$5)*MAX(MIN(CQ47,$J$5),$I$5)+$G$5*MAX(MIN(CQ47,$J$5),$I$5)*(DJ47*DC47/($K$5*1000))+$H$5*(DJ47*DC47/($K$5*1000))*(DJ47*DC47/($K$5*1000)))</f>
        <v>0</v>
      </c>
      <c r="Z47">
        <f>Q47*(1000-(1000*0.61365*exp(17.502*AD47/(240.97+AD47))/(DC47+DD47)+CX47)/2)/(1000*0.61365*exp(17.502*AD47/(240.97+AD47))/(DC47+DD47)-CX47)</f>
        <v>0</v>
      </c>
      <c r="AA47">
        <f>1/((CR47+1)/(X47/1.6)+1/(Y47/1.37)) + CR47/((CR47+1)/(X47/1.6) + CR47/(Y47/1.37))</f>
        <v>0</v>
      </c>
      <c r="AB47">
        <f>(CM47*CP47)</f>
        <v>0</v>
      </c>
      <c r="AC47">
        <f>(DE47+(AB47+2*0.95*5.67E-8*(((DE47+$B$7)+273)^4-(DE47+273)^4)-44100*Q47)/(1.84*29.3*Y47+8*0.95*5.67E-8*(DE47+273)^3))</f>
        <v>0</v>
      </c>
      <c r="AD47">
        <f>($C$7*DF47+$D$7*DG47+$E$7*AC47)</f>
        <v>0</v>
      </c>
      <c r="AE47">
        <f>0.61365*exp(17.502*AD47/(240.97+AD47))</f>
        <v>0</v>
      </c>
      <c r="AF47">
        <f>(AG47/AH47*100)</f>
        <v>0</v>
      </c>
      <c r="AG47">
        <f>CX47*(DC47+DD47)/1000</f>
        <v>0</v>
      </c>
      <c r="AH47">
        <f>0.61365*exp(17.502*DE47/(240.97+DE47))</f>
        <v>0</v>
      </c>
      <c r="AI47">
        <f>(AE47-CX47*(DC47+DD47)/1000)</f>
        <v>0</v>
      </c>
      <c r="AJ47">
        <f>(-Q47*44100)</f>
        <v>0</v>
      </c>
      <c r="AK47">
        <f>2*29.3*Y47*0.92*(DE47-AD47)</f>
        <v>0</v>
      </c>
      <c r="AL47">
        <f>2*0.95*5.67E-8*(((DE47+$B$7)+273)^4-(AD47+273)^4)</f>
        <v>0</v>
      </c>
      <c r="AM47">
        <f>AB47+AL47+AJ47+AK47</f>
        <v>0</v>
      </c>
      <c r="AN47">
        <v>0</v>
      </c>
      <c r="AO47">
        <v>0</v>
      </c>
      <c r="AP47">
        <f>IF(AN47*$H$13&gt;=AR47,1.0,(AR47/(AR47-AN47*$H$13)))</f>
        <v>0</v>
      </c>
      <c r="AQ47">
        <f>(AP47-1)*100</f>
        <v>0</v>
      </c>
      <c r="AR47">
        <f>MAX(0,($B$13+$C$13*DJ47)/(1+$D$13*DJ47)*DC47/(DE47+273)*$E$13)</f>
        <v>0</v>
      </c>
      <c r="AS47" t="s">
        <v>559</v>
      </c>
      <c r="AT47">
        <v>12559.4</v>
      </c>
      <c r="AU47">
        <v>586.6096000000001</v>
      </c>
      <c r="AV47">
        <v>2296.48</v>
      </c>
      <c r="AW47">
        <f>1-AU47/AV47</f>
        <v>0</v>
      </c>
      <c r="AX47">
        <v>-1.734257349012964</v>
      </c>
      <c r="AY47" t="s">
        <v>573</v>
      </c>
      <c r="AZ47">
        <v>12556.4</v>
      </c>
      <c r="BA47">
        <v>550.79952</v>
      </c>
      <c r="BB47">
        <v>638.951</v>
      </c>
      <c r="BC47">
        <f>1-BA47/BB47</f>
        <v>0</v>
      </c>
      <c r="BD47">
        <v>0.5</v>
      </c>
      <c r="BE47">
        <f>CN47</f>
        <v>0</v>
      </c>
      <c r="BF47">
        <f>S47</f>
        <v>0</v>
      </c>
      <c r="BG47">
        <f>BC47*BD47*BE47</f>
        <v>0</v>
      </c>
      <c r="BH47">
        <f>(BF47-AX47)/BE47</f>
        <v>0</v>
      </c>
      <c r="BI47">
        <f>(AV47-BB47)/BB47</f>
        <v>0</v>
      </c>
      <c r="BJ47">
        <f>AU47/(AW47+AU47/BB47)</f>
        <v>0</v>
      </c>
      <c r="BK47" t="s">
        <v>574</v>
      </c>
      <c r="BL47">
        <v>420.97</v>
      </c>
      <c r="BM47">
        <f>IF(BL47&lt;&gt;0, BL47, BJ47)</f>
        <v>0</v>
      </c>
      <c r="BN47">
        <f>1-BM47/BB47</f>
        <v>0</v>
      </c>
      <c r="BO47">
        <f>(BB47-BA47)/(BB47-BM47)</f>
        <v>0</v>
      </c>
      <c r="BP47">
        <f>(AV47-BB47)/(AV47-BM47)</f>
        <v>0</v>
      </c>
      <c r="BQ47">
        <f>(BB47-BA47)/(BB47-AU47)</f>
        <v>0</v>
      </c>
      <c r="BR47">
        <f>(AV47-BB47)/(AV47-AU47)</f>
        <v>0</v>
      </c>
      <c r="BS47">
        <f>(BO47*BM47/BA47)</f>
        <v>0</v>
      </c>
      <c r="BT47">
        <f>(1-BS47)</f>
        <v>0</v>
      </c>
      <c r="BU47">
        <v>3604</v>
      </c>
      <c r="BV47">
        <v>300</v>
      </c>
      <c r="BW47">
        <v>300</v>
      </c>
      <c r="BX47">
        <v>300</v>
      </c>
      <c r="BY47">
        <v>12556.4</v>
      </c>
      <c r="BZ47">
        <v>628.9</v>
      </c>
      <c r="CA47">
        <v>-0.0090978</v>
      </c>
      <c r="CB47">
        <v>0.48</v>
      </c>
      <c r="CC47" t="s">
        <v>419</v>
      </c>
      <c r="CD47" t="s">
        <v>419</v>
      </c>
      <c r="CE47" t="s">
        <v>419</v>
      </c>
      <c r="CF47" t="s">
        <v>419</v>
      </c>
      <c r="CG47" t="s">
        <v>419</v>
      </c>
      <c r="CH47" t="s">
        <v>419</v>
      </c>
      <c r="CI47" t="s">
        <v>419</v>
      </c>
      <c r="CJ47" t="s">
        <v>419</v>
      </c>
      <c r="CK47" t="s">
        <v>419</v>
      </c>
      <c r="CL47" t="s">
        <v>419</v>
      </c>
      <c r="CM47">
        <f>$B$11*DK47+$C$11*DL47+$F$11*DW47*(1-DZ47)</f>
        <v>0</v>
      </c>
      <c r="CN47">
        <f>CM47*CO47</f>
        <v>0</v>
      </c>
      <c r="CO47">
        <f>($B$11*$D$9+$C$11*$D$9+$F$11*((EJ47+EB47)/MAX(EJ47+EB47+EK47, 0.1)*$I$9+EK47/MAX(EJ47+EB47+EK47, 0.1)*$J$9))/($B$11+$C$11+$F$11)</f>
        <v>0</v>
      </c>
      <c r="CP47">
        <f>($B$11*$K$9+$C$11*$K$9+$F$11*((EJ47+EB47)/MAX(EJ47+EB47+EK47, 0.1)*$P$9+EK47/MAX(EJ47+EB47+EK47, 0.1)*$Q$9))/($B$11+$C$11+$F$11)</f>
        <v>0</v>
      </c>
      <c r="CQ47">
        <v>6</v>
      </c>
      <c r="CR47">
        <v>0.5</v>
      </c>
      <c r="CS47" t="s">
        <v>420</v>
      </c>
      <c r="CT47">
        <v>2</v>
      </c>
      <c r="CU47">
        <v>1690474217.099999</v>
      </c>
      <c r="CV47">
        <v>195.5484516129032</v>
      </c>
      <c r="CW47">
        <v>199.9841290322581</v>
      </c>
      <c r="CX47">
        <v>4.058353548387097</v>
      </c>
      <c r="CY47">
        <v>0.4062832903225806</v>
      </c>
      <c r="CZ47">
        <v>194.4761290322581</v>
      </c>
      <c r="DA47">
        <v>4.058367419354839</v>
      </c>
      <c r="DB47">
        <v>600.214129032258</v>
      </c>
      <c r="DC47">
        <v>101.3600645161291</v>
      </c>
      <c r="DD47">
        <v>0.09983116129032257</v>
      </c>
      <c r="DE47">
        <v>28.16662580645161</v>
      </c>
      <c r="DF47">
        <v>27.94020967741935</v>
      </c>
      <c r="DG47">
        <v>999.9000000000003</v>
      </c>
      <c r="DH47">
        <v>0</v>
      </c>
      <c r="DI47">
        <v>0</v>
      </c>
      <c r="DJ47">
        <v>10002.51903225807</v>
      </c>
      <c r="DK47">
        <v>0</v>
      </c>
      <c r="DL47">
        <v>1858.253225806451</v>
      </c>
      <c r="DM47">
        <v>-4.435670645161292</v>
      </c>
      <c r="DN47">
        <v>196.3452258064516</v>
      </c>
      <c r="DO47">
        <v>200.0654516129032</v>
      </c>
      <c r="DP47">
        <v>3.65207</v>
      </c>
      <c r="DQ47">
        <v>199.9841290322581</v>
      </c>
      <c r="DR47">
        <v>0.4062832903225806</v>
      </c>
      <c r="DS47">
        <v>0.4113545161290322</v>
      </c>
      <c r="DT47">
        <v>0.04118085483870967</v>
      </c>
      <c r="DU47">
        <v>-5.3838</v>
      </c>
      <c r="DV47">
        <v>-32.22067741935484</v>
      </c>
      <c r="DW47">
        <v>1499.998064516129</v>
      </c>
      <c r="DX47">
        <v>0.9729992258064514</v>
      </c>
      <c r="DY47">
        <v>0.02700040967741935</v>
      </c>
      <c r="DZ47">
        <v>0</v>
      </c>
      <c r="EA47">
        <v>550.8106451612904</v>
      </c>
      <c r="EB47">
        <v>4.999310000000001</v>
      </c>
      <c r="EC47">
        <v>9233.730967741936</v>
      </c>
      <c r="ED47">
        <v>13259.2129032258</v>
      </c>
      <c r="EE47">
        <v>37.76199999999999</v>
      </c>
      <c r="EF47">
        <v>39.6128064516129</v>
      </c>
      <c r="EG47">
        <v>38.18699999999998</v>
      </c>
      <c r="EH47">
        <v>39.125</v>
      </c>
      <c r="EI47">
        <v>39.06199999999998</v>
      </c>
      <c r="EJ47">
        <v>1454.628064516129</v>
      </c>
      <c r="EK47">
        <v>40.36999999999998</v>
      </c>
      <c r="EL47">
        <v>0</v>
      </c>
      <c r="EM47">
        <v>105.3999998569489</v>
      </c>
      <c r="EN47">
        <v>0</v>
      </c>
      <c r="EO47">
        <v>550.79952</v>
      </c>
      <c r="EP47">
        <v>-1.478692312580105</v>
      </c>
      <c r="EQ47">
        <v>23.83153865395979</v>
      </c>
      <c r="ER47">
        <v>9233.768400000001</v>
      </c>
      <c r="ES47">
        <v>15</v>
      </c>
      <c r="ET47">
        <v>1690474198.6</v>
      </c>
      <c r="EU47" t="s">
        <v>575</v>
      </c>
      <c r="EV47">
        <v>1690474185.6</v>
      </c>
      <c r="EW47">
        <v>1690474198.6</v>
      </c>
      <c r="EX47">
        <v>25</v>
      </c>
      <c r="EY47">
        <v>0.047</v>
      </c>
      <c r="EZ47">
        <v>-0.002</v>
      </c>
      <c r="FA47">
        <v>1.073</v>
      </c>
      <c r="FB47">
        <v>-0.008</v>
      </c>
      <c r="FC47">
        <v>200</v>
      </c>
      <c r="FD47">
        <v>0</v>
      </c>
      <c r="FE47">
        <v>0.18</v>
      </c>
      <c r="FF47">
        <v>0.02</v>
      </c>
      <c r="FG47">
        <v>3.723140527662142</v>
      </c>
      <c r="FH47">
        <v>0.1039733704754122</v>
      </c>
      <c r="FI47">
        <v>0.03252269144901681</v>
      </c>
      <c r="FJ47">
        <v>1</v>
      </c>
      <c r="FK47">
        <v>-4.43087525</v>
      </c>
      <c r="FL47">
        <v>-0.168302926829256</v>
      </c>
      <c r="FM47">
        <v>0.03789036849830712</v>
      </c>
      <c r="FN47">
        <v>1</v>
      </c>
      <c r="FO47">
        <v>195.5473666666667</v>
      </c>
      <c r="FP47">
        <v>-0.1385806451613256</v>
      </c>
      <c r="FQ47">
        <v>0.02344707989399955</v>
      </c>
      <c r="FR47">
        <v>1</v>
      </c>
      <c r="FS47">
        <v>3.65058425</v>
      </c>
      <c r="FT47">
        <v>0.02604011257035878</v>
      </c>
      <c r="FU47">
        <v>0.002936814505122866</v>
      </c>
      <c r="FV47">
        <v>1</v>
      </c>
      <c r="FW47">
        <v>4.058328666666667</v>
      </c>
      <c r="FX47">
        <v>0.006819844271422669</v>
      </c>
      <c r="FY47">
        <v>0.0006589877759783891</v>
      </c>
      <c r="FZ47">
        <v>1</v>
      </c>
      <c r="GA47">
        <v>5</v>
      </c>
      <c r="GB47">
        <v>5</v>
      </c>
      <c r="GC47" t="s">
        <v>459</v>
      </c>
      <c r="GD47">
        <v>3.17481</v>
      </c>
      <c r="GE47">
        <v>2.79696</v>
      </c>
      <c r="GF47">
        <v>0.0551267</v>
      </c>
      <c r="GG47">
        <v>0.0568218</v>
      </c>
      <c r="GH47">
        <v>0.0306939</v>
      </c>
      <c r="GI47">
        <v>0.00375857</v>
      </c>
      <c r="GJ47">
        <v>29365.2</v>
      </c>
      <c r="GK47">
        <v>23373</v>
      </c>
      <c r="GL47">
        <v>29059.5</v>
      </c>
      <c r="GM47">
        <v>24286.5</v>
      </c>
      <c r="GN47">
        <v>35867</v>
      </c>
      <c r="GO47">
        <v>35327.4</v>
      </c>
      <c r="GP47">
        <v>40102.1</v>
      </c>
      <c r="GQ47">
        <v>39625</v>
      </c>
      <c r="GR47">
        <v>2.13048</v>
      </c>
      <c r="GS47">
        <v>1.77585</v>
      </c>
      <c r="GT47">
        <v>0.06582590000000001</v>
      </c>
      <c r="GU47">
        <v>0</v>
      </c>
      <c r="GV47">
        <v>26.8702</v>
      </c>
      <c r="GW47">
        <v>999.9</v>
      </c>
      <c r="GX47">
        <v>34.1</v>
      </c>
      <c r="GY47">
        <v>35</v>
      </c>
      <c r="GZ47">
        <v>19.0045</v>
      </c>
      <c r="HA47">
        <v>61.368</v>
      </c>
      <c r="HB47">
        <v>35.629</v>
      </c>
      <c r="HC47">
        <v>1</v>
      </c>
      <c r="HD47">
        <v>0.221855</v>
      </c>
      <c r="HE47">
        <v>0.387048</v>
      </c>
      <c r="HF47">
        <v>20.2649</v>
      </c>
      <c r="HG47">
        <v>5.22463</v>
      </c>
      <c r="HH47">
        <v>11.9137</v>
      </c>
      <c r="HI47">
        <v>4.9637</v>
      </c>
      <c r="HJ47">
        <v>3.292</v>
      </c>
      <c r="HK47">
        <v>9999</v>
      </c>
      <c r="HL47">
        <v>9999</v>
      </c>
      <c r="HM47">
        <v>9999</v>
      </c>
      <c r="HN47">
        <v>999.9</v>
      </c>
      <c r="HO47">
        <v>4.97027</v>
      </c>
      <c r="HP47">
        <v>1.87531</v>
      </c>
      <c r="HQ47">
        <v>1.87407</v>
      </c>
      <c r="HR47">
        <v>1.87329</v>
      </c>
      <c r="HS47">
        <v>1.87469</v>
      </c>
      <c r="HT47">
        <v>1.86966</v>
      </c>
      <c r="HU47">
        <v>1.87379</v>
      </c>
      <c r="HV47">
        <v>1.87891</v>
      </c>
      <c r="HW47">
        <v>0</v>
      </c>
      <c r="HX47">
        <v>0</v>
      </c>
      <c r="HY47">
        <v>0</v>
      </c>
      <c r="HZ47">
        <v>0</v>
      </c>
      <c r="IA47" t="s">
        <v>423</v>
      </c>
      <c r="IB47" t="s">
        <v>424</v>
      </c>
      <c r="IC47" t="s">
        <v>425</v>
      </c>
      <c r="ID47" t="s">
        <v>425</v>
      </c>
      <c r="IE47" t="s">
        <v>425</v>
      </c>
      <c r="IF47" t="s">
        <v>425</v>
      </c>
      <c r="IG47">
        <v>0</v>
      </c>
      <c r="IH47">
        <v>100</v>
      </c>
      <c r="II47">
        <v>100</v>
      </c>
      <c r="IJ47">
        <v>1.073</v>
      </c>
      <c r="IK47">
        <v>-0</v>
      </c>
      <c r="IL47">
        <v>0.9827042406670345</v>
      </c>
      <c r="IM47">
        <v>0.0006505169527216642</v>
      </c>
      <c r="IN47">
        <v>-9.946525650119643E-07</v>
      </c>
      <c r="IO47">
        <v>9.726639054903232E-11</v>
      </c>
      <c r="IP47">
        <v>-0.008126526900562418</v>
      </c>
      <c r="IQ47">
        <v>-0.001002495894158835</v>
      </c>
      <c r="IR47">
        <v>0.0007384742138202362</v>
      </c>
      <c r="IS47">
        <v>2.770066711642725E-07</v>
      </c>
      <c r="IT47">
        <v>0</v>
      </c>
      <c r="IU47">
        <v>1810</v>
      </c>
      <c r="IV47">
        <v>1</v>
      </c>
      <c r="IW47">
        <v>29</v>
      </c>
      <c r="IX47">
        <v>0.7</v>
      </c>
      <c r="IY47">
        <v>0.4</v>
      </c>
      <c r="IZ47">
        <v>0.600586</v>
      </c>
      <c r="JA47">
        <v>2.4585</v>
      </c>
      <c r="JB47">
        <v>1.42578</v>
      </c>
      <c r="JC47">
        <v>2.26929</v>
      </c>
      <c r="JD47">
        <v>1.54785</v>
      </c>
      <c r="JE47">
        <v>2.38403</v>
      </c>
      <c r="JF47">
        <v>39.0683</v>
      </c>
      <c r="JG47">
        <v>15.1302</v>
      </c>
      <c r="JH47">
        <v>18</v>
      </c>
      <c r="JI47">
        <v>629.0599999999999</v>
      </c>
      <c r="JJ47">
        <v>388.976</v>
      </c>
      <c r="JK47">
        <v>26.4195</v>
      </c>
      <c r="JL47">
        <v>30.0319</v>
      </c>
      <c r="JM47">
        <v>30.0004</v>
      </c>
      <c r="JN47">
        <v>29.9575</v>
      </c>
      <c r="JO47">
        <v>29.8972</v>
      </c>
      <c r="JP47">
        <v>12.052</v>
      </c>
      <c r="JQ47">
        <v>100</v>
      </c>
      <c r="JR47">
        <v>0</v>
      </c>
      <c r="JS47">
        <v>26.4497</v>
      </c>
      <c r="JT47">
        <v>200</v>
      </c>
      <c r="JU47">
        <v>21.2188</v>
      </c>
      <c r="JV47">
        <v>94.7075</v>
      </c>
      <c r="JW47">
        <v>100.813</v>
      </c>
    </row>
    <row r="48" spans="1:283">
      <c r="A48">
        <v>32</v>
      </c>
      <c r="B48">
        <v>1690474339.6</v>
      </c>
      <c r="C48">
        <v>4320</v>
      </c>
      <c r="D48" t="s">
        <v>576</v>
      </c>
      <c r="E48" t="s">
        <v>577</v>
      </c>
      <c r="F48">
        <v>15</v>
      </c>
      <c r="L48" t="s">
        <v>529</v>
      </c>
      <c r="N48" t="s">
        <v>530</v>
      </c>
      <c r="O48" t="s">
        <v>531</v>
      </c>
      <c r="P48">
        <v>1690474331.599999</v>
      </c>
      <c r="Q48">
        <f>(R48)/1000</f>
        <v>0</v>
      </c>
      <c r="R48">
        <f>1000*DB48*AP48*(CX48-CY48)/(100*CQ48*(1000-AP48*CX48))</f>
        <v>0</v>
      </c>
      <c r="S48">
        <f>DB48*AP48*(CW48-CV48*(1000-AP48*CY48)/(1000-AP48*CX48))/(100*CQ48)</f>
        <v>0</v>
      </c>
      <c r="T48">
        <f>CV48 - IF(AP48&gt;1, S48*CQ48*100.0/(AR48*DJ48), 0)</f>
        <v>0</v>
      </c>
      <c r="U48">
        <f>((AA48-Q48/2)*T48-S48)/(AA48+Q48/2)</f>
        <v>0</v>
      </c>
      <c r="V48">
        <f>U48*(DC48+DD48)/1000.0</f>
        <v>0</v>
      </c>
      <c r="W48">
        <f>(CV48 - IF(AP48&gt;1, S48*CQ48*100.0/(AR48*DJ48), 0))*(DC48+DD48)/1000.0</f>
        <v>0</v>
      </c>
      <c r="X48">
        <f>2.0/((1/Z48-1/Y48)+SIGN(Z48)*SQRT((1/Z48-1/Y48)*(1/Z48-1/Y48) + 4*CR48/((CR48+1)*(CR48+1))*(2*1/Z48*1/Y48-1/Y48*1/Y48)))</f>
        <v>0</v>
      </c>
      <c r="Y48">
        <f>IF(LEFT(CS48,1)&lt;&gt;"0",IF(LEFT(CS48,1)="1",3.0,CT48),$D$5+$E$5*(DJ48*DC48/($K$5*1000))+$F$5*(DJ48*DC48/($K$5*1000))*MAX(MIN(CQ48,$J$5),$I$5)*MAX(MIN(CQ48,$J$5),$I$5)+$G$5*MAX(MIN(CQ48,$J$5),$I$5)*(DJ48*DC48/($K$5*1000))+$H$5*(DJ48*DC48/($K$5*1000))*(DJ48*DC48/($K$5*1000)))</f>
        <v>0</v>
      </c>
      <c r="Z48">
        <f>Q48*(1000-(1000*0.61365*exp(17.502*AD48/(240.97+AD48))/(DC48+DD48)+CX48)/2)/(1000*0.61365*exp(17.502*AD48/(240.97+AD48))/(DC48+DD48)-CX48)</f>
        <v>0</v>
      </c>
      <c r="AA48">
        <f>1/((CR48+1)/(X48/1.6)+1/(Y48/1.37)) + CR48/((CR48+1)/(X48/1.6) + CR48/(Y48/1.37))</f>
        <v>0</v>
      </c>
      <c r="AB48">
        <f>(CM48*CP48)</f>
        <v>0</v>
      </c>
      <c r="AC48">
        <f>(DE48+(AB48+2*0.95*5.67E-8*(((DE48+$B$7)+273)^4-(DE48+273)^4)-44100*Q48)/(1.84*29.3*Y48+8*0.95*5.67E-8*(DE48+273)^3))</f>
        <v>0</v>
      </c>
      <c r="AD48">
        <f>($C$7*DF48+$D$7*DG48+$E$7*AC48)</f>
        <v>0</v>
      </c>
      <c r="AE48">
        <f>0.61365*exp(17.502*AD48/(240.97+AD48))</f>
        <v>0</v>
      </c>
      <c r="AF48">
        <f>(AG48/AH48*100)</f>
        <v>0</v>
      </c>
      <c r="AG48">
        <f>CX48*(DC48+DD48)/1000</f>
        <v>0</v>
      </c>
      <c r="AH48">
        <f>0.61365*exp(17.502*DE48/(240.97+DE48))</f>
        <v>0</v>
      </c>
      <c r="AI48">
        <f>(AE48-CX48*(DC48+DD48)/1000)</f>
        <v>0</v>
      </c>
      <c r="AJ48">
        <f>(-Q48*44100)</f>
        <v>0</v>
      </c>
      <c r="AK48">
        <f>2*29.3*Y48*0.92*(DE48-AD48)</f>
        <v>0</v>
      </c>
      <c r="AL48">
        <f>2*0.95*5.67E-8*(((DE48+$B$7)+273)^4-(AD48+273)^4)</f>
        <v>0</v>
      </c>
      <c r="AM48">
        <f>AB48+AL48+AJ48+AK48</f>
        <v>0</v>
      </c>
      <c r="AN48">
        <v>0</v>
      </c>
      <c r="AO48">
        <v>0</v>
      </c>
      <c r="AP48">
        <f>IF(AN48*$H$13&gt;=AR48,1.0,(AR48/(AR48-AN48*$H$13)))</f>
        <v>0</v>
      </c>
      <c r="AQ48">
        <f>(AP48-1)*100</f>
        <v>0</v>
      </c>
      <c r="AR48">
        <f>MAX(0,($B$13+$C$13*DJ48)/(1+$D$13*DJ48)*DC48/(DE48+273)*$E$13)</f>
        <v>0</v>
      </c>
      <c r="AS48" t="s">
        <v>559</v>
      </c>
      <c r="AT48">
        <v>12559.4</v>
      </c>
      <c r="AU48">
        <v>586.6096000000001</v>
      </c>
      <c r="AV48">
        <v>2296.48</v>
      </c>
      <c r="AW48">
        <f>1-AU48/AV48</f>
        <v>0</v>
      </c>
      <c r="AX48">
        <v>-1.734257349012964</v>
      </c>
      <c r="AY48" t="s">
        <v>578</v>
      </c>
      <c r="AZ48">
        <v>12555.3</v>
      </c>
      <c r="BA48">
        <v>551.7692</v>
      </c>
      <c r="BB48">
        <v>634.896</v>
      </c>
      <c r="BC48">
        <f>1-BA48/BB48</f>
        <v>0</v>
      </c>
      <c r="BD48">
        <v>0.5</v>
      </c>
      <c r="BE48">
        <f>CN48</f>
        <v>0</v>
      </c>
      <c r="BF48">
        <f>S48</f>
        <v>0</v>
      </c>
      <c r="BG48">
        <f>BC48*BD48*BE48</f>
        <v>0</v>
      </c>
      <c r="BH48">
        <f>(BF48-AX48)/BE48</f>
        <v>0</v>
      </c>
      <c r="BI48">
        <f>(AV48-BB48)/BB48</f>
        <v>0</v>
      </c>
      <c r="BJ48">
        <f>AU48/(AW48+AU48/BB48)</f>
        <v>0</v>
      </c>
      <c r="BK48" t="s">
        <v>579</v>
      </c>
      <c r="BL48">
        <v>426.22</v>
      </c>
      <c r="BM48">
        <f>IF(BL48&lt;&gt;0, BL48, BJ48)</f>
        <v>0</v>
      </c>
      <c r="BN48">
        <f>1-BM48/BB48</f>
        <v>0</v>
      </c>
      <c r="BO48">
        <f>(BB48-BA48)/(BB48-BM48)</f>
        <v>0</v>
      </c>
      <c r="BP48">
        <f>(AV48-BB48)/(AV48-BM48)</f>
        <v>0</v>
      </c>
      <c r="BQ48">
        <f>(BB48-BA48)/(BB48-AU48)</f>
        <v>0</v>
      </c>
      <c r="BR48">
        <f>(AV48-BB48)/(AV48-AU48)</f>
        <v>0</v>
      </c>
      <c r="BS48">
        <f>(BO48*BM48/BA48)</f>
        <v>0</v>
      </c>
      <c r="BT48">
        <f>(1-BS48)</f>
        <v>0</v>
      </c>
      <c r="BU48">
        <v>3606</v>
      </c>
      <c r="BV48">
        <v>300</v>
      </c>
      <c r="BW48">
        <v>300</v>
      </c>
      <c r="BX48">
        <v>300</v>
      </c>
      <c r="BY48">
        <v>12555.3</v>
      </c>
      <c r="BZ48">
        <v>622.1</v>
      </c>
      <c r="CA48">
        <v>-0.009096760000000001</v>
      </c>
      <c r="CB48">
        <v>-0.29</v>
      </c>
      <c r="CC48" t="s">
        <v>419</v>
      </c>
      <c r="CD48" t="s">
        <v>419</v>
      </c>
      <c r="CE48" t="s">
        <v>419</v>
      </c>
      <c r="CF48" t="s">
        <v>419</v>
      </c>
      <c r="CG48" t="s">
        <v>419</v>
      </c>
      <c r="CH48" t="s">
        <v>419</v>
      </c>
      <c r="CI48" t="s">
        <v>419</v>
      </c>
      <c r="CJ48" t="s">
        <v>419</v>
      </c>
      <c r="CK48" t="s">
        <v>419</v>
      </c>
      <c r="CL48" t="s">
        <v>419</v>
      </c>
      <c r="CM48">
        <f>$B$11*DK48+$C$11*DL48+$F$11*DW48*(1-DZ48)</f>
        <v>0</v>
      </c>
      <c r="CN48">
        <f>CM48*CO48</f>
        <v>0</v>
      </c>
      <c r="CO48">
        <f>($B$11*$D$9+$C$11*$D$9+$F$11*((EJ48+EB48)/MAX(EJ48+EB48+EK48, 0.1)*$I$9+EK48/MAX(EJ48+EB48+EK48, 0.1)*$J$9))/($B$11+$C$11+$F$11)</f>
        <v>0</v>
      </c>
      <c r="CP48">
        <f>($B$11*$K$9+$C$11*$K$9+$F$11*((EJ48+EB48)/MAX(EJ48+EB48+EK48, 0.1)*$P$9+EK48/MAX(EJ48+EB48+EK48, 0.1)*$Q$9))/($B$11+$C$11+$F$11)</f>
        <v>0</v>
      </c>
      <c r="CQ48">
        <v>6</v>
      </c>
      <c r="CR48">
        <v>0.5</v>
      </c>
      <c r="CS48" t="s">
        <v>420</v>
      </c>
      <c r="CT48">
        <v>2</v>
      </c>
      <c r="CU48">
        <v>1690474331.599999</v>
      </c>
      <c r="CV48">
        <v>98.51822903225809</v>
      </c>
      <c r="CW48">
        <v>99.98550000000002</v>
      </c>
      <c r="CX48">
        <v>4.115882903225806</v>
      </c>
      <c r="CY48">
        <v>0.3884860967741935</v>
      </c>
      <c r="CZ48">
        <v>97.44077096774195</v>
      </c>
      <c r="DA48">
        <v>4.105698709677419</v>
      </c>
      <c r="DB48">
        <v>600.2246129032258</v>
      </c>
      <c r="DC48">
        <v>101.3617096774194</v>
      </c>
      <c r="DD48">
        <v>0.09985703870967744</v>
      </c>
      <c r="DE48">
        <v>28.23875806451613</v>
      </c>
      <c r="DF48">
        <v>27.99120322580645</v>
      </c>
      <c r="DG48">
        <v>999.9000000000003</v>
      </c>
      <c r="DH48">
        <v>0</v>
      </c>
      <c r="DI48">
        <v>0</v>
      </c>
      <c r="DJ48">
        <v>10002.75258064516</v>
      </c>
      <c r="DK48">
        <v>0</v>
      </c>
      <c r="DL48">
        <v>1864.510322580645</v>
      </c>
      <c r="DM48">
        <v>-1.467218387096774</v>
      </c>
      <c r="DN48">
        <v>98.92538387096775</v>
      </c>
      <c r="DO48">
        <v>100.0243096774194</v>
      </c>
      <c r="DP48">
        <v>3.727396451612904</v>
      </c>
      <c r="DQ48">
        <v>99.98550000000002</v>
      </c>
      <c r="DR48">
        <v>0.3884860967741935</v>
      </c>
      <c r="DS48">
        <v>0.4171932903225807</v>
      </c>
      <c r="DT48">
        <v>0.03937765806451613</v>
      </c>
      <c r="DU48">
        <v>-5.198195161290323</v>
      </c>
      <c r="DV48">
        <v>-32.68227419354839</v>
      </c>
      <c r="DW48">
        <v>1499.987741935484</v>
      </c>
      <c r="DX48">
        <v>0.972999870967742</v>
      </c>
      <c r="DY48">
        <v>0.02699975161290322</v>
      </c>
      <c r="DZ48">
        <v>0</v>
      </c>
      <c r="EA48">
        <v>551.7813225806452</v>
      </c>
      <c r="EB48">
        <v>4.999310000000001</v>
      </c>
      <c r="EC48">
        <v>9246.107419354839</v>
      </c>
      <c r="ED48">
        <v>13259.11612903226</v>
      </c>
      <c r="EE48">
        <v>37.88699999999999</v>
      </c>
      <c r="EF48">
        <v>39.64899999999999</v>
      </c>
      <c r="EG48">
        <v>38.29799999999999</v>
      </c>
      <c r="EH48">
        <v>39.18299999999999</v>
      </c>
      <c r="EI48">
        <v>39.12899999999999</v>
      </c>
      <c r="EJ48">
        <v>1454.626451612903</v>
      </c>
      <c r="EK48">
        <v>40.36225806451611</v>
      </c>
      <c r="EL48">
        <v>0</v>
      </c>
      <c r="EM48">
        <v>113.7999999523163</v>
      </c>
      <c r="EN48">
        <v>0</v>
      </c>
      <c r="EO48">
        <v>551.7692</v>
      </c>
      <c r="EP48">
        <v>-0.6657692455317911</v>
      </c>
      <c r="EQ48">
        <v>-33.52923080342265</v>
      </c>
      <c r="ER48">
        <v>9245.7328</v>
      </c>
      <c r="ES48">
        <v>15</v>
      </c>
      <c r="ET48">
        <v>1690474314.1</v>
      </c>
      <c r="EU48" t="s">
        <v>580</v>
      </c>
      <c r="EV48">
        <v>1690474290.6</v>
      </c>
      <c r="EW48">
        <v>1690474314.1</v>
      </c>
      <c r="EX48">
        <v>26</v>
      </c>
      <c r="EY48">
        <v>0.041</v>
      </c>
      <c r="EZ48">
        <v>0.01</v>
      </c>
      <c r="FA48">
        <v>1.078</v>
      </c>
      <c r="FB48">
        <v>0.002</v>
      </c>
      <c r="FC48">
        <v>100</v>
      </c>
      <c r="FD48">
        <v>0</v>
      </c>
      <c r="FE48">
        <v>0.39</v>
      </c>
      <c r="FF48">
        <v>0.05</v>
      </c>
      <c r="FG48">
        <v>1.101140374824363</v>
      </c>
      <c r="FH48">
        <v>-0.1417903664036619</v>
      </c>
      <c r="FI48">
        <v>0.03447032289005324</v>
      </c>
      <c r="FJ48">
        <v>1</v>
      </c>
      <c r="FK48">
        <v>-1.467197317073171</v>
      </c>
      <c r="FL48">
        <v>-0.02651101045296245</v>
      </c>
      <c r="FM48">
        <v>0.05188959579085665</v>
      </c>
      <c r="FN48">
        <v>1</v>
      </c>
      <c r="FO48">
        <v>98.51430322580647</v>
      </c>
      <c r="FP48">
        <v>0.3823741935484108</v>
      </c>
      <c r="FQ48">
        <v>0.03336597149957083</v>
      </c>
      <c r="FR48">
        <v>1</v>
      </c>
      <c r="FS48">
        <v>3.706830975609756</v>
      </c>
      <c r="FT48">
        <v>0.3608786759581869</v>
      </c>
      <c r="FU48">
        <v>0.08279033897935481</v>
      </c>
      <c r="FV48">
        <v>1</v>
      </c>
      <c r="FW48">
        <v>4.115036451612903</v>
      </c>
      <c r="FX48">
        <v>0.09391548387096738</v>
      </c>
      <c r="FY48">
        <v>0.007037196357232036</v>
      </c>
      <c r="FZ48">
        <v>1</v>
      </c>
      <c r="GA48">
        <v>5</v>
      </c>
      <c r="GB48">
        <v>5</v>
      </c>
      <c r="GC48" t="s">
        <v>459</v>
      </c>
      <c r="GD48">
        <v>3.17491</v>
      </c>
      <c r="GE48">
        <v>2.79666</v>
      </c>
      <c r="GF48">
        <v>0.028779</v>
      </c>
      <c r="GG48">
        <v>0.0296789</v>
      </c>
      <c r="GH48">
        <v>0.0310746</v>
      </c>
      <c r="GI48">
        <v>0.00359765</v>
      </c>
      <c r="GJ48">
        <v>30177.9</v>
      </c>
      <c r="GK48">
        <v>24041.7</v>
      </c>
      <c r="GL48">
        <v>29053.9</v>
      </c>
      <c r="GM48">
        <v>24282.9</v>
      </c>
      <c r="GN48">
        <v>35845.6</v>
      </c>
      <c r="GO48">
        <v>35326.8</v>
      </c>
      <c r="GP48">
        <v>40095.3</v>
      </c>
      <c r="GQ48">
        <v>39619.2</v>
      </c>
      <c r="GR48">
        <v>2.12948</v>
      </c>
      <c r="GS48">
        <v>1.7737</v>
      </c>
      <c r="GT48">
        <v>0.0733323</v>
      </c>
      <c r="GU48">
        <v>0</v>
      </c>
      <c r="GV48">
        <v>26.8258</v>
      </c>
      <c r="GW48">
        <v>999.9</v>
      </c>
      <c r="GX48">
        <v>33.4</v>
      </c>
      <c r="GY48">
        <v>35.2</v>
      </c>
      <c r="GZ48">
        <v>18.8188</v>
      </c>
      <c r="HA48">
        <v>62.448</v>
      </c>
      <c r="HB48">
        <v>36.0777</v>
      </c>
      <c r="HC48">
        <v>1</v>
      </c>
      <c r="HD48">
        <v>0.227513</v>
      </c>
      <c r="HE48">
        <v>0.300632</v>
      </c>
      <c r="HF48">
        <v>20.2648</v>
      </c>
      <c r="HG48">
        <v>5.22418</v>
      </c>
      <c r="HH48">
        <v>11.9138</v>
      </c>
      <c r="HI48">
        <v>4.9638</v>
      </c>
      <c r="HJ48">
        <v>3.292</v>
      </c>
      <c r="HK48">
        <v>9999</v>
      </c>
      <c r="HL48">
        <v>9999</v>
      </c>
      <c r="HM48">
        <v>9999</v>
      </c>
      <c r="HN48">
        <v>999.9</v>
      </c>
      <c r="HO48">
        <v>4.97025</v>
      </c>
      <c r="HP48">
        <v>1.87531</v>
      </c>
      <c r="HQ48">
        <v>1.87408</v>
      </c>
      <c r="HR48">
        <v>1.8733</v>
      </c>
      <c r="HS48">
        <v>1.87469</v>
      </c>
      <c r="HT48">
        <v>1.86966</v>
      </c>
      <c r="HU48">
        <v>1.87379</v>
      </c>
      <c r="HV48">
        <v>1.87896</v>
      </c>
      <c r="HW48">
        <v>0</v>
      </c>
      <c r="HX48">
        <v>0</v>
      </c>
      <c r="HY48">
        <v>0</v>
      </c>
      <c r="HZ48">
        <v>0</v>
      </c>
      <c r="IA48" t="s">
        <v>423</v>
      </c>
      <c r="IB48" t="s">
        <v>424</v>
      </c>
      <c r="IC48" t="s">
        <v>425</v>
      </c>
      <c r="ID48" t="s">
        <v>425</v>
      </c>
      <c r="IE48" t="s">
        <v>425</v>
      </c>
      <c r="IF48" t="s">
        <v>425</v>
      </c>
      <c r="IG48">
        <v>0</v>
      </c>
      <c r="IH48">
        <v>100</v>
      </c>
      <c r="II48">
        <v>100</v>
      </c>
      <c r="IJ48">
        <v>1.078</v>
      </c>
      <c r="IK48">
        <v>0.0102</v>
      </c>
      <c r="IL48">
        <v>1.023416768945812</v>
      </c>
      <c r="IM48">
        <v>0.0006505169527216642</v>
      </c>
      <c r="IN48">
        <v>-9.946525650119643E-07</v>
      </c>
      <c r="IO48">
        <v>9.726639054903232E-11</v>
      </c>
      <c r="IP48">
        <v>0.001832644115053364</v>
      </c>
      <c r="IQ48">
        <v>-0.001002495894158835</v>
      </c>
      <c r="IR48">
        <v>0.0007384742138202362</v>
      </c>
      <c r="IS48">
        <v>2.770066711642725E-07</v>
      </c>
      <c r="IT48">
        <v>0</v>
      </c>
      <c r="IU48">
        <v>1810</v>
      </c>
      <c r="IV48">
        <v>1</v>
      </c>
      <c r="IW48">
        <v>29</v>
      </c>
      <c r="IX48">
        <v>0.8</v>
      </c>
      <c r="IY48">
        <v>0.4</v>
      </c>
      <c r="IZ48">
        <v>0.369873</v>
      </c>
      <c r="JA48">
        <v>2.49512</v>
      </c>
      <c r="JB48">
        <v>1.42578</v>
      </c>
      <c r="JC48">
        <v>2.26929</v>
      </c>
      <c r="JD48">
        <v>1.54785</v>
      </c>
      <c r="JE48">
        <v>2.31445</v>
      </c>
      <c r="JF48">
        <v>39.1924</v>
      </c>
      <c r="JG48">
        <v>15.1039</v>
      </c>
      <c r="JH48">
        <v>18</v>
      </c>
      <c r="JI48">
        <v>629.168</v>
      </c>
      <c r="JJ48">
        <v>388.357</v>
      </c>
      <c r="JK48">
        <v>26.8372</v>
      </c>
      <c r="JL48">
        <v>30.0946</v>
      </c>
      <c r="JM48">
        <v>30.0004</v>
      </c>
      <c r="JN48">
        <v>30.0418</v>
      </c>
      <c r="JO48">
        <v>29.9817</v>
      </c>
      <c r="JP48">
        <v>7.44779</v>
      </c>
      <c r="JQ48">
        <v>100</v>
      </c>
      <c r="JR48">
        <v>0</v>
      </c>
      <c r="JS48">
        <v>26.6812</v>
      </c>
      <c r="JT48">
        <v>100</v>
      </c>
      <c r="JU48">
        <v>21.2188</v>
      </c>
      <c r="JV48">
        <v>94.6905</v>
      </c>
      <c r="JW48">
        <v>100.798</v>
      </c>
    </row>
    <row r="49" spans="1:283">
      <c r="A49">
        <v>33</v>
      </c>
      <c r="B49">
        <v>1690474451.1</v>
      </c>
      <c r="C49">
        <v>4431.5</v>
      </c>
      <c r="D49" t="s">
        <v>581</v>
      </c>
      <c r="E49" t="s">
        <v>582</v>
      </c>
      <c r="F49">
        <v>15</v>
      </c>
      <c r="L49" t="s">
        <v>529</v>
      </c>
      <c r="N49" t="s">
        <v>530</v>
      </c>
      <c r="O49" t="s">
        <v>531</v>
      </c>
      <c r="P49">
        <v>1690474443.349999</v>
      </c>
      <c r="Q49">
        <f>(R49)/1000</f>
        <v>0</v>
      </c>
      <c r="R49">
        <f>1000*DB49*AP49*(CX49-CY49)/(100*CQ49*(1000-AP49*CX49))</f>
        <v>0</v>
      </c>
      <c r="S49">
        <f>DB49*AP49*(CW49-CV49*(1000-AP49*CY49)/(1000-AP49*CX49))/(100*CQ49)</f>
        <v>0</v>
      </c>
      <c r="T49">
        <f>CV49 - IF(AP49&gt;1, S49*CQ49*100.0/(AR49*DJ49), 0)</f>
        <v>0</v>
      </c>
      <c r="U49">
        <f>((AA49-Q49/2)*T49-S49)/(AA49+Q49/2)</f>
        <v>0</v>
      </c>
      <c r="V49">
        <f>U49*(DC49+DD49)/1000.0</f>
        <v>0</v>
      </c>
      <c r="W49">
        <f>(CV49 - IF(AP49&gt;1, S49*CQ49*100.0/(AR49*DJ49), 0))*(DC49+DD49)/1000.0</f>
        <v>0</v>
      </c>
      <c r="X49">
        <f>2.0/((1/Z49-1/Y49)+SIGN(Z49)*SQRT((1/Z49-1/Y49)*(1/Z49-1/Y49) + 4*CR49/((CR49+1)*(CR49+1))*(2*1/Z49*1/Y49-1/Y49*1/Y49)))</f>
        <v>0</v>
      </c>
      <c r="Y49">
        <f>IF(LEFT(CS49,1)&lt;&gt;"0",IF(LEFT(CS49,1)="1",3.0,CT49),$D$5+$E$5*(DJ49*DC49/($K$5*1000))+$F$5*(DJ49*DC49/($K$5*1000))*MAX(MIN(CQ49,$J$5),$I$5)*MAX(MIN(CQ49,$J$5),$I$5)+$G$5*MAX(MIN(CQ49,$J$5),$I$5)*(DJ49*DC49/($K$5*1000))+$H$5*(DJ49*DC49/($K$5*1000))*(DJ49*DC49/($K$5*1000)))</f>
        <v>0</v>
      </c>
      <c r="Z49">
        <f>Q49*(1000-(1000*0.61365*exp(17.502*AD49/(240.97+AD49))/(DC49+DD49)+CX49)/2)/(1000*0.61365*exp(17.502*AD49/(240.97+AD49))/(DC49+DD49)-CX49)</f>
        <v>0</v>
      </c>
      <c r="AA49">
        <f>1/((CR49+1)/(X49/1.6)+1/(Y49/1.37)) + CR49/((CR49+1)/(X49/1.6) + CR49/(Y49/1.37))</f>
        <v>0</v>
      </c>
      <c r="AB49">
        <f>(CM49*CP49)</f>
        <v>0</v>
      </c>
      <c r="AC49">
        <f>(DE49+(AB49+2*0.95*5.67E-8*(((DE49+$B$7)+273)^4-(DE49+273)^4)-44100*Q49)/(1.84*29.3*Y49+8*0.95*5.67E-8*(DE49+273)^3))</f>
        <v>0</v>
      </c>
      <c r="AD49">
        <f>($C$7*DF49+$D$7*DG49+$E$7*AC49)</f>
        <v>0</v>
      </c>
      <c r="AE49">
        <f>0.61365*exp(17.502*AD49/(240.97+AD49))</f>
        <v>0</v>
      </c>
      <c r="AF49">
        <f>(AG49/AH49*100)</f>
        <v>0</v>
      </c>
      <c r="AG49">
        <f>CX49*(DC49+DD49)/1000</f>
        <v>0</v>
      </c>
      <c r="AH49">
        <f>0.61365*exp(17.502*DE49/(240.97+DE49))</f>
        <v>0</v>
      </c>
      <c r="AI49">
        <f>(AE49-CX49*(DC49+DD49)/1000)</f>
        <v>0</v>
      </c>
      <c r="AJ49">
        <f>(-Q49*44100)</f>
        <v>0</v>
      </c>
      <c r="AK49">
        <f>2*29.3*Y49*0.92*(DE49-AD49)</f>
        <v>0</v>
      </c>
      <c r="AL49">
        <f>2*0.95*5.67E-8*(((DE49+$B$7)+273)^4-(AD49+273)^4)</f>
        <v>0</v>
      </c>
      <c r="AM49">
        <f>AB49+AL49+AJ49+AK49</f>
        <v>0</v>
      </c>
      <c r="AN49">
        <v>0</v>
      </c>
      <c r="AO49">
        <v>0</v>
      </c>
      <c r="AP49">
        <f>IF(AN49*$H$13&gt;=AR49,1.0,(AR49/(AR49-AN49*$H$13)))</f>
        <v>0</v>
      </c>
      <c r="AQ49">
        <f>(AP49-1)*100</f>
        <v>0</v>
      </c>
      <c r="AR49">
        <f>MAX(0,($B$13+$C$13*DJ49)/(1+$D$13*DJ49)*DC49/(DE49+273)*$E$13)</f>
        <v>0</v>
      </c>
      <c r="AS49" t="s">
        <v>559</v>
      </c>
      <c r="AT49">
        <v>12559.4</v>
      </c>
      <c r="AU49">
        <v>586.6096000000001</v>
      </c>
      <c r="AV49">
        <v>2296.48</v>
      </c>
      <c r="AW49">
        <f>1-AU49/AV49</f>
        <v>0</v>
      </c>
      <c r="AX49">
        <v>-1.734257349012964</v>
      </c>
      <c r="AY49" t="s">
        <v>583</v>
      </c>
      <c r="AZ49">
        <v>12554.3</v>
      </c>
      <c r="BA49">
        <v>551.7889615384615</v>
      </c>
      <c r="BB49">
        <v>626.698</v>
      </c>
      <c r="BC49">
        <f>1-BA49/BB49</f>
        <v>0</v>
      </c>
      <c r="BD49">
        <v>0.5</v>
      </c>
      <c r="BE49">
        <f>CN49</f>
        <v>0</v>
      </c>
      <c r="BF49">
        <f>S49</f>
        <v>0</v>
      </c>
      <c r="BG49">
        <f>BC49*BD49*BE49</f>
        <v>0</v>
      </c>
      <c r="BH49">
        <f>(BF49-AX49)/BE49</f>
        <v>0</v>
      </c>
      <c r="BI49">
        <f>(AV49-BB49)/BB49</f>
        <v>0</v>
      </c>
      <c r="BJ49">
        <f>AU49/(AW49+AU49/BB49)</f>
        <v>0</v>
      </c>
      <c r="BK49" t="s">
        <v>584</v>
      </c>
      <c r="BL49">
        <v>424.95</v>
      </c>
      <c r="BM49">
        <f>IF(BL49&lt;&gt;0, BL49, BJ49)</f>
        <v>0</v>
      </c>
      <c r="BN49">
        <f>1-BM49/BB49</f>
        <v>0</v>
      </c>
      <c r="BO49">
        <f>(BB49-BA49)/(BB49-BM49)</f>
        <v>0</v>
      </c>
      <c r="BP49">
        <f>(AV49-BB49)/(AV49-BM49)</f>
        <v>0</v>
      </c>
      <c r="BQ49">
        <f>(BB49-BA49)/(BB49-AU49)</f>
        <v>0</v>
      </c>
      <c r="BR49">
        <f>(AV49-BB49)/(AV49-AU49)</f>
        <v>0</v>
      </c>
      <c r="BS49">
        <f>(BO49*BM49/BA49)</f>
        <v>0</v>
      </c>
      <c r="BT49">
        <f>(1-BS49)</f>
        <v>0</v>
      </c>
      <c r="BU49">
        <v>3608</v>
      </c>
      <c r="BV49">
        <v>300</v>
      </c>
      <c r="BW49">
        <v>300</v>
      </c>
      <c r="BX49">
        <v>300</v>
      </c>
      <c r="BY49">
        <v>12554.3</v>
      </c>
      <c r="BZ49">
        <v>617.25</v>
      </c>
      <c r="CA49">
        <v>-0.00909599</v>
      </c>
      <c r="CB49">
        <v>0.19</v>
      </c>
      <c r="CC49" t="s">
        <v>419</v>
      </c>
      <c r="CD49" t="s">
        <v>419</v>
      </c>
      <c r="CE49" t="s">
        <v>419</v>
      </c>
      <c r="CF49" t="s">
        <v>419</v>
      </c>
      <c r="CG49" t="s">
        <v>419</v>
      </c>
      <c r="CH49" t="s">
        <v>419</v>
      </c>
      <c r="CI49" t="s">
        <v>419</v>
      </c>
      <c r="CJ49" t="s">
        <v>419</v>
      </c>
      <c r="CK49" t="s">
        <v>419</v>
      </c>
      <c r="CL49" t="s">
        <v>419</v>
      </c>
      <c r="CM49">
        <f>$B$11*DK49+$C$11*DL49+$F$11*DW49*(1-DZ49)</f>
        <v>0</v>
      </c>
      <c r="CN49">
        <f>CM49*CO49</f>
        <v>0</v>
      </c>
      <c r="CO49">
        <f>($B$11*$D$9+$C$11*$D$9+$F$11*((EJ49+EB49)/MAX(EJ49+EB49+EK49, 0.1)*$I$9+EK49/MAX(EJ49+EB49+EK49, 0.1)*$J$9))/($B$11+$C$11+$F$11)</f>
        <v>0</v>
      </c>
      <c r="CP49">
        <f>($B$11*$K$9+$C$11*$K$9+$F$11*((EJ49+EB49)/MAX(EJ49+EB49+EK49, 0.1)*$P$9+EK49/MAX(EJ49+EB49+EK49, 0.1)*$Q$9))/($B$11+$C$11+$F$11)</f>
        <v>0</v>
      </c>
      <c r="CQ49">
        <v>6</v>
      </c>
      <c r="CR49">
        <v>0.5</v>
      </c>
      <c r="CS49" t="s">
        <v>420</v>
      </c>
      <c r="CT49">
        <v>2</v>
      </c>
      <c r="CU49">
        <v>1690474443.349999</v>
      </c>
      <c r="CV49">
        <v>50.17947333333333</v>
      </c>
      <c r="CW49">
        <v>49.99429333333333</v>
      </c>
      <c r="CX49">
        <v>4.279308333333333</v>
      </c>
      <c r="CY49">
        <v>0.3793023</v>
      </c>
      <c r="CZ49">
        <v>49.08286</v>
      </c>
      <c r="DA49">
        <v>4.263158000000001</v>
      </c>
      <c r="DB49">
        <v>600.2245666666669</v>
      </c>
      <c r="DC49">
        <v>101.3627666666666</v>
      </c>
      <c r="DD49">
        <v>0.09980505666666667</v>
      </c>
      <c r="DE49">
        <v>28.23798</v>
      </c>
      <c r="DF49">
        <v>27.99159000000001</v>
      </c>
      <c r="DG49">
        <v>999.9000000000002</v>
      </c>
      <c r="DH49">
        <v>0</v>
      </c>
      <c r="DI49">
        <v>0</v>
      </c>
      <c r="DJ49">
        <v>9996.498666666665</v>
      </c>
      <c r="DK49">
        <v>0</v>
      </c>
      <c r="DL49">
        <v>1867.043333333333</v>
      </c>
      <c r="DM49">
        <v>0.1851814</v>
      </c>
      <c r="DN49">
        <v>50.39513999999999</v>
      </c>
      <c r="DO49">
        <v>50.01326666666667</v>
      </c>
      <c r="DP49">
        <v>3.900005666666666</v>
      </c>
      <c r="DQ49">
        <v>49.99429333333333</v>
      </c>
      <c r="DR49">
        <v>0.3793023</v>
      </c>
      <c r="DS49">
        <v>0.4337625999999999</v>
      </c>
      <c r="DT49">
        <v>0.03844715</v>
      </c>
      <c r="DU49">
        <v>-4.683707999999999</v>
      </c>
      <c r="DV49">
        <v>-32.92799</v>
      </c>
      <c r="DW49">
        <v>1500.001333333334</v>
      </c>
      <c r="DX49">
        <v>0.9730027999999999</v>
      </c>
      <c r="DY49">
        <v>0.02699707</v>
      </c>
      <c r="DZ49">
        <v>0</v>
      </c>
      <c r="EA49">
        <v>551.7751</v>
      </c>
      <c r="EB49">
        <v>4.99931</v>
      </c>
      <c r="EC49">
        <v>9229.208666666667</v>
      </c>
      <c r="ED49">
        <v>13259.24666666667</v>
      </c>
      <c r="EE49">
        <v>38.13739999999999</v>
      </c>
      <c r="EF49">
        <v>39.93699999999998</v>
      </c>
      <c r="EG49">
        <v>38.5</v>
      </c>
      <c r="EH49">
        <v>39.5</v>
      </c>
      <c r="EI49">
        <v>39.375</v>
      </c>
      <c r="EJ49">
        <v>1454.640333333334</v>
      </c>
      <c r="EK49">
        <v>40.36099999999999</v>
      </c>
      <c r="EL49">
        <v>0</v>
      </c>
      <c r="EM49">
        <v>110.7999999523163</v>
      </c>
      <c r="EN49">
        <v>0</v>
      </c>
      <c r="EO49">
        <v>551.7889615384615</v>
      </c>
      <c r="EP49">
        <v>0.4511111155214867</v>
      </c>
      <c r="EQ49">
        <v>-12.92649579998807</v>
      </c>
      <c r="ER49">
        <v>9229.132307692307</v>
      </c>
      <c r="ES49">
        <v>15</v>
      </c>
      <c r="ET49">
        <v>1690474425.1</v>
      </c>
      <c r="EU49" t="s">
        <v>585</v>
      </c>
      <c r="EV49">
        <v>1690474402.6</v>
      </c>
      <c r="EW49">
        <v>1690474425.1</v>
      </c>
      <c r="EX49">
        <v>27</v>
      </c>
      <c r="EY49">
        <v>0.044</v>
      </c>
      <c r="EZ49">
        <v>0.005</v>
      </c>
      <c r="FA49">
        <v>1.097</v>
      </c>
      <c r="FB49">
        <v>0.007</v>
      </c>
      <c r="FC49">
        <v>50</v>
      </c>
      <c r="FD49">
        <v>0</v>
      </c>
      <c r="FE49">
        <v>0.3</v>
      </c>
      <c r="FF49">
        <v>0.02</v>
      </c>
      <c r="FG49">
        <v>-0.380277490733048</v>
      </c>
      <c r="FH49">
        <v>0.03913233739344057</v>
      </c>
      <c r="FI49">
        <v>0.018490843712227</v>
      </c>
      <c r="FJ49">
        <v>1</v>
      </c>
      <c r="FK49">
        <v>0.190253975</v>
      </c>
      <c r="FL49">
        <v>-0.09550758348968151</v>
      </c>
      <c r="FM49">
        <v>0.02179588885258812</v>
      </c>
      <c r="FN49">
        <v>1</v>
      </c>
      <c r="FO49">
        <v>50.17898000000001</v>
      </c>
      <c r="FP49">
        <v>-0.06482402669615023</v>
      </c>
      <c r="FQ49">
        <v>0.01707568251442209</v>
      </c>
      <c r="FR49">
        <v>1</v>
      </c>
      <c r="FS49">
        <v>3.89578</v>
      </c>
      <c r="FT49">
        <v>0.07823302063789929</v>
      </c>
      <c r="FU49">
        <v>0.00797196525331116</v>
      </c>
      <c r="FV49">
        <v>1</v>
      </c>
      <c r="FW49">
        <v>4.278716</v>
      </c>
      <c r="FX49">
        <v>0.06061775305895004</v>
      </c>
      <c r="FY49">
        <v>0.004433824985269581</v>
      </c>
      <c r="FZ49">
        <v>1</v>
      </c>
      <c r="GA49">
        <v>5</v>
      </c>
      <c r="GB49">
        <v>5</v>
      </c>
      <c r="GC49" t="s">
        <v>459</v>
      </c>
      <c r="GD49">
        <v>3.17453</v>
      </c>
      <c r="GE49">
        <v>2.79675</v>
      </c>
      <c r="GF49">
        <v>0.0145999</v>
      </c>
      <c r="GG49">
        <v>0.0149502</v>
      </c>
      <c r="GH49">
        <v>0.0320416</v>
      </c>
      <c r="GI49">
        <v>0.00351399</v>
      </c>
      <c r="GJ49">
        <v>30612</v>
      </c>
      <c r="GK49">
        <v>24401.6</v>
      </c>
      <c r="GL49">
        <v>29048.3</v>
      </c>
      <c r="GM49">
        <v>24278.3</v>
      </c>
      <c r="GN49">
        <v>35802.9</v>
      </c>
      <c r="GO49">
        <v>35322.4</v>
      </c>
      <c r="GP49">
        <v>40088.6</v>
      </c>
      <c r="GQ49">
        <v>39611.8</v>
      </c>
      <c r="GR49">
        <v>2.12857</v>
      </c>
      <c r="GS49">
        <v>1.7715</v>
      </c>
      <c r="GT49">
        <v>0.0506267</v>
      </c>
      <c r="GU49">
        <v>0</v>
      </c>
      <c r="GV49">
        <v>27.1393</v>
      </c>
      <c r="GW49">
        <v>999.9</v>
      </c>
      <c r="GX49">
        <v>32.9</v>
      </c>
      <c r="GY49">
        <v>35.3</v>
      </c>
      <c r="GZ49">
        <v>18.6403</v>
      </c>
      <c r="HA49">
        <v>62.468</v>
      </c>
      <c r="HB49">
        <v>36.6146</v>
      </c>
      <c r="HC49">
        <v>1</v>
      </c>
      <c r="HD49">
        <v>0.236502</v>
      </c>
      <c r="HE49">
        <v>-0.437206</v>
      </c>
      <c r="HF49">
        <v>20.2632</v>
      </c>
      <c r="HG49">
        <v>5.22433</v>
      </c>
      <c r="HH49">
        <v>11.9128</v>
      </c>
      <c r="HI49">
        <v>4.96375</v>
      </c>
      <c r="HJ49">
        <v>3.292</v>
      </c>
      <c r="HK49">
        <v>9999</v>
      </c>
      <c r="HL49">
        <v>9999</v>
      </c>
      <c r="HM49">
        <v>9999</v>
      </c>
      <c r="HN49">
        <v>999.9</v>
      </c>
      <c r="HO49">
        <v>4.97023</v>
      </c>
      <c r="HP49">
        <v>1.87531</v>
      </c>
      <c r="HQ49">
        <v>1.87408</v>
      </c>
      <c r="HR49">
        <v>1.87331</v>
      </c>
      <c r="HS49">
        <v>1.87471</v>
      </c>
      <c r="HT49">
        <v>1.86966</v>
      </c>
      <c r="HU49">
        <v>1.87382</v>
      </c>
      <c r="HV49">
        <v>1.87895</v>
      </c>
      <c r="HW49">
        <v>0</v>
      </c>
      <c r="HX49">
        <v>0</v>
      </c>
      <c r="HY49">
        <v>0</v>
      </c>
      <c r="HZ49">
        <v>0</v>
      </c>
      <c r="IA49" t="s">
        <v>423</v>
      </c>
      <c r="IB49" t="s">
        <v>424</v>
      </c>
      <c r="IC49" t="s">
        <v>425</v>
      </c>
      <c r="ID49" t="s">
        <v>425</v>
      </c>
      <c r="IE49" t="s">
        <v>425</v>
      </c>
      <c r="IF49" t="s">
        <v>425</v>
      </c>
      <c r="IG49">
        <v>0</v>
      </c>
      <c r="IH49">
        <v>100</v>
      </c>
      <c r="II49">
        <v>100</v>
      </c>
      <c r="IJ49">
        <v>1.097</v>
      </c>
      <c r="IK49">
        <v>0.0162</v>
      </c>
      <c r="IL49">
        <v>1.067070688767583</v>
      </c>
      <c r="IM49">
        <v>0.0006505169527216642</v>
      </c>
      <c r="IN49">
        <v>-9.946525650119643E-07</v>
      </c>
      <c r="IO49">
        <v>9.726639054903232E-11</v>
      </c>
      <c r="IP49">
        <v>0.006980820845318161</v>
      </c>
      <c r="IQ49">
        <v>-0.001002495894158835</v>
      </c>
      <c r="IR49">
        <v>0.0007384742138202362</v>
      </c>
      <c r="IS49">
        <v>2.770066711642725E-07</v>
      </c>
      <c r="IT49">
        <v>0</v>
      </c>
      <c r="IU49">
        <v>1810</v>
      </c>
      <c r="IV49">
        <v>1</v>
      </c>
      <c r="IW49">
        <v>29</v>
      </c>
      <c r="IX49">
        <v>0.8</v>
      </c>
      <c r="IY49">
        <v>0.4</v>
      </c>
      <c r="IZ49">
        <v>0.256348</v>
      </c>
      <c r="JA49">
        <v>2.50488</v>
      </c>
      <c r="JB49">
        <v>1.42578</v>
      </c>
      <c r="JC49">
        <v>2.26929</v>
      </c>
      <c r="JD49">
        <v>1.54785</v>
      </c>
      <c r="JE49">
        <v>2.40723</v>
      </c>
      <c r="JF49">
        <v>39.3169</v>
      </c>
      <c r="JG49">
        <v>15.0864</v>
      </c>
      <c r="JH49">
        <v>18</v>
      </c>
      <c r="JI49">
        <v>629.471</v>
      </c>
      <c r="JJ49">
        <v>387.802</v>
      </c>
      <c r="JK49">
        <v>26.135</v>
      </c>
      <c r="JL49">
        <v>30.1901</v>
      </c>
      <c r="JM49">
        <v>29.9996</v>
      </c>
      <c r="JN49">
        <v>30.1382</v>
      </c>
      <c r="JO49">
        <v>30.0807</v>
      </c>
      <c r="JP49">
        <v>5.16717</v>
      </c>
      <c r="JQ49">
        <v>100</v>
      </c>
      <c r="JR49">
        <v>0</v>
      </c>
      <c r="JS49">
        <v>26.1848</v>
      </c>
      <c r="JT49">
        <v>50</v>
      </c>
      <c r="JU49">
        <v>21.2188</v>
      </c>
      <c r="JV49">
        <v>94.67359999999999</v>
      </c>
      <c r="JW49">
        <v>100.779</v>
      </c>
    </row>
    <row r="50" spans="1:283">
      <c r="A50">
        <v>34</v>
      </c>
      <c r="B50">
        <v>1690474558.1</v>
      </c>
      <c r="C50">
        <v>4538.5</v>
      </c>
      <c r="D50" t="s">
        <v>586</v>
      </c>
      <c r="E50" t="s">
        <v>587</v>
      </c>
      <c r="F50">
        <v>15</v>
      </c>
      <c r="L50" t="s">
        <v>529</v>
      </c>
      <c r="N50" t="s">
        <v>530</v>
      </c>
      <c r="O50" t="s">
        <v>531</v>
      </c>
      <c r="P50">
        <v>1690474550.349999</v>
      </c>
      <c r="Q50">
        <f>(R50)/1000</f>
        <v>0</v>
      </c>
      <c r="R50">
        <f>1000*DB50*AP50*(CX50-CY50)/(100*CQ50*(1000-AP50*CX50))</f>
        <v>0</v>
      </c>
      <c r="S50">
        <f>DB50*AP50*(CW50-CV50*(1000-AP50*CY50)/(1000-AP50*CX50))/(100*CQ50)</f>
        <v>0</v>
      </c>
      <c r="T50">
        <f>CV50 - IF(AP50&gt;1, S50*CQ50*100.0/(AR50*DJ50), 0)</f>
        <v>0</v>
      </c>
      <c r="U50">
        <f>((AA50-Q50/2)*T50-S50)/(AA50+Q50/2)</f>
        <v>0</v>
      </c>
      <c r="V50">
        <f>U50*(DC50+DD50)/1000.0</f>
        <v>0</v>
      </c>
      <c r="W50">
        <f>(CV50 - IF(AP50&gt;1, S50*CQ50*100.0/(AR50*DJ50), 0))*(DC50+DD50)/1000.0</f>
        <v>0</v>
      </c>
      <c r="X50">
        <f>2.0/((1/Z50-1/Y50)+SIGN(Z50)*SQRT((1/Z50-1/Y50)*(1/Z50-1/Y50) + 4*CR50/((CR50+1)*(CR50+1))*(2*1/Z50*1/Y50-1/Y50*1/Y50)))</f>
        <v>0</v>
      </c>
      <c r="Y50">
        <f>IF(LEFT(CS50,1)&lt;&gt;"0",IF(LEFT(CS50,1)="1",3.0,CT50),$D$5+$E$5*(DJ50*DC50/($K$5*1000))+$F$5*(DJ50*DC50/($K$5*1000))*MAX(MIN(CQ50,$J$5),$I$5)*MAX(MIN(CQ50,$J$5),$I$5)+$G$5*MAX(MIN(CQ50,$J$5),$I$5)*(DJ50*DC50/($K$5*1000))+$H$5*(DJ50*DC50/($K$5*1000))*(DJ50*DC50/($K$5*1000)))</f>
        <v>0</v>
      </c>
      <c r="Z50">
        <f>Q50*(1000-(1000*0.61365*exp(17.502*AD50/(240.97+AD50))/(DC50+DD50)+CX50)/2)/(1000*0.61365*exp(17.502*AD50/(240.97+AD50))/(DC50+DD50)-CX50)</f>
        <v>0</v>
      </c>
      <c r="AA50">
        <f>1/((CR50+1)/(X50/1.6)+1/(Y50/1.37)) + CR50/((CR50+1)/(X50/1.6) + CR50/(Y50/1.37))</f>
        <v>0</v>
      </c>
      <c r="AB50">
        <f>(CM50*CP50)</f>
        <v>0</v>
      </c>
      <c r="AC50">
        <f>(DE50+(AB50+2*0.95*5.67E-8*(((DE50+$B$7)+273)^4-(DE50+273)^4)-44100*Q50)/(1.84*29.3*Y50+8*0.95*5.67E-8*(DE50+273)^3))</f>
        <v>0</v>
      </c>
      <c r="AD50">
        <f>($C$7*DF50+$D$7*DG50+$E$7*AC50)</f>
        <v>0</v>
      </c>
      <c r="AE50">
        <f>0.61365*exp(17.502*AD50/(240.97+AD50))</f>
        <v>0</v>
      </c>
      <c r="AF50">
        <f>(AG50/AH50*100)</f>
        <v>0</v>
      </c>
      <c r="AG50">
        <f>CX50*(DC50+DD50)/1000</f>
        <v>0</v>
      </c>
      <c r="AH50">
        <f>0.61365*exp(17.502*DE50/(240.97+DE50))</f>
        <v>0</v>
      </c>
      <c r="AI50">
        <f>(AE50-CX50*(DC50+DD50)/1000)</f>
        <v>0</v>
      </c>
      <c r="AJ50">
        <f>(-Q50*44100)</f>
        <v>0</v>
      </c>
      <c r="AK50">
        <f>2*29.3*Y50*0.92*(DE50-AD50)</f>
        <v>0</v>
      </c>
      <c r="AL50">
        <f>2*0.95*5.67E-8*(((DE50+$B$7)+273)^4-(AD50+273)^4)</f>
        <v>0</v>
      </c>
      <c r="AM50">
        <f>AB50+AL50+AJ50+AK50</f>
        <v>0</v>
      </c>
      <c r="AN50">
        <v>0</v>
      </c>
      <c r="AO50">
        <v>0</v>
      </c>
      <c r="AP50">
        <f>IF(AN50*$H$13&gt;=AR50,1.0,(AR50/(AR50-AN50*$H$13)))</f>
        <v>0</v>
      </c>
      <c r="AQ50">
        <f>(AP50-1)*100</f>
        <v>0</v>
      </c>
      <c r="AR50">
        <f>MAX(0,($B$13+$C$13*DJ50)/(1+$D$13*DJ50)*DC50/(DE50+273)*$E$13)</f>
        <v>0</v>
      </c>
      <c r="AS50" t="s">
        <v>559</v>
      </c>
      <c r="AT50">
        <v>12559.4</v>
      </c>
      <c r="AU50">
        <v>586.6096000000001</v>
      </c>
      <c r="AV50">
        <v>2296.48</v>
      </c>
      <c r="AW50">
        <f>1-AU50/AV50</f>
        <v>0</v>
      </c>
      <c r="AX50">
        <v>-1.734257349012964</v>
      </c>
      <c r="AY50" t="s">
        <v>588</v>
      </c>
      <c r="AZ50">
        <v>12555</v>
      </c>
      <c r="BA50">
        <v>554.22288</v>
      </c>
      <c r="BB50">
        <v>623.2619999999999</v>
      </c>
      <c r="BC50">
        <f>1-BA50/BB50</f>
        <v>0</v>
      </c>
      <c r="BD50">
        <v>0.5</v>
      </c>
      <c r="BE50">
        <f>CN50</f>
        <v>0</v>
      </c>
      <c r="BF50">
        <f>S50</f>
        <v>0</v>
      </c>
      <c r="BG50">
        <f>BC50*BD50*BE50</f>
        <v>0</v>
      </c>
      <c r="BH50">
        <f>(BF50-AX50)/BE50</f>
        <v>0</v>
      </c>
      <c r="BI50">
        <f>(AV50-BB50)/BB50</f>
        <v>0</v>
      </c>
      <c r="BJ50">
        <f>AU50/(AW50+AU50/BB50)</f>
        <v>0</v>
      </c>
      <c r="BK50" t="s">
        <v>589</v>
      </c>
      <c r="BL50">
        <v>425.58</v>
      </c>
      <c r="BM50">
        <f>IF(BL50&lt;&gt;0, BL50, BJ50)</f>
        <v>0</v>
      </c>
      <c r="BN50">
        <f>1-BM50/BB50</f>
        <v>0</v>
      </c>
      <c r="BO50">
        <f>(BB50-BA50)/(BB50-BM50)</f>
        <v>0</v>
      </c>
      <c r="BP50">
        <f>(AV50-BB50)/(AV50-BM50)</f>
        <v>0</v>
      </c>
      <c r="BQ50">
        <f>(BB50-BA50)/(BB50-AU50)</f>
        <v>0</v>
      </c>
      <c r="BR50">
        <f>(AV50-BB50)/(AV50-AU50)</f>
        <v>0</v>
      </c>
      <c r="BS50">
        <f>(BO50*BM50/BA50)</f>
        <v>0</v>
      </c>
      <c r="BT50">
        <f>(1-BS50)</f>
        <v>0</v>
      </c>
      <c r="BU50">
        <v>3610</v>
      </c>
      <c r="BV50">
        <v>300</v>
      </c>
      <c r="BW50">
        <v>300</v>
      </c>
      <c r="BX50">
        <v>300</v>
      </c>
      <c r="BY50">
        <v>12555</v>
      </c>
      <c r="BZ50">
        <v>613.46</v>
      </c>
      <c r="CA50">
        <v>-0.009096430000000001</v>
      </c>
      <c r="CB50">
        <v>-0.41</v>
      </c>
      <c r="CC50" t="s">
        <v>419</v>
      </c>
      <c r="CD50" t="s">
        <v>419</v>
      </c>
      <c r="CE50" t="s">
        <v>419</v>
      </c>
      <c r="CF50" t="s">
        <v>419</v>
      </c>
      <c r="CG50" t="s">
        <v>419</v>
      </c>
      <c r="CH50" t="s">
        <v>419</v>
      </c>
      <c r="CI50" t="s">
        <v>419</v>
      </c>
      <c r="CJ50" t="s">
        <v>419</v>
      </c>
      <c r="CK50" t="s">
        <v>419</v>
      </c>
      <c r="CL50" t="s">
        <v>419</v>
      </c>
      <c r="CM50">
        <f>$B$11*DK50+$C$11*DL50+$F$11*DW50*(1-DZ50)</f>
        <v>0</v>
      </c>
      <c r="CN50">
        <f>CM50*CO50</f>
        <v>0</v>
      </c>
      <c r="CO50">
        <f>($B$11*$D$9+$C$11*$D$9+$F$11*((EJ50+EB50)/MAX(EJ50+EB50+EK50, 0.1)*$I$9+EK50/MAX(EJ50+EB50+EK50, 0.1)*$J$9))/($B$11+$C$11+$F$11)</f>
        <v>0</v>
      </c>
      <c r="CP50">
        <f>($B$11*$K$9+$C$11*$K$9+$F$11*((EJ50+EB50)/MAX(EJ50+EB50+EK50, 0.1)*$P$9+EK50/MAX(EJ50+EB50+EK50, 0.1)*$Q$9))/($B$11+$C$11+$F$11)</f>
        <v>0</v>
      </c>
      <c r="CQ50">
        <v>6</v>
      </c>
      <c r="CR50">
        <v>0.5</v>
      </c>
      <c r="CS50" t="s">
        <v>420</v>
      </c>
      <c r="CT50">
        <v>2</v>
      </c>
      <c r="CU50">
        <v>1690474550.349999</v>
      </c>
      <c r="CV50">
        <v>2.449085</v>
      </c>
      <c r="CW50">
        <v>0.4852231666666665</v>
      </c>
      <c r="CX50">
        <v>4.411919</v>
      </c>
      <c r="CY50">
        <v>0.3669672000000001</v>
      </c>
      <c r="CZ50">
        <v>1.332720666666667</v>
      </c>
      <c r="DA50">
        <v>4.395056000000001</v>
      </c>
      <c r="DB50">
        <v>600.2314666666666</v>
      </c>
      <c r="DC50">
        <v>101.3597333333334</v>
      </c>
      <c r="DD50">
        <v>0.1000218033333333</v>
      </c>
      <c r="DE50">
        <v>28.24537666666667</v>
      </c>
      <c r="DF50">
        <v>27.91754</v>
      </c>
      <c r="DG50">
        <v>999.9000000000002</v>
      </c>
      <c r="DH50">
        <v>0</v>
      </c>
      <c r="DI50">
        <v>0</v>
      </c>
      <c r="DJ50">
        <v>10004.74566666667</v>
      </c>
      <c r="DK50">
        <v>0</v>
      </c>
      <c r="DL50">
        <v>1870.116333333333</v>
      </c>
      <c r="DM50">
        <v>1.963862333333334</v>
      </c>
      <c r="DN50">
        <v>2.459937999999999</v>
      </c>
      <c r="DO50">
        <v>0.4854013333333332</v>
      </c>
      <c r="DP50">
        <v>4.044952333333334</v>
      </c>
      <c r="DQ50">
        <v>0.4852231666666665</v>
      </c>
      <c r="DR50">
        <v>0.3669672000000001</v>
      </c>
      <c r="DS50">
        <v>0.4471910333333334</v>
      </c>
      <c r="DT50">
        <v>0.03719569333333333</v>
      </c>
      <c r="DU50">
        <v>-4.279405</v>
      </c>
      <c r="DV50">
        <v>-33.26703666666667</v>
      </c>
      <c r="DW50">
        <v>1500.013333333333</v>
      </c>
      <c r="DX50">
        <v>0.9730015999999999</v>
      </c>
      <c r="DY50">
        <v>0.02699809</v>
      </c>
      <c r="DZ50">
        <v>0</v>
      </c>
      <c r="EA50">
        <v>554.1798666666667</v>
      </c>
      <c r="EB50">
        <v>4.99931</v>
      </c>
      <c r="EC50">
        <v>9270.445000000002</v>
      </c>
      <c r="ED50">
        <v>13259.35666666667</v>
      </c>
      <c r="EE50">
        <v>38.18699999999999</v>
      </c>
      <c r="EF50">
        <v>39.94539999999999</v>
      </c>
      <c r="EG50">
        <v>38.52066666666666</v>
      </c>
      <c r="EH50">
        <v>39.625</v>
      </c>
      <c r="EI50">
        <v>39.5</v>
      </c>
      <c r="EJ50">
        <v>1454.653333333333</v>
      </c>
      <c r="EK50">
        <v>40.35999999999999</v>
      </c>
      <c r="EL50">
        <v>0</v>
      </c>
      <c r="EM50">
        <v>106.5999999046326</v>
      </c>
      <c r="EN50">
        <v>0</v>
      </c>
      <c r="EO50">
        <v>554.22288</v>
      </c>
      <c r="EP50">
        <v>2.309538471044953</v>
      </c>
      <c r="EQ50">
        <v>56.81384605894993</v>
      </c>
      <c r="ER50">
        <v>9271.034</v>
      </c>
      <c r="ES50">
        <v>15</v>
      </c>
      <c r="ET50">
        <v>1690474531.1</v>
      </c>
      <c r="EU50" t="s">
        <v>590</v>
      </c>
      <c r="EV50">
        <v>1690474508.6</v>
      </c>
      <c r="EW50">
        <v>1690474425.1</v>
      </c>
      <c r="EX50">
        <v>28</v>
      </c>
      <c r="EY50">
        <v>0.048</v>
      </c>
      <c r="EZ50">
        <v>0.005</v>
      </c>
      <c r="FA50">
        <v>1.115</v>
      </c>
      <c r="FB50">
        <v>0.007</v>
      </c>
      <c r="FC50">
        <v>1</v>
      </c>
      <c r="FD50">
        <v>0</v>
      </c>
      <c r="FE50">
        <v>0.3</v>
      </c>
      <c r="FF50">
        <v>0.02</v>
      </c>
      <c r="FG50">
        <v>-1.975656698387343</v>
      </c>
      <c r="FH50">
        <v>0.1779218378792923</v>
      </c>
      <c r="FI50">
        <v>0.01839308909739298</v>
      </c>
      <c r="FJ50">
        <v>1</v>
      </c>
      <c r="FK50">
        <v>1.97430425</v>
      </c>
      <c r="FL50">
        <v>-0.2101507317073181</v>
      </c>
      <c r="FM50">
        <v>0.02457877894521003</v>
      </c>
      <c r="FN50">
        <v>1</v>
      </c>
      <c r="FO50">
        <v>2.449567666666667</v>
      </c>
      <c r="FP50">
        <v>-0.1476597997775242</v>
      </c>
      <c r="FQ50">
        <v>0.01651250489443952</v>
      </c>
      <c r="FR50">
        <v>1</v>
      </c>
      <c r="FS50">
        <v>4.043001250000001</v>
      </c>
      <c r="FT50">
        <v>0.03833864915571122</v>
      </c>
      <c r="FU50">
        <v>0.004013190867314905</v>
      </c>
      <c r="FV50">
        <v>1</v>
      </c>
      <c r="FW50">
        <v>4.411730333333334</v>
      </c>
      <c r="FX50">
        <v>0.02353254727472719</v>
      </c>
      <c r="FY50">
        <v>0.001810798135875076</v>
      </c>
      <c r="FZ50">
        <v>1</v>
      </c>
      <c r="GA50">
        <v>5</v>
      </c>
      <c r="GB50">
        <v>5</v>
      </c>
      <c r="GC50" t="s">
        <v>459</v>
      </c>
      <c r="GD50">
        <v>3.1744</v>
      </c>
      <c r="GE50">
        <v>2.79731</v>
      </c>
      <c r="GF50">
        <v>0.000397513</v>
      </c>
      <c r="GG50">
        <v>0.000139277</v>
      </c>
      <c r="GH50">
        <v>0.0328276</v>
      </c>
      <c r="GI50">
        <v>0.00339537</v>
      </c>
      <c r="GJ50">
        <v>31048.4</v>
      </c>
      <c r="GK50">
        <v>24765.7</v>
      </c>
      <c r="GL50">
        <v>29044.4</v>
      </c>
      <c r="GM50">
        <v>24276</v>
      </c>
      <c r="GN50">
        <v>35768.1</v>
      </c>
      <c r="GO50">
        <v>35322.9</v>
      </c>
      <c r="GP50">
        <v>40083</v>
      </c>
      <c r="GQ50">
        <v>39608.4</v>
      </c>
      <c r="GR50">
        <v>2.12755</v>
      </c>
      <c r="GS50">
        <v>1.76887</v>
      </c>
      <c r="GT50">
        <v>0.0485033</v>
      </c>
      <c r="GU50">
        <v>0</v>
      </c>
      <c r="GV50">
        <v>27.0637</v>
      </c>
      <c r="GW50">
        <v>999.9</v>
      </c>
      <c r="GX50">
        <v>32.5</v>
      </c>
      <c r="GY50">
        <v>35.5</v>
      </c>
      <c r="GZ50">
        <v>18.6189</v>
      </c>
      <c r="HA50">
        <v>62.298</v>
      </c>
      <c r="HB50">
        <v>36.5785</v>
      </c>
      <c r="HC50">
        <v>1</v>
      </c>
      <c r="HD50">
        <v>0.242706</v>
      </c>
      <c r="HE50">
        <v>0.278135</v>
      </c>
      <c r="HF50">
        <v>20.2646</v>
      </c>
      <c r="HG50">
        <v>5.22403</v>
      </c>
      <c r="HH50">
        <v>11.914</v>
      </c>
      <c r="HI50">
        <v>4.96365</v>
      </c>
      <c r="HJ50">
        <v>3.292</v>
      </c>
      <c r="HK50">
        <v>9999</v>
      </c>
      <c r="HL50">
        <v>9999</v>
      </c>
      <c r="HM50">
        <v>9999</v>
      </c>
      <c r="HN50">
        <v>999.9</v>
      </c>
      <c r="HO50">
        <v>4.97031</v>
      </c>
      <c r="HP50">
        <v>1.87533</v>
      </c>
      <c r="HQ50">
        <v>1.87408</v>
      </c>
      <c r="HR50">
        <v>1.87332</v>
      </c>
      <c r="HS50">
        <v>1.87471</v>
      </c>
      <c r="HT50">
        <v>1.86966</v>
      </c>
      <c r="HU50">
        <v>1.87384</v>
      </c>
      <c r="HV50">
        <v>1.87895</v>
      </c>
      <c r="HW50">
        <v>0</v>
      </c>
      <c r="HX50">
        <v>0</v>
      </c>
      <c r="HY50">
        <v>0</v>
      </c>
      <c r="HZ50">
        <v>0</v>
      </c>
      <c r="IA50" t="s">
        <v>423</v>
      </c>
      <c r="IB50" t="s">
        <v>424</v>
      </c>
      <c r="IC50" t="s">
        <v>425</v>
      </c>
      <c r="ID50" t="s">
        <v>425</v>
      </c>
      <c r="IE50" t="s">
        <v>425</v>
      </c>
      <c r="IF50" t="s">
        <v>425</v>
      </c>
      <c r="IG50">
        <v>0</v>
      </c>
      <c r="IH50">
        <v>100</v>
      </c>
      <c r="II50">
        <v>100</v>
      </c>
      <c r="IJ50">
        <v>1.116</v>
      </c>
      <c r="IK50">
        <v>0.0169</v>
      </c>
      <c r="IL50">
        <v>1.115499272603144</v>
      </c>
      <c r="IM50">
        <v>0.0006505169527216642</v>
      </c>
      <c r="IN50">
        <v>-9.946525650119643E-07</v>
      </c>
      <c r="IO50">
        <v>9.726639054903232E-11</v>
      </c>
      <c r="IP50">
        <v>0.006980820845318161</v>
      </c>
      <c r="IQ50">
        <v>-0.001002495894158835</v>
      </c>
      <c r="IR50">
        <v>0.0007384742138202362</v>
      </c>
      <c r="IS50">
        <v>2.770066711642725E-07</v>
      </c>
      <c r="IT50">
        <v>0</v>
      </c>
      <c r="IU50">
        <v>1810</v>
      </c>
      <c r="IV50">
        <v>1</v>
      </c>
      <c r="IW50">
        <v>29</v>
      </c>
      <c r="IX50">
        <v>0.8</v>
      </c>
      <c r="IY50">
        <v>2.2</v>
      </c>
      <c r="IZ50">
        <v>0.0317383</v>
      </c>
      <c r="JA50">
        <v>4.99756</v>
      </c>
      <c r="JB50">
        <v>1.42578</v>
      </c>
      <c r="JC50">
        <v>2.26807</v>
      </c>
      <c r="JD50">
        <v>1.54785</v>
      </c>
      <c r="JE50">
        <v>2.49268</v>
      </c>
      <c r="JF50">
        <v>39.4416</v>
      </c>
      <c r="JG50">
        <v>15.0602</v>
      </c>
      <c r="JH50">
        <v>18</v>
      </c>
      <c r="JI50">
        <v>629.521</v>
      </c>
      <c r="JJ50">
        <v>386.893</v>
      </c>
      <c r="JK50">
        <v>26.3797</v>
      </c>
      <c r="JL50">
        <v>30.2778</v>
      </c>
      <c r="JM50">
        <v>29.9999</v>
      </c>
      <c r="JN50">
        <v>30.2189</v>
      </c>
      <c r="JO50">
        <v>30.1598</v>
      </c>
      <c r="JP50">
        <v>0</v>
      </c>
      <c r="JQ50">
        <v>100</v>
      </c>
      <c r="JR50">
        <v>0</v>
      </c>
      <c r="JS50">
        <v>26.4295</v>
      </c>
      <c r="JT50">
        <v>0</v>
      </c>
      <c r="JU50">
        <v>21.2188</v>
      </c>
      <c r="JV50">
        <v>94.6606</v>
      </c>
      <c r="JW50">
        <v>100.77</v>
      </c>
    </row>
    <row r="51" spans="1:283">
      <c r="A51">
        <v>35</v>
      </c>
      <c r="B51">
        <v>1690474652.1</v>
      </c>
      <c r="C51">
        <v>4632.5</v>
      </c>
      <c r="D51" t="s">
        <v>591</v>
      </c>
      <c r="E51" t="s">
        <v>592</v>
      </c>
      <c r="F51">
        <v>15</v>
      </c>
      <c r="L51" t="s">
        <v>529</v>
      </c>
      <c r="N51" t="s">
        <v>530</v>
      </c>
      <c r="O51" t="s">
        <v>531</v>
      </c>
      <c r="P51">
        <v>1690474644.099999</v>
      </c>
      <c r="Q51">
        <f>(R51)/1000</f>
        <v>0</v>
      </c>
      <c r="R51">
        <f>1000*DB51*AP51*(CX51-CY51)/(100*CQ51*(1000-AP51*CX51))</f>
        <v>0</v>
      </c>
      <c r="S51">
        <f>DB51*AP51*(CW51-CV51*(1000-AP51*CY51)/(1000-AP51*CX51))/(100*CQ51)</f>
        <v>0</v>
      </c>
      <c r="T51">
        <f>CV51 - IF(AP51&gt;1, S51*CQ51*100.0/(AR51*DJ51), 0)</f>
        <v>0</v>
      </c>
      <c r="U51">
        <f>((AA51-Q51/2)*T51-S51)/(AA51+Q51/2)</f>
        <v>0</v>
      </c>
      <c r="V51">
        <f>U51*(DC51+DD51)/1000.0</f>
        <v>0</v>
      </c>
      <c r="W51">
        <f>(CV51 - IF(AP51&gt;1, S51*CQ51*100.0/(AR51*DJ51), 0))*(DC51+DD51)/1000.0</f>
        <v>0</v>
      </c>
      <c r="X51">
        <f>2.0/((1/Z51-1/Y51)+SIGN(Z51)*SQRT((1/Z51-1/Y51)*(1/Z51-1/Y51) + 4*CR51/((CR51+1)*(CR51+1))*(2*1/Z51*1/Y51-1/Y51*1/Y51)))</f>
        <v>0</v>
      </c>
      <c r="Y51">
        <f>IF(LEFT(CS51,1)&lt;&gt;"0",IF(LEFT(CS51,1)="1",3.0,CT51),$D$5+$E$5*(DJ51*DC51/($K$5*1000))+$F$5*(DJ51*DC51/($K$5*1000))*MAX(MIN(CQ51,$J$5),$I$5)*MAX(MIN(CQ51,$J$5),$I$5)+$G$5*MAX(MIN(CQ51,$J$5),$I$5)*(DJ51*DC51/($K$5*1000))+$H$5*(DJ51*DC51/($K$5*1000))*(DJ51*DC51/($K$5*1000)))</f>
        <v>0</v>
      </c>
      <c r="Z51">
        <f>Q51*(1000-(1000*0.61365*exp(17.502*AD51/(240.97+AD51))/(DC51+DD51)+CX51)/2)/(1000*0.61365*exp(17.502*AD51/(240.97+AD51))/(DC51+DD51)-CX51)</f>
        <v>0</v>
      </c>
      <c r="AA51">
        <f>1/((CR51+1)/(X51/1.6)+1/(Y51/1.37)) + CR51/((CR51+1)/(X51/1.6) + CR51/(Y51/1.37))</f>
        <v>0</v>
      </c>
      <c r="AB51">
        <f>(CM51*CP51)</f>
        <v>0</v>
      </c>
      <c r="AC51">
        <f>(DE51+(AB51+2*0.95*5.67E-8*(((DE51+$B$7)+273)^4-(DE51+273)^4)-44100*Q51)/(1.84*29.3*Y51+8*0.95*5.67E-8*(DE51+273)^3))</f>
        <v>0</v>
      </c>
      <c r="AD51">
        <f>($C$7*DF51+$D$7*DG51+$E$7*AC51)</f>
        <v>0</v>
      </c>
      <c r="AE51">
        <f>0.61365*exp(17.502*AD51/(240.97+AD51))</f>
        <v>0</v>
      </c>
      <c r="AF51">
        <f>(AG51/AH51*100)</f>
        <v>0</v>
      </c>
      <c r="AG51">
        <f>CX51*(DC51+DD51)/1000</f>
        <v>0</v>
      </c>
      <c r="AH51">
        <f>0.61365*exp(17.502*DE51/(240.97+DE51))</f>
        <v>0</v>
      </c>
      <c r="AI51">
        <f>(AE51-CX51*(DC51+DD51)/1000)</f>
        <v>0</v>
      </c>
      <c r="AJ51">
        <f>(-Q51*44100)</f>
        <v>0</v>
      </c>
      <c r="AK51">
        <f>2*29.3*Y51*0.92*(DE51-AD51)</f>
        <v>0</v>
      </c>
      <c r="AL51">
        <f>2*0.95*5.67E-8*(((DE51+$B$7)+273)^4-(AD51+273)^4)</f>
        <v>0</v>
      </c>
      <c r="AM51">
        <f>AB51+AL51+AJ51+AK51</f>
        <v>0</v>
      </c>
      <c r="AN51">
        <v>0</v>
      </c>
      <c r="AO51">
        <v>0</v>
      </c>
      <c r="AP51">
        <f>IF(AN51*$H$13&gt;=AR51,1.0,(AR51/(AR51-AN51*$H$13)))</f>
        <v>0</v>
      </c>
      <c r="AQ51">
        <f>(AP51-1)*100</f>
        <v>0</v>
      </c>
      <c r="AR51">
        <f>MAX(0,($B$13+$C$13*DJ51)/(1+$D$13*DJ51)*DC51/(DE51+273)*$E$13)</f>
        <v>0</v>
      </c>
      <c r="AS51" t="s">
        <v>559</v>
      </c>
      <c r="AT51">
        <v>12559.4</v>
      </c>
      <c r="AU51">
        <v>586.6096000000001</v>
      </c>
      <c r="AV51">
        <v>2296.48</v>
      </c>
      <c r="AW51">
        <f>1-AU51/AV51</f>
        <v>0</v>
      </c>
      <c r="AX51">
        <v>-1.734257349012964</v>
      </c>
      <c r="AY51" t="s">
        <v>593</v>
      </c>
      <c r="AZ51">
        <v>12554.4</v>
      </c>
      <c r="BA51">
        <v>533.2053461538462</v>
      </c>
      <c r="BB51">
        <v>652.159</v>
      </c>
      <c r="BC51">
        <f>1-BA51/BB51</f>
        <v>0</v>
      </c>
      <c r="BD51">
        <v>0.5</v>
      </c>
      <c r="BE51">
        <f>CN51</f>
        <v>0</v>
      </c>
      <c r="BF51">
        <f>S51</f>
        <v>0</v>
      </c>
      <c r="BG51">
        <f>BC51*BD51*BE51</f>
        <v>0</v>
      </c>
      <c r="BH51">
        <f>(BF51-AX51)/BE51</f>
        <v>0</v>
      </c>
      <c r="BI51">
        <f>(AV51-BB51)/BB51</f>
        <v>0</v>
      </c>
      <c r="BJ51">
        <f>AU51/(AW51+AU51/BB51)</f>
        <v>0</v>
      </c>
      <c r="BK51" t="s">
        <v>594</v>
      </c>
      <c r="BL51">
        <v>412.42</v>
      </c>
      <c r="BM51">
        <f>IF(BL51&lt;&gt;0, BL51, BJ51)</f>
        <v>0</v>
      </c>
      <c r="BN51">
        <f>1-BM51/BB51</f>
        <v>0</v>
      </c>
      <c r="BO51">
        <f>(BB51-BA51)/(BB51-BM51)</f>
        <v>0</v>
      </c>
      <c r="BP51">
        <f>(AV51-BB51)/(AV51-BM51)</f>
        <v>0</v>
      </c>
      <c r="BQ51">
        <f>(BB51-BA51)/(BB51-AU51)</f>
        <v>0</v>
      </c>
      <c r="BR51">
        <f>(AV51-BB51)/(AV51-AU51)</f>
        <v>0</v>
      </c>
      <c r="BS51">
        <f>(BO51*BM51/BA51)</f>
        <v>0</v>
      </c>
      <c r="BT51">
        <f>(1-BS51)</f>
        <v>0</v>
      </c>
      <c r="BU51">
        <v>3612</v>
      </c>
      <c r="BV51">
        <v>300</v>
      </c>
      <c r="BW51">
        <v>300</v>
      </c>
      <c r="BX51">
        <v>300</v>
      </c>
      <c r="BY51">
        <v>12554.4</v>
      </c>
      <c r="BZ51">
        <v>632.01</v>
      </c>
      <c r="CA51">
        <v>-0.009096</v>
      </c>
      <c r="CB51">
        <v>-1</v>
      </c>
      <c r="CC51" t="s">
        <v>419</v>
      </c>
      <c r="CD51" t="s">
        <v>419</v>
      </c>
      <c r="CE51" t="s">
        <v>419</v>
      </c>
      <c r="CF51" t="s">
        <v>419</v>
      </c>
      <c r="CG51" t="s">
        <v>419</v>
      </c>
      <c r="CH51" t="s">
        <v>419</v>
      </c>
      <c r="CI51" t="s">
        <v>419</v>
      </c>
      <c r="CJ51" t="s">
        <v>419</v>
      </c>
      <c r="CK51" t="s">
        <v>419</v>
      </c>
      <c r="CL51" t="s">
        <v>419</v>
      </c>
      <c r="CM51">
        <f>$B$11*DK51+$C$11*DL51+$F$11*DW51*(1-DZ51)</f>
        <v>0</v>
      </c>
      <c r="CN51">
        <f>CM51*CO51</f>
        <v>0</v>
      </c>
      <c r="CO51">
        <f>($B$11*$D$9+$C$11*$D$9+$F$11*((EJ51+EB51)/MAX(EJ51+EB51+EK51, 0.1)*$I$9+EK51/MAX(EJ51+EB51+EK51, 0.1)*$J$9))/($B$11+$C$11+$F$11)</f>
        <v>0</v>
      </c>
      <c r="CP51">
        <f>($B$11*$K$9+$C$11*$K$9+$F$11*((EJ51+EB51)/MAX(EJ51+EB51+EK51, 0.1)*$P$9+EK51/MAX(EJ51+EB51+EK51, 0.1)*$Q$9))/($B$11+$C$11+$F$11)</f>
        <v>0</v>
      </c>
      <c r="CQ51">
        <v>6</v>
      </c>
      <c r="CR51">
        <v>0.5</v>
      </c>
      <c r="CS51" t="s">
        <v>420</v>
      </c>
      <c r="CT51">
        <v>2</v>
      </c>
      <c r="CU51">
        <v>1690474644.099999</v>
      </c>
      <c r="CV51">
        <v>388.2635161290323</v>
      </c>
      <c r="CW51">
        <v>400.2112903225807</v>
      </c>
      <c r="CX51">
        <v>4.584637741935484</v>
      </c>
      <c r="CY51">
        <v>0.3715318709677419</v>
      </c>
      <c r="CZ51">
        <v>387.0395483870968</v>
      </c>
      <c r="DA51">
        <v>4.566807741935484</v>
      </c>
      <c r="DB51">
        <v>600.2188387096774</v>
      </c>
      <c r="DC51">
        <v>101.356935483871</v>
      </c>
      <c r="DD51">
        <v>0.09999696129032257</v>
      </c>
      <c r="DE51">
        <v>28.38009677419355</v>
      </c>
      <c r="DF51">
        <v>28.02753870967742</v>
      </c>
      <c r="DG51">
        <v>999.9000000000003</v>
      </c>
      <c r="DH51">
        <v>0</v>
      </c>
      <c r="DI51">
        <v>0</v>
      </c>
      <c r="DJ51">
        <v>9998.687741935484</v>
      </c>
      <c r="DK51">
        <v>0</v>
      </c>
      <c r="DL51">
        <v>1875.033548387097</v>
      </c>
      <c r="DM51">
        <v>-11.94785161290323</v>
      </c>
      <c r="DN51">
        <v>390.0517096774194</v>
      </c>
      <c r="DO51">
        <v>400.360129032258</v>
      </c>
      <c r="DP51">
        <v>4.213107419354838</v>
      </c>
      <c r="DQ51">
        <v>400.2112903225807</v>
      </c>
      <c r="DR51">
        <v>0.3715318709677419</v>
      </c>
      <c r="DS51">
        <v>0.4646849999999998</v>
      </c>
      <c r="DT51">
        <v>0.03765734193548387</v>
      </c>
      <c r="DU51">
        <v>-3.768604516129031</v>
      </c>
      <c r="DV51">
        <v>-33.14078387096774</v>
      </c>
      <c r="DW51">
        <v>1500.007741935484</v>
      </c>
      <c r="DX51">
        <v>0.973001</v>
      </c>
      <c r="DY51">
        <v>0.0269986</v>
      </c>
      <c r="DZ51">
        <v>0</v>
      </c>
      <c r="EA51">
        <v>533.2651612903226</v>
      </c>
      <c r="EB51">
        <v>4.999310000000001</v>
      </c>
      <c r="EC51">
        <v>8955.519354838711</v>
      </c>
      <c r="ED51">
        <v>13259.32258064516</v>
      </c>
      <c r="EE51">
        <v>38.12093548387097</v>
      </c>
      <c r="EF51">
        <v>39.875</v>
      </c>
      <c r="EG51">
        <v>38.5</v>
      </c>
      <c r="EH51">
        <v>39.43699999999998</v>
      </c>
      <c r="EI51">
        <v>39.375</v>
      </c>
      <c r="EJ51">
        <v>1454.647741935484</v>
      </c>
      <c r="EK51">
        <v>40.35999999999998</v>
      </c>
      <c r="EL51">
        <v>0</v>
      </c>
      <c r="EM51">
        <v>93.19999980926514</v>
      </c>
      <c r="EN51">
        <v>0</v>
      </c>
      <c r="EO51">
        <v>533.2053461538462</v>
      </c>
      <c r="EP51">
        <v>-9.455008539855742</v>
      </c>
      <c r="EQ51">
        <v>-168.991452731123</v>
      </c>
      <c r="ER51">
        <v>8955.223846153847</v>
      </c>
      <c r="ES51">
        <v>15</v>
      </c>
      <c r="ET51">
        <v>1690474531.1</v>
      </c>
      <c r="EU51" t="s">
        <v>590</v>
      </c>
      <c r="EV51">
        <v>1690474508.6</v>
      </c>
      <c r="EW51">
        <v>1690474425.1</v>
      </c>
      <c r="EX51">
        <v>28</v>
      </c>
      <c r="EY51">
        <v>0.048</v>
      </c>
      <c r="EZ51">
        <v>0.005</v>
      </c>
      <c r="FA51">
        <v>1.115</v>
      </c>
      <c r="FB51">
        <v>0.007</v>
      </c>
      <c r="FC51">
        <v>1</v>
      </c>
      <c r="FD51">
        <v>0</v>
      </c>
      <c r="FE51">
        <v>0.3</v>
      </c>
      <c r="FF51">
        <v>0.02</v>
      </c>
      <c r="FG51">
        <v>10.2947377756266</v>
      </c>
      <c r="FH51">
        <v>0.9327886822033766</v>
      </c>
      <c r="FI51">
        <v>0.07642980407718726</v>
      </c>
      <c r="FJ51">
        <v>1</v>
      </c>
      <c r="FK51">
        <v>-11.885315</v>
      </c>
      <c r="FL51">
        <v>-1.217099437148193</v>
      </c>
      <c r="FM51">
        <v>0.1238123046187254</v>
      </c>
      <c r="FN51">
        <v>1</v>
      </c>
      <c r="FO51">
        <v>388.2647666666667</v>
      </c>
      <c r="FP51">
        <v>-0.9731078976629806</v>
      </c>
      <c r="FQ51">
        <v>0.07566270914760555</v>
      </c>
      <c r="FR51">
        <v>1</v>
      </c>
      <c r="FS51">
        <v>4.206025250000001</v>
      </c>
      <c r="FT51">
        <v>0.1560775609756059</v>
      </c>
      <c r="FU51">
        <v>0.01503943981461734</v>
      </c>
      <c r="FV51">
        <v>1</v>
      </c>
      <c r="FW51">
        <v>4.584006</v>
      </c>
      <c r="FX51">
        <v>0.15444627363738</v>
      </c>
      <c r="FY51">
        <v>0.01117194778600997</v>
      </c>
      <c r="FZ51">
        <v>1</v>
      </c>
      <c r="GA51">
        <v>5</v>
      </c>
      <c r="GB51">
        <v>5</v>
      </c>
      <c r="GC51" t="s">
        <v>459</v>
      </c>
      <c r="GD51">
        <v>3.17466</v>
      </c>
      <c r="GE51">
        <v>2.79705</v>
      </c>
      <c r="GF51">
        <v>0.0979549</v>
      </c>
      <c r="GG51">
        <v>0.100987</v>
      </c>
      <c r="GH51">
        <v>0.0340028</v>
      </c>
      <c r="GI51">
        <v>0.00344105</v>
      </c>
      <c r="GJ51">
        <v>28017.4</v>
      </c>
      <c r="GK51">
        <v>22267.8</v>
      </c>
      <c r="GL51">
        <v>29044</v>
      </c>
      <c r="GM51">
        <v>24276.2</v>
      </c>
      <c r="GN51">
        <v>35727.5</v>
      </c>
      <c r="GO51">
        <v>35325.4</v>
      </c>
      <c r="GP51">
        <v>40082.3</v>
      </c>
      <c r="GQ51">
        <v>39609</v>
      </c>
      <c r="GR51">
        <v>2.12855</v>
      </c>
      <c r="GS51">
        <v>1.77043</v>
      </c>
      <c r="GT51">
        <v>0.0675023</v>
      </c>
      <c r="GU51">
        <v>0</v>
      </c>
      <c r="GV51">
        <v>26.9373</v>
      </c>
      <c r="GW51">
        <v>999.9</v>
      </c>
      <c r="GX51">
        <v>32.1</v>
      </c>
      <c r="GY51">
        <v>35.6</v>
      </c>
      <c r="GZ51">
        <v>18.4904</v>
      </c>
      <c r="HA51">
        <v>62.0781</v>
      </c>
      <c r="HB51">
        <v>35.8173</v>
      </c>
      <c r="HC51">
        <v>1</v>
      </c>
      <c r="HD51">
        <v>0.2433</v>
      </c>
      <c r="HE51">
        <v>0.466318</v>
      </c>
      <c r="HF51">
        <v>20.2642</v>
      </c>
      <c r="HG51">
        <v>5.22508</v>
      </c>
      <c r="HH51">
        <v>11.914</v>
      </c>
      <c r="HI51">
        <v>4.9638</v>
      </c>
      <c r="HJ51">
        <v>3.292</v>
      </c>
      <c r="HK51">
        <v>9999</v>
      </c>
      <c r="HL51">
        <v>9999</v>
      </c>
      <c r="HM51">
        <v>9999</v>
      </c>
      <c r="HN51">
        <v>999.9</v>
      </c>
      <c r="HO51">
        <v>4.97023</v>
      </c>
      <c r="HP51">
        <v>1.87534</v>
      </c>
      <c r="HQ51">
        <v>1.87408</v>
      </c>
      <c r="HR51">
        <v>1.87332</v>
      </c>
      <c r="HS51">
        <v>1.87469</v>
      </c>
      <c r="HT51">
        <v>1.86966</v>
      </c>
      <c r="HU51">
        <v>1.8738</v>
      </c>
      <c r="HV51">
        <v>1.87893</v>
      </c>
      <c r="HW51">
        <v>0</v>
      </c>
      <c r="HX51">
        <v>0</v>
      </c>
      <c r="HY51">
        <v>0</v>
      </c>
      <c r="HZ51">
        <v>0</v>
      </c>
      <c r="IA51" t="s">
        <v>423</v>
      </c>
      <c r="IB51" t="s">
        <v>424</v>
      </c>
      <c r="IC51" t="s">
        <v>425</v>
      </c>
      <c r="ID51" t="s">
        <v>425</v>
      </c>
      <c r="IE51" t="s">
        <v>425</v>
      </c>
      <c r="IF51" t="s">
        <v>425</v>
      </c>
      <c r="IG51">
        <v>0</v>
      </c>
      <c r="IH51">
        <v>100</v>
      </c>
      <c r="II51">
        <v>100</v>
      </c>
      <c r="IJ51">
        <v>1.224</v>
      </c>
      <c r="IK51">
        <v>0.0179</v>
      </c>
      <c r="IL51">
        <v>1.115499272603144</v>
      </c>
      <c r="IM51">
        <v>0.0006505169527216642</v>
      </c>
      <c r="IN51">
        <v>-9.946525650119643E-07</v>
      </c>
      <c r="IO51">
        <v>9.726639054903232E-11</v>
      </c>
      <c r="IP51">
        <v>0.006980820845318161</v>
      </c>
      <c r="IQ51">
        <v>-0.001002495894158835</v>
      </c>
      <c r="IR51">
        <v>0.0007384742138202362</v>
      </c>
      <c r="IS51">
        <v>2.770066711642725E-07</v>
      </c>
      <c r="IT51">
        <v>0</v>
      </c>
      <c r="IU51">
        <v>1810</v>
      </c>
      <c r="IV51">
        <v>1</v>
      </c>
      <c r="IW51">
        <v>29</v>
      </c>
      <c r="IX51">
        <v>2.4</v>
      </c>
      <c r="IY51">
        <v>3.8</v>
      </c>
      <c r="IZ51">
        <v>1.04492</v>
      </c>
      <c r="JA51">
        <v>2.47681</v>
      </c>
      <c r="JB51">
        <v>1.42578</v>
      </c>
      <c r="JC51">
        <v>2.26807</v>
      </c>
      <c r="JD51">
        <v>1.54785</v>
      </c>
      <c r="JE51">
        <v>2.31812</v>
      </c>
      <c r="JF51">
        <v>39.5166</v>
      </c>
      <c r="JG51">
        <v>15.0426</v>
      </c>
      <c r="JH51">
        <v>18</v>
      </c>
      <c r="JI51">
        <v>630.509</v>
      </c>
      <c r="JJ51">
        <v>387.906</v>
      </c>
      <c r="JK51">
        <v>26.724</v>
      </c>
      <c r="JL51">
        <v>30.2857</v>
      </c>
      <c r="JM51">
        <v>29.9999</v>
      </c>
      <c r="JN51">
        <v>30.2424</v>
      </c>
      <c r="JO51">
        <v>30.1883</v>
      </c>
      <c r="JP51">
        <v>20.9413</v>
      </c>
      <c r="JQ51">
        <v>100</v>
      </c>
      <c r="JR51">
        <v>0</v>
      </c>
      <c r="JS51">
        <v>26.6957</v>
      </c>
      <c r="JT51">
        <v>400</v>
      </c>
      <c r="JU51">
        <v>21.2188</v>
      </c>
      <c r="JV51">
        <v>94.65900000000001</v>
      </c>
      <c r="JW51">
        <v>100.771</v>
      </c>
    </row>
    <row r="52" spans="1:283">
      <c r="A52">
        <v>36</v>
      </c>
      <c r="B52">
        <v>1690474736.6</v>
      </c>
      <c r="C52">
        <v>4717</v>
      </c>
      <c r="D52" t="s">
        <v>595</v>
      </c>
      <c r="E52" t="s">
        <v>596</v>
      </c>
      <c r="F52">
        <v>15</v>
      </c>
      <c r="L52" t="s">
        <v>529</v>
      </c>
      <c r="N52" t="s">
        <v>530</v>
      </c>
      <c r="O52" t="s">
        <v>531</v>
      </c>
      <c r="P52">
        <v>1690474728.849999</v>
      </c>
      <c r="Q52">
        <f>(R52)/1000</f>
        <v>0</v>
      </c>
      <c r="R52">
        <f>1000*DB52*AP52*(CX52-CY52)/(100*CQ52*(1000-AP52*CX52))</f>
        <v>0</v>
      </c>
      <c r="S52">
        <f>DB52*AP52*(CW52-CV52*(1000-AP52*CY52)/(1000-AP52*CX52))/(100*CQ52)</f>
        <v>0</v>
      </c>
      <c r="T52">
        <f>CV52 - IF(AP52&gt;1, S52*CQ52*100.0/(AR52*DJ52), 0)</f>
        <v>0</v>
      </c>
      <c r="U52">
        <f>((AA52-Q52/2)*T52-S52)/(AA52+Q52/2)</f>
        <v>0</v>
      </c>
      <c r="V52">
        <f>U52*(DC52+DD52)/1000.0</f>
        <v>0</v>
      </c>
      <c r="W52">
        <f>(CV52 - IF(AP52&gt;1, S52*CQ52*100.0/(AR52*DJ52), 0))*(DC52+DD52)/1000.0</f>
        <v>0</v>
      </c>
      <c r="X52">
        <f>2.0/((1/Z52-1/Y52)+SIGN(Z52)*SQRT((1/Z52-1/Y52)*(1/Z52-1/Y52) + 4*CR52/((CR52+1)*(CR52+1))*(2*1/Z52*1/Y52-1/Y52*1/Y52)))</f>
        <v>0</v>
      </c>
      <c r="Y52">
        <f>IF(LEFT(CS52,1)&lt;&gt;"0",IF(LEFT(CS52,1)="1",3.0,CT52),$D$5+$E$5*(DJ52*DC52/($K$5*1000))+$F$5*(DJ52*DC52/($K$5*1000))*MAX(MIN(CQ52,$J$5),$I$5)*MAX(MIN(CQ52,$J$5),$I$5)+$G$5*MAX(MIN(CQ52,$J$5),$I$5)*(DJ52*DC52/($K$5*1000))+$H$5*(DJ52*DC52/($K$5*1000))*(DJ52*DC52/($K$5*1000)))</f>
        <v>0</v>
      </c>
      <c r="Z52">
        <f>Q52*(1000-(1000*0.61365*exp(17.502*AD52/(240.97+AD52))/(DC52+DD52)+CX52)/2)/(1000*0.61365*exp(17.502*AD52/(240.97+AD52))/(DC52+DD52)-CX52)</f>
        <v>0</v>
      </c>
      <c r="AA52">
        <f>1/((CR52+1)/(X52/1.6)+1/(Y52/1.37)) + CR52/((CR52+1)/(X52/1.6) + CR52/(Y52/1.37))</f>
        <v>0</v>
      </c>
      <c r="AB52">
        <f>(CM52*CP52)</f>
        <v>0</v>
      </c>
      <c r="AC52">
        <f>(DE52+(AB52+2*0.95*5.67E-8*(((DE52+$B$7)+273)^4-(DE52+273)^4)-44100*Q52)/(1.84*29.3*Y52+8*0.95*5.67E-8*(DE52+273)^3))</f>
        <v>0</v>
      </c>
      <c r="AD52">
        <f>($C$7*DF52+$D$7*DG52+$E$7*AC52)</f>
        <v>0</v>
      </c>
      <c r="AE52">
        <f>0.61365*exp(17.502*AD52/(240.97+AD52))</f>
        <v>0</v>
      </c>
      <c r="AF52">
        <f>(AG52/AH52*100)</f>
        <v>0</v>
      </c>
      <c r="AG52">
        <f>CX52*(DC52+DD52)/1000</f>
        <v>0</v>
      </c>
      <c r="AH52">
        <f>0.61365*exp(17.502*DE52/(240.97+DE52))</f>
        <v>0</v>
      </c>
      <c r="AI52">
        <f>(AE52-CX52*(DC52+DD52)/1000)</f>
        <v>0</v>
      </c>
      <c r="AJ52">
        <f>(-Q52*44100)</f>
        <v>0</v>
      </c>
      <c r="AK52">
        <f>2*29.3*Y52*0.92*(DE52-AD52)</f>
        <v>0</v>
      </c>
      <c r="AL52">
        <f>2*0.95*5.67E-8*(((DE52+$B$7)+273)^4-(AD52+273)^4)</f>
        <v>0</v>
      </c>
      <c r="AM52">
        <f>AB52+AL52+AJ52+AK52</f>
        <v>0</v>
      </c>
      <c r="AN52">
        <v>0</v>
      </c>
      <c r="AO52">
        <v>0</v>
      </c>
      <c r="AP52">
        <f>IF(AN52*$H$13&gt;=AR52,1.0,(AR52/(AR52-AN52*$H$13)))</f>
        <v>0</v>
      </c>
      <c r="AQ52">
        <f>(AP52-1)*100</f>
        <v>0</v>
      </c>
      <c r="AR52">
        <f>MAX(0,($B$13+$C$13*DJ52)/(1+$D$13*DJ52)*DC52/(DE52+273)*$E$13)</f>
        <v>0</v>
      </c>
      <c r="AS52" t="s">
        <v>559</v>
      </c>
      <c r="AT52">
        <v>12559.4</v>
      </c>
      <c r="AU52">
        <v>586.6096000000001</v>
      </c>
      <c r="AV52">
        <v>2296.48</v>
      </c>
      <c r="AW52">
        <f>1-AU52/AV52</f>
        <v>0</v>
      </c>
      <c r="AX52">
        <v>-1.734257349012964</v>
      </c>
      <c r="AY52" t="s">
        <v>597</v>
      </c>
      <c r="AZ52">
        <v>12555</v>
      </c>
      <c r="BA52">
        <v>532.7058400000001</v>
      </c>
      <c r="BB52">
        <v>664.463</v>
      </c>
      <c r="BC52">
        <f>1-BA52/BB52</f>
        <v>0</v>
      </c>
      <c r="BD52">
        <v>0.5</v>
      </c>
      <c r="BE52">
        <f>CN52</f>
        <v>0</v>
      </c>
      <c r="BF52">
        <f>S52</f>
        <v>0</v>
      </c>
      <c r="BG52">
        <f>BC52*BD52*BE52</f>
        <v>0</v>
      </c>
      <c r="BH52">
        <f>(BF52-AX52)/BE52</f>
        <v>0</v>
      </c>
      <c r="BI52">
        <f>(AV52-BB52)/BB52</f>
        <v>0</v>
      </c>
      <c r="BJ52">
        <f>AU52/(AW52+AU52/BB52)</f>
        <v>0</v>
      </c>
      <c r="BK52" t="s">
        <v>598</v>
      </c>
      <c r="BL52">
        <v>413.01</v>
      </c>
      <c r="BM52">
        <f>IF(BL52&lt;&gt;0, BL52, BJ52)</f>
        <v>0</v>
      </c>
      <c r="BN52">
        <f>1-BM52/BB52</f>
        <v>0</v>
      </c>
      <c r="BO52">
        <f>(BB52-BA52)/(BB52-BM52)</f>
        <v>0</v>
      </c>
      <c r="BP52">
        <f>(AV52-BB52)/(AV52-BM52)</f>
        <v>0</v>
      </c>
      <c r="BQ52">
        <f>(BB52-BA52)/(BB52-AU52)</f>
        <v>0</v>
      </c>
      <c r="BR52">
        <f>(AV52-BB52)/(AV52-AU52)</f>
        <v>0</v>
      </c>
      <c r="BS52">
        <f>(BO52*BM52/BA52)</f>
        <v>0</v>
      </c>
      <c r="BT52">
        <f>(1-BS52)</f>
        <v>0</v>
      </c>
      <c r="BU52">
        <v>3614</v>
      </c>
      <c r="BV52">
        <v>300</v>
      </c>
      <c r="BW52">
        <v>300</v>
      </c>
      <c r="BX52">
        <v>300</v>
      </c>
      <c r="BY52">
        <v>12555</v>
      </c>
      <c r="BZ52">
        <v>636.95</v>
      </c>
      <c r="CA52">
        <v>-0.00909663</v>
      </c>
      <c r="CB52">
        <v>-2.31</v>
      </c>
      <c r="CC52" t="s">
        <v>419</v>
      </c>
      <c r="CD52" t="s">
        <v>419</v>
      </c>
      <c r="CE52" t="s">
        <v>419</v>
      </c>
      <c r="CF52" t="s">
        <v>419</v>
      </c>
      <c r="CG52" t="s">
        <v>419</v>
      </c>
      <c r="CH52" t="s">
        <v>419</v>
      </c>
      <c r="CI52" t="s">
        <v>419</v>
      </c>
      <c r="CJ52" t="s">
        <v>419</v>
      </c>
      <c r="CK52" t="s">
        <v>419</v>
      </c>
      <c r="CL52" t="s">
        <v>419</v>
      </c>
      <c r="CM52">
        <f>$B$11*DK52+$C$11*DL52+$F$11*DW52*(1-DZ52)</f>
        <v>0</v>
      </c>
      <c r="CN52">
        <f>CM52*CO52</f>
        <v>0</v>
      </c>
      <c r="CO52">
        <f>($B$11*$D$9+$C$11*$D$9+$F$11*((EJ52+EB52)/MAX(EJ52+EB52+EK52, 0.1)*$I$9+EK52/MAX(EJ52+EB52+EK52, 0.1)*$J$9))/($B$11+$C$11+$F$11)</f>
        <v>0</v>
      </c>
      <c r="CP52">
        <f>($B$11*$K$9+$C$11*$K$9+$F$11*((EJ52+EB52)/MAX(EJ52+EB52+EK52, 0.1)*$P$9+EK52/MAX(EJ52+EB52+EK52, 0.1)*$Q$9))/($B$11+$C$11+$F$11)</f>
        <v>0</v>
      </c>
      <c r="CQ52">
        <v>6</v>
      </c>
      <c r="CR52">
        <v>0.5</v>
      </c>
      <c r="CS52" t="s">
        <v>420</v>
      </c>
      <c r="CT52">
        <v>2</v>
      </c>
      <c r="CU52">
        <v>1690474728.849999</v>
      </c>
      <c r="CV52">
        <v>387.8406666666667</v>
      </c>
      <c r="CW52">
        <v>400.0647333333334</v>
      </c>
      <c r="CX52">
        <v>4.743737333333333</v>
      </c>
      <c r="CY52">
        <v>0.3692159</v>
      </c>
      <c r="CZ52">
        <v>386.6167666666666</v>
      </c>
      <c r="DA52">
        <v>4.724978333333334</v>
      </c>
      <c r="DB52">
        <v>600.2248666666667</v>
      </c>
      <c r="DC52">
        <v>101.3578666666667</v>
      </c>
      <c r="DD52">
        <v>0.1001664366666667</v>
      </c>
      <c r="DE52">
        <v>28.37777333333333</v>
      </c>
      <c r="DF52">
        <v>27.97462</v>
      </c>
      <c r="DG52">
        <v>999.9000000000002</v>
      </c>
      <c r="DH52">
        <v>0</v>
      </c>
      <c r="DI52">
        <v>0</v>
      </c>
      <c r="DJ52">
        <v>9996.017</v>
      </c>
      <c r="DK52">
        <v>0</v>
      </c>
      <c r="DL52">
        <v>1881.117666666667</v>
      </c>
      <c r="DM52">
        <v>-12.22394666666667</v>
      </c>
      <c r="DN52">
        <v>389.6893333333334</v>
      </c>
      <c r="DO52">
        <v>400.2125333333334</v>
      </c>
      <c r="DP52">
        <v>4.374522666666667</v>
      </c>
      <c r="DQ52">
        <v>400.0647333333334</v>
      </c>
      <c r="DR52">
        <v>0.3692159</v>
      </c>
      <c r="DS52">
        <v>0.4808152000000001</v>
      </c>
      <c r="DT52">
        <v>0.03742292333333334</v>
      </c>
      <c r="DU52">
        <v>-3.312467666666667</v>
      </c>
      <c r="DV52">
        <v>-33.20470666666667</v>
      </c>
      <c r="DW52">
        <v>1499.996999999999</v>
      </c>
      <c r="DX52">
        <v>0.9729994999999999</v>
      </c>
      <c r="DY52">
        <v>0.02700013</v>
      </c>
      <c r="DZ52">
        <v>0</v>
      </c>
      <c r="EA52">
        <v>532.7046333333333</v>
      </c>
      <c r="EB52">
        <v>4.99931</v>
      </c>
      <c r="EC52">
        <v>8961.216666666667</v>
      </c>
      <c r="ED52">
        <v>13259.21666666667</v>
      </c>
      <c r="EE52">
        <v>38</v>
      </c>
      <c r="EF52">
        <v>39.81199999999998</v>
      </c>
      <c r="EG52">
        <v>38.47479999999999</v>
      </c>
      <c r="EH52">
        <v>39.14153333333334</v>
      </c>
      <c r="EI52">
        <v>39.25826666666667</v>
      </c>
      <c r="EJ52">
        <v>1454.635</v>
      </c>
      <c r="EK52">
        <v>40.36233333333332</v>
      </c>
      <c r="EL52">
        <v>0</v>
      </c>
      <c r="EM52">
        <v>83.90000009536743</v>
      </c>
      <c r="EN52">
        <v>0</v>
      </c>
      <c r="EO52">
        <v>532.7058400000001</v>
      </c>
      <c r="EP52">
        <v>0.8204615420578478</v>
      </c>
      <c r="EQ52">
        <v>-19.08692303803441</v>
      </c>
      <c r="ER52">
        <v>8961.0568</v>
      </c>
      <c r="ES52">
        <v>15</v>
      </c>
      <c r="ET52">
        <v>1690474531.1</v>
      </c>
      <c r="EU52" t="s">
        <v>590</v>
      </c>
      <c r="EV52">
        <v>1690474508.6</v>
      </c>
      <c r="EW52">
        <v>1690474425.1</v>
      </c>
      <c r="EX52">
        <v>28</v>
      </c>
      <c r="EY52">
        <v>0.048</v>
      </c>
      <c r="EZ52">
        <v>0.005</v>
      </c>
      <c r="FA52">
        <v>1.115</v>
      </c>
      <c r="FB52">
        <v>0.007</v>
      </c>
      <c r="FC52">
        <v>1</v>
      </c>
      <c r="FD52">
        <v>0</v>
      </c>
      <c r="FE52">
        <v>0.3</v>
      </c>
      <c r="FF52">
        <v>0.02</v>
      </c>
      <c r="FG52">
        <v>10.51264729729749</v>
      </c>
      <c r="FH52">
        <v>0.4760319985472782</v>
      </c>
      <c r="FI52">
        <v>0.04374983518260379</v>
      </c>
      <c r="FJ52">
        <v>1</v>
      </c>
      <c r="FK52">
        <v>-12.1943025</v>
      </c>
      <c r="FL52">
        <v>-0.5205714821763686</v>
      </c>
      <c r="FM52">
        <v>0.05604854809671701</v>
      </c>
      <c r="FN52">
        <v>1</v>
      </c>
      <c r="FO52">
        <v>387.8443666666666</v>
      </c>
      <c r="FP52">
        <v>-0.1645294771979444</v>
      </c>
      <c r="FQ52">
        <v>0.01930713742519891</v>
      </c>
      <c r="FR52">
        <v>1</v>
      </c>
      <c r="FS52">
        <v>4.3687</v>
      </c>
      <c r="FT52">
        <v>0.09981861163226088</v>
      </c>
      <c r="FU52">
        <v>0.0096690247698514</v>
      </c>
      <c r="FV52">
        <v>1</v>
      </c>
      <c r="FW52">
        <v>4.742303333333334</v>
      </c>
      <c r="FX52">
        <v>0.09421988876529178</v>
      </c>
      <c r="FY52">
        <v>0.006897928352451619</v>
      </c>
      <c r="FZ52">
        <v>1</v>
      </c>
      <c r="GA52">
        <v>5</v>
      </c>
      <c r="GB52">
        <v>5</v>
      </c>
      <c r="GC52" t="s">
        <v>459</v>
      </c>
      <c r="GD52">
        <v>3.17442</v>
      </c>
      <c r="GE52">
        <v>2.79699</v>
      </c>
      <c r="GF52">
        <v>0.0978825</v>
      </c>
      <c r="GG52">
        <v>0.100964</v>
      </c>
      <c r="GH52">
        <v>0.0349152</v>
      </c>
      <c r="GI52">
        <v>0.00342187</v>
      </c>
      <c r="GJ52">
        <v>28022.3</v>
      </c>
      <c r="GK52">
        <v>22270.5</v>
      </c>
      <c r="GL52">
        <v>29046.6</v>
      </c>
      <c r="GM52">
        <v>24278.3</v>
      </c>
      <c r="GN52">
        <v>35697.3</v>
      </c>
      <c r="GO52">
        <v>35329.2</v>
      </c>
      <c r="GP52">
        <v>40086.4</v>
      </c>
      <c r="GQ52">
        <v>39612.5</v>
      </c>
      <c r="GR52">
        <v>2.12927</v>
      </c>
      <c r="GS52">
        <v>1.77017</v>
      </c>
      <c r="GT52">
        <v>0.0633113</v>
      </c>
      <c r="GU52">
        <v>0</v>
      </c>
      <c r="GV52">
        <v>26.9261</v>
      </c>
      <c r="GW52">
        <v>999.9</v>
      </c>
      <c r="GX52">
        <v>31.9</v>
      </c>
      <c r="GY52">
        <v>35.7</v>
      </c>
      <c r="GZ52">
        <v>18.4775</v>
      </c>
      <c r="HA52">
        <v>62.168</v>
      </c>
      <c r="HB52">
        <v>36.2981</v>
      </c>
      <c r="HC52">
        <v>1</v>
      </c>
      <c r="HD52">
        <v>0.238986</v>
      </c>
      <c r="HE52">
        <v>0.168516</v>
      </c>
      <c r="HF52">
        <v>20.2652</v>
      </c>
      <c r="HG52">
        <v>5.22508</v>
      </c>
      <c r="HH52">
        <v>11.9116</v>
      </c>
      <c r="HI52">
        <v>4.96375</v>
      </c>
      <c r="HJ52">
        <v>3.292</v>
      </c>
      <c r="HK52">
        <v>9999</v>
      </c>
      <c r="HL52">
        <v>9999</v>
      </c>
      <c r="HM52">
        <v>9999</v>
      </c>
      <c r="HN52">
        <v>999.9</v>
      </c>
      <c r="HO52">
        <v>4.97024</v>
      </c>
      <c r="HP52">
        <v>1.87531</v>
      </c>
      <c r="HQ52">
        <v>1.87408</v>
      </c>
      <c r="HR52">
        <v>1.87331</v>
      </c>
      <c r="HS52">
        <v>1.87469</v>
      </c>
      <c r="HT52">
        <v>1.86966</v>
      </c>
      <c r="HU52">
        <v>1.87381</v>
      </c>
      <c r="HV52">
        <v>1.87895</v>
      </c>
      <c r="HW52">
        <v>0</v>
      </c>
      <c r="HX52">
        <v>0</v>
      </c>
      <c r="HY52">
        <v>0</v>
      </c>
      <c r="HZ52">
        <v>0</v>
      </c>
      <c r="IA52" t="s">
        <v>423</v>
      </c>
      <c r="IB52" t="s">
        <v>424</v>
      </c>
      <c r="IC52" t="s">
        <v>425</v>
      </c>
      <c r="ID52" t="s">
        <v>425</v>
      </c>
      <c r="IE52" t="s">
        <v>425</v>
      </c>
      <c r="IF52" t="s">
        <v>425</v>
      </c>
      <c r="IG52">
        <v>0</v>
      </c>
      <c r="IH52">
        <v>100</v>
      </c>
      <c r="II52">
        <v>100</v>
      </c>
      <c r="IJ52">
        <v>1.224</v>
      </c>
      <c r="IK52">
        <v>0.0188</v>
      </c>
      <c r="IL52">
        <v>1.115499272603144</v>
      </c>
      <c r="IM52">
        <v>0.0006505169527216642</v>
      </c>
      <c r="IN52">
        <v>-9.946525650119643E-07</v>
      </c>
      <c r="IO52">
        <v>9.726639054903232E-11</v>
      </c>
      <c r="IP52">
        <v>0.006980820845318161</v>
      </c>
      <c r="IQ52">
        <v>-0.001002495894158835</v>
      </c>
      <c r="IR52">
        <v>0.0007384742138202362</v>
      </c>
      <c r="IS52">
        <v>2.770066711642725E-07</v>
      </c>
      <c r="IT52">
        <v>0</v>
      </c>
      <c r="IU52">
        <v>1810</v>
      </c>
      <c r="IV52">
        <v>1</v>
      </c>
      <c r="IW52">
        <v>29</v>
      </c>
      <c r="IX52">
        <v>3.8</v>
      </c>
      <c r="IY52">
        <v>5.2</v>
      </c>
      <c r="IZ52">
        <v>1.04126</v>
      </c>
      <c r="JA52">
        <v>2.45605</v>
      </c>
      <c r="JB52">
        <v>1.42578</v>
      </c>
      <c r="JC52">
        <v>2.26929</v>
      </c>
      <c r="JD52">
        <v>1.54785</v>
      </c>
      <c r="JE52">
        <v>2.47681</v>
      </c>
      <c r="JF52">
        <v>39.4666</v>
      </c>
      <c r="JG52">
        <v>15.0339</v>
      </c>
      <c r="JH52">
        <v>18</v>
      </c>
      <c r="JI52">
        <v>630.998</v>
      </c>
      <c r="JJ52">
        <v>387.73</v>
      </c>
      <c r="JK52">
        <v>26.8271</v>
      </c>
      <c r="JL52">
        <v>30.2585</v>
      </c>
      <c r="JM52">
        <v>29.9999</v>
      </c>
      <c r="JN52">
        <v>30.2369</v>
      </c>
      <c r="JO52">
        <v>30.1817</v>
      </c>
      <c r="JP52">
        <v>20.8761</v>
      </c>
      <c r="JQ52">
        <v>100</v>
      </c>
      <c r="JR52">
        <v>0</v>
      </c>
      <c r="JS52">
        <v>26.84</v>
      </c>
      <c r="JT52">
        <v>400</v>
      </c>
      <c r="JU52">
        <v>21.2188</v>
      </c>
      <c r="JV52">
        <v>94.6682</v>
      </c>
      <c r="JW52">
        <v>100.78</v>
      </c>
    </row>
    <row r="53" spans="1:283">
      <c r="A53">
        <v>37</v>
      </c>
      <c r="B53">
        <v>1690474821.1</v>
      </c>
      <c r="C53">
        <v>4801.5</v>
      </c>
      <c r="D53" t="s">
        <v>599</v>
      </c>
      <c r="E53" t="s">
        <v>600</v>
      </c>
      <c r="F53">
        <v>15</v>
      </c>
      <c r="L53" t="s">
        <v>529</v>
      </c>
      <c r="N53" t="s">
        <v>530</v>
      </c>
      <c r="O53" t="s">
        <v>531</v>
      </c>
      <c r="P53">
        <v>1690474813.349999</v>
      </c>
      <c r="Q53">
        <f>(R53)/1000</f>
        <v>0</v>
      </c>
      <c r="R53">
        <f>1000*DB53*AP53*(CX53-CY53)/(100*CQ53*(1000-AP53*CX53))</f>
        <v>0</v>
      </c>
      <c r="S53">
        <f>DB53*AP53*(CW53-CV53*(1000-AP53*CY53)/(1000-AP53*CX53))/(100*CQ53)</f>
        <v>0</v>
      </c>
      <c r="T53">
        <f>CV53 - IF(AP53&gt;1, S53*CQ53*100.0/(AR53*DJ53), 0)</f>
        <v>0</v>
      </c>
      <c r="U53">
        <f>((AA53-Q53/2)*T53-S53)/(AA53+Q53/2)</f>
        <v>0</v>
      </c>
      <c r="V53">
        <f>U53*(DC53+DD53)/1000.0</f>
        <v>0</v>
      </c>
      <c r="W53">
        <f>(CV53 - IF(AP53&gt;1, S53*CQ53*100.0/(AR53*DJ53), 0))*(DC53+DD53)/1000.0</f>
        <v>0</v>
      </c>
      <c r="X53">
        <f>2.0/((1/Z53-1/Y53)+SIGN(Z53)*SQRT((1/Z53-1/Y53)*(1/Z53-1/Y53) + 4*CR53/((CR53+1)*(CR53+1))*(2*1/Z53*1/Y53-1/Y53*1/Y53)))</f>
        <v>0</v>
      </c>
      <c r="Y53">
        <f>IF(LEFT(CS53,1)&lt;&gt;"0",IF(LEFT(CS53,1)="1",3.0,CT53),$D$5+$E$5*(DJ53*DC53/($K$5*1000))+$F$5*(DJ53*DC53/($K$5*1000))*MAX(MIN(CQ53,$J$5),$I$5)*MAX(MIN(CQ53,$J$5),$I$5)+$G$5*MAX(MIN(CQ53,$J$5),$I$5)*(DJ53*DC53/($K$5*1000))+$H$5*(DJ53*DC53/($K$5*1000))*(DJ53*DC53/($K$5*1000)))</f>
        <v>0</v>
      </c>
      <c r="Z53">
        <f>Q53*(1000-(1000*0.61365*exp(17.502*AD53/(240.97+AD53))/(DC53+DD53)+CX53)/2)/(1000*0.61365*exp(17.502*AD53/(240.97+AD53))/(DC53+DD53)-CX53)</f>
        <v>0</v>
      </c>
      <c r="AA53">
        <f>1/((CR53+1)/(X53/1.6)+1/(Y53/1.37)) + CR53/((CR53+1)/(X53/1.6) + CR53/(Y53/1.37))</f>
        <v>0</v>
      </c>
      <c r="AB53">
        <f>(CM53*CP53)</f>
        <v>0</v>
      </c>
      <c r="AC53">
        <f>(DE53+(AB53+2*0.95*5.67E-8*(((DE53+$B$7)+273)^4-(DE53+273)^4)-44100*Q53)/(1.84*29.3*Y53+8*0.95*5.67E-8*(DE53+273)^3))</f>
        <v>0</v>
      </c>
      <c r="AD53">
        <f>($C$7*DF53+$D$7*DG53+$E$7*AC53)</f>
        <v>0</v>
      </c>
      <c r="AE53">
        <f>0.61365*exp(17.502*AD53/(240.97+AD53))</f>
        <v>0</v>
      </c>
      <c r="AF53">
        <f>(AG53/AH53*100)</f>
        <v>0</v>
      </c>
      <c r="AG53">
        <f>CX53*(DC53+DD53)/1000</f>
        <v>0</v>
      </c>
      <c r="AH53">
        <f>0.61365*exp(17.502*DE53/(240.97+DE53))</f>
        <v>0</v>
      </c>
      <c r="AI53">
        <f>(AE53-CX53*(DC53+DD53)/1000)</f>
        <v>0</v>
      </c>
      <c r="AJ53">
        <f>(-Q53*44100)</f>
        <v>0</v>
      </c>
      <c r="AK53">
        <f>2*29.3*Y53*0.92*(DE53-AD53)</f>
        <v>0</v>
      </c>
      <c r="AL53">
        <f>2*0.95*5.67E-8*(((DE53+$B$7)+273)^4-(AD53+273)^4)</f>
        <v>0</v>
      </c>
      <c r="AM53">
        <f>AB53+AL53+AJ53+AK53</f>
        <v>0</v>
      </c>
      <c r="AN53">
        <v>0</v>
      </c>
      <c r="AO53">
        <v>0</v>
      </c>
      <c r="AP53">
        <f>IF(AN53*$H$13&gt;=AR53,1.0,(AR53/(AR53-AN53*$H$13)))</f>
        <v>0</v>
      </c>
      <c r="AQ53">
        <f>(AP53-1)*100</f>
        <v>0</v>
      </c>
      <c r="AR53">
        <f>MAX(0,($B$13+$C$13*DJ53)/(1+$D$13*DJ53)*DC53/(DE53+273)*$E$13)</f>
        <v>0</v>
      </c>
      <c r="AS53" t="s">
        <v>559</v>
      </c>
      <c r="AT53">
        <v>12559.4</v>
      </c>
      <c r="AU53">
        <v>586.6096000000001</v>
      </c>
      <c r="AV53">
        <v>2296.48</v>
      </c>
      <c r="AW53">
        <f>1-AU53/AV53</f>
        <v>0</v>
      </c>
      <c r="AX53">
        <v>-1.734257349012964</v>
      </c>
      <c r="AY53" t="s">
        <v>601</v>
      </c>
      <c r="AZ53">
        <v>12555.5</v>
      </c>
      <c r="BA53">
        <v>550.68084</v>
      </c>
      <c r="BB53">
        <v>721.053</v>
      </c>
      <c r="BC53">
        <f>1-BA53/BB53</f>
        <v>0</v>
      </c>
      <c r="BD53">
        <v>0.5</v>
      </c>
      <c r="BE53">
        <f>CN53</f>
        <v>0</v>
      </c>
      <c r="BF53">
        <f>S53</f>
        <v>0</v>
      </c>
      <c r="BG53">
        <f>BC53*BD53*BE53</f>
        <v>0</v>
      </c>
      <c r="BH53">
        <f>(BF53-AX53)/BE53</f>
        <v>0</v>
      </c>
      <c r="BI53">
        <f>(AV53-BB53)/BB53</f>
        <v>0</v>
      </c>
      <c r="BJ53">
        <f>AU53/(AW53+AU53/BB53)</f>
        <v>0</v>
      </c>
      <c r="BK53" t="s">
        <v>602</v>
      </c>
      <c r="BL53">
        <v>416.27</v>
      </c>
      <c r="BM53">
        <f>IF(BL53&lt;&gt;0, BL53, BJ53)</f>
        <v>0</v>
      </c>
      <c r="BN53">
        <f>1-BM53/BB53</f>
        <v>0</v>
      </c>
      <c r="BO53">
        <f>(BB53-BA53)/(BB53-BM53)</f>
        <v>0</v>
      </c>
      <c r="BP53">
        <f>(AV53-BB53)/(AV53-BM53)</f>
        <v>0</v>
      </c>
      <c r="BQ53">
        <f>(BB53-BA53)/(BB53-AU53)</f>
        <v>0</v>
      </c>
      <c r="BR53">
        <f>(AV53-BB53)/(AV53-AU53)</f>
        <v>0</v>
      </c>
      <c r="BS53">
        <f>(BO53*BM53/BA53)</f>
        <v>0</v>
      </c>
      <c r="BT53">
        <f>(1-BS53)</f>
        <v>0</v>
      </c>
      <c r="BU53">
        <v>3616</v>
      </c>
      <c r="BV53">
        <v>300</v>
      </c>
      <c r="BW53">
        <v>300</v>
      </c>
      <c r="BX53">
        <v>300</v>
      </c>
      <c r="BY53">
        <v>12555.5</v>
      </c>
      <c r="BZ53">
        <v>688.26</v>
      </c>
      <c r="CA53">
        <v>-0.009097030000000001</v>
      </c>
      <c r="CB53">
        <v>-3.71</v>
      </c>
      <c r="CC53" t="s">
        <v>419</v>
      </c>
      <c r="CD53" t="s">
        <v>419</v>
      </c>
      <c r="CE53" t="s">
        <v>419</v>
      </c>
      <c r="CF53" t="s">
        <v>419</v>
      </c>
      <c r="CG53" t="s">
        <v>419</v>
      </c>
      <c r="CH53" t="s">
        <v>419</v>
      </c>
      <c r="CI53" t="s">
        <v>419</v>
      </c>
      <c r="CJ53" t="s">
        <v>419</v>
      </c>
      <c r="CK53" t="s">
        <v>419</v>
      </c>
      <c r="CL53" t="s">
        <v>419</v>
      </c>
      <c r="CM53">
        <f>$B$11*DK53+$C$11*DL53+$F$11*DW53*(1-DZ53)</f>
        <v>0</v>
      </c>
      <c r="CN53">
        <f>CM53*CO53</f>
        <v>0</v>
      </c>
      <c r="CO53">
        <f>($B$11*$D$9+$C$11*$D$9+$F$11*((EJ53+EB53)/MAX(EJ53+EB53+EK53, 0.1)*$I$9+EK53/MAX(EJ53+EB53+EK53, 0.1)*$J$9))/($B$11+$C$11+$F$11)</f>
        <v>0</v>
      </c>
      <c r="CP53">
        <f>($B$11*$K$9+$C$11*$K$9+$F$11*((EJ53+EB53)/MAX(EJ53+EB53+EK53, 0.1)*$P$9+EK53/MAX(EJ53+EB53+EK53, 0.1)*$Q$9))/($B$11+$C$11+$F$11)</f>
        <v>0</v>
      </c>
      <c r="CQ53">
        <v>6</v>
      </c>
      <c r="CR53">
        <v>0.5</v>
      </c>
      <c r="CS53" t="s">
        <v>420</v>
      </c>
      <c r="CT53">
        <v>2</v>
      </c>
      <c r="CU53">
        <v>1690474813.349999</v>
      </c>
      <c r="CV53">
        <v>581.1203333333334</v>
      </c>
      <c r="CW53">
        <v>600.0265666666668</v>
      </c>
      <c r="CX53">
        <v>4.909868</v>
      </c>
      <c r="CY53">
        <v>0.3746797</v>
      </c>
      <c r="CZ53">
        <v>579.9431333333333</v>
      </c>
      <c r="DA53">
        <v>4.890098333333333</v>
      </c>
      <c r="DB53">
        <v>600.2191333333334</v>
      </c>
      <c r="DC53">
        <v>101.3609333333333</v>
      </c>
      <c r="DD53">
        <v>0.1000135866666667</v>
      </c>
      <c r="DE53">
        <v>28.51560333333333</v>
      </c>
      <c r="DF53">
        <v>28.11029</v>
      </c>
      <c r="DG53">
        <v>999.9000000000002</v>
      </c>
      <c r="DH53">
        <v>0</v>
      </c>
      <c r="DI53">
        <v>0</v>
      </c>
      <c r="DJ53">
        <v>9996.557666666664</v>
      </c>
      <c r="DK53">
        <v>0</v>
      </c>
      <c r="DL53">
        <v>1881.911333333333</v>
      </c>
      <c r="DM53">
        <v>-18.90616333333333</v>
      </c>
      <c r="DN53">
        <v>583.9877333333334</v>
      </c>
      <c r="DO53">
        <v>600.2514333333334</v>
      </c>
      <c r="DP53">
        <v>4.535189</v>
      </c>
      <c r="DQ53">
        <v>600.0265666666668</v>
      </c>
      <c r="DR53">
        <v>0.3746797</v>
      </c>
      <c r="DS53">
        <v>0.4976689</v>
      </c>
      <c r="DT53">
        <v>0.03797788333333334</v>
      </c>
      <c r="DU53">
        <v>-2.850172999999999</v>
      </c>
      <c r="DV53">
        <v>-33.05393666666667</v>
      </c>
      <c r="DW53">
        <v>1500.004333333333</v>
      </c>
      <c r="DX53">
        <v>0.9729996666666665</v>
      </c>
      <c r="DY53">
        <v>0.02699996</v>
      </c>
      <c r="DZ53">
        <v>0</v>
      </c>
      <c r="EA53">
        <v>550.6182333333333</v>
      </c>
      <c r="EB53">
        <v>4.99931</v>
      </c>
      <c r="EC53">
        <v>9208.631333333335</v>
      </c>
      <c r="ED53">
        <v>13259.26666666666</v>
      </c>
      <c r="EE53">
        <v>38</v>
      </c>
      <c r="EF53">
        <v>39.81199999999998</v>
      </c>
      <c r="EG53">
        <v>38.43699999999999</v>
      </c>
      <c r="EH53">
        <v>39.125</v>
      </c>
      <c r="EI53">
        <v>39.25413333333334</v>
      </c>
      <c r="EJ53">
        <v>1454.643666666667</v>
      </c>
      <c r="EK53">
        <v>40.36199999999999</v>
      </c>
      <c r="EL53">
        <v>0</v>
      </c>
      <c r="EM53">
        <v>83.79999995231628</v>
      </c>
      <c r="EN53">
        <v>0</v>
      </c>
      <c r="EO53">
        <v>550.68084</v>
      </c>
      <c r="EP53">
        <v>10.19453844556578</v>
      </c>
      <c r="EQ53">
        <v>193.5769229301917</v>
      </c>
      <c r="ER53">
        <v>9209.4092</v>
      </c>
      <c r="ES53">
        <v>15</v>
      </c>
      <c r="ET53">
        <v>1690474531.1</v>
      </c>
      <c r="EU53" t="s">
        <v>590</v>
      </c>
      <c r="EV53">
        <v>1690474508.6</v>
      </c>
      <c r="EW53">
        <v>1690474425.1</v>
      </c>
      <c r="EX53">
        <v>28</v>
      </c>
      <c r="EY53">
        <v>0.048</v>
      </c>
      <c r="EZ53">
        <v>0.005</v>
      </c>
      <c r="FA53">
        <v>1.115</v>
      </c>
      <c r="FB53">
        <v>0.007</v>
      </c>
      <c r="FC53">
        <v>1</v>
      </c>
      <c r="FD53">
        <v>0</v>
      </c>
      <c r="FE53">
        <v>0.3</v>
      </c>
      <c r="FF53">
        <v>0.02</v>
      </c>
      <c r="FG53">
        <v>16.26361251257966</v>
      </c>
      <c r="FH53">
        <v>0.09525972147962744</v>
      </c>
      <c r="FI53">
        <v>0.03645626836554391</v>
      </c>
      <c r="FJ53">
        <v>1</v>
      </c>
      <c r="FK53">
        <v>-18.9078575</v>
      </c>
      <c r="FL53">
        <v>-0.02477560975608793</v>
      </c>
      <c r="FM53">
        <v>0.03317538159162622</v>
      </c>
      <c r="FN53">
        <v>1</v>
      </c>
      <c r="FO53">
        <v>581.1223000000001</v>
      </c>
      <c r="FP53">
        <v>-0.2580200222451889</v>
      </c>
      <c r="FQ53">
        <v>0.02814267222563909</v>
      </c>
      <c r="FR53">
        <v>1</v>
      </c>
      <c r="FS53">
        <v>4.5317875</v>
      </c>
      <c r="FT53">
        <v>0.06113268292682195</v>
      </c>
      <c r="FU53">
        <v>0.006055626619103895</v>
      </c>
      <c r="FV53">
        <v>1</v>
      </c>
      <c r="FW53">
        <v>4.909354333333334</v>
      </c>
      <c r="FX53">
        <v>0.05349543937709041</v>
      </c>
      <c r="FY53">
        <v>0.004039408111207504</v>
      </c>
      <c r="FZ53">
        <v>1</v>
      </c>
      <c r="GA53">
        <v>5</v>
      </c>
      <c r="GB53">
        <v>5</v>
      </c>
      <c r="GC53" t="s">
        <v>459</v>
      </c>
      <c r="GD53">
        <v>3.1745</v>
      </c>
      <c r="GE53">
        <v>2.79684</v>
      </c>
      <c r="GF53">
        <v>0.132142</v>
      </c>
      <c r="GG53">
        <v>0.135935</v>
      </c>
      <c r="GH53">
        <v>0.0359062</v>
      </c>
      <c r="GI53">
        <v>0.00347628</v>
      </c>
      <c r="GJ53">
        <v>26959.8</v>
      </c>
      <c r="GK53">
        <v>21404.9</v>
      </c>
      <c r="GL53">
        <v>29048.9</v>
      </c>
      <c r="GM53">
        <v>24279.7</v>
      </c>
      <c r="GN53">
        <v>35663.9</v>
      </c>
      <c r="GO53">
        <v>35330.9</v>
      </c>
      <c r="GP53">
        <v>40088.6</v>
      </c>
      <c r="GQ53">
        <v>39615</v>
      </c>
      <c r="GR53">
        <v>2.12948</v>
      </c>
      <c r="GS53">
        <v>1.77108</v>
      </c>
      <c r="GT53">
        <v>0.0542961</v>
      </c>
      <c r="GU53">
        <v>0</v>
      </c>
      <c r="GV53">
        <v>27.1995</v>
      </c>
      <c r="GW53">
        <v>999.9</v>
      </c>
      <c r="GX53">
        <v>31.8</v>
      </c>
      <c r="GY53">
        <v>35.8</v>
      </c>
      <c r="GZ53">
        <v>18.5212</v>
      </c>
      <c r="HA53">
        <v>62.548</v>
      </c>
      <c r="HB53">
        <v>36.3101</v>
      </c>
      <c r="HC53">
        <v>1</v>
      </c>
      <c r="HD53">
        <v>0.237861</v>
      </c>
      <c r="HE53">
        <v>1.44023</v>
      </c>
      <c r="HF53">
        <v>20.2576</v>
      </c>
      <c r="HG53">
        <v>5.22568</v>
      </c>
      <c r="HH53">
        <v>11.914</v>
      </c>
      <c r="HI53">
        <v>4.96375</v>
      </c>
      <c r="HJ53">
        <v>3.292</v>
      </c>
      <c r="HK53">
        <v>9999</v>
      </c>
      <c r="HL53">
        <v>9999</v>
      </c>
      <c r="HM53">
        <v>9999</v>
      </c>
      <c r="HN53">
        <v>999.9</v>
      </c>
      <c r="HO53">
        <v>4.97024</v>
      </c>
      <c r="HP53">
        <v>1.87532</v>
      </c>
      <c r="HQ53">
        <v>1.87407</v>
      </c>
      <c r="HR53">
        <v>1.87329</v>
      </c>
      <c r="HS53">
        <v>1.87469</v>
      </c>
      <c r="HT53">
        <v>1.86966</v>
      </c>
      <c r="HU53">
        <v>1.87378</v>
      </c>
      <c r="HV53">
        <v>1.87891</v>
      </c>
      <c r="HW53">
        <v>0</v>
      </c>
      <c r="HX53">
        <v>0</v>
      </c>
      <c r="HY53">
        <v>0</v>
      </c>
      <c r="HZ53">
        <v>0</v>
      </c>
      <c r="IA53" t="s">
        <v>423</v>
      </c>
      <c r="IB53" t="s">
        <v>424</v>
      </c>
      <c r="IC53" t="s">
        <v>425</v>
      </c>
      <c r="ID53" t="s">
        <v>425</v>
      </c>
      <c r="IE53" t="s">
        <v>425</v>
      </c>
      <c r="IF53" t="s">
        <v>425</v>
      </c>
      <c r="IG53">
        <v>0</v>
      </c>
      <c r="IH53">
        <v>100</v>
      </c>
      <c r="II53">
        <v>100</v>
      </c>
      <c r="IJ53">
        <v>1.177</v>
      </c>
      <c r="IK53">
        <v>0.0198</v>
      </c>
      <c r="IL53">
        <v>1.115499272603144</v>
      </c>
      <c r="IM53">
        <v>0.0006505169527216642</v>
      </c>
      <c r="IN53">
        <v>-9.946525650119643E-07</v>
      </c>
      <c r="IO53">
        <v>9.726639054903232E-11</v>
      </c>
      <c r="IP53">
        <v>0.006980820845318161</v>
      </c>
      <c r="IQ53">
        <v>-0.001002495894158835</v>
      </c>
      <c r="IR53">
        <v>0.0007384742138202362</v>
      </c>
      <c r="IS53">
        <v>2.770066711642725E-07</v>
      </c>
      <c r="IT53">
        <v>0</v>
      </c>
      <c r="IU53">
        <v>1810</v>
      </c>
      <c r="IV53">
        <v>1</v>
      </c>
      <c r="IW53">
        <v>29</v>
      </c>
      <c r="IX53">
        <v>5.2</v>
      </c>
      <c r="IY53">
        <v>6.6</v>
      </c>
      <c r="IZ53">
        <v>1.44409</v>
      </c>
      <c r="JA53">
        <v>2.4646</v>
      </c>
      <c r="JB53">
        <v>1.42578</v>
      </c>
      <c r="JC53">
        <v>2.26929</v>
      </c>
      <c r="JD53">
        <v>1.54785</v>
      </c>
      <c r="JE53">
        <v>2.49634</v>
      </c>
      <c r="JF53">
        <v>39.292</v>
      </c>
      <c r="JG53">
        <v>15.0164</v>
      </c>
      <c r="JH53">
        <v>18</v>
      </c>
      <c r="JI53">
        <v>630.909</v>
      </c>
      <c r="JJ53">
        <v>388.09</v>
      </c>
      <c r="JK53">
        <v>25.7898</v>
      </c>
      <c r="JL53">
        <v>30.2218</v>
      </c>
      <c r="JM53">
        <v>30</v>
      </c>
      <c r="JN53">
        <v>30.2133</v>
      </c>
      <c r="JO53">
        <v>30.1622</v>
      </c>
      <c r="JP53">
        <v>28.9364</v>
      </c>
      <c r="JQ53">
        <v>100</v>
      </c>
      <c r="JR53">
        <v>0</v>
      </c>
      <c r="JS53">
        <v>25.7016</v>
      </c>
      <c r="JT53">
        <v>600</v>
      </c>
      <c r="JU53">
        <v>21.2188</v>
      </c>
      <c r="JV53">
        <v>94.67440000000001</v>
      </c>
      <c r="JW53">
        <v>100.786</v>
      </c>
    </row>
    <row r="54" spans="1:283">
      <c r="A54">
        <v>38</v>
      </c>
      <c r="B54">
        <v>1690474905.6</v>
      </c>
      <c r="C54">
        <v>4886</v>
      </c>
      <c r="D54" t="s">
        <v>603</v>
      </c>
      <c r="E54" t="s">
        <v>604</v>
      </c>
      <c r="F54">
        <v>15</v>
      </c>
      <c r="L54" t="s">
        <v>529</v>
      </c>
      <c r="N54" t="s">
        <v>530</v>
      </c>
      <c r="O54" t="s">
        <v>531</v>
      </c>
      <c r="P54">
        <v>1690474897.849999</v>
      </c>
      <c r="Q54">
        <f>(R54)/1000</f>
        <v>0</v>
      </c>
      <c r="R54">
        <f>1000*DB54*AP54*(CX54-CY54)/(100*CQ54*(1000-AP54*CX54))</f>
        <v>0</v>
      </c>
      <c r="S54">
        <f>DB54*AP54*(CW54-CV54*(1000-AP54*CY54)/(1000-AP54*CX54))/(100*CQ54)</f>
        <v>0</v>
      </c>
      <c r="T54">
        <f>CV54 - IF(AP54&gt;1, S54*CQ54*100.0/(AR54*DJ54), 0)</f>
        <v>0</v>
      </c>
      <c r="U54">
        <f>((AA54-Q54/2)*T54-S54)/(AA54+Q54/2)</f>
        <v>0</v>
      </c>
      <c r="V54">
        <f>U54*(DC54+DD54)/1000.0</f>
        <v>0</v>
      </c>
      <c r="W54">
        <f>(CV54 - IF(AP54&gt;1, S54*CQ54*100.0/(AR54*DJ54), 0))*(DC54+DD54)/1000.0</f>
        <v>0</v>
      </c>
      <c r="X54">
        <f>2.0/((1/Z54-1/Y54)+SIGN(Z54)*SQRT((1/Z54-1/Y54)*(1/Z54-1/Y54) + 4*CR54/((CR54+1)*(CR54+1))*(2*1/Z54*1/Y54-1/Y54*1/Y54)))</f>
        <v>0</v>
      </c>
      <c r="Y54">
        <f>IF(LEFT(CS54,1)&lt;&gt;"0",IF(LEFT(CS54,1)="1",3.0,CT54),$D$5+$E$5*(DJ54*DC54/($K$5*1000))+$F$5*(DJ54*DC54/($K$5*1000))*MAX(MIN(CQ54,$J$5),$I$5)*MAX(MIN(CQ54,$J$5),$I$5)+$G$5*MAX(MIN(CQ54,$J$5),$I$5)*(DJ54*DC54/($K$5*1000))+$H$5*(DJ54*DC54/($K$5*1000))*(DJ54*DC54/($K$5*1000)))</f>
        <v>0</v>
      </c>
      <c r="Z54">
        <f>Q54*(1000-(1000*0.61365*exp(17.502*AD54/(240.97+AD54))/(DC54+DD54)+CX54)/2)/(1000*0.61365*exp(17.502*AD54/(240.97+AD54))/(DC54+DD54)-CX54)</f>
        <v>0</v>
      </c>
      <c r="AA54">
        <f>1/((CR54+1)/(X54/1.6)+1/(Y54/1.37)) + CR54/((CR54+1)/(X54/1.6) + CR54/(Y54/1.37))</f>
        <v>0</v>
      </c>
      <c r="AB54">
        <f>(CM54*CP54)</f>
        <v>0</v>
      </c>
      <c r="AC54">
        <f>(DE54+(AB54+2*0.95*5.67E-8*(((DE54+$B$7)+273)^4-(DE54+273)^4)-44100*Q54)/(1.84*29.3*Y54+8*0.95*5.67E-8*(DE54+273)^3))</f>
        <v>0</v>
      </c>
      <c r="AD54">
        <f>($C$7*DF54+$D$7*DG54+$E$7*AC54)</f>
        <v>0</v>
      </c>
      <c r="AE54">
        <f>0.61365*exp(17.502*AD54/(240.97+AD54))</f>
        <v>0</v>
      </c>
      <c r="AF54">
        <f>(AG54/AH54*100)</f>
        <v>0</v>
      </c>
      <c r="AG54">
        <f>CX54*(DC54+DD54)/1000</f>
        <v>0</v>
      </c>
      <c r="AH54">
        <f>0.61365*exp(17.502*DE54/(240.97+DE54))</f>
        <v>0</v>
      </c>
      <c r="AI54">
        <f>(AE54-CX54*(DC54+DD54)/1000)</f>
        <v>0</v>
      </c>
      <c r="AJ54">
        <f>(-Q54*44100)</f>
        <v>0</v>
      </c>
      <c r="AK54">
        <f>2*29.3*Y54*0.92*(DE54-AD54)</f>
        <v>0</v>
      </c>
      <c r="AL54">
        <f>2*0.95*5.67E-8*(((DE54+$B$7)+273)^4-(AD54+273)^4)</f>
        <v>0</v>
      </c>
      <c r="AM54">
        <f>AB54+AL54+AJ54+AK54</f>
        <v>0</v>
      </c>
      <c r="AN54">
        <v>0</v>
      </c>
      <c r="AO54">
        <v>0</v>
      </c>
      <c r="AP54">
        <f>IF(AN54*$H$13&gt;=AR54,1.0,(AR54/(AR54-AN54*$H$13)))</f>
        <v>0</v>
      </c>
      <c r="AQ54">
        <f>(AP54-1)*100</f>
        <v>0</v>
      </c>
      <c r="AR54">
        <f>MAX(0,($B$13+$C$13*DJ54)/(1+$D$13*DJ54)*DC54/(DE54+273)*$E$13)</f>
        <v>0</v>
      </c>
      <c r="AS54" t="s">
        <v>559</v>
      </c>
      <c r="AT54">
        <v>12559.4</v>
      </c>
      <c r="AU54">
        <v>586.6096000000001</v>
      </c>
      <c r="AV54">
        <v>2296.48</v>
      </c>
      <c r="AW54">
        <f>1-AU54/AV54</f>
        <v>0</v>
      </c>
      <c r="AX54">
        <v>-1.734257349012964</v>
      </c>
      <c r="AY54" t="s">
        <v>605</v>
      </c>
      <c r="AZ54">
        <v>12556.3</v>
      </c>
      <c r="BA54">
        <v>585.91376</v>
      </c>
      <c r="BB54">
        <v>774.777</v>
      </c>
      <c r="BC54">
        <f>1-BA54/BB54</f>
        <v>0</v>
      </c>
      <c r="BD54">
        <v>0.5</v>
      </c>
      <c r="BE54">
        <f>CN54</f>
        <v>0</v>
      </c>
      <c r="BF54">
        <f>S54</f>
        <v>0</v>
      </c>
      <c r="BG54">
        <f>BC54*BD54*BE54</f>
        <v>0</v>
      </c>
      <c r="BH54">
        <f>(BF54-AX54)/BE54</f>
        <v>0</v>
      </c>
      <c r="BI54">
        <f>(AV54-BB54)/BB54</f>
        <v>0</v>
      </c>
      <c r="BJ54">
        <f>AU54/(AW54+AU54/BB54)</f>
        <v>0</v>
      </c>
      <c r="BK54" t="s">
        <v>606</v>
      </c>
      <c r="BL54">
        <v>427.78</v>
      </c>
      <c r="BM54">
        <f>IF(BL54&lt;&gt;0, BL54, BJ54)</f>
        <v>0</v>
      </c>
      <c r="BN54">
        <f>1-BM54/BB54</f>
        <v>0</v>
      </c>
      <c r="BO54">
        <f>(BB54-BA54)/(BB54-BM54)</f>
        <v>0</v>
      </c>
      <c r="BP54">
        <f>(AV54-BB54)/(AV54-BM54)</f>
        <v>0</v>
      </c>
      <c r="BQ54">
        <f>(BB54-BA54)/(BB54-AU54)</f>
        <v>0</v>
      </c>
      <c r="BR54">
        <f>(AV54-BB54)/(AV54-AU54)</f>
        <v>0</v>
      </c>
      <c r="BS54">
        <f>(BO54*BM54/BA54)</f>
        <v>0</v>
      </c>
      <c r="BT54">
        <f>(1-BS54)</f>
        <v>0</v>
      </c>
      <c r="BU54">
        <v>3618</v>
      </c>
      <c r="BV54">
        <v>300</v>
      </c>
      <c r="BW54">
        <v>300</v>
      </c>
      <c r="BX54">
        <v>300</v>
      </c>
      <c r="BY54">
        <v>12556.3</v>
      </c>
      <c r="BZ54">
        <v>742.4</v>
      </c>
      <c r="CA54">
        <v>-0.00909775</v>
      </c>
      <c r="CB54">
        <v>-2.34</v>
      </c>
      <c r="CC54" t="s">
        <v>419</v>
      </c>
      <c r="CD54" t="s">
        <v>419</v>
      </c>
      <c r="CE54" t="s">
        <v>419</v>
      </c>
      <c r="CF54" t="s">
        <v>419</v>
      </c>
      <c r="CG54" t="s">
        <v>419</v>
      </c>
      <c r="CH54" t="s">
        <v>419</v>
      </c>
      <c r="CI54" t="s">
        <v>419</v>
      </c>
      <c r="CJ54" t="s">
        <v>419</v>
      </c>
      <c r="CK54" t="s">
        <v>419</v>
      </c>
      <c r="CL54" t="s">
        <v>419</v>
      </c>
      <c r="CM54">
        <f>$B$11*DK54+$C$11*DL54+$F$11*DW54*(1-DZ54)</f>
        <v>0</v>
      </c>
      <c r="CN54">
        <f>CM54*CO54</f>
        <v>0</v>
      </c>
      <c r="CO54">
        <f>($B$11*$D$9+$C$11*$D$9+$F$11*((EJ54+EB54)/MAX(EJ54+EB54+EK54, 0.1)*$I$9+EK54/MAX(EJ54+EB54+EK54, 0.1)*$J$9))/($B$11+$C$11+$F$11)</f>
        <v>0</v>
      </c>
      <c r="CP54">
        <f>($B$11*$K$9+$C$11*$K$9+$F$11*((EJ54+EB54)/MAX(EJ54+EB54+EK54, 0.1)*$P$9+EK54/MAX(EJ54+EB54+EK54, 0.1)*$Q$9))/($B$11+$C$11+$F$11)</f>
        <v>0</v>
      </c>
      <c r="CQ54">
        <v>6</v>
      </c>
      <c r="CR54">
        <v>0.5</v>
      </c>
      <c r="CS54" t="s">
        <v>420</v>
      </c>
      <c r="CT54">
        <v>2</v>
      </c>
      <c r="CU54">
        <v>1690474897.849999</v>
      </c>
      <c r="CV54">
        <v>777.2641333333333</v>
      </c>
      <c r="CW54">
        <v>799.9960333333333</v>
      </c>
      <c r="CX54">
        <v>4.883021666666667</v>
      </c>
      <c r="CY54">
        <v>0.3774806333333332</v>
      </c>
      <c r="CZ54">
        <v>776.1974333333333</v>
      </c>
      <c r="DA54">
        <v>4.863417333333333</v>
      </c>
      <c r="DB54">
        <v>600.2200333333333</v>
      </c>
      <c r="DC54">
        <v>101.3592</v>
      </c>
      <c r="DD54">
        <v>0.09992665000000001</v>
      </c>
      <c r="DE54">
        <v>28.34895</v>
      </c>
      <c r="DF54">
        <v>27.99160999999999</v>
      </c>
      <c r="DG54">
        <v>999.9000000000002</v>
      </c>
      <c r="DH54">
        <v>0</v>
      </c>
      <c r="DI54">
        <v>0</v>
      </c>
      <c r="DJ54">
        <v>10003.70533333333</v>
      </c>
      <c r="DK54">
        <v>0</v>
      </c>
      <c r="DL54">
        <v>1883.971666666667</v>
      </c>
      <c r="DM54">
        <v>-22.73204333333333</v>
      </c>
      <c r="DN54">
        <v>781.0780666666667</v>
      </c>
      <c r="DO54">
        <v>800.2983000000002</v>
      </c>
      <c r="DP54">
        <v>4.505542</v>
      </c>
      <c r="DQ54">
        <v>799.9960333333333</v>
      </c>
      <c r="DR54">
        <v>0.3774806333333332</v>
      </c>
      <c r="DS54">
        <v>0.4949396666666667</v>
      </c>
      <c r="DT54">
        <v>0.03826117333333334</v>
      </c>
      <c r="DU54">
        <v>-2.924092333333334</v>
      </c>
      <c r="DV54">
        <v>-32.97773333333333</v>
      </c>
      <c r="DW54">
        <v>1500.033666666666</v>
      </c>
      <c r="DX54">
        <v>0.9729974999999998</v>
      </c>
      <c r="DY54">
        <v>0.02700216999999999</v>
      </c>
      <c r="DZ54">
        <v>0</v>
      </c>
      <c r="EA54">
        <v>585.8978333333332</v>
      </c>
      <c r="EB54">
        <v>4.99931</v>
      </c>
      <c r="EC54">
        <v>9729.392333333331</v>
      </c>
      <c r="ED54">
        <v>13259.52666666666</v>
      </c>
      <c r="EE54">
        <v>37.93699999999999</v>
      </c>
      <c r="EF54">
        <v>39.75</v>
      </c>
      <c r="EG54">
        <v>38.375</v>
      </c>
      <c r="EH54">
        <v>39.11449999999999</v>
      </c>
      <c r="EI54">
        <v>39.25</v>
      </c>
      <c r="EJ54">
        <v>1454.662666666667</v>
      </c>
      <c r="EK54">
        <v>40.37166666666666</v>
      </c>
      <c r="EL54">
        <v>0</v>
      </c>
      <c r="EM54">
        <v>83.69999980926514</v>
      </c>
      <c r="EN54">
        <v>0</v>
      </c>
      <c r="EO54">
        <v>585.91376</v>
      </c>
      <c r="EP54">
        <v>0.9483846300828416</v>
      </c>
      <c r="EQ54">
        <v>-40.96461553923427</v>
      </c>
      <c r="ER54">
        <v>9729.221199999998</v>
      </c>
      <c r="ES54">
        <v>15</v>
      </c>
      <c r="ET54">
        <v>1690474531.1</v>
      </c>
      <c r="EU54" t="s">
        <v>590</v>
      </c>
      <c r="EV54">
        <v>1690474508.6</v>
      </c>
      <c r="EW54">
        <v>1690474425.1</v>
      </c>
      <c r="EX54">
        <v>28</v>
      </c>
      <c r="EY54">
        <v>0.048</v>
      </c>
      <c r="EZ54">
        <v>0.005</v>
      </c>
      <c r="FA54">
        <v>1.115</v>
      </c>
      <c r="FB54">
        <v>0.007</v>
      </c>
      <c r="FC54">
        <v>1</v>
      </c>
      <c r="FD54">
        <v>0</v>
      </c>
      <c r="FE54">
        <v>0.3</v>
      </c>
      <c r="FF54">
        <v>0.02</v>
      </c>
      <c r="FG54">
        <v>19.23117692488508</v>
      </c>
      <c r="FH54">
        <v>-0.9632518978314517</v>
      </c>
      <c r="FI54">
        <v>0.08331584165481282</v>
      </c>
      <c r="FJ54">
        <v>1</v>
      </c>
      <c r="FK54">
        <v>-22.82834390243902</v>
      </c>
      <c r="FL54">
        <v>1.647733797909359</v>
      </c>
      <c r="FM54">
        <v>0.1805003047747993</v>
      </c>
      <c r="FN54">
        <v>1</v>
      </c>
      <c r="FO54">
        <v>777.2494838709678</v>
      </c>
      <c r="FP54">
        <v>1.302387096769627</v>
      </c>
      <c r="FQ54">
        <v>0.1000854057769367</v>
      </c>
      <c r="FR54">
        <v>1</v>
      </c>
      <c r="FS54">
        <v>4.510551707317074</v>
      </c>
      <c r="FT54">
        <v>-0.09245435540070578</v>
      </c>
      <c r="FU54">
        <v>0.009251501895852962</v>
      </c>
      <c r="FV54">
        <v>1</v>
      </c>
      <c r="FW54">
        <v>4.884326129032257</v>
      </c>
      <c r="FX54">
        <v>-0.1002367741935574</v>
      </c>
      <c r="FY54">
        <v>0.007624547232424996</v>
      </c>
      <c r="FZ54">
        <v>1</v>
      </c>
      <c r="GA54">
        <v>5</v>
      </c>
      <c r="GB54">
        <v>5</v>
      </c>
      <c r="GC54" t="s">
        <v>459</v>
      </c>
      <c r="GD54">
        <v>3.17453</v>
      </c>
      <c r="GE54">
        <v>2.79692</v>
      </c>
      <c r="GF54">
        <v>0.161528</v>
      </c>
      <c r="GG54">
        <v>0.165478</v>
      </c>
      <c r="GH54">
        <v>0.0356132</v>
      </c>
      <c r="GI54">
        <v>0.00349879</v>
      </c>
      <c r="GJ54">
        <v>26050.9</v>
      </c>
      <c r="GK54">
        <v>20676.3</v>
      </c>
      <c r="GL54">
        <v>29054</v>
      </c>
      <c r="GM54">
        <v>24284</v>
      </c>
      <c r="GN54">
        <v>35682.4</v>
      </c>
      <c r="GO54">
        <v>35337.5</v>
      </c>
      <c r="GP54">
        <v>40095.7</v>
      </c>
      <c r="GQ54">
        <v>39622</v>
      </c>
      <c r="GR54">
        <v>2.12985</v>
      </c>
      <c r="GS54">
        <v>1.7715</v>
      </c>
      <c r="GT54">
        <v>0.0389293</v>
      </c>
      <c r="GU54">
        <v>0</v>
      </c>
      <c r="GV54">
        <v>27.3166</v>
      </c>
      <c r="GW54">
        <v>999.9</v>
      </c>
      <c r="GX54">
        <v>31.8</v>
      </c>
      <c r="GY54">
        <v>35.8</v>
      </c>
      <c r="GZ54">
        <v>18.5197</v>
      </c>
      <c r="HA54">
        <v>62.278</v>
      </c>
      <c r="HB54">
        <v>36.0897</v>
      </c>
      <c r="HC54">
        <v>1</v>
      </c>
      <c r="HD54">
        <v>0.229619</v>
      </c>
      <c r="HE54">
        <v>0.969033</v>
      </c>
      <c r="HF54">
        <v>20.2623</v>
      </c>
      <c r="HG54">
        <v>5.22328</v>
      </c>
      <c r="HH54">
        <v>11.9131</v>
      </c>
      <c r="HI54">
        <v>4.9637</v>
      </c>
      <c r="HJ54">
        <v>3.292</v>
      </c>
      <c r="HK54">
        <v>9999</v>
      </c>
      <c r="HL54">
        <v>9999</v>
      </c>
      <c r="HM54">
        <v>9999</v>
      </c>
      <c r="HN54">
        <v>999.9</v>
      </c>
      <c r="HO54">
        <v>4.9702</v>
      </c>
      <c r="HP54">
        <v>1.87531</v>
      </c>
      <c r="HQ54">
        <v>1.87405</v>
      </c>
      <c r="HR54">
        <v>1.87322</v>
      </c>
      <c r="HS54">
        <v>1.87469</v>
      </c>
      <c r="HT54">
        <v>1.86958</v>
      </c>
      <c r="HU54">
        <v>1.87378</v>
      </c>
      <c r="HV54">
        <v>1.87887</v>
      </c>
      <c r="HW54">
        <v>0</v>
      </c>
      <c r="HX54">
        <v>0</v>
      </c>
      <c r="HY54">
        <v>0</v>
      </c>
      <c r="HZ54">
        <v>0</v>
      </c>
      <c r="IA54" t="s">
        <v>423</v>
      </c>
      <c r="IB54" t="s">
        <v>424</v>
      </c>
      <c r="IC54" t="s">
        <v>425</v>
      </c>
      <c r="ID54" t="s">
        <v>425</v>
      </c>
      <c r="IE54" t="s">
        <v>425</v>
      </c>
      <c r="IF54" t="s">
        <v>425</v>
      </c>
      <c r="IG54">
        <v>0</v>
      </c>
      <c r="IH54">
        <v>100</v>
      </c>
      <c r="II54">
        <v>100</v>
      </c>
      <c r="IJ54">
        <v>1.067</v>
      </c>
      <c r="IK54">
        <v>0.0195</v>
      </c>
      <c r="IL54">
        <v>1.115499272603144</v>
      </c>
      <c r="IM54">
        <v>0.0006505169527216642</v>
      </c>
      <c r="IN54">
        <v>-9.946525650119643E-07</v>
      </c>
      <c r="IO54">
        <v>9.726639054903232E-11</v>
      </c>
      <c r="IP54">
        <v>0.006980820845318161</v>
      </c>
      <c r="IQ54">
        <v>-0.001002495894158835</v>
      </c>
      <c r="IR54">
        <v>0.0007384742138202362</v>
      </c>
      <c r="IS54">
        <v>2.770066711642725E-07</v>
      </c>
      <c r="IT54">
        <v>0</v>
      </c>
      <c r="IU54">
        <v>1810</v>
      </c>
      <c r="IV54">
        <v>1</v>
      </c>
      <c r="IW54">
        <v>29</v>
      </c>
      <c r="IX54">
        <v>6.6</v>
      </c>
      <c r="IY54">
        <v>8</v>
      </c>
      <c r="IZ54">
        <v>1.82739</v>
      </c>
      <c r="JA54">
        <v>2.45361</v>
      </c>
      <c r="JB54">
        <v>1.42578</v>
      </c>
      <c r="JC54">
        <v>2.26807</v>
      </c>
      <c r="JD54">
        <v>1.54785</v>
      </c>
      <c r="JE54">
        <v>2.4939</v>
      </c>
      <c r="JF54">
        <v>39.0683</v>
      </c>
      <c r="JG54">
        <v>14.9989</v>
      </c>
      <c r="JH54">
        <v>18</v>
      </c>
      <c r="JI54">
        <v>630.766</v>
      </c>
      <c r="JJ54">
        <v>388.06</v>
      </c>
      <c r="JK54">
        <v>25.6133</v>
      </c>
      <c r="JL54">
        <v>30.1746</v>
      </c>
      <c r="JM54">
        <v>29.9997</v>
      </c>
      <c r="JN54">
        <v>30.1714</v>
      </c>
      <c r="JO54">
        <v>30.1212</v>
      </c>
      <c r="JP54">
        <v>36.5988</v>
      </c>
      <c r="JQ54">
        <v>100</v>
      </c>
      <c r="JR54">
        <v>0</v>
      </c>
      <c r="JS54">
        <v>25.6312</v>
      </c>
      <c r="JT54">
        <v>800</v>
      </c>
      <c r="JU54">
        <v>21.2188</v>
      </c>
      <c r="JV54">
        <v>94.69110000000001</v>
      </c>
      <c r="JW54">
        <v>100.804</v>
      </c>
    </row>
    <row r="55" spans="1:283">
      <c r="A55">
        <v>39</v>
      </c>
      <c r="B55">
        <v>1690474993.1</v>
      </c>
      <c r="C55">
        <v>4973.5</v>
      </c>
      <c r="D55" t="s">
        <v>607</v>
      </c>
      <c r="E55" t="s">
        <v>608</v>
      </c>
      <c r="F55">
        <v>15</v>
      </c>
      <c r="L55" t="s">
        <v>529</v>
      </c>
      <c r="N55" t="s">
        <v>530</v>
      </c>
      <c r="O55" t="s">
        <v>531</v>
      </c>
      <c r="P55">
        <v>1690474985.349999</v>
      </c>
      <c r="Q55">
        <f>(R55)/1000</f>
        <v>0</v>
      </c>
      <c r="R55">
        <f>1000*DB55*AP55*(CX55-CY55)/(100*CQ55*(1000-AP55*CX55))</f>
        <v>0</v>
      </c>
      <c r="S55">
        <f>DB55*AP55*(CW55-CV55*(1000-AP55*CY55)/(1000-AP55*CX55))/(100*CQ55)</f>
        <v>0</v>
      </c>
      <c r="T55">
        <f>CV55 - IF(AP55&gt;1, S55*CQ55*100.0/(AR55*DJ55), 0)</f>
        <v>0</v>
      </c>
      <c r="U55">
        <f>((AA55-Q55/2)*T55-S55)/(AA55+Q55/2)</f>
        <v>0</v>
      </c>
      <c r="V55">
        <f>U55*(DC55+DD55)/1000.0</f>
        <v>0</v>
      </c>
      <c r="W55">
        <f>(CV55 - IF(AP55&gt;1, S55*CQ55*100.0/(AR55*DJ55), 0))*(DC55+DD55)/1000.0</f>
        <v>0</v>
      </c>
      <c r="X55">
        <f>2.0/((1/Z55-1/Y55)+SIGN(Z55)*SQRT((1/Z55-1/Y55)*(1/Z55-1/Y55) + 4*CR55/((CR55+1)*(CR55+1))*(2*1/Z55*1/Y55-1/Y55*1/Y55)))</f>
        <v>0</v>
      </c>
      <c r="Y55">
        <f>IF(LEFT(CS55,1)&lt;&gt;"0",IF(LEFT(CS55,1)="1",3.0,CT55),$D$5+$E$5*(DJ55*DC55/($K$5*1000))+$F$5*(DJ55*DC55/($K$5*1000))*MAX(MIN(CQ55,$J$5),$I$5)*MAX(MIN(CQ55,$J$5),$I$5)+$G$5*MAX(MIN(CQ55,$J$5),$I$5)*(DJ55*DC55/($K$5*1000))+$H$5*(DJ55*DC55/($K$5*1000))*(DJ55*DC55/($K$5*1000)))</f>
        <v>0</v>
      </c>
      <c r="Z55">
        <f>Q55*(1000-(1000*0.61365*exp(17.502*AD55/(240.97+AD55))/(DC55+DD55)+CX55)/2)/(1000*0.61365*exp(17.502*AD55/(240.97+AD55))/(DC55+DD55)-CX55)</f>
        <v>0</v>
      </c>
      <c r="AA55">
        <f>1/((CR55+1)/(X55/1.6)+1/(Y55/1.37)) + CR55/((CR55+1)/(X55/1.6) + CR55/(Y55/1.37))</f>
        <v>0</v>
      </c>
      <c r="AB55">
        <f>(CM55*CP55)</f>
        <v>0</v>
      </c>
      <c r="AC55">
        <f>(DE55+(AB55+2*0.95*5.67E-8*(((DE55+$B$7)+273)^4-(DE55+273)^4)-44100*Q55)/(1.84*29.3*Y55+8*0.95*5.67E-8*(DE55+273)^3))</f>
        <v>0</v>
      </c>
      <c r="AD55">
        <f>($C$7*DF55+$D$7*DG55+$E$7*AC55)</f>
        <v>0</v>
      </c>
      <c r="AE55">
        <f>0.61365*exp(17.502*AD55/(240.97+AD55))</f>
        <v>0</v>
      </c>
      <c r="AF55">
        <f>(AG55/AH55*100)</f>
        <v>0</v>
      </c>
      <c r="AG55">
        <f>CX55*(DC55+DD55)/1000</f>
        <v>0</v>
      </c>
      <c r="AH55">
        <f>0.61365*exp(17.502*DE55/(240.97+DE55))</f>
        <v>0</v>
      </c>
      <c r="AI55">
        <f>(AE55-CX55*(DC55+DD55)/1000)</f>
        <v>0</v>
      </c>
      <c r="AJ55">
        <f>(-Q55*44100)</f>
        <v>0</v>
      </c>
      <c r="AK55">
        <f>2*29.3*Y55*0.92*(DE55-AD55)</f>
        <v>0</v>
      </c>
      <c r="AL55">
        <f>2*0.95*5.67E-8*(((DE55+$B$7)+273)^4-(AD55+273)^4)</f>
        <v>0</v>
      </c>
      <c r="AM55">
        <f>AB55+AL55+AJ55+AK55</f>
        <v>0</v>
      </c>
      <c r="AN55">
        <v>0</v>
      </c>
      <c r="AO55">
        <v>0</v>
      </c>
      <c r="AP55">
        <f>IF(AN55*$H$13&gt;=AR55,1.0,(AR55/(AR55-AN55*$H$13)))</f>
        <v>0</v>
      </c>
      <c r="AQ55">
        <f>(AP55-1)*100</f>
        <v>0</v>
      </c>
      <c r="AR55">
        <f>MAX(0,($B$13+$C$13*DJ55)/(1+$D$13*DJ55)*DC55/(DE55+273)*$E$13)</f>
        <v>0</v>
      </c>
      <c r="AS55" t="s">
        <v>559</v>
      </c>
      <c r="AT55">
        <v>12559.4</v>
      </c>
      <c r="AU55">
        <v>586.6096000000001</v>
      </c>
      <c r="AV55">
        <v>2296.48</v>
      </c>
      <c r="AW55">
        <f>1-AU55/AV55</f>
        <v>0</v>
      </c>
      <c r="AX55">
        <v>-1.734257349012964</v>
      </c>
      <c r="AY55" t="s">
        <v>609</v>
      </c>
      <c r="AZ55">
        <v>12556.4</v>
      </c>
      <c r="BA55">
        <v>593.4056923076922</v>
      </c>
      <c r="BB55">
        <v>773.4930000000001</v>
      </c>
      <c r="BC55">
        <f>1-BA55/BB55</f>
        <v>0</v>
      </c>
      <c r="BD55">
        <v>0.5</v>
      </c>
      <c r="BE55">
        <f>CN55</f>
        <v>0</v>
      </c>
      <c r="BF55">
        <f>S55</f>
        <v>0</v>
      </c>
      <c r="BG55">
        <f>BC55*BD55*BE55</f>
        <v>0</v>
      </c>
      <c r="BH55">
        <f>(BF55-AX55)/BE55</f>
        <v>0</v>
      </c>
      <c r="BI55">
        <f>(AV55-BB55)/BB55</f>
        <v>0</v>
      </c>
      <c r="BJ55">
        <f>AU55/(AW55+AU55/BB55)</f>
        <v>0</v>
      </c>
      <c r="BK55" t="s">
        <v>610</v>
      </c>
      <c r="BL55">
        <v>427.42</v>
      </c>
      <c r="BM55">
        <f>IF(BL55&lt;&gt;0, BL55, BJ55)</f>
        <v>0</v>
      </c>
      <c r="BN55">
        <f>1-BM55/BB55</f>
        <v>0</v>
      </c>
      <c r="BO55">
        <f>(BB55-BA55)/(BB55-BM55)</f>
        <v>0</v>
      </c>
      <c r="BP55">
        <f>(AV55-BB55)/(AV55-BM55)</f>
        <v>0</v>
      </c>
      <c r="BQ55">
        <f>(BB55-BA55)/(BB55-AU55)</f>
        <v>0</v>
      </c>
      <c r="BR55">
        <f>(AV55-BB55)/(AV55-AU55)</f>
        <v>0</v>
      </c>
      <c r="BS55">
        <f>(BO55*BM55/BA55)</f>
        <v>0</v>
      </c>
      <c r="BT55">
        <f>(1-BS55)</f>
        <v>0</v>
      </c>
      <c r="BU55">
        <v>3620</v>
      </c>
      <c r="BV55">
        <v>300</v>
      </c>
      <c r="BW55">
        <v>300</v>
      </c>
      <c r="BX55">
        <v>300</v>
      </c>
      <c r="BY55">
        <v>12556.4</v>
      </c>
      <c r="BZ55">
        <v>741.17</v>
      </c>
      <c r="CA55">
        <v>-0.009097839999999999</v>
      </c>
      <c r="CB55">
        <v>-1.28</v>
      </c>
      <c r="CC55" t="s">
        <v>419</v>
      </c>
      <c r="CD55" t="s">
        <v>419</v>
      </c>
      <c r="CE55" t="s">
        <v>419</v>
      </c>
      <c r="CF55" t="s">
        <v>419</v>
      </c>
      <c r="CG55" t="s">
        <v>419</v>
      </c>
      <c r="CH55" t="s">
        <v>419</v>
      </c>
      <c r="CI55" t="s">
        <v>419</v>
      </c>
      <c r="CJ55" t="s">
        <v>419</v>
      </c>
      <c r="CK55" t="s">
        <v>419</v>
      </c>
      <c r="CL55" t="s">
        <v>419</v>
      </c>
      <c r="CM55">
        <f>$B$11*DK55+$C$11*DL55+$F$11*DW55*(1-DZ55)</f>
        <v>0</v>
      </c>
      <c r="CN55">
        <f>CM55*CO55</f>
        <v>0</v>
      </c>
      <c r="CO55">
        <f>($B$11*$D$9+$C$11*$D$9+$F$11*((EJ55+EB55)/MAX(EJ55+EB55+EK55, 0.1)*$I$9+EK55/MAX(EJ55+EB55+EK55, 0.1)*$J$9))/($B$11+$C$11+$F$11)</f>
        <v>0</v>
      </c>
      <c r="CP55">
        <f>($B$11*$K$9+$C$11*$K$9+$F$11*((EJ55+EB55)/MAX(EJ55+EB55+EK55, 0.1)*$P$9+EK55/MAX(EJ55+EB55+EK55, 0.1)*$Q$9))/($B$11+$C$11+$F$11)</f>
        <v>0</v>
      </c>
      <c r="CQ55">
        <v>6</v>
      </c>
      <c r="CR55">
        <v>0.5</v>
      </c>
      <c r="CS55" t="s">
        <v>420</v>
      </c>
      <c r="CT55">
        <v>2</v>
      </c>
      <c r="CU55">
        <v>1690474985.349999</v>
      </c>
      <c r="CV55">
        <v>976.6247333333332</v>
      </c>
      <c r="CW55">
        <v>1000.002566666667</v>
      </c>
      <c r="CX55">
        <v>4.707029666666667</v>
      </c>
      <c r="CY55">
        <v>0.3799245666666667</v>
      </c>
      <c r="CZ55">
        <v>975.7309999999999</v>
      </c>
      <c r="DA55">
        <v>4.688486999999999</v>
      </c>
      <c r="DB55">
        <v>600.2144333333333</v>
      </c>
      <c r="DC55">
        <v>101.3575</v>
      </c>
      <c r="DD55">
        <v>0.09980715333333333</v>
      </c>
      <c r="DE55">
        <v>28.37802</v>
      </c>
      <c r="DF55">
        <v>28.06067</v>
      </c>
      <c r="DG55">
        <v>999.9000000000002</v>
      </c>
      <c r="DH55">
        <v>0</v>
      </c>
      <c r="DI55">
        <v>0</v>
      </c>
      <c r="DJ55">
        <v>10001.54833333333</v>
      </c>
      <c r="DK55">
        <v>0</v>
      </c>
      <c r="DL55">
        <v>1886.165666666667</v>
      </c>
      <c r="DM55">
        <v>-23.37776333333333</v>
      </c>
      <c r="DN55">
        <v>981.2434666666666</v>
      </c>
      <c r="DO55">
        <v>1000.382666666667</v>
      </c>
      <c r="DP55">
        <v>4.327104666666667</v>
      </c>
      <c r="DQ55">
        <v>1000.002566666667</v>
      </c>
      <c r="DR55">
        <v>0.3799245666666667</v>
      </c>
      <c r="DS55">
        <v>0.4770922333333333</v>
      </c>
      <c r="DT55">
        <v>0.03850816000000001</v>
      </c>
      <c r="DU55">
        <v>-3.416527666666666</v>
      </c>
      <c r="DV55">
        <v>-32.91171333333333</v>
      </c>
      <c r="DW55">
        <v>1499.984333333333</v>
      </c>
      <c r="DX55">
        <v>0.9729979999999998</v>
      </c>
      <c r="DY55">
        <v>0.02700165999999999</v>
      </c>
      <c r="DZ55">
        <v>0</v>
      </c>
      <c r="EA55">
        <v>593.4062333333335</v>
      </c>
      <c r="EB55">
        <v>4.99931</v>
      </c>
      <c r="EC55">
        <v>9831.259666666667</v>
      </c>
      <c r="ED55">
        <v>13259.08333333334</v>
      </c>
      <c r="EE55">
        <v>37.90806666666666</v>
      </c>
      <c r="EF55">
        <v>39.68699999999998</v>
      </c>
      <c r="EG55">
        <v>38.375</v>
      </c>
      <c r="EH55">
        <v>38.93909999999999</v>
      </c>
      <c r="EI55">
        <v>39.16219999999999</v>
      </c>
      <c r="EJ55">
        <v>1454.614333333333</v>
      </c>
      <c r="EK55">
        <v>40.36999999999998</v>
      </c>
      <c r="EL55">
        <v>0</v>
      </c>
      <c r="EM55">
        <v>86.90000009536743</v>
      </c>
      <c r="EN55">
        <v>0</v>
      </c>
      <c r="EO55">
        <v>593.4056923076922</v>
      </c>
      <c r="EP55">
        <v>0.6433504441689816</v>
      </c>
      <c r="EQ55">
        <v>-97.68752132864832</v>
      </c>
      <c r="ER55">
        <v>9831.288461538461</v>
      </c>
      <c r="ES55">
        <v>15</v>
      </c>
      <c r="ET55">
        <v>1690474531.1</v>
      </c>
      <c r="EU55" t="s">
        <v>590</v>
      </c>
      <c r="EV55">
        <v>1690474508.6</v>
      </c>
      <c r="EW55">
        <v>1690474425.1</v>
      </c>
      <c r="EX55">
        <v>28</v>
      </c>
      <c r="EY55">
        <v>0.048</v>
      </c>
      <c r="EZ55">
        <v>0.005</v>
      </c>
      <c r="FA55">
        <v>1.115</v>
      </c>
      <c r="FB55">
        <v>0.007</v>
      </c>
      <c r="FC55">
        <v>1</v>
      </c>
      <c r="FD55">
        <v>0</v>
      </c>
      <c r="FE55">
        <v>0.3</v>
      </c>
      <c r="FF55">
        <v>0.02</v>
      </c>
      <c r="FG55">
        <v>19.10348539625158</v>
      </c>
      <c r="FH55">
        <v>0.9135481663176731</v>
      </c>
      <c r="FI55">
        <v>0.1219975408659957</v>
      </c>
      <c r="FJ55">
        <v>1</v>
      </c>
      <c r="FK55">
        <v>-23.3291225</v>
      </c>
      <c r="FL55">
        <v>-0.6526885553470793</v>
      </c>
      <c r="FM55">
        <v>0.1159957833015921</v>
      </c>
      <c r="FN55">
        <v>1</v>
      </c>
      <c r="FO55">
        <v>976.6375333333332</v>
      </c>
      <c r="FP55">
        <v>-0.9178731924375944</v>
      </c>
      <c r="FQ55">
        <v>0.08048052904619039</v>
      </c>
      <c r="FR55">
        <v>1</v>
      </c>
      <c r="FS55">
        <v>4.33189625</v>
      </c>
      <c r="FT55">
        <v>-0.1026064165103161</v>
      </c>
      <c r="FU55">
        <v>0.009980897426459211</v>
      </c>
      <c r="FV55">
        <v>1</v>
      </c>
      <c r="FW55">
        <v>4.707963</v>
      </c>
      <c r="FX55">
        <v>-0.1141212013348154</v>
      </c>
      <c r="FY55">
        <v>0.008289006032088557</v>
      </c>
      <c r="FZ55">
        <v>1</v>
      </c>
      <c r="GA55">
        <v>5</v>
      </c>
      <c r="GB55">
        <v>5</v>
      </c>
      <c r="GC55" t="s">
        <v>459</v>
      </c>
      <c r="GD55">
        <v>3.17485</v>
      </c>
      <c r="GE55">
        <v>2.79699</v>
      </c>
      <c r="GF55">
        <v>0.187748</v>
      </c>
      <c r="GG55">
        <v>0.19151</v>
      </c>
      <c r="GH55">
        <v>0.0345404</v>
      </c>
      <c r="GI55">
        <v>0.00352503</v>
      </c>
      <c r="GJ55">
        <v>25238.5</v>
      </c>
      <c r="GK55">
        <v>20033</v>
      </c>
      <c r="GL55">
        <v>29057.1</v>
      </c>
      <c r="GM55">
        <v>24286.5</v>
      </c>
      <c r="GN55">
        <v>35726.7</v>
      </c>
      <c r="GO55">
        <v>35341.3</v>
      </c>
      <c r="GP55">
        <v>40099.5</v>
      </c>
      <c r="GQ55">
        <v>39626.1</v>
      </c>
      <c r="GR55">
        <v>2.13065</v>
      </c>
      <c r="GS55">
        <v>1.77235</v>
      </c>
      <c r="GT55">
        <v>0.0535697</v>
      </c>
      <c r="GU55">
        <v>0</v>
      </c>
      <c r="GV55">
        <v>27.1754</v>
      </c>
      <c r="GW55">
        <v>999.9</v>
      </c>
      <c r="GX55">
        <v>31.7</v>
      </c>
      <c r="GY55">
        <v>35.8</v>
      </c>
      <c r="GZ55">
        <v>18.4626</v>
      </c>
      <c r="HA55">
        <v>61.608</v>
      </c>
      <c r="HB55">
        <v>35.7772</v>
      </c>
      <c r="HC55">
        <v>1</v>
      </c>
      <c r="HD55">
        <v>0.225534</v>
      </c>
      <c r="HE55">
        <v>1.31682</v>
      </c>
      <c r="HF55">
        <v>20.2586</v>
      </c>
      <c r="HG55">
        <v>5.22613</v>
      </c>
      <c r="HH55">
        <v>11.9134</v>
      </c>
      <c r="HI55">
        <v>4.96375</v>
      </c>
      <c r="HJ55">
        <v>3.292</v>
      </c>
      <c r="HK55">
        <v>9999</v>
      </c>
      <c r="HL55">
        <v>9999</v>
      </c>
      <c r="HM55">
        <v>9999</v>
      </c>
      <c r="HN55">
        <v>999.9</v>
      </c>
      <c r="HO55">
        <v>4.97022</v>
      </c>
      <c r="HP55">
        <v>1.87531</v>
      </c>
      <c r="HQ55">
        <v>1.87396</v>
      </c>
      <c r="HR55">
        <v>1.87319</v>
      </c>
      <c r="HS55">
        <v>1.87469</v>
      </c>
      <c r="HT55">
        <v>1.8696</v>
      </c>
      <c r="HU55">
        <v>1.87378</v>
      </c>
      <c r="HV55">
        <v>1.87888</v>
      </c>
      <c r="HW55">
        <v>0</v>
      </c>
      <c r="HX55">
        <v>0</v>
      </c>
      <c r="HY55">
        <v>0</v>
      </c>
      <c r="HZ55">
        <v>0</v>
      </c>
      <c r="IA55" t="s">
        <v>423</v>
      </c>
      <c r="IB55" t="s">
        <v>424</v>
      </c>
      <c r="IC55" t="s">
        <v>425</v>
      </c>
      <c r="ID55" t="s">
        <v>425</v>
      </c>
      <c r="IE55" t="s">
        <v>425</v>
      </c>
      <c r="IF55" t="s">
        <v>425</v>
      </c>
      <c r="IG55">
        <v>0</v>
      </c>
      <c r="IH55">
        <v>100</v>
      </c>
      <c r="II55">
        <v>100</v>
      </c>
      <c r="IJ55">
        <v>0.894</v>
      </c>
      <c r="IK55">
        <v>0.0184</v>
      </c>
      <c r="IL55">
        <v>1.115499272603144</v>
      </c>
      <c r="IM55">
        <v>0.0006505169527216642</v>
      </c>
      <c r="IN55">
        <v>-9.946525650119643E-07</v>
      </c>
      <c r="IO55">
        <v>9.726639054903232E-11</v>
      </c>
      <c r="IP55">
        <v>0.006980820845318161</v>
      </c>
      <c r="IQ55">
        <v>-0.001002495894158835</v>
      </c>
      <c r="IR55">
        <v>0.0007384742138202362</v>
      </c>
      <c r="IS55">
        <v>2.770066711642725E-07</v>
      </c>
      <c r="IT55">
        <v>0</v>
      </c>
      <c r="IU55">
        <v>1810</v>
      </c>
      <c r="IV55">
        <v>1</v>
      </c>
      <c r="IW55">
        <v>29</v>
      </c>
      <c r="IX55">
        <v>8.1</v>
      </c>
      <c r="IY55">
        <v>9.5</v>
      </c>
      <c r="IZ55">
        <v>2.19482</v>
      </c>
      <c r="JA55">
        <v>2.45605</v>
      </c>
      <c r="JB55">
        <v>1.42578</v>
      </c>
      <c r="JC55">
        <v>2.26807</v>
      </c>
      <c r="JD55">
        <v>1.54785</v>
      </c>
      <c r="JE55">
        <v>2.31567</v>
      </c>
      <c r="JF55">
        <v>38.8951</v>
      </c>
      <c r="JG55">
        <v>14.9726</v>
      </c>
      <c r="JH55">
        <v>18</v>
      </c>
      <c r="JI55">
        <v>630.795</v>
      </c>
      <c r="JJ55">
        <v>388.175</v>
      </c>
      <c r="JK55">
        <v>26.125</v>
      </c>
      <c r="JL55">
        <v>30.0922</v>
      </c>
      <c r="JM55">
        <v>29.9994</v>
      </c>
      <c r="JN55">
        <v>30.1152</v>
      </c>
      <c r="JO55">
        <v>30.0672</v>
      </c>
      <c r="JP55">
        <v>43.9621</v>
      </c>
      <c r="JQ55">
        <v>100</v>
      </c>
      <c r="JR55">
        <v>0</v>
      </c>
      <c r="JS55">
        <v>26.1508</v>
      </c>
      <c r="JT55">
        <v>1000</v>
      </c>
      <c r="JU55">
        <v>21.2188</v>
      </c>
      <c r="JV55">
        <v>94.70050000000001</v>
      </c>
      <c r="JW55">
        <v>100.814</v>
      </c>
    </row>
    <row r="56" spans="1:283">
      <c r="A56">
        <v>40</v>
      </c>
      <c r="B56">
        <v>1690475084.1</v>
      </c>
      <c r="C56">
        <v>5064.5</v>
      </c>
      <c r="D56" t="s">
        <v>611</v>
      </c>
      <c r="E56" t="s">
        <v>612</v>
      </c>
      <c r="F56">
        <v>15</v>
      </c>
      <c r="L56" t="s">
        <v>529</v>
      </c>
      <c r="N56" t="s">
        <v>530</v>
      </c>
      <c r="O56" t="s">
        <v>531</v>
      </c>
      <c r="P56">
        <v>1690475076.099999</v>
      </c>
      <c r="Q56">
        <f>(R56)/1000</f>
        <v>0</v>
      </c>
      <c r="R56">
        <f>1000*DB56*AP56*(CX56-CY56)/(100*CQ56*(1000-AP56*CX56))</f>
        <v>0</v>
      </c>
      <c r="S56">
        <f>DB56*AP56*(CW56-CV56*(1000-AP56*CY56)/(1000-AP56*CX56))/(100*CQ56)</f>
        <v>0</v>
      </c>
      <c r="T56">
        <f>CV56 - IF(AP56&gt;1, S56*CQ56*100.0/(AR56*DJ56), 0)</f>
        <v>0</v>
      </c>
      <c r="U56">
        <f>((AA56-Q56/2)*T56-S56)/(AA56+Q56/2)</f>
        <v>0</v>
      </c>
      <c r="V56">
        <f>U56*(DC56+DD56)/1000.0</f>
        <v>0</v>
      </c>
      <c r="W56">
        <f>(CV56 - IF(AP56&gt;1, S56*CQ56*100.0/(AR56*DJ56), 0))*(DC56+DD56)/1000.0</f>
        <v>0</v>
      </c>
      <c r="X56">
        <f>2.0/((1/Z56-1/Y56)+SIGN(Z56)*SQRT((1/Z56-1/Y56)*(1/Z56-1/Y56) + 4*CR56/((CR56+1)*(CR56+1))*(2*1/Z56*1/Y56-1/Y56*1/Y56)))</f>
        <v>0</v>
      </c>
      <c r="Y56">
        <f>IF(LEFT(CS56,1)&lt;&gt;"0",IF(LEFT(CS56,1)="1",3.0,CT56),$D$5+$E$5*(DJ56*DC56/($K$5*1000))+$F$5*(DJ56*DC56/($K$5*1000))*MAX(MIN(CQ56,$J$5),$I$5)*MAX(MIN(CQ56,$J$5),$I$5)+$G$5*MAX(MIN(CQ56,$J$5),$I$5)*(DJ56*DC56/($K$5*1000))+$H$5*(DJ56*DC56/($K$5*1000))*(DJ56*DC56/($K$5*1000)))</f>
        <v>0</v>
      </c>
      <c r="Z56">
        <f>Q56*(1000-(1000*0.61365*exp(17.502*AD56/(240.97+AD56))/(DC56+DD56)+CX56)/2)/(1000*0.61365*exp(17.502*AD56/(240.97+AD56))/(DC56+DD56)-CX56)</f>
        <v>0</v>
      </c>
      <c r="AA56">
        <f>1/((CR56+1)/(X56/1.6)+1/(Y56/1.37)) + CR56/((CR56+1)/(X56/1.6) + CR56/(Y56/1.37))</f>
        <v>0</v>
      </c>
      <c r="AB56">
        <f>(CM56*CP56)</f>
        <v>0</v>
      </c>
      <c r="AC56">
        <f>(DE56+(AB56+2*0.95*5.67E-8*(((DE56+$B$7)+273)^4-(DE56+273)^4)-44100*Q56)/(1.84*29.3*Y56+8*0.95*5.67E-8*(DE56+273)^3))</f>
        <v>0</v>
      </c>
      <c r="AD56">
        <f>($C$7*DF56+$D$7*DG56+$E$7*AC56)</f>
        <v>0</v>
      </c>
      <c r="AE56">
        <f>0.61365*exp(17.502*AD56/(240.97+AD56))</f>
        <v>0</v>
      </c>
      <c r="AF56">
        <f>(AG56/AH56*100)</f>
        <v>0</v>
      </c>
      <c r="AG56">
        <f>CX56*(DC56+DD56)/1000</f>
        <v>0</v>
      </c>
      <c r="AH56">
        <f>0.61365*exp(17.502*DE56/(240.97+DE56))</f>
        <v>0</v>
      </c>
      <c r="AI56">
        <f>(AE56-CX56*(DC56+DD56)/1000)</f>
        <v>0</v>
      </c>
      <c r="AJ56">
        <f>(-Q56*44100)</f>
        <v>0</v>
      </c>
      <c r="AK56">
        <f>2*29.3*Y56*0.92*(DE56-AD56)</f>
        <v>0</v>
      </c>
      <c r="AL56">
        <f>2*0.95*5.67E-8*(((DE56+$B$7)+273)^4-(AD56+273)^4)</f>
        <v>0</v>
      </c>
      <c r="AM56">
        <f>AB56+AL56+AJ56+AK56</f>
        <v>0</v>
      </c>
      <c r="AN56">
        <v>0</v>
      </c>
      <c r="AO56">
        <v>0</v>
      </c>
      <c r="AP56">
        <f>IF(AN56*$H$13&gt;=AR56,1.0,(AR56/(AR56-AN56*$H$13)))</f>
        <v>0</v>
      </c>
      <c r="AQ56">
        <f>(AP56-1)*100</f>
        <v>0</v>
      </c>
      <c r="AR56">
        <f>MAX(0,($B$13+$C$13*DJ56)/(1+$D$13*DJ56)*DC56/(DE56+273)*$E$13)</f>
        <v>0</v>
      </c>
      <c r="AS56" t="s">
        <v>559</v>
      </c>
      <c r="AT56">
        <v>12559.4</v>
      </c>
      <c r="AU56">
        <v>586.6096000000001</v>
      </c>
      <c r="AV56">
        <v>2296.48</v>
      </c>
      <c r="AW56">
        <f>1-AU56/AV56</f>
        <v>0</v>
      </c>
      <c r="AX56">
        <v>-1.734257349012964</v>
      </c>
      <c r="AY56" t="s">
        <v>613</v>
      </c>
      <c r="AZ56">
        <v>12556.4</v>
      </c>
      <c r="BA56">
        <v>595.0976538461538</v>
      </c>
      <c r="BB56">
        <v>754.404</v>
      </c>
      <c r="BC56">
        <f>1-BA56/BB56</f>
        <v>0</v>
      </c>
      <c r="BD56">
        <v>0.5</v>
      </c>
      <c r="BE56">
        <f>CN56</f>
        <v>0</v>
      </c>
      <c r="BF56">
        <f>S56</f>
        <v>0</v>
      </c>
      <c r="BG56">
        <f>BC56*BD56*BE56</f>
        <v>0</v>
      </c>
      <c r="BH56">
        <f>(BF56-AX56)/BE56</f>
        <v>0</v>
      </c>
      <c r="BI56">
        <f>(AV56-BB56)/BB56</f>
        <v>0</v>
      </c>
      <c r="BJ56">
        <f>AU56/(AW56+AU56/BB56)</f>
        <v>0</v>
      </c>
      <c r="BK56" t="s">
        <v>614</v>
      </c>
      <c r="BL56">
        <v>428.17</v>
      </c>
      <c r="BM56">
        <f>IF(BL56&lt;&gt;0, BL56, BJ56)</f>
        <v>0</v>
      </c>
      <c r="BN56">
        <f>1-BM56/BB56</f>
        <v>0</v>
      </c>
      <c r="BO56">
        <f>(BB56-BA56)/(BB56-BM56)</f>
        <v>0</v>
      </c>
      <c r="BP56">
        <f>(AV56-BB56)/(AV56-BM56)</f>
        <v>0</v>
      </c>
      <c r="BQ56">
        <f>(BB56-BA56)/(BB56-AU56)</f>
        <v>0</v>
      </c>
      <c r="BR56">
        <f>(AV56-BB56)/(AV56-AU56)</f>
        <v>0</v>
      </c>
      <c r="BS56">
        <f>(BO56*BM56/BA56)</f>
        <v>0</v>
      </c>
      <c r="BT56">
        <f>(1-BS56)</f>
        <v>0</v>
      </c>
      <c r="BU56">
        <v>3622</v>
      </c>
      <c r="BV56">
        <v>300</v>
      </c>
      <c r="BW56">
        <v>300</v>
      </c>
      <c r="BX56">
        <v>300</v>
      </c>
      <c r="BY56">
        <v>12556.4</v>
      </c>
      <c r="BZ56">
        <v>728.5</v>
      </c>
      <c r="CA56">
        <v>-0.009097890000000001</v>
      </c>
      <c r="CB56">
        <v>-1.89</v>
      </c>
      <c r="CC56" t="s">
        <v>419</v>
      </c>
      <c r="CD56" t="s">
        <v>419</v>
      </c>
      <c r="CE56" t="s">
        <v>419</v>
      </c>
      <c r="CF56" t="s">
        <v>419</v>
      </c>
      <c r="CG56" t="s">
        <v>419</v>
      </c>
      <c r="CH56" t="s">
        <v>419</v>
      </c>
      <c r="CI56" t="s">
        <v>419</v>
      </c>
      <c r="CJ56" t="s">
        <v>419</v>
      </c>
      <c r="CK56" t="s">
        <v>419</v>
      </c>
      <c r="CL56" t="s">
        <v>419</v>
      </c>
      <c r="CM56">
        <f>$B$11*DK56+$C$11*DL56+$F$11*DW56*(1-DZ56)</f>
        <v>0</v>
      </c>
      <c r="CN56">
        <f>CM56*CO56</f>
        <v>0</v>
      </c>
      <c r="CO56">
        <f>($B$11*$D$9+$C$11*$D$9+$F$11*((EJ56+EB56)/MAX(EJ56+EB56+EK56, 0.1)*$I$9+EK56/MAX(EJ56+EB56+EK56, 0.1)*$J$9))/($B$11+$C$11+$F$11)</f>
        <v>0</v>
      </c>
      <c r="CP56">
        <f>($B$11*$K$9+$C$11*$K$9+$F$11*((EJ56+EB56)/MAX(EJ56+EB56+EK56, 0.1)*$P$9+EK56/MAX(EJ56+EB56+EK56, 0.1)*$Q$9))/($B$11+$C$11+$F$11)</f>
        <v>0</v>
      </c>
      <c r="CQ56">
        <v>6</v>
      </c>
      <c r="CR56">
        <v>0.5</v>
      </c>
      <c r="CS56" t="s">
        <v>420</v>
      </c>
      <c r="CT56">
        <v>2</v>
      </c>
      <c r="CU56">
        <v>1690475076.099999</v>
      </c>
      <c r="CV56">
        <v>1174.896129032258</v>
      </c>
      <c r="CW56">
        <v>1200.011612903226</v>
      </c>
      <c r="CX56">
        <v>4.441970322580646</v>
      </c>
      <c r="CY56">
        <v>0.3852755161290323</v>
      </c>
      <c r="CZ56">
        <v>1174.231290322581</v>
      </c>
      <c r="DA56">
        <v>4.424942580645161</v>
      </c>
      <c r="DB56">
        <v>600.2237419354839</v>
      </c>
      <c r="DC56">
        <v>101.3548387096774</v>
      </c>
      <c r="DD56">
        <v>0.0998187935483871</v>
      </c>
      <c r="DE56">
        <v>28.22801935483871</v>
      </c>
      <c r="DF56">
        <v>27.94412580645161</v>
      </c>
      <c r="DG56">
        <v>999.9000000000003</v>
      </c>
      <c r="DH56">
        <v>0</v>
      </c>
      <c r="DI56">
        <v>0</v>
      </c>
      <c r="DJ56">
        <v>10002.80322580645</v>
      </c>
      <c r="DK56">
        <v>0</v>
      </c>
      <c r="DL56">
        <v>1888.950322580645</v>
      </c>
      <c r="DM56">
        <v>-25.11506129032259</v>
      </c>
      <c r="DN56">
        <v>1180.138064516129</v>
      </c>
      <c r="DO56">
        <v>1200.473870967742</v>
      </c>
      <c r="DP56">
        <v>4.056694516129032</v>
      </c>
      <c r="DQ56">
        <v>1200.011612903226</v>
      </c>
      <c r="DR56">
        <v>0.3852755161290323</v>
      </c>
      <c r="DS56">
        <v>0.4502151290322581</v>
      </c>
      <c r="DT56">
        <v>0.03904952903225806</v>
      </c>
      <c r="DU56">
        <v>-4.189962258064517</v>
      </c>
      <c r="DV56">
        <v>-32.76832258064516</v>
      </c>
      <c r="DW56">
        <v>1500.033225806452</v>
      </c>
      <c r="DX56">
        <v>0.9729976129032255</v>
      </c>
      <c r="DY56">
        <v>0.02700205483870967</v>
      </c>
      <c r="DZ56">
        <v>0</v>
      </c>
      <c r="EA56">
        <v>595.0549032258064</v>
      </c>
      <c r="EB56">
        <v>4.999310000000001</v>
      </c>
      <c r="EC56">
        <v>9826.483548387092</v>
      </c>
      <c r="ED56">
        <v>13259.52903225807</v>
      </c>
      <c r="EE56">
        <v>37.875</v>
      </c>
      <c r="EF56">
        <v>39.69106451612902</v>
      </c>
      <c r="EG56">
        <v>38.31199999999998</v>
      </c>
      <c r="EH56">
        <v>39.07216129032257</v>
      </c>
      <c r="EI56">
        <v>39.18699999999998</v>
      </c>
      <c r="EJ56">
        <v>1454.662580645161</v>
      </c>
      <c r="EK56">
        <v>40.3716129032258</v>
      </c>
      <c r="EL56">
        <v>0</v>
      </c>
      <c r="EM56">
        <v>90.39999985694885</v>
      </c>
      <c r="EN56">
        <v>0</v>
      </c>
      <c r="EO56">
        <v>595.0976538461538</v>
      </c>
      <c r="EP56">
        <v>4.967487187752443</v>
      </c>
      <c r="EQ56">
        <v>71.74837608971926</v>
      </c>
      <c r="ER56">
        <v>9827.278461538461</v>
      </c>
      <c r="ES56">
        <v>15</v>
      </c>
      <c r="ET56">
        <v>1690474531.1</v>
      </c>
      <c r="EU56" t="s">
        <v>590</v>
      </c>
      <c r="EV56">
        <v>1690474508.6</v>
      </c>
      <c r="EW56">
        <v>1690474425.1</v>
      </c>
      <c r="EX56">
        <v>28</v>
      </c>
      <c r="EY56">
        <v>0.048</v>
      </c>
      <c r="EZ56">
        <v>0.005</v>
      </c>
      <c r="FA56">
        <v>1.115</v>
      </c>
      <c r="FB56">
        <v>0.007</v>
      </c>
      <c r="FC56">
        <v>1</v>
      </c>
      <c r="FD56">
        <v>0</v>
      </c>
      <c r="FE56">
        <v>0.3</v>
      </c>
      <c r="FF56">
        <v>0.02</v>
      </c>
      <c r="FG56">
        <v>20.33635998470848</v>
      </c>
      <c r="FH56">
        <v>0.2332342415804297</v>
      </c>
      <c r="FI56">
        <v>0.2438880556025301</v>
      </c>
      <c r="FJ56">
        <v>1</v>
      </c>
      <c r="FK56">
        <v>-24.952565</v>
      </c>
      <c r="FL56">
        <v>-2.080766228892949</v>
      </c>
      <c r="FM56">
        <v>0.3886153024200152</v>
      </c>
      <c r="FN56">
        <v>1</v>
      </c>
      <c r="FO56">
        <v>1174.88</v>
      </c>
      <c r="FP56">
        <v>1.253659621799193</v>
      </c>
      <c r="FQ56">
        <v>0.2038136403678483</v>
      </c>
      <c r="FR56">
        <v>1</v>
      </c>
      <c r="FS56">
        <v>4.068851</v>
      </c>
      <c r="FT56">
        <v>-0.2676135084427783</v>
      </c>
      <c r="FU56">
        <v>0.02576117697233571</v>
      </c>
      <c r="FV56">
        <v>1</v>
      </c>
      <c r="FW56">
        <v>4.443031666666667</v>
      </c>
      <c r="FX56">
        <v>-0.2711388654060096</v>
      </c>
      <c r="FY56">
        <v>0.01957662212663081</v>
      </c>
      <c r="FZ56">
        <v>1</v>
      </c>
      <c r="GA56">
        <v>5</v>
      </c>
      <c r="GB56">
        <v>5</v>
      </c>
      <c r="GC56" t="s">
        <v>459</v>
      </c>
      <c r="GD56">
        <v>3.17449</v>
      </c>
      <c r="GE56">
        <v>2.79675</v>
      </c>
      <c r="GF56">
        <v>0.211371</v>
      </c>
      <c r="GG56">
        <v>0.215023</v>
      </c>
      <c r="GH56">
        <v>0.0327944</v>
      </c>
      <c r="GI56">
        <v>0.00356816</v>
      </c>
      <c r="GJ56">
        <v>24507</v>
      </c>
      <c r="GK56">
        <v>19452.3</v>
      </c>
      <c r="GL56">
        <v>29061</v>
      </c>
      <c r="GM56">
        <v>24289.6</v>
      </c>
      <c r="GN56">
        <v>35797.8</v>
      </c>
      <c r="GO56">
        <v>35345.3</v>
      </c>
      <c r="GP56">
        <v>40105.3</v>
      </c>
      <c r="GQ56">
        <v>39631.2</v>
      </c>
      <c r="GR56">
        <v>2.1312</v>
      </c>
      <c r="GS56">
        <v>1.77355</v>
      </c>
      <c r="GT56">
        <v>0.0376552</v>
      </c>
      <c r="GU56">
        <v>0</v>
      </c>
      <c r="GV56">
        <v>27.2875</v>
      </c>
      <c r="GW56">
        <v>999.9</v>
      </c>
      <c r="GX56">
        <v>31.6</v>
      </c>
      <c r="GY56">
        <v>35.8</v>
      </c>
      <c r="GZ56">
        <v>18.4063</v>
      </c>
      <c r="HA56">
        <v>61.478</v>
      </c>
      <c r="HB56">
        <v>36.6386</v>
      </c>
      <c r="HC56">
        <v>1</v>
      </c>
      <c r="HD56">
        <v>0.216837</v>
      </c>
      <c r="HE56">
        <v>0.304752</v>
      </c>
      <c r="HF56">
        <v>20.2653</v>
      </c>
      <c r="HG56">
        <v>5.22702</v>
      </c>
      <c r="HH56">
        <v>11.9137</v>
      </c>
      <c r="HI56">
        <v>4.9637</v>
      </c>
      <c r="HJ56">
        <v>3.292</v>
      </c>
      <c r="HK56">
        <v>9999</v>
      </c>
      <c r="HL56">
        <v>9999</v>
      </c>
      <c r="HM56">
        <v>9999</v>
      </c>
      <c r="HN56">
        <v>999.9</v>
      </c>
      <c r="HO56">
        <v>4.97024</v>
      </c>
      <c r="HP56">
        <v>1.87531</v>
      </c>
      <c r="HQ56">
        <v>1.87396</v>
      </c>
      <c r="HR56">
        <v>1.87318</v>
      </c>
      <c r="HS56">
        <v>1.87469</v>
      </c>
      <c r="HT56">
        <v>1.86963</v>
      </c>
      <c r="HU56">
        <v>1.87378</v>
      </c>
      <c r="HV56">
        <v>1.87889</v>
      </c>
      <c r="HW56">
        <v>0</v>
      </c>
      <c r="HX56">
        <v>0</v>
      </c>
      <c r="HY56">
        <v>0</v>
      </c>
      <c r="HZ56">
        <v>0</v>
      </c>
      <c r="IA56" t="s">
        <v>423</v>
      </c>
      <c r="IB56" t="s">
        <v>424</v>
      </c>
      <c r="IC56" t="s">
        <v>425</v>
      </c>
      <c r="ID56" t="s">
        <v>425</v>
      </c>
      <c r="IE56" t="s">
        <v>425</v>
      </c>
      <c r="IF56" t="s">
        <v>425</v>
      </c>
      <c r="IG56">
        <v>0</v>
      </c>
      <c r="IH56">
        <v>100</v>
      </c>
      <c r="II56">
        <v>100</v>
      </c>
      <c r="IJ56">
        <v>0.67</v>
      </c>
      <c r="IK56">
        <v>0.0168</v>
      </c>
      <c r="IL56">
        <v>1.115499272603144</v>
      </c>
      <c r="IM56">
        <v>0.0006505169527216642</v>
      </c>
      <c r="IN56">
        <v>-9.946525650119643E-07</v>
      </c>
      <c r="IO56">
        <v>9.726639054903232E-11</v>
      </c>
      <c r="IP56">
        <v>0.006980820845318161</v>
      </c>
      <c r="IQ56">
        <v>-0.001002495894158835</v>
      </c>
      <c r="IR56">
        <v>0.0007384742138202362</v>
      </c>
      <c r="IS56">
        <v>2.770066711642725E-07</v>
      </c>
      <c r="IT56">
        <v>0</v>
      </c>
      <c r="IU56">
        <v>1810</v>
      </c>
      <c r="IV56">
        <v>1</v>
      </c>
      <c r="IW56">
        <v>29</v>
      </c>
      <c r="IX56">
        <v>9.6</v>
      </c>
      <c r="IY56">
        <v>11</v>
      </c>
      <c r="IZ56">
        <v>2.55249</v>
      </c>
      <c r="JA56">
        <v>2.43408</v>
      </c>
      <c r="JB56">
        <v>1.42578</v>
      </c>
      <c r="JC56">
        <v>2.26807</v>
      </c>
      <c r="JD56">
        <v>1.54785</v>
      </c>
      <c r="JE56">
        <v>2.46338</v>
      </c>
      <c r="JF56">
        <v>38.8457</v>
      </c>
      <c r="JG56">
        <v>14.9638</v>
      </c>
      <c r="JH56">
        <v>18</v>
      </c>
      <c r="JI56">
        <v>630.701</v>
      </c>
      <c r="JJ56">
        <v>388.521</v>
      </c>
      <c r="JK56">
        <v>25.7316</v>
      </c>
      <c r="JL56">
        <v>30.0448</v>
      </c>
      <c r="JM56">
        <v>29.9993</v>
      </c>
      <c r="JN56">
        <v>30.0653</v>
      </c>
      <c r="JO56">
        <v>30.0201</v>
      </c>
      <c r="JP56">
        <v>51.096</v>
      </c>
      <c r="JQ56">
        <v>100</v>
      </c>
      <c r="JR56">
        <v>0</v>
      </c>
      <c r="JS56">
        <v>25.7683</v>
      </c>
      <c r="JT56">
        <v>1200</v>
      </c>
      <c r="JU56">
        <v>21.2188</v>
      </c>
      <c r="JV56">
        <v>94.7139</v>
      </c>
      <c r="JW56">
        <v>100.827</v>
      </c>
    </row>
    <row r="57" spans="1:283">
      <c r="A57">
        <v>41</v>
      </c>
      <c r="B57">
        <v>1690475213.6</v>
      </c>
      <c r="C57">
        <v>5194</v>
      </c>
      <c r="D57" t="s">
        <v>615</v>
      </c>
      <c r="E57" t="s">
        <v>616</v>
      </c>
      <c r="F57">
        <v>15</v>
      </c>
      <c r="L57" t="s">
        <v>529</v>
      </c>
      <c r="N57" t="s">
        <v>530</v>
      </c>
      <c r="O57" t="s">
        <v>531</v>
      </c>
      <c r="P57">
        <v>1690475205.849999</v>
      </c>
      <c r="Q57">
        <f>(R57)/1000</f>
        <v>0</v>
      </c>
      <c r="R57">
        <f>1000*DB57*AP57*(CX57-CY57)/(100*CQ57*(1000-AP57*CX57))</f>
        <v>0</v>
      </c>
      <c r="S57">
        <f>DB57*AP57*(CW57-CV57*(1000-AP57*CY57)/(1000-AP57*CX57))/(100*CQ57)</f>
        <v>0</v>
      </c>
      <c r="T57">
        <f>CV57 - IF(AP57&gt;1, S57*CQ57*100.0/(AR57*DJ57), 0)</f>
        <v>0</v>
      </c>
      <c r="U57">
        <f>((AA57-Q57/2)*T57-S57)/(AA57+Q57/2)</f>
        <v>0</v>
      </c>
      <c r="V57">
        <f>U57*(DC57+DD57)/1000.0</f>
        <v>0</v>
      </c>
      <c r="W57">
        <f>(CV57 - IF(AP57&gt;1, S57*CQ57*100.0/(AR57*DJ57), 0))*(DC57+DD57)/1000.0</f>
        <v>0</v>
      </c>
      <c r="X57">
        <f>2.0/((1/Z57-1/Y57)+SIGN(Z57)*SQRT((1/Z57-1/Y57)*(1/Z57-1/Y57) + 4*CR57/((CR57+1)*(CR57+1))*(2*1/Z57*1/Y57-1/Y57*1/Y57)))</f>
        <v>0</v>
      </c>
      <c r="Y57">
        <f>IF(LEFT(CS57,1)&lt;&gt;"0",IF(LEFT(CS57,1)="1",3.0,CT57),$D$5+$E$5*(DJ57*DC57/($K$5*1000))+$F$5*(DJ57*DC57/($K$5*1000))*MAX(MIN(CQ57,$J$5),$I$5)*MAX(MIN(CQ57,$J$5),$I$5)+$G$5*MAX(MIN(CQ57,$J$5),$I$5)*(DJ57*DC57/($K$5*1000))+$H$5*(DJ57*DC57/($K$5*1000))*(DJ57*DC57/($K$5*1000)))</f>
        <v>0</v>
      </c>
      <c r="Z57">
        <f>Q57*(1000-(1000*0.61365*exp(17.502*AD57/(240.97+AD57))/(DC57+DD57)+CX57)/2)/(1000*0.61365*exp(17.502*AD57/(240.97+AD57))/(DC57+DD57)-CX57)</f>
        <v>0</v>
      </c>
      <c r="AA57">
        <f>1/((CR57+1)/(X57/1.6)+1/(Y57/1.37)) + CR57/((CR57+1)/(X57/1.6) + CR57/(Y57/1.37))</f>
        <v>0</v>
      </c>
      <c r="AB57">
        <f>(CM57*CP57)</f>
        <v>0</v>
      </c>
      <c r="AC57">
        <f>(DE57+(AB57+2*0.95*5.67E-8*(((DE57+$B$7)+273)^4-(DE57+273)^4)-44100*Q57)/(1.84*29.3*Y57+8*0.95*5.67E-8*(DE57+273)^3))</f>
        <v>0</v>
      </c>
      <c r="AD57">
        <f>($C$7*DF57+$D$7*DG57+$E$7*AC57)</f>
        <v>0</v>
      </c>
      <c r="AE57">
        <f>0.61365*exp(17.502*AD57/(240.97+AD57))</f>
        <v>0</v>
      </c>
      <c r="AF57">
        <f>(AG57/AH57*100)</f>
        <v>0</v>
      </c>
      <c r="AG57">
        <f>CX57*(DC57+DD57)/1000</f>
        <v>0</v>
      </c>
      <c r="AH57">
        <f>0.61365*exp(17.502*DE57/(240.97+DE57))</f>
        <v>0</v>
      </c>
      <c r="AI57">
        <f>(AE57-CX57*(DC57+DD57)/1000)</f>
        <v>0</v>
      </c>
      <c r="AJ57">
        <f>(-Q57*44100)</f>
        <v>0</v>
      </c>
      <c r="AK57">
        <f>2*29.3*Y57*0.92*(DE57-AD57)</f>
        <v>0</v>
      </c>
      <c r="AL57">
        <f>2*0.95*5.67E-8*(((DE57+$B$7)+273)^4-(AD57+273)^4)</f>
        <v>0</v>
      </c>
      <c r="AM57">
        <f>AB57+AL57+AJ57+AK57</f>
        <v>0</v>
      </c>
      <c r="AN57">
        <v>0</v>
      </c>
      <c r="AO57">
        <v>0</v>
      </c>
      <c r="AP57">
        <f>IF(AN57*$H$13&gt;=AR57,1.0,(AR57/(AR57-AN57*$H$13)))</f>
        <v>0</v>
      </c>
      <c r="AQ57">
        <f>(AP57-1)*100</f>
        <v>0</v>
      </c>
      <c r="AR57">
        <f>MAX(0,($B$13+$C$13*DJ57)/(1+$D$13*DJ57)*DC57/(DE57+273)*$E$13)</f>
        <v>0</v>
      </c>
      <c r="AS57" t="s">
        <v>559</v>
      </c>
      <c r="AT57">
        <v>12559.4</v>
      </c>
      <c r="AU57">
        <v>586.6096000000001</v>
      </c>
      <c r="AV57">
        <v>2296.48</v>
      </c>
      <c r="AW57">
        <f>1-AU57/AV57</f>
        <v>0</v>
      </c>
      <c r="AX57">
        <v>-1.734257349012964</v>
      </c>
      <c r="AY57" t="s">
        <v>617</v>
      </c>
      <c r="AZ57">
        <v>12556.8</v>
      </c>
      <c r="BA57">
        <v>571.7673846153846</v>
      </c>
      <c r="BB57">
        <v>757.64</v>
      </c>
      <c r="BC57">
        <f>1-BA57/BB57</f>
        <v>0</v>
      </c>
      <c r="BD57">
        <v>0.5</v>
      </c>
      <c r="BE57">
        <f>CN57</f>
        <v>0</v>
      </c>
      <c r="BF57">
        <f>S57</f>
        <v>0</v>
      </c>
      <c r="BG57">
        <f>BC57*BD57*BE57</f>
        <v>0</v>
      </c>
      <c r="BH57">
        <f>(BF57-AX57)/BE57</f>
        <v>0</v>
      </c>
      <c r="BI57">
        <f>(AV57-BB57)/BB57</f>
        <v>0</v>
      </c>
      <c r="BJ57">
        <f>AU57/(AW57+AU57/BB57)</f>
        <v>0</v>
      </c>
      <c r="BK57" t="s">
        <v>618</v>
      </c>
      <c r="BL57">
        <v>426.41</v>
      </c>
      <c r="BM57">
        <f>IF(BL57&lt;&gt;0, BL57, BJ57)</f>
        <v>0</v>
      </c>
      <c r="BN57">
        <f>1-BM57/BB57</f>
        <v>0</v>
      </c>
      <c r="BO57">
        <f>(BB57-BA57)/(BB57-BM57)</f>
        <v>0</v>
      </c>
      <c r="BP57">
        <f>(AV57-BB57)/(AV57-BM57)</f>
        <v>0</v>
      </c>
      <c r="BQ57">
        <f>(BB57-BA57)/(BB57-AU57)</f>
        <v>0</v>
      </c>
      <c r="BR57">
        <f>(AV57-BB57)/(AV57-AU57)</f>
        <v>0</v>
      </c>
      <c r="BS57">
        <f>(BO57*BM57/BA57)</f>
        <v>0</v>
      </c>
      <c r="BT57">
        <f>(1-BS57)</f>
        <v>0</v>
      </c>
      <c r="BU57">
        <v>3624</v>
      </c>
      <c r="BV57">
        <v>300</v>
      </c>
      <c r="BW57">
        <v>300</v>
      </c>
      <c r="BX57">
        <v>300</v>
      </c>
      <c r="BY57">
        <v>12556.8</v>
      </c>
      <c r="BZ57">
        <v>729.53</v>
      </c>
      <c r="CA57">
        <v>-0.00909834</v>
      </c>
      <c r="CB57">
        <v>-1.09</v>
      </c>
      <c r="CC57" t="s">
        <v>419</v>
      </c>
      <c r="CD57" t="s">
        <v>419</v>
      </c>
      <c r="CE57" t="s">
        <v>419</v>
      </c>
      <c r="CF57" t="s">
        <v>419</v>
      </c>
      <c r="CG57" t="s">
        <v>419</v>
      </c>
      <c r="CH57" t="s">
        <v>419</v>
      </c>
      <c r="CI57" t="s">
        <v>419</v>
      </c>
      <c r="CJ57" t="s">
        <v>419</v>
      </c>
      <c r="CK57" t="s">
        <v>419</v>
      </c>
      <c r="CL57" t="s">
        <v>419</v>
      </c>
      <c r="CM57">
        <f>$B$11*DK57+$C$11*DL57+$F$11*DW57*(1-DZ57)</f>
        <v>0</v>
      </c>
      <c r="CN57">
        <f>CM57*CO57</f>
        <v>0</v>
      </c>
      <c r="CO57">
        <f>($B$11*$D$9+$C$11*$D$9+$F$11*((EJ57+EB57)/MAX(EJ57+EB57+EK57, 0.1)*$I$9+EK57/MAX(EJ57+EB57+EK57, 0.1)*$J$9))/($B$11+$C$11+$F$11)</f>
        <v>0</v>
      </c>
      <c r="CP57">
        <f>($B$11*$K$9+$C$11*$K$9+$F$11*((EJ57+EB57)/MAX(EJ57+EB57+EK57, 0.1)*$P$9+EK57/MAX(EJ57+EB57+EK57, 0.1)*$Q$9))/($B$11+$C$11+$F$11)</f>
        <v>0</v>
      </c>
      <c r="CQ57">
        <v>6</v>
      </c>
      <c r="CR57">
        <v>0.5</v>
      </c>
      <c r="CS57" t="s">
        <v>420</v>
      </c>
      <c r="CT57">
        <v>2</v>
      </c>
      <c r="CU57">
        <v>1690475205.849999</v>
      </c>
      <c r="CV57">
        <v>1476.769333333333</v>
      </c>
      <c r="CW57">
        <v>1499.998333333333</v>
      </c>
      <c r="CX57">
        <v>4.071573666666667</v>
      </c>
      <c r="CY57">
        <v>0.3853841</v>
      </c>
      <c r="CZ57">
        <v>1476.549333333333</v>
      </c>
      <c r="DA57">
        <v>4.056488666666667</v>
      </c>
      <c r="DB57">
        <v>600.2463333333333</v>
      </c>
      <c r="DC57">
        <v>101.3526333333333</v>
      </c>
      <c r="DD57">
        <v>0.1001278966666667</v>
      </c>
      <c r="DE57">
        <v>28.26245333333333</v>
      </c>
      <c r="DF57">
        <v>28.04528666666667</v>
      </c>
      <c r="DG57">
        <v>999.9000000000002</v>
      </c>
      <c r="DH57">
        <v>0</v>
      </c>
      <c r="DI57">
        <v>0</v>
      </c>
      <c r="DJ57">
        <v>10003.69166666667</v>
      </c>
      <c r="DK57">
        <v>0</v>
      </c>
      <c r="DL57">
        <v>1891.410333333333</v>
      </c>
      <c r="DM57">
        <v>-23.22732666666667</v>
      </c>
      <c r="DN57">
        <v>1482.808666666667</v>
      </c>
      <c r="DO57">
        <v>1500.576333333333</v>
      </c>
      <c r="DP57">
        <v>3.686190333333334</v>
      </c>
      <c r="DQ57">
        <v>1499.998333333333</v>
      </c>
      <c r="DR57">
        <v>0.3853841</v>
      </c>
      <c r="DS57">
        <v>0.4126648</v>
      </c>
      <c r="DT57">
        <v>0.03905969666666666</v>
      </c>
      <c r="DU57">
        <v>-5.341999</v>
      </c>
      <c r="DV57">
        <v>-32.76565000000001</v>
      </c>
      <c r="DW57">
        <v>1499.985</v>
      </c>
      <c r="DX57">
        <v>0.9729989999999998</v>
      </c>
      <c r="DY57">
        <v>0.02700064</v>
      </c>
      <c r="DZ57">
        <v>0</v>
      </c>
      <c r="EA57">
        <v>571.6466666666668</v>
      </c>
      <c r="EB57">
        <v>4.99931</v>
      </c>
      <c r="EC57">
        <v>9507.120000000001</v>
      </c>
      <c r="ED57">
        <v>13259.10333333334</v>
      </c>
      <c r="EE57">
        <v>37.90806666666666</v>
      </c>
      <c r="EF57">
        <v>39.65393333333333</v>
      </c>
      <c r="EG57">
        <v>38.29753333333333</v>
      </c>
      <c r="EH57">
        <v>39.125</v>
      </c>
      <c r="EI57">
        <v>39.17253333333331</v>
      </c>
      <c r="EJ57">
        <v>1454.621</v>
      </c>
      <c r="EK57">
        <v>40.36566666666666</v>
      </c>
      <c r="EL57">
        <v>0</v>
      </c>
      <c r="EM57">
        <v>129.0999999046326</v>
      </c>
      <c r="EN57">
        <v>0</v>
      </c>
      <c r="EO57">
        <v>571.7673846153846</v>
      </c>
      <c r="EP57">
        <v>0.1221196600594372</v>
      </c>
      <c r="EQ57">
        <v>79.3264956704722</v>
      </c>
      <c r="ER57">
        <v>9509.509999999998</v>
      </c>
      <c r="ES57">
        <v>15</v>
      </c>
      <c r="ET57">
        <v>1690474531.1</v>
      </c>
      <c r="EU57" t="s">
        <v>590</v>
      </c>
      <c r="EV57">
        <v>1690474508.6</v>
      </c>
      <c r="EW57">
        <v>1690474425.1</v>
      </c>
      <c r="EX57">
        <v>28</v>
      </c>
      <c r="EY57">
        <v>0.048</v>
      </c>
      <c r="EZ57">
        <v>0.005</v>
      </c>
      <c r="FA57">
        <v>1.115</v>
      </c>
      <c r="FB57">
        <v>0.007</v>
      </c>
      <c r="FC57">
        <v>1</v>
      </c>
      <c r="FD57">
        <v>0</v>
      </c>
      <c r="FE57">
        <v>0.3</v>
      </c>
      <c r="FF57">
        <v>0.02</v>
      </c>
      <c r="FG57">
        <v>17.61702794513613</v>
      </c>
      <c r="FH57">
        <v>13.6417747723671</v>
      </c>
      <c r="FI57">
        <v>1.035786968167005</v>
      </c>
      <c r="FJ57">
        <v>0</v>
      </c>
      <c r="FK57">
        <v>-22.859625</v>
      </c>
      <c r="FL57">
        <v>-10.93712645403375</v>
      </c>
      <c r="FM57">
        <v>1.097262011041574</v>
      </c>
      <c r="FN57">
        <v>0</v>
      </c>
      <c r="FO57">
        <v>1476.769333333333</v>
      </c>
      <c r="FP57">
        <v>-14.77695216907623</v>
      </c>
      <c r="FQ57">
        <v>1.078248373778289</v>
      </c>
      <c r="FR57">
        <v>0</v>
      </c>
      <c r="FS57">
        <v>3.69214675</v>
      </c>
      <c r="FT57">
        <v>-0.154244465290818</v>
      </c>
      <c r="FU57">
        <v>0.01495166552386388</v>
      </c>
      <c r="FV57">
        <v>1</v>
      </c>
      <c r="FW57">
        <v>4.071573666666667</v>
      </c>
      <c r="FX57">
        <v>-0.1747533704115626</v>
      </c>
      <c r="FY57">
        <v>0.01270559259626336</v>
      </c>
      <c r="FZ57">
        <v>1</v>
      </c>
      <c r="GA57">
        <v>2</v>
      </c>
      <c r="GB57">
        <v>5</v>
      </c>
      <c r="GC57" t="s">
        <v>422</v>
      </c>
      <c r="GD57">
        <v>3.17464</v>
      </c>
      <c r="GE57">
        <v>2.79622</v>
      </c>
      <c r="GF57">
        <v>0.243269</v>
      </c>
      <c r="GG57">
        <v>0.246692</v>
      </c>
      <c r="GH57">
        <v>0.0305089</v>
      </c>
      <c r="GI57">
        <v>0.00356948</v>
      </c>
      <c r="GJ57">
        <v>23517.3</v>
      </c>
      <c r="GK57">
        <v>18668.3</v>
      </c>
      <c r="GL57">
        <v>29064.3</v>
      </c>
      <c r="GM57">
        <v>24291.8</v>
      </c>
      <c r="GN57">
        <v>35888</v>
      </c>
      <c r="GO57">
        <v>35350.2</v>
      </c>
      <c r="GP57">
        <v>40109.7</v>
      </c>
      <c r="GQ57">
        <v>39635.3</v>
      </c>
      <c r="GR57">
        <v>2.13162</v>
      </c>
      <c r="GS57">
        <v>1.7752</v>
      </c>
      <c r="GT57">
        <v>0.0462085</v>
      </c>
      <c r="GU57">
        <v>0</v>
      </c>
      <c r="GV57">
        <v>27.2273</v>
      </c>
      <c r="GW57">
        <v>999.9</v>
      </c>
      <c r="GX57">
        <v>31.4</v>
      </c>
      <c r="GY57">
        <v>35.8</v>
      </c>
      <c r="GZ57">
        <v>18.2887</v>
      </c>
      <c r="HA57">
        <v>62.648</v>
      </c>
      <c r="HB57">
        <v>36.5064</v>
      </c>
      <c r="HC57">
        <v>1</v>
      </c>
      <c r="HD57">
        <v>0.213023</v>
      </c>
      <c r="HE57">
        <v>1.24594</v>
      </c>
      <c r="HF57">
        <v>20.26</v>
      </c>
      <c r="HG57">
        <v>5.22328</v>
      </c>
      <c r="HH57">
        <v>11.9123</v>
      </c>
      <c r="HI57">
        <v>4.96365</v>
      </c>
      <c r="HJ57">
        <v>3.292</v>
      </c>
      <c r="HK57">
        <v>9999</v>
      </c>
      <c r="HL57">
        <v>9999</v>
      </c>
      <c r="HM57">
        <v>9999</v>
      </c>
      <c r="HN57">
        <v>999.9</v>
      </c>
      <c r="HO57">
        <v>4.97025</v>
      </c>
      <c r="HP57">
        <v>1.87531</v>
      </c>
      <c r="HQ57">
        <v>1.87396</v>
      </c>
      <c r="HR57">
        <v>1.87317</v>
      </c>
      <c r="HS57">
        <v>1.87467</v>
      </c>
      <c r="HT57">
        <v>1.86956</v>
      </c>
      <c r="HU57">
        <v>1.87378</v>
      </c>
      <c r="HV57">
        <v>1.87884</v>
      </c>
      <c r="HW57">
        <v>0</v>
      </c>
      <c r="HX57">
        <v>0</v>
      </c>
      <c r="HY57">
        <v>0</v>
      </c>
      <c r="HZ57">
        <v>0</v>
      </c>
      <c r="IA57" t="s">
        <v>423</v>
      </c>
      <c r="IB57" t="s">
        <v>424</v>
      </c>
      <c r="IC57" t="s">
        <v>425</v>
      </c>
      <c r="ID57" t="s">
        <v>425</v>
      </c>
      <c r="IE57" t="s">
        <v>425</v>
      </c>
      <c r="IF57" t="s">
        <v>425</v>
      </c>
      <c r="IG57">
        <v>0</v>
      </c>
      <c r="IH57">
        <v>100</v>
      </c>
      <c r="II57">
        <v>100</v>
      </c>
      <c r="IJ57">
        <v>0.23</v>
      </c>
      <c r="IK57">
        <v>0.015</v>
      </c>
      <c r="IL57">
        <v>1.115499272603144</v>
      </c>
      <c r="IM57">
        <v>0.0006505169527216642</v>
      </c>
      <c r="IN57">
        <v>-9.946525650119643E-07</v>
      </c>
      <c r="IO57">
        <v>9.726639054903232E-11</v>
      </c>
      <c r="IP57">
        <v>0.006980820845318161</v>
      </c>
      <c r="IQ57">
        <v>-0.001002495894158835</v>
      </c>
      <c r="IR57">
        <v>0.0007384742138202362</v>
      </c>
      <c r="IS57">
        <v>2.770066711642725E-07</v>
      </c>
      <c r="IT57">
        <v>0</v>
      </c>
      <c r="IU57">
        <v>1810</v>
      </c>
      <c r="IV57">
        <v>1</v>
      </c>
      <c r="IW57">
        <v>29</v>
      </c>
      <c r="IX57">
        <v>11.8</v>
      </c>
      <c r="IY57">
        <v>13.1</v>
      </c>
      <c r="IZ57">
        <v>3.06763</v>
      </c>
      <c r="JA57">
        <v>2.42432</v>
      </c>
      <c r="JB57">
        <v>1.42578</v>
      </c>
      <c r="JC57">
        <v>2.26807</v>
      </c>
      <c r="JD57">
        <v>1.54785</v>
      </c>
      <c r="JE57">
        <v>2.44629</v>
      </c>
      <c r="JF57">
        <v>38.7471</v>
      </c>
      <c r="JG57">
        <v>14.9288</v>
      </c>
      <c r="JH57">
        <v>18</v>
      </c>
      <c r="JI57">
        <v>630.282</v>
      </c>
      <c r="JJ57">
        <v>388.953</v>
      </c>
      <c r="JK57">
        <v>25.6677</v>
      </c>
      <c r="JL57">
        <v>29.973</v>
      </c>
      <c r="JM57">
        <v>30.0002</v>
      </c>
      <c r="JN57">
        <v>29.993</v>
      </c>
      <c r="JO57">
        <v>29.9484</v>
      </c>
      <c r="JP57">
        <v>61.4215</v>
      </c>
      <c r="JQ57">
        <v>100</v>
      </c>
      <c r="JR57">
        <v>0</v>
      </c>
      <c r="JS57">
        <v>25.6514</v>
      </c>
      <c r="JT57">
        <v>1500</v>
      </c>
      <c r="JU57">
        <v>21.2188</v>
      </c>
      <c r="JV57">
        <v>94.7244</v>
      </c>
      <c r="JW57">
        <v>100.837</v>
      </c>
    </row>
    <row r="58" spans="1:283">
      <c r="A58">
        <v>42</v>
      </c>
      <c r="B58">
        <v>1690475343.1</v>
      </c>
      <c r="C58">
        <v>5323.5</v>
      </c>
      <c r="D58" t="s">
        <v>619</v>
      </c>
      <c r="E58" t="s">
        <v>620</v>
      </c>
      <c r="F58">
        <v>15</v>
      </c>
      <c r="L58" t="s">
        <v>529</v>
      </c>
      <c r="N58" t="s">
        <v>530</v>
      </c>
      <c r="O58" t="s">
        <v>531</v>
      </c>
      <c r="P58">
        <v>1690475335.349999</v>
      </c>
      <c r="Q58">
        <f>(R58)/1000</f>
        <v>0</v>
      </c>
      <c r="R58">
        <f>1000*DB58*AP58*(CX58-CY58)/(100*CQ58*(1000-AP58*CX58))</f>
        <v>0</v>
      </c>
      <c r="S58">
        <f>DB58*AP58*(CW58-CV58*(1000-AP58*CY58)/(1000-AP58*CX58))/(100*CQ58)</f>
        <v>0</v>
      </c>
      <c r="T58">
        <f>CV58 - IF(AP58&gt;1, S58*CQ58*100.0/(AR58*DJ58), 0)</f>
        <v>0</v>
      </c>
      <c r="U58">
        <f>((AA58-Q58/2)*T58-S58)/(AA58+Q58/2)</f>
        <v>0</v>
      </c>
      <c r="V58">
        <f>U58*(DC58+DD58)/1000.0</f>
        <v>0</v>
      </c>
      <c r="W58">
        <f>(CV58 - IF(AP58&gt;1, S58*CQ58*100.0/(AR58*DJ58), 0))*(DC58+DD58)/1000.0</f>
        <v>0</v>
      </c>
      <c r="X58">
        <f>2.0/((1/Z58-1/Y58)+SIGN(Z58)*SQRT((1/Z58-1/Y58)*(1/Z58-1/Y58) + 4*CR58/((CR58+1)*(CR58+1))*(2*1/Z58*1/Y58-1/Y58*1/Y58)))</f>
        <v>0</v>
      </c>
      <c r="Y58">
        <f>IF(LEFT(CS58,1)&lt;&gt;"0",IF(LEFT(CS58,1)="1",3.0,CT58),$D$5+$E$5*(DJ58*DC58/($K$5*1000))+$F$5*(DJ58*DC58/($K$5*1000))*MAX(MIN(CQ58,$J$5),$I$5)*MAX(MIN(CQ58,$J$5),$I$5)+$G$5*MAX(MIN(CQ58,$J$5),$I$5)*(DJ58*DC58/($K$5*1000))+$H$5*(DJ58*DC58/($K$5*1000))*(DJ58*DC58/($K$5*1000)))</f>
        <v>0</v>
      </c>
      <c r="Z58">
        <f>Q58*(1000-(1000*0.61365*exp(17.502*AD58/(240.97+AD58))/(DC58+DD58)+CX58)/2)/(1000*0.61365*exp(17.502*AD58/(240.97+AD58))/(DC58+DD58)-CX58)</f>
        <v>0</v>
      </c>
      <c r="AA58">
        <f>1/((CR58+1)/(X58/1.6)+1/(Y58/1.37)) + CR58/((CR58+1)/(X58/1.6) + CR58/(Y58/1.37))</f>
        <v>0</v>
      </c>
      <c r="AB58">
        <f>(CM58*CP58)</f>
        <v>0</v>
      </c>
      <c r="AC58">
        <f>(DE58+(AB58+2*0.95*5.67E-8*(((DE58+$B$7)+273)^4-(DE58+273)^4)-44100*Q58)/(1.84*29.3*Y58+8*0.95*5.67E-8*(DE58+273)^3))</f>
        <v>0</v>
      </c>
      <c r="AD58">
        <f>($C$7*DF58+$D$7*DG58+$E$7*AC58)</f>
        <v>0</v>
      </c>
      <c r="AE58">
        <f>0.61365*exp(17.502*AD58/(240.97+AD58))</f>
        <v>0</v>
      </c>
      <c r="AF58">
        <f>(AG58/AH58*100)</f>
        <v>0</v>
      </c>
      <c r="AG58">
        <f>CX58*(DC58+DD58)/1000</f>
        <v>0</v>
      </c>
      <c r="AH58">
        <f>0.61365*exp(17.502*DE58/(240.97+DE58))</f>
        <v>0</v>
      </c>
      <c r="AI58">
        <f>(AE58-CX58*(DC58+DD58)/1000)</f>
        <v>0</v>
      </c>
      <c r="AJ58">
        <f>(-Q58*44100)</f>
        <v>0</v>
      </c>
      <c r="AK58">
        <f>2*29.3*Y58*0.92*(DE58-AD58)</f>
        <v>0</v>
      </c>
      <c r="AL58">
        <f>2*0.95*5.67E-8*(((DE58+$B$7)+273)^4-(AD58+273)^4)</f>
        <v>0</v>
      </c>
      <c r="AM58">
        <f>AB58+AL58+AJ58+AK58</f>
        <v>0</v>
      </c>
      <c r="AN58">
        <v>0</v>
      </c>
      <c r="AO58">
        <v>0</v>
      </c>
      <c r="AP58">
        <f>IF(AN58*$H$13&gt;=AR58,1.0,(AR58/(AR58-AN58*$H$13)))</f>
        <v>0</v>
      </c>
      <c r="AQ58">
        <f>(AP58-1)*100</f>
        <v>0</v>
      </c>
      <c r="AR58">
        <f>MAX(0,($B$13+$C$13*DJ58)/(1+$D$13*DJ58)*DC58/(DE58+273)*$E$13)</f>
        <v>0</v>
      </c>
      <c r="AS58" t="s">
        <v>559</v>
      </c>
      <c r="AT58">
        <v>12559.4</v>
      </c>
      <c r="AU58">
        <v>586.6096000000001</v>
      </c>
      <c r="AV58">
        <v>2296.48</v>
      </c>
      <c r="AW58">
        <f>1-AU58/AV58</f>
        <v>0</v>
      </c>
      <c r="AX58">
        <v>-1.734257349012964</v>
      </c>
      <c r="AY58" t="s">
        <v>621</v>
      </c>
      <c r="AZ58">
        <v>12557.4</v>
      </c>
      <c r="BA58">
        <v>580.7163076923077</v>
      </c>
      <c r="BB58">
        <v>740.384</v>
      </c>
      <c r="BC58">
        <f>1-BA58/BB58</f>
        <v>0</v>
      </c>
      <c r="BD58">
        <v>0.5</v>
      </c>
      <c r="BE58">
        <f>CN58</f>
        <v>0</v>
      </c>
      <c r="BF58">
        <f>S58</f>
        <v>0</v>
      </c>
      <c r="BG58">
        <f>BC58*BD58*BE58</f>
        <v>0</v>
      </c>
      <c r="BH58">
        <f>(BF58-AX58)/BE58</f>
        <v>0</v>
      </c>
      <c r="BI58">
        <f>(AV58-BB58)/BB58</f>
        <v>0</v>
      </c>
      <c r="BJ58">
        <f>AU58/(AW58+AU58/BB58)</f>
        <v>0</v>
      </c>
      <c r="BK58" t="s">
        <v>622</v>
      </c>
      <c r="BL58">
        <v>427.03</v>
      </c>
      <c r="BM58">
        <f>IF(BL58&lt;&gt;0, BL58, BJ58)</f>
        <v>0</v>
      </c>
      <c r="BN58">
        <f>1-BM58/BB58</f>
        <v>0</v>
      </c>
      <c r="BO58">
        <f>(BB58-BA58)/(BB58-BM58)</f>
        <v>0</v>
      </c>
      <c r="BP58">
        <f>(AV58-BB58)/(AV58-BM58)</f>
        <v>0</v>
      </c>
      <c r="BQ58">
        <f>(BB58-BA58)/(BB58-AU58)</f>
        <v>0</v>
      </c>
      <c r="BR58">
        <f>(AV58-BB58)/(AV58-AU58)</f>
        <v>0</v>
      </c>
      <c r="BS58">
        <f>(BO58*BM58/BA58)</f>
        <v>0</v>
      </c>
      <c r="BT58">
        <f>(1-BS58)</f>
        <v>0</v>
      </c>
      <c r="BU58">
        <v>3626</v>
      </c>
      <c r="BV58">
        <v>300</v>
      </c>
      <c r="BW58">
        <v>300</v>
      </c>
      <c r="BX58">
        <v>300</v>
      </c>
      <c r="BY58">
        <v>12557.4</v>
      </c>
      <c r="BZ58">
        <v>715.73</v>
      </c>
      <c r="CA58">
        <v>-0.009098759999999999</v>
      </c>
      <c r="CB58">
        <v>0.46</v>
      </c>
      <c r="CC58" t="s">
        <v>419</v>
      </c>
      <c r="CD58" t="s">
        <v>419</v>
      </c>
      <c r="CE58" t="s">
        <v>419</v>
      </c>
      <c r="CF58" t="s">
        <v>419</v>
      </c>
      <c r="CG58" t="s">
        <v>419</v>
      </c>
      <c r="CH58" t="s">
        <v>419</v>
      </c>
      <c r="CI58" t="s">
        <v>419</v>
      </c>
      <c r="CJ58" t="s">
        <v>419</v>
      </c>
      <c r="CK58" t="s">
        <v>419</v>
      </c>
      <c r="CL58" t="s">
        <v>419</v>
      </c>
      <c r="CM58">
        <f>$B$11*DK58+$C$11*DL58+$F$11*DW58*(1-DZ58)</f>
        <v>0</v>
      </c>
      <c r="CN58">
        <f>CM58*CO58</f>
        <v>0</v>
      </c>
      <c r="CO58">
        <f>($B$11*$D$9+$C$11*$D$9+$F$11*((EJ58+EB58)/MAX(EJ58+EB58+EK58, 0.1)*$I$9+EK58/MAX(EJ58+EB58+EK58, 0.1)*$J$9))/($B$11+$C$11+$F$11)</f>
        <v>0</v>
      </c>
      <c r="CP58">
        <f>($B$11*$K$9+$C$11*$K$9+$F$11*((EJ58+EB58)/MAX(EJ58+EB58+EK58, 0.1)*$P$9+EK58/MAX(EJ58+EB58+EK58, 0.1)*$Q$9))/($B$11+$C$11+$F$11)</f>
        <v>0</v>
      </c>
      <c r="CQ58">
        <v>6</v>
      </c>
      <c r="CR58">
        <v>0.5</v>
      </c>
      <c r="CS58" t="s">
        <v>420</v>
      </c>
      <c r="CT58">
        <v>2</v>
      </c>
      <c r="CU58">
        <v>1690475335.349999</v>
      </c>
      <c r="CV58">
        <v>1975.434666666667</v>
      </c>
      <c r="CW58">
        <v>2000.025666666667</v>
      </c>
      <c r="CX58">
        <v>3.797214666666667</v>
      </c>
      <c r="CY58">
        <v>0.3790774666666667</v>
      </c>
      <c r="CZ58">
        <v>1976.167333333333</v>
      </c>
      <c r="DA58">
        <v>3.78344</v>
      </c>
      <c r="DB58">
        <v>600.2306000000001</v>
      </c>
      <c r="DC58">
        <v>101.3535</v>
      </c>
      <c r="DD58">
        <v>0.1001036666666666</v>
      </c>
      <c r="DE58">
        <v>28.24258666666666</v>
      </c>
      <c r="DF58">
        <v>27.99935666666666</v>
      </c>
      <c r="DG58">
        <v>999.9000000000002</v>
      </c>
      <c r="DH58">
        <v>0</v>
      </c>
      <c r="DI58">
        <v>0</v>
      </c>
      <c r="DJ58">
        <v>9999.315000000001</v>
      </c>
      <c r="DK58">
        <v>0</v>
      </c>
      <c r="DL58">
        <v>1895.458</v>
      </c>
      <c r="DM58">
        <v>-24.59083</v>
      </c>
      <c r="DN58">
        <v>1982.964333333333</v>
      </c>
      <c r="DO58">
        <v>2000.784333333333</v>
      </c>
      <c r="DP58">
        <v>3.418136333333333</v>
      </c>
      <c r="DQ58">
        <v>2000.025666666667</v>
      </c>
      <c r="DR58">
        <v>0.3790774666666667</v>
      </c>
      <c r="DS58">
        <v>0.3848608333333334</v>
      </c>
      <c r="DT58">
        <v>0.03842083333333333</v>
      </c>
      <c r="DU58">
        <v>-6.256689666666665</v>
      </c>
      <c r="DV58">
        <v>-32.93500333333334</v>
      </c>
      <c r="DW58">
        <v>1500.005</v>
      </c>
      <c r="DX58">
        <v>0.9729971666666664</v>
      </c>
      <c r="DY58">
        <v>0.02700250999999999</v>
      </c>
      <c r="DZ58">
        <v>0</v>
      </c>
      <c r="EA58">
        <v>580.6055</v>
      </c>
      <c r="EB58">
        <v>4.99931</v>
      </c>
      <c r="EC58">
        <v>9638.279999999999</v>
      </c>
      <c r="ED58">
        <v>13259.26666666667</v>
      </c>
      <c r="EE58">
        <v>37.83089999999999</v>
      </c>
      <c r="EF58">
        <v>39.53926666666666</v>
      </c>
      <c r="EG58">
        <v>38.1684</v>
      </c>
      <c r="EH58">
        <v>39.125</v>
      </c>
      <c r="EI58">
        <v>39.125</v>
      </c>
      <c r="EJ58">
        <v>1454.634333333334</v>
      </c>
      <c r="EK58">
        <v>40.37099999999999</v>
      </c>
      <c r="EL58">
        <v>0</v>
      </c>
      <c r="EM58">
        <v>128.7999999523163</v>
      </c>
      <c r="EN58">
        <v>0</v>
      </c>
      <c r="EO58">
        <v>580.7163076923077</v>
      </c>
      <c r="EP58">
        <v>-71.09641027825676</v>
      </c>
      <c r="EQ58">
        <v>-1041.192820946777</v>
      </c>
      <c r="ER58">
        <v>9639.878846153846</v>
      </c>
      <c r="ES58">
        <v>15</v>
      </c>
      <c r="ET58">
        <v>1690474531.1</v>
      </c>
      <c r="EU58" t="s">
        <v>590</v>
      </c>
      <c r="EV58">
        <v>1690474508.6</v>
      </c>
      <c r="EW58">
        <v>1690474425.1</v>
      </c>
      <c r="EX58">
        <v>28</v>
      </c>
      <c r="EY58">
        <v>0.048</v>
      </c>
      <c r="EZ58">
        <v>0.005</v>
      </c>
      <c r="FA58">
        <v>1.115</v>
      </c>
      <c r="FB58">
        <v>0.007</v>
      </c>
      <c r="FC58">
        <v>1</v>
      </c>
      <c r="FD58">
        <v>0</v>
      </c>
      <c r="FE58">
        <v>0.3</v>
      </c>
      <c r="FF58">
        <v>0.02</v>
      </c>
      <c r="FG58">
        <v>17.63408577520262</v>
      </c>
      <c r="FH58">
        <v>9.362977960933305</v>
      </c>
      <c r="FI58">
        <v>0.7313918165822042</v>
      </c>
      <c r="FJ58">
        <v>0</v>
      </c>
      <c r="FK58">
        <v>-24.37858</v>
      </c>
      <c r="FL58">
        <v>-5.784270168855526</v>
      </c>
      <c r="FM58">
        <v>0.6959345684760887</v>
      </c>
      <c r="FN58">
        <v>0</v>
      </c>
      <c r="FO58">
        <v>1975.511</v>
      </c>
      <c r="FP58">
        <v>-9.290589543937307</v>
      </c>
      <c r="FQ58">
        <v>0.6968373794030762</v>
      </c>
      <c r="FR58">
        <v>0</v>
      </c>
      <c r="FS58">
        <v>3.4254845</v>
      </c>
      <c r="FT58">
        <v>-0.1469254784240203</v>
      </c>
      <c r="FU58">
        <v>0.01416377897137622</v>
      </c>
      <c r="FV58">
        <v>1</v>
      </c>
      <c r="FW58">
        <v>3.798375</v>
      </c>
      <c r="FX58">
        <v>-0.1457344605116861</v>
      </c>
      <c r="FY58">
        <v>0.01055134422715895</v>
      </c>
      <c r="FZ58">
        <v>1</v>
      </c>
      <c r="GA58">
        <v>2</v>
      </c>
      <c r="GB58">
        <v>5</v>
      </c>
      <c r="GC58" t="s">
        <v>422</v>
      </c>
      <c r="GD58">
        <v>3.17488</v>
      </c>
      <c r="GE58">
        <v>2.79726</v>
      </c>
      <c r="GF58">
        <v>0.289023</v>
      </c>
      <c r="GG58">
        <v>0.292121</v>
      </c>
      <c r="GH58">
        <v>0.0287993</v>
      </c>
      <c r="GI58">
        <v>0.00351456</v>
      </c>
      <c r="GJ58">
        <v>22094.4</v>
      </c>
      <c r="GK58">
        <v>17541.1</v>
      </c>
      <c r="GL58">
        <v>29066.1</v>
      </c>
      <c r="GM58">
        <v>24292.7</v>
      </c>
      <c r="GN58">
        <v>35954.9</v>
      </c>
      <c r="GO58">
        <v>35354.5</v>
      </c>
      <c r="GP58">
        <v>40111.5</v>
      </c>
      <c r="GQ58">
        <v>39636.1</v>
      </c>
      <c r="GR58">
        <v>2.13197</v>
      </c>
      <c r="GS58">
        <v>1.77713</v>
      </c>
      <c r="GT58">
        <v>0.0540614</v>
      </c>
      <c r="GU58">
        <v>0</v>
      </c>
      <c r="GV58">
        <v>27.0891</v>
      </c>
      <c r="GW58">
        <v>999.9</v>
      </c>
      <c r="GX58">
        <v>31.3</v>
      </c>
      <c r="GY58">
        <v>35.8</v>
      </c>
      <c r="GZ58">
        <v>18.2311</v>
      </c>
      <c r="HA58">
        <v>62.128</v>
      </c>
      <c r="HB58">
        <v>36.1098</v>
      </c>
      <c r="HC58">
        <v>1</v>
      </c>
      <c r="HD58">
        <v>0.209975</v>
      </c>
      <c r="HE58">
        <v>0.5449349999999999</v>
      </c>
      <c r="HF58">
        <v>20.2644</v>
      </c>
      <c r="HG58">
        <v>5.22508</v>
      </c>
      <c r="HH58">
        <v>11.912</v>
      </c>
      <c r="HI58">
        <v>4.9637</v>
      </c>
      <c r="HJ58">
        <v>3.292</v>
      </c>
      <c r="HK58">
        <v>9999</v>
      </c>
      <c r="HL58">
        <v>9999</v>
      </c>
      <c r="HM58">
        <v>9999</v>
      </c>
      <c r="HN58">
        <v>999.9</v>
      </c>
      <c r="HO58">
        <v>4.97024</v>
      </c>
      <c r="HP58">
        <v>1.87527</v>
      </c>
      <c r="HQ58">
        <v>1.87394</v>
      </c>
      <c r="HR58">
        <v>1.87317</v>
      </c>
      <c r="HS58">
        <v>1.87464</v>
      </c>
      <c r="HT58">
        <v>1.86953</v>
      </c>
      <c r="HU58">
        <v>1.87378</v>
      </c>
      <c r="HV58">
        <v>1.87881</v>
      </c>
      <c r="HW58">
        <v>0</v>
      </c>
      <c r="HX58">
        <v>0</v>
      </c>
      <c r="HY58">
        <v>0</v>
      </c>
      <c r="HZ58">
        <v>0</v>
      </c>
      <c r="IA58" t="s">
        <v>423</v>
      </c>
      <c r="IB58" t="s">
        <v>424</v>
      </c>
      <c r="IC58" t="s">
        <v>425</v>
      </c>
      <c r="ID58" t="s">
        <v>425</v>
      </c>
      <c r="IE58" t="s">
        <v>425</v>
      </c>
      <c r="IF58" t="s">
        <v>425</v>
      </c>
      <c r="IG58">
        <v>0</v>
      </c>
      <c r="IH58">
        <v>100</v>
      </c>
      <c r="II58">
        <v>100</v>
      </c>
      <c r="IJ58">
        <v>-0.73</v>
      </c>
      <c r="IK58">
        <v>0.0137</v>
      </c>
      <c r="IL58">
        <v>1.115499272603144</v>
      </c>
      <c r="IM58">
        <v>0.0006505169527216642</v>
      </c>
      <c r="IN58">
        <v>-9.946525650119643E-07</v>
      </c>
      <c r="IO58">
        <v>9.726639054903232E-11</v>
      </c>
      <c r="IP58">
        <v>0.006980820845318161</v>
      </c>
      <c r="IQ58">
        <v>-0.001002495894158835</v>
      </c>
      <c r="IR58">
        <v>0.0007384742138202362</v>
      </c>
      <c r="IS58">
        <v>2.770066711642725E-07</v>
      </c>
      <c r="IT58">
        <v>0</v>
      </c>
      <c r="IU58">
        <v>1810</v>
      </c>
      <c r="IV58">
        <v>1</v>
      </c>
      <c r="IW58">
        <v>29</v>
      </c>
      <c r="IX58">
        <v>13.9</v>
      </c>
      <c r="IY58">
        <v>15.3</v>
      </c>
      <c r="IZ58">
        <v>3.86719</v>
      </c>
      <c r="JA58">
        <v>2.3645</v>
      </c>
      <c r="JB58">
        <v>1.42578</v>
      </c>
      <c r="JC58">
        <v>2.26807</v>
      </c>
      <c r="JD58">
        <v>1.54785</v>
      </c>
      <c r="JE58">
        <v>2.4646</v>
      </c>
      <c r="JF58">
        <v>38.5504</v>
      </c>
      <c r="JG58">
        <v>14.9201</v>
      </c>
      <c r="JH58">
        <v>18</v>
      </c>
      <c r="JI58">
        <v>630.098</v>
      </c>
      <c r="JJ58">
        <v>389.701</v>
      </c>
      <c r="JK58">
        <v>26.0046</v>
      </c>
      <c r="JL58">
        <v>29.9445</v>
      </c>
      <c r="JM58">
        <v>29.9992</v>
      </c>
      <c r="JN58">
        <v>29.9491</v>
      </c>
      <c r="JO58">
        <v>29.9031</v>
      </c>
      <c r="JP58">
        <v>77.43049999999999</v>
      </c>
      <c r="JQ58">
        <v>100</v>
      </c>
      <c r="JR58">
        <v>0</v>
      </c>
      <c r="JS58">
        <v>26.0878</v>
      </c>
      <c r="JT58">
        <v>2000</v>
      </c>
      <c r="JU58">
        <v>21.2188</v>
      </c>
      <c r="JV58">
        <v>94.7294</v>
      </c>
      <c r="JW58">
        <v>100.84</v>
      </c>
    </row>
    <row r="59" spans="1:283">
      <c r="A59">
        <v>43</v>
      </c>
      <c r="B59">
        <v>1690475728</v>
      </c>
      <c r="C59">
        <v>5708.400000095367</v>
      </c>
      <c r="D59" t="s">
        <v>623</v>
      </c>
      <c r="E59" t="s">
        <v>624</v>
      </c>
      <c r="F59">
        <v>15</v>
      </c>
      <c r="L59" t="s">
        <v>625</v>
      </c>
      <c r="N59" t="s">
        <v>530</v>
      </c>
      <c r="O59" t="s">
        <v>626</v>
      </c>
      <c r="P59">
        <v>1690475720</v>
      </c>
      <c r="Q59">
        <f>(R59)/1000</f>
        <v>0</v>
      </c>
      <c r="R59">
        <f>1000*DB59*AP59*(CX59-CY59)/(100*CQ59*(1000-AP59*CX59))</f>
        <v>0</v>
      </c>
      <c r="S59">
        <f>DB59*AP59*(CW59-CV59*(1000-AP59*CY59)/(1000-AP59*CX59))/(100*CQ59)</f>
        <v>0</v>
      </c>
      <c r="T59">
        <f>CV59 - IF(AP59&gt;1, S59*CQ59*100.0/(AR59*DJ59), 0)</f>
        <v>0</v>
      </c>
      <c r="U59">
        <f>((AA59-Q59/2)*T59-S59)/(AA59+Q59/2)</f>
        <v>0</v>
      </c>
      <c r="V59">
        <f>U59*(DC59+DD59)/1000.0</f>
        <v>0</v>
      </c>
      <c r="W59">
        <f>(CV59 - IF(AP59&gt;1, S59*CQ59*100.0/(AR59*DJ59), 0))*(DC59+DD59)/1000.0</f>
        <v>0</v>
      </c>
      <c r="X59">
        <f>2.0/((1/Z59-1/Y59)+SIGN(Z59)*SQRT((1/Z59-1/Y59)*(1/Z59-1/Y59) + 4*CR59/((CR59+1)*(CR59+1))*(2*1/Z59*1/Y59-1/Y59*1/Y59)))</f>
        <v>0</v>
      </c>
      <c r="Y59">
        <f>IF(LEFT(CS59,1)&lt;&gt;"0",IF(LEFT(CS59,1)="1",3.0,CT59),$D$5+$E$5*(DJ59*DC59/($K$5*1000))+$F$5*(DJ59*DC59/($K$5*1000))*MAX(MIN(CQ59,$J$5),$I$5)*MAX(MIN(CQ59,$J$5),$I$5)+$G$5*MAX(MIN(CQ59,$J$5),$I$5)*(DJ59*DC59/($K$5*1000))+$H$5*(DJ59*DC59/($K$5*1000))*(DJ59*DC59/($K$5*1000)))</f>
        <v>0</v>
      </c>
      <c r="Z59">
        <f>Q59*(1000-(1000*0.61365*exp(17.502*AD59/(240.97+AD59))/(DC59+DD59)+CX59)/2)/(1000*0.61365*exp(17.502*AD59/(240.97+AD59))/(DC59+DD59)-CX59)</f>
        <v>0</v>
      </c>
      <c r="AA59">
        <f>1/((CR59+1)/(X59/1.6)+1/(Y59/1.37)) + CR59/((CR59+1)/(X59/1.6) + CR59/(Y59/1.37))</f>
        <v>0</v>
      </c>
      <c r="AB59">
        <f>(CM59*CP59)</f>
        <v>0</v>
      </c>
      <c r="AC59">
        <f>(DE59+(AB59+2*0.95*5.67E-8*(((DE59+$B$7)+273)^4-(DE59+273)^4)-44100*Q59)/(1.84*29.3*Y59+8*0.95*5.67E-8*(DE59+273)^3))</f>
        <v>0</v>
      </c>
      <c r="AD59">
        <f>($C$7*DF59+$D$7*DG59+$E$7*AC59)</f>
        <v>0</v>
      </c>
      <c r="AE59">
        <f>0.61365*exp(17.502*AD59/(240.97+AD59))</f>
        <v>0</v>
      </c>
      <c r="AF59">
        <f>(AG59/AH59*100)</f>
        <v>0</v>
      </c>
      <c r="AG59">
        <f>CX59*(DC59+DD59)/1000</f>
        <v>0</v>
      </c>
      <c r="AH59">
        <f>0.61365*exp(17.502*DE59/(240.97+DE59))</f>
        <v>0</v>
      </c>
      <c r="AI59">
        <f>(AE59-CX59*(DC59+DD59)/1000)</f>
        <v>0</v>
      </c>
      <c r="AJ59">
        <f>(-Q59*44100)</f>
        <v>0</v>
      </c>
      <c r="AK59">
        <f>2*29.3*Y59*0.92*(DE59-AD59)</f>
        <v>0</v>
      </c>
      <c r="AL59">
        <f>2*0.95*5.67E-8*(((DE59+$B$7)+273)^4-(AD59+273)^4)</f>
        <v>0</v>
      </c>
      <c r="AM59">
        <f>AB59+AL59+AJ59+AK59</f>
        <v>0</v>
      </c>
      <c r="AN59">
        <v>0</v>
      </c>
      <c r="AO59">
        <v>0</v>
      </c>
      <c r="AP59">
        <f>IF(AN59*$H$13&gt;=AR59,1.0,(AR59/(AR59-AN59*$H$13)))</f>
        <v>0</v>
      </c>
      <c r="AQ59">
        <f>(AP59-1)*100</f>
        <v>0</v>
      </c>
      <c r="AR59">
        <f>MAX(0,($B$13+$C$13*DJ59)/(1+$D$13*DJ59)*DC59/(DE59+273)*$E$13)</f>
        <v>0</v>
      </c>
      <c r="AS59" t="s">
        <v>559</v>
      </c>
      <c r="AT59">
        <v>12559.4</v>
      </c>
      <c r="AU59">
        <v>586.6096000000001</v>
      </c>
      <c r="AV59">
        <v>2296.48</v>
      </c>
      <c r="AW59">
        <f>1-AU59/AV59</f>
        <v>0</v>
      </c>
      <c r="AX59">
        <v>-1.734257349012964</v>
      </c>
      <c r="AY59" t="s">
        <v>627</v>
      </c>
      <c r="AZ59">
        <v>12584.8</v>
      </c>
      <c r="BA59">
        <v>772.8154615384616</v>
      </c>
      <c r="BB59">
        <v>915.234</v>
      </c>
      <c r="BC59">
        <f>1-BA59/BB59</f>
        <v>0</v>
      </c>
      <c r="BD59">
        <v>0.5</v>
      </c>
      <c r="BE59">
        <f>CN59</f>
        <v>0</v>
      </c>
      <c r="BF59">
        <f>S59</f>
        <v>0</v>
      </c>
      <c r="BG59">
        <f>BC59*BD59*BE59</f>
        <v>0</v>
      </c>
      <c r="BH59">
        <f>(BF59-AX59)/BE59</f>
        <v>0</v>
      </c>
      <c r="BI59">
        <f>(AV59-BB59)/BB59</f>
        <v>0</v>
      </c>
      <c r="BJ59">
        <f>AU59/(AW59+AU59/BB59)</f>
        <v>0</v>
      </c>
      <c r="BK59" t="s">
        <v>628</v>
      </c>
      <c r="BL59">
        <v>486.93</v>
      </c>
      <c r="BM59">
        <f>IF(BL59&lt;&gt;0, BL59, BJ59)</f>
        <v>0</v>
      </c>
      <c r="BN59">
        <f>1-BM59/BB59</f>
        <v>0</v>
      </c>
      <c r="BO59">
        <f>(BB59-BA59)/(BB59-BM59)</f>
        <v>0</v>
      </c>
      <c r="BP59">
        <f>(AV59-BB59)/(AV59-BM59)</f>
        <v>0</v>
      </c>
      <c r="BQ59">
        <f>(BB59-BA59)/(BB59-AU59)</f>
        <v>0</v>
      </c>
      <c r="BR59">
        <f>(AV59-BB59)/(AV59-AU59)</f>
        <v>0</v>
      </c>
      <c r="BS59">
        <f>(BO59*BM59/BA59)</f>
        <v>0</v>
      </c>
      <c r="BT59">
        <f>(1-BS59)</f>
        <v>0</v>
      </c>
      <c r="BU59">
        <v>3628</v>
      </c>
      <c r="BV59">
        <v>300</v>
      </c>
      <c r="BW59">
        <v>300</v>
      </c>
      <c r="BX59">
        <v>300</v>
      </c>
      <c r="BY59">
        <v>12584.8</v>
      </c>
      <c r="BZ59">
        <v>891.65</v>
      </c>
      <c r="CA59">
        <v>-0.00911796</v>
      </c>
      <c r="CB59">
        <v>-0.22</v>
      </c>
      <c r="CC59" t="s">
        <v>419</v>
      </c>
      <c r="CD59" t="s">
        <v>419</v>
      </c>
      <c r="CE59" t="s">
        <v>419</v>
      </c>
      <c r="CF59" t="s">
        <v>419</v>
      </c>
      <c r="CG59" t="s">
        <v>419</v>
      </c>
      <c r="CH59" t="s">
        <v>419</v>
      </c>
      <c r="CI59" t="s">
        <v>419</v>
      </c>
      <c r="CJ59" t="s">
        <v>419</v>
      </c>
      <c r="CK59" t="s">
        <v>419</v>
      </c>
      <c r="CL59" t="s">
        <v>419</v>
      </c>
      <c r="CM59">
        <f>$B$11*DK59+$C$11*DL59+$F$11*DW59*(1-DZ59)</f>
        <v>0</v>
      </c>
      <c r="CN59">
        <f>CM59*CO59</f>
        <v>0</v>
      </c>
      <c r="CO59">
        <f>($B$11*$D$9+$C$11*$D$9+$F$11*((EJ59+EB59)/MAX(EJ59+EB59+EK59, 0.1)*$I$9+EK59/MAX(EJ59+EB59+EK59, 0.1)*$J$9))/($B$11+$C$11+$F$11)</f>
        <v>0</v>
      </c>
      <c r="CP59">
        <f>($B$11*$K$9+$C$11*$K$9+$F$11*((EJ59+EB59)/MAX(EJ59+EB59+EK59, 0.1)*$P$9+EK59/MAX(EJ59+EB59+EK59, 0.1)*$Q$9))/($B$11+$C$11+$F$11)</f>
        <v>0</v>
      </c>
      <c r="CQ59">
        <v>6</v>
      </c>
      <c r="CR59">
        <v>0.5</v>
      </c>
      <c r="CS59" t="s">
        <v>420</v>
      </c>
      <c r="CT59">
        <v>2</v>
      </c>
      <c r="CU59">
        <v>1690475720</v>
      </c>
      <c r="CV59">
        <v>1976.010322580645</v>
      </c>
      <c r="CW59">
        <v>1999.981935483871</v>
      </c>
      <c r="CX59">
        <v>3.722849999999999</v>
      </c>
      <c r="CY59">
        <v>0.3793895806451613</v>
      </c>
      <c r="CZ59">
        <v>1976.743870967742</v>
      </c>
      <c r="DA59">
        <v>3.709412580645161</v>
      </c>
      <c r="DB59">
        <v>600.2329032258064</v>
      </c>
      <c r="DC59">
        <v>101.3556774193548</v>
      </c>
      <c r="DD59">
        <v>0.1002056129032258</v>
      </c>
      <c r="DE59">
        <v>28.36170967741935</v>
      </c>
      <c r="DF59">
        <v>28.29948709677419</v>
      </c>
      <c r="DG59">
        <v>999.9000000000003</v>
      </c>
      <c r="DH59">
        <v>0</v>
      </c>
      <c r="DI59">
        <v>0</v>
      </c>
      <c r="DJ59">
        <v>9988.855161290323</v>
      </c>
      <c r="DK59">
        <v>0</v>
      </c>
      <c r="DL59">
        <v>1655.878709677419</v>
      </c>
      <c r="DM59">
        <v>-23.97192580645161</v>
      </c>
      <c r="DN59">
        <v>1983.394516129032</v>
      </c>
      <c r="DO59">
        <v>2000.74</v>
      </c>
      <c r="DP59">
        <v>3.343459999999999</v>
      </c>
      <c r="DQ59">
        <v>1999.981935483871</v>
      </c>
      <c r="DR59">
        <v>0.3793895806451613</v>
      </c>
      <c r="DS59">
        <v>0.3773320967741934</v>
      </c>
      <c r="DT59">
        <v>0.03845329677419354</v>
      </c>
      <c r="DU59">
        <v>-6.514481935483873</v>
      </c>
      <c r="DV59">
        <v>-32.92634516129032</v>
      </c>
      <c r="DW59">
        <v>1500.00129032258</v>
      </c>
      <c r="DX59">
        <v>0.9730002580645163</v>
      </c>
      <c r="DY59">
        <v>0.0269999806451613</v>
      </c>
      <c r="DZ59">
        <v>0</v>
      </c>
      <c r="EA59">
        <v>773.9321612903226</v>
      </c>
      <c r="EB59">
        <v>4.999310000000001</v>
      </c>
      <c r="EC59">
        <v>13954.40967741935</v>
      </c>
      <c r="ED59">
        <v>13259.25806451613</v>
      </c>
      <c r="EE59">
        <v>37.66912903225806</v>
      </c>
      <c r="EF59">
        <v>39.83638709677419</v>
      </c>
      <c r="EG59">
        <v>38.31199999999998</v>
      </c>
      <c r="EH59">
        <v>39.20325806451613</v>
      </c>
      <c r="EI59">
        <v>38.97351612903225</v>
      </c>
      <c r="EJ59">
        <v>1454.63870967742</v>
      </c>
      <c r="EK59">
        <v>40.36419354838708</v>
      </c>
      <c r="EL59">
        <v>0</v>
      </c>
      <c r="EM59">
        <v>384.3999998569489</v>
      </c>
      <c r="EN59">
        <v>0</v>
      </c>
      <c r="EO59">
        <v>772.8154615384616</v>
      </c>
      <c r="EP59">
        <v>-153.4364445627143</v>
      </c>
      <c r="EQ59">
        <v>-2914.892310179508</v>
      </c>
      <c r="ER59">
        <v>13931.32307692308</v>
      </c>
      <c r="ES59">
        <v>15</v>
      </c>
      <c r="ET59">
        <v>1690474531.1</v>
      </c>
      <c r="EU59" t="s">
        <v>590</v>
      </c>
      <c r="EV59">
        <v>1690474508.6</v>
      </c>
      <c r="EW59">
        <v>1690474425.1</v>
      </c>
      <c r="EX59">
        <v>28</v>
      </c>
      <c r="EY59">
        <v>0.048</v>
      </c>
      <c r="EZ59">
        <v>0.005</v>
      </c>
      <c r="FA59">
        <v>1.115</v>
      </c>
      <c r="FB59">
        <v>0.007</v>
      </c>
      <c r="FC59">
        <v>1</v>
      </c>
      <c r="FD59">
        <v>0</v>
      </c>
      <c r="FE59">
        <v>0.3</v>
      </c>
      <c r="FF59">
        <v>0.02</v>
      </c>
      <c r="FG59">
        <v>17.33688224892127</v>
      </c>
      <c r="FH59">
        <v>0.03062521724148582</v>
      </c>
      <c r="FI59">
        <v>0.1776698436567928</v>
      </c>
      <c r="FJ59">
        <v>1</v>
      </c>
      <c r="FK59">
        <v>-24.1440731707317</v>
      </c>
      <c r="FL59">
        <v>2.424875958188129</v>
      </c>
      <c r="FM59">
        <v>0.3541351815919535</v>
      </c>
      <c r="FN59">
        <v>1</v>
      </c>
      <c r="FO59">
        <v>1976.003225806452</v>
      </c>
      <c r="FP59">
        <v>0.2656451612886558</v>
      </c>
      <c r="FQ59">
        <v>0.165224912141312</v>
      </c>
      <c r="FR59">
        <v>1</v>
      </c>
      <c r="FS59">
        <v>3.351498780487805</v>
      </c>
      <c r="FT59">
        <v>-0.1401725435540056</v>
      </c>
      <c r="FU59">
        <v>0.01393661840832026</v>
      </c>
      <c r="FV59">
        <v>1</v>
      </c>
      <c r="FW59">
        <v>3.725398709677419</v>
      </c>
      <c r="FX59">
        <v>-0.1518643548387101</v>
      </c>
      <c r="FY59">
        <v>0.01137669540486462</v>
      </c>
      <c r="FZ59">
        <v>1</v>
      </c>
      <c r="GA59">
        <v>5</v>
      </c>
      <c r="GB59">
        <v>5</v>
      </c>
      <c r="GC59" t="s">
        <v>459</v>
      </c>
      <c r="GD59">
        <v>3.17471</v>
      </c>
      <c r="GE59">
        <v>2.79701</v>
      </c>
      <c r="GF59">
        <v>0.289055</v>
      </c>
      <c r="GG59">
        <v>0.292002</v>
      </c>
      <c r="GH59">
        <v>0.0282619</v>
      </c>
      <c r="GI59">
        <v>0.00352396</v>
      </c>
      <c r="GJ59">
        <v>22071</v>
      </c>
      <c r="GK59">
        <v>17529</v>
      </c>
      <c r="GL59">
        <v>29039.6</v>
      </c>
      <c r="GM59">
        <v>24274.2</v>
      </c>
      <c r="GN59">
        <v>35938.7</v>
      </c>
      <c r="GO59">
        <v>35326.2</v>
      </c>
      <c r="GP59">
        <v>40072.2</v>
      </c>
      <c r="GQ59">
        <v>39605.5</v>
      </c>
      <c r="GR59">
        <v>2.12983</v>
      </c>
      <c r="GS59">
        <v>1.7058</v>
      </c>
      <c r="GT59">
        <v>0.0327416</v>
      </c>
      <c r="GU59">
        <v>0</v>
      </c>
      <c r="GV59">
        <v>27.6367</v>
      </c>
      <c r="GW59">
        <v>999.9</v>
      </c>
      <c r="GX59">
        <v>31.1</v>
      </c>
      <c r="GY59">
        <v>35.7</v>
      </c>
      <c r="GZ59">
        <v>18.015</v>
      </c>
      <c r="HA59">
        <v>62.838</v>
      </c>
      <c r="HB59">
        <v>35.4607</v>
      </c>
      <c r="HC59">
        <v>1</v>
      </c>
      <c r="HD59">
        <v>0.26357</v>
      </c>
      <c r="HE59">
        <v>5.4987</v>
      </c>
      <c r="HF59">
        <v>20.1729</v>
      </c>
      <c r="HG59">
        <v>5.22702</v>
      </c>
      <c r="HH59">
        <v>11.9141</v>
      </c>
      <c r="HI59">
        <v>4.9637</v>
      </c>
      <c r="HJ59">
        <v>3.292</v>
      </c>
      <c r="HK59">
        <v>9999</v>
      </c>
      <c r="HL59">
        <v>9999</v>
      </c>
      <c r="HM59">
        <v>9999</v>
      </c>
      <c r="HN59">
        <v>999.9</v>
      </c>
      <c r="HO59">
        <v>4.97014</v>
      </c>
      <c r="HP59">
        <v>1.87516</v>
      </c>
      <c r="HQ59">
        <v>1.87393</v>
      </c>
      <c r="HR59">
        <v>1.87313</v>
      </c>
      <c r="HS59">
        <v>1.87454</v>
      </c>
      <c r="HT59">
        <v>1.86951</v>
      </c>
      <c r="HU59">
        <v>1.87372</v>
      </c>
      <c r="HV59">
        <v>1.87881</v>
      </c>
      <c r="HW59">
        <v>0</v>
      </c>
      <c r="HX59">
        <v>0</v>
      </c>
      <c r="HY59">
        <v>0</v>
      </c>
      <c r="HZ59">
        <v>0</v>
      </c>
      <c r="IA59" t="s">
        <v>423</v>
      </c>
      <c r="IB59" t="s">
        <v>424</v>
      </c>
      <c r="IC59" t="s">
        <v>425</v>
      </c>
      <c r="ID59" t="s">
        <v>425</v>
      </c>
      <c r="IE59" t="s">
        <v>425</v>
      </c>
      <c r="IF59" t="s">
        <v>425</v>
      </c>
      <c r="IG59">
        <v>0</v>
      </c>
      <c r="IH59">
        <v>100</v>
      </c>
      <c r="II59">
        <v>100</v>
      </c>
      <c r="IJ59">
        <v>-0.74</v>
      </c>
      <c r="IK59">
        <v>0.0133</v>
      </c>
      <c r="IL59">
        <v>1.115499272603144</v>
      </c>
      <c r="IM59">
        <v>0.0006505169527216642</v>
      </c>
      <c r="IN59">
        <v>-9.946525650119643E-07</v>
      </c>
      <c r="IO59">
        <v>9.726639054903232E-11</v>
      </c>
      <c r="IP59">
        <v>0.006980820845318161</v>
      </c>
      <c r="IQ59">
        <v>-0.001002495894158835</v>
      </c>
      <c r="IR59">
        <v>0.0007384742138202362</v>
      </c>
      <c r="IS59">
        <v>2.770066711642725E-07</v>
      </c>
      <c r="IT59">
        <v>0</v>
      </c>
      <c r="IU59">
        <v>1810</v>
      </c>
      <c r="IV59">
        <v>1</v>
      </c>
      <c r="IW59">
        <v>29</v>
      </c>
      <c r="IX59">
        <v>20.3</v>
      </c>
      <c r="IY59">
        <v>21.7</v>
      </c>
      <c r="IZ59">
        <v>3.86963</v>
      </c>
      <c r="JA59">
        <v>2.36938</v>
      </c>
      <c r="JB59">
        <v>1.42578</v>
      </c>
      <c r="JC59">
        <v>2.26807</v>
      </c>
      <c r="JD59">
        <v>1.54785</v>
      </c>
      <c r="JE59">
        <v>2.3645</v>
      </c>
      <c r="JF59">
        <v>38.2568</v>
      </c>
      <c r="JG59">
        <v>14.7712</v>
      </c>
      <c r="JH59">
        <v>18</v>
      </c>
      <c r="JI59">
        <v>630.873</v>
      </c>
      <c r="JJ59">
        <v>354.011</v>
      </c>
      <c r="JK59">
        <v>22.9552</v>
      </c>
      <c r="JL59">
        <v>30.2658</v>
      </c>
      <c r="JM59">
        <v>30.0003</v>
      </c>
      <c r="JN59">
        <v>30.1841</v>
      </c>
      <c r="JO59">
        <v>30.1341</v>
      </c>
      <c r="JP59">
        <v>77.46550000000001</v>
      </c>
      <c r="JQ59">
        <v>100</v>
      </c>
      <c r="JR59">
        <v>0</v>
      </c>
      <c r="JS59">
        <v>22.9515</v>
      </c>
      <c r="JT59">
        <v>2000</v>
      </c>
      <c r="JU59">
        <v>21.2188</v>
      </c>
      <c r="JV59">
        <v>94.6392</v>
      </c>
      <c r="JW59">
        <v>100.762</v>
      </c>
    </row>
    <row r="60" spans="1:283">
      <c r="A60">
        <v>44</v>
      </c>
      <c r="B60">
        <v>1690475804.5</v>
      </c>
      <c r="C60">
        <v>5784.900000095367</v>
      </c>
      <c r="D60" t="s">
        <v>629</v>
      </c>
      <c r="E60" t="s">
        <v>630</v>
      </c>
      <c r="F60">
        <v>15</v>
      </c>
      <c r="L60" t="s">
        <v>625</v>
      </c>
      <c r="N60" t="s">
        <v>530</v>
      </c>
      <c r="O60" t="s">
        <v>626</v>
      </c>
      <c r="P60">
        <v>1690475796.75</v>
      </c>
      <c r="Q60">
        <f>(R60)/1000</f>
        <v>0</v>
      </c>
      <c r="R60">
        <f>1000*DB60*AP60*(CX60-CY60)/(100*CQ60*(1000-AP60*CX60))</f>
        <v>0</v>
      </c>
      <c r="S60">
        <f>DB60*AP60*(CW60-CV60*(1000-AP60*CY60)/(1000-AP60*CX60))/(100*CQ60)</f>
        <v>0</v>
      </c>
      <c r="T60">
        <f>CV60 - IF(AP60&gt;1, S60*CQ60*100.0/(AR60*DJ60), 0)</f>
        <v>0</v>
      </c>
      <c r="U60">
        <f>((AA60-Q60/2)*T60-S60)/(AA60+Q60/2)</f>
        <v>0</v>
      </c>
      <c r="V60">
        <f>U60*(DC60+DD60)/1000.0</f>
        <v>0</v>
      </c>
      <c r="W60">
        <f>(CV60 - IF(AP60&gt;1, S60*CQ60*100.0/(AR60*DJ60), 0))*(DC60+DD60)/1000.0</f>
        <v>0</v>
      </c>
      <c r="X60">
        <f>2.0/((1/Z60-1/Y60)+SIGN(Z60)*SQRT((1/Z60-1/Y60)*(1/Z60-1/Y60) + 4*CR60/((CR60+1)*(CR60+1))*(2*1/Z60*1/Y60-1/Y60*1/Y60)))</f>
        <v>0</v>
      </c>
      <c r="Y60">
        <f>IF(LEFT(CS60,1)&lt;&gt;"0",IF(LEFT(CS60,1)="1",3.0,CT60),$D$5+$E$5*(DJ60*DC60/($K$5*1000))+$F$5*(DJ60*DC60/($K$5*1000))*MAX(MIN(CQ60,$J$5),$I$5)*MAX(MIN(CQ60,$J$5),$I$5)+$G$5*MAX(MIN(CQ60,$J$5),$I$5)*(DJ60*DC60/($K$5*1000))+$H$5*(DJ60*DC60/($K$5*1000))*(DJ60*DC60/($K$5*1000)))</f>
        <v>0</v>
      </c>
      <c r="Z60">
        <f>Q60*(1000-(1000*0.61365*exp(17.502*AD60/(240.97+AD60))/(DC60+DD60)+CX60)/2)/(1000*0.61365*exp(17.502*AD60/(240.97+AD60))/(DC60+DD60)-CX60)</f>
        <v>0</v>
      </c>
      <c r="AA60">
        <f>1/((CR60+1)/(X60/1.6)+1/(Y60/1.37)) + CR60/((CR60+1)/(X60/1.6) + CR60/(Y60/1.37))</f>
        <v>0</v>
      </c>
      <c r="AB60">
        <f>(CM60*CP60)</f>
        <v>0</v>
      </c>
      <c r="AC60">
        <f>(DE60+(AB60+2*0.95*5.67E-8*(((DE60+$B$7)+273)^4-(DE60+273)^4)-44100*Q60)/(1.84*29.3*Y60+8*0.95*5.67E-8*(DE60+273)^3))</f>
        <v>0</v>
      </c>
      <c r="AD60">
        <f>($C$7*DF60+$D$7*DG60+$E$7*AC60)</f>
        <v>0</v>
      </c>
      <c r="AE60">
        <f>0.61365*exp(17.502*AD60/(240.97+AD60))</f>
        <v>0</v>
      </c>
      <c r="AF60">
        <f>(AG60/AH60*100)</f>
        <v>0</v>
      </c>
      <c r="AG60">
        <f>CX60*(DC60+DD60)/1000</f>
        <v>0</v>
      </c>
      <c r="AH60">
        <f>0.61365*exp(17.502*DE60/(240.97+DE60))</f>
        <v>0</v>
      </c>
      <c r="AI60">
        <f>(AE60-CX60*(DC60+DD60)/1000)</f>
        <v>0</v>
      </c>
      <c r="AJ60">
        <f>(-Q60*44100)</f>
        <v>0</v>
      </c>
      <c r="AK60">
        <f>2*29.3*Y60*0.92*(DE60-AD60)</f>
        <v>0</v>
      </c>
      <c r="AL60">
        <f>2*0.95*5.67E-8*(((DE60+$B$7)+273)^4-(AD60+273)^4)</f>
        <v>0</v>
      </c>
      <c r="AM60">
        <f>AB60+AL60+AJ60+AK60</f>
        <v>0</v>
      </c>
      <c r="AN60">
        <v>0</v>
      </c>
      <c r="AO60">
        <v>0</v>
      </c>
      <c r="AP60">
        <f>IF(AN60*$H$13&gt;=AR60,1.0,(AR60/(AR60-AN60*$H$13)))</f>
        <v>0</v>
      </c>
      <c r="AQ60">
        <f>(AP60-1)*100</f>
        <v>0</v>
      </c>
      <c r="AR60">
        <f>MAX(0,($B$13+$C$13*DJ60)/(1+$D$13*DJ60)*DC60/(DE60+273)*$E$13)</f>
        <v>0</v>
      </c>
      <c r="AS60" t="s">
        <v>559</v>
      </c>
      <c r="AT60">
        <v>12559.4</v>
      </c>
      <c r="AU60">
        <v>586.6096000000001</v>
      </c>
      <c r="AV60">
        <v>2296.48</v>
      </c>
      <c r="AW60">
        <f>1-AU60/AV60</f>
        <v>0</v>
      </c>
      <c r="AX60">
        <v>-1.734257349012964</v>
      </c>
      <c r="AY60" t="s">
        <v>631</v>
      </c>
      <c r="AZ60">
        <v>12590.9</v>
      </c>
      <c r="BA60">
        <v>693.3126</v>
      </c>
      <c r="BB60">
        <v>906.8339999999999</v>
      </c>
      <c r="BC60">
        <f>1-BA60/BB60</f>
        <v>0</v>
      </c>
      <c r="BD60">
        <v>0.5</v>
      </c>
      <c r="BE60">
        <f>CN60</f>
        <v>0</v>
      </c>
      <c r="BF60">
        <f>S60</f>
        <v>0</v>
      </c>
      <c r="BG60">
        <f>BC60*BD60*BE60</f>
        <v>0</v>
      </c>
      <c r="BH60">
        <f>(BF60-AX60)/BE60</f>
        <v>0</v>
      </c>
      <c r="BI60">
        <f>(AV60-BB60)/BB60</f>
        <v>0</v>
      </c>
      <c r="BJ60">
        <f>AU60/(AW60+AU60/BB60)</f>
        <v>0</v>
      </c>
      <c r="BK60" t="s">
        <v>632</v>
      </c>
      <c r="BL60">
        <v>481.25</v>
      </c>
      <c r="BM60">
        <f>IF(BL60&lt;&gt;0, BL60, BJ60)</f>
        <v>0</v>
      </c>
      <c r="BN60">
        <f>1-BM60/BB60</f>
        <v>0</v>
      </c>
      <c r="BO60">
        <f>(BB60-BA60)/(BB60-BM60)</f>
        <v>0</v>
      </c>
      <c r="BP60">
        <f>(AV60-BB60)/(AV60-BM60)</f>
        <v>0</v>
      </c>
      <c r="BQ60">
        <f>(BB60-BA60)/(BB60-AU60)</f>
        <v>0</v>
      </c>
      <c r="BR60">
        <f>(AV60-BB60)/(AV60-AU60)</f>
        <v>0</v>
      </c>
      <c r="BS60">
        <f>(BO60*BM60/BA60)</f>
        <v>0</v>
      </c>
      <c r="BT60">
        <f>(1-BS60)</f>
        <v>0</v>
      </c>
      <c r="BU60">
        <v>3630</v>
      </c>
      <c r="BV60">
        <v>300</v>
      </c>
      <c r="BW60">
        <v>300</v>
      </c>
      <c r="BX60">
        <v>300</v>
      </c>
      <c r="BY60">
        <v>12590.9</v>
      </c>
      <c r="BZ60">
        <v>883.4400000000001</v>
      </c>
      <c r="CA60">
        <v>-0.00955255</v>
      </c>
      <c r="CB60">
        <v>-1.27</v>
      </c>
      <c r="CC60" t="s">
        <v>419</v>
      </c>
      <c r="CD60" t="s">
        <v>419</v>
      </c>
      <c r="CE60" t="s">
        <v>419</v>
      </c>
      <c r="CF60" t="s">
        <v>419</v>
      </c>
      <c r="CG60" t="s">
        <v>419</v>
      </c>
      <c r="CH60" t="s">
        <v>419</v>
      </c>
      <c r="CI60" t="s">
        <v>419</v>
      </c>
      <c r="CJ60" t="s">
        <v>419</v>
      </c>
      <c r="CK60" t="s">
        <v>419</v>
      </c>
      <c r="CL60" t="s">
        <v>419</v>
      </c>
      <c r="CM60">
        <f>$B$11*DK60+$C$11*DL60+$F$11*DW60*(1-DZ60)</f>
        <v>0</v>
      </c>
      <c r="CN60">
        <f>CM60*CO60</f>
        <v>0</v>
      </c>
      <c r="CO60">
        <f>($B$11*$D$9+$C$11*$D$9+$F$11*((EJ60+EB60)/MAX(EJ60+EB60+EK60, 0.1)*$I$9+EK60/MAX(EJ60+EB60+EK60, 0.1)*$J$9))/($B$11+$C$11+$F$11)</f>
        <v>0</v>
      </c>
      <c r="CP60">
        <f>($B$11*$K$9+$C$11*$K$9+$F$11*((EJ60+EB60)/MAX(EJ60+EB60+EK60, 0.1)*$P$9+EK60/MAX(EJ60+EB60+EK60, 0.1)*$Q$9))/($B$11+$C$11+$F$11)</f>
        <v>0</v>
      </c>
      <c r="CQ60">
        <v>6</v>
      </c>
      <c r="CR60">
        <v>0.5</v>
      </c>
      <c r="CS60" t="s">
        <v>420</v>
      </c>
      <c r="CT60">
        <v>2</v>
      </c>
      <c r="CU60">
        <v>1690475796.75</v>
      </c>
      <c r="CV60">
        <v>1977.236</v>
      </c>
      <c r="CW60">
        <v>1999.991666666666</v>
      </c>
      <c r="CX60">
        <v>3.450499999999999</v>
      </c>
      <c r="CY60">
        <v>0.3811636</v>
      </c>
      <c r="CZ60">
        <v>1977.972666666667</v>
      </c>
      <c r="DA60">
        <v>3.438224</v>
      </c>
      <c r="DB60">
        <v>600.2143666666667</v>
      </c>
      <c r="DC60">
        <v>101.3526</v>
      </c>
      <c r="DD60">
        <v>0.09996922999999999</v>
      </c>
      <c r="DE60">
        <v>27.68301666666666</v>
      </c>
      <c r="DF60">
        <v>27.47426666666667</v>
      </c>
      <c r="DG60">
        <v>999.9000000000002</v>
      </c>
      <c r="DH60">
        <v>0</v>
      </c>
      <c r="DI60">
        <v>0</v>
      </c>
      <c r="DJ60">
        <v>9998.251333333332</v>
      </c>
      <c r="DK60">
        <v>0</v>
      </c>
      <c r="DL60">
        <v>1661.555333333333</v>
      </c>
      <c r="DM60">
        <v>-22.75564666666667</v>
      </c>
      <c r="DN60">
        <v>1984.082</v>
      </c>
      <c r="DO60">
        <v>2000.754666666667</v>
      </c>
      <c r="DP60">
        <v>3.069335666666666</v>
      </c>
      <c r="DQ60">
        <v>1999.991666666666</v>
      </c>
      <c r="DR60">
        <v>0.3811636</v>
      </c>
      <c r="DS60">
        <v>0.3497170666666667</v>
      </c>
      <c r="DT60">
        <v>0.03863191666666667</v>
      </c>
      <c r="DU60">
        <v>-7.500851666666667</v>
      </c>
      <c r="DV60">
        <v>-32.87876666666666</v>
      </c>
      <c r="DW60">
        <v>1000.023666666667</v>
      </c>
      <c r="DX60">
        <v>0.9600072666666662</v>
      </c>
      <c r="DY60">
        <v>0.03999236</v>
      </c>
      <c r="DZ60">
        <v>0</v>
      </c>
      <c r="EA60">
        <v>693.9754666666666</v>
      </c>
      <c r="EB60">
        <v>4.99931</v>
      </c>
      <c r="EC60">
        <v>8550.143333333335</v>
      </c>
      <c r="ED60">
        <v>8785.091666666667</v>
      </c>
      <c r="EE60">
        <v>37.81199999999999</v>
      </c>
      <c r="EF60">
        <v>39.93699999999998</v>
      </c>
      <c r="EG60">
        <v>38.5186</v>
      </c>
      <c r="EH60">
        <v>39.30993333333332</v>
      </c>
      <c r="EI60">
        <v>39.18699999999999</v>
      </c>
      <c r="EJ60">
        <v>955.2326666666667</v>
      </c>
      <c r="EK60">
        <v>39.79166666666666</v>
      </c>
      <c r="EL60">
        <v>0</v>
      </c>
      <c r="EM60">
        <v>75.79999995231628</v>
      </c>
      <c r="EN60">
        <v>0</v>
      </c>
      <c r="EO60">
        <v>693.3126</v>
      </c>
      <c r="EP60">
        <v>-101.093461542343</v>
      </c>
      <c r="EQ60">
        <v>-2567.331540502642</v>
      </c>
      <c r="ER60">
        <v>8518.751199999999</v>
      </c>
      <c r="ES60">
        <v>15</v>
      </c>
      <c r="ET60">
        <v>1690474531.1</v>
      </c>
      <c r="EU60" t="s">
        <v>590</v>
      </c>
      <c r="EV60">
        <v>1690474508.6</v>
      </c>
      <c r="EW60">
        <v>1690474425.1</v>
      </c>
      <c r="EX60">
        <v>28</v>
      </c>
      <c r="EY60">
        <v>0.048</v>
      </c>
      <c r="EZ60">
        <v>0.005</v>
      </c>
      <c r="FA60">
        <v>1.115</v>
      </c>
      <c r="FB60">
        <v>0.007</v>
      </c>
      <c r="FC60">
        <v>1</v>
      </c>
      <c r="FD60">
        <v>0</v>
      </c>
      <c r="FE60">
        <v>0.3</v>
      </c>
      <c r="FF60">
        <v>0.02</v>
      </c>
      <c r="FG60">
        <v>16.6857126326043</v>
      </c>
      <c r="FH60">
        <v>-0.4253945533800818</v>
      </c>
      <c r="FI60">
        <v>0.1396772345981181</v>
      </c>
      <c r="FJ60">
        <v>1</v>
      </c>
      <c r="FK60">
        <v>-22.90473658536585</v>
      </c>
      <c r="FL60">
        <v>2.08306411149821</v>
      </c>
      <c r="FM60">
        <v>0.275525964210624</v>
      </c>
      <c r="FN60">
        <v>1</v>
      </c>
      <c r="FO60">
        <v>1977.233548387097</v>
      </c>
      <c r="FP60">
        <v>-0.2946774193580192</v>
      </c>
      <c r="FQ60">
        <v>0.07831072876261516</v>
      </c>
      <c r="FR60">
        <v>1</v>
      </c>
      <c r="FS60">
        <v>3.073267804878049</v>
      </c>
      <c r="FT60">
        <v>-0.06798543554006674</v>
      </c>
      <c r="FU60">
        <v>0.007024723416895444</v>
      </c>
      <c r="FV60">
        <v>1</v>
      </c>
      <c r="FW60">
        <v>3.451120322580645</v>
      </c>
      <c r="FX60">
        <v>-0.05327951612904353</v>
      </c>
      <c r="FY60">
        <v>0.004371874539910281</v>
      </c>
      <c r="FZ60">
        <v>1</v>
      </c>
      <c r="GA60">
        <v>5</v>
      </c>
      <c r="GB60">
        <v>5</v>
      </c>
      <c r="GC60" t="s">
        <v>459</v>
      </c>
      <c r="GD60">
        <v>3.17447</v>
      </c>
      <c r="GE60">
        <v>2.79695</v>
      </c>
      <c r="GF60">
        <v>0.289066</v>
      </c>
      <c r="GG60">
        <v>0.291909</v>
      </c>
      <c r="GH60">
        <v>0.0265841</v>
      </c>
      <c r="GI60">
        <v>0.00352827</v>
      </c>
      <c r="GJ60">
        <v>22061.1</v>
      </c>
      <c r="GK60">
        <v>17525.5</v>
      </c>
      <c r="GL60">
        <v>29028.8</v>
      </c>
      <c r="GM60">
        <v>24267.6</v>
      </c>
      <c r="GN60">
        <v>35987.7</v>
      </c>
      <c r="GO60">
        <v>35316</v>
      </c>
      <c r="GP60">
        <v>40058.1</v>
      </c>
      <c r="GQ60">
        <v>39594.6</v>
      </c>
      <c r="GR60">
        <v>2.12847</v>
      </c>
      <c r="GS60">
        <v>1.70275</v>
      </c>
      <c r="GT60">
        <v>0.0176877</v>
      </c>
      <c r="GU60">
        <v>0</v>
      </c>
      <c r="GV60">
        <v>27.2691</v>
      </c>
      <c r="GW60">
        <v>999.9</v>
      </c>
      <c r="GX60">
        <v>31.2</v>
      </c>
      <c r="GY60">
        <v>35.7</v>
      </c>
      <c r="GZ60">
        <v>18.0737</v>
      </c>
      <c r="HA60">
        <v>61.628</v>
      </c>
      <c r="HB60">
        <v>35.645</v>
      </c>
      <c r="HC60">
        <v>1</v>
      </c>
      <c r="HD60">
        <v>0.258979</v>
      </c>
      <c r="HE60">
        <v>-1.1907</v>
      </c>
      <c r="HF60">
        <v>20.2624</v>
      </c>
      <c r="HG60">
        <v>5.22523</v>
      </c>
      <c r="HH60">
        <v>11.9141</v>
      </c>
      <c r="HI60">
        <v>4.96375</v>
      </c>
      <c r="HJ60">
        <v>3.292</v>
      </c>
      <c r="HK60">
        <v>9999</v>
      </c>
      <c r="HL60">
        <v>9999</v>
      </c>
      <c r="HM60">
        <v>9999</v>
      </c>
      <c r="HN60">
        <v>999.9</v>
      </c>
      <c r="HO60">
        <v>4.97025</v>
      </c>
      <c r="HP60">
        <v>1.87525</v>
      </c>
      <c r="HQ60">
        <v>1.87393</v>
      </c>
      <c r="HR60">
        <v>1.87317</v>
      </c>
      <c r="HS60">
        <v>1.8746</v>
      </c>
      <c r="HT60">
        <v>1.86952</v>
      </c>
      <c r="HU60">
        <v>1.87377</v>
      </c>
      <c r="HV60">
        <v>1.87882</v>
      </c>
      <c r="HW60">
        <v>0</v>
      </c>
      <c r="HX60">
        <v>0</v>
      </c>
      <c r="HY60">
        <v>0</v>
      </c>
      <c r="HZ60">
        <v>0</v>
      </c>
      <c r="IA60" t="s">
        <v>423</v>
      </c>
      <c r="IB60" t="s">
        <v>424</v>
      </c>
      <c r="IC60" t="s">
        <v>425</v>
      </c>
      <c r="ID60" t="s">
        <v>425</v>
      </c>
      <c r="IE60" t="s">
        <v>425</v>
      </c>
      <c r="IF60" t="s">
        <v>425</v>
      </c>
      <c r="IG60">
        <v>0</v>
      </c>
      <c r="IH60">
        <v>100</v>
      </c>
      <c r="II60">
        <v>100</v>
      </c>
      <c r="IJ60">
        <v>-0.74</v>
      </c>
      <c r="IK60">
        <v>0.0123</v>
      </c>
      <c r="IL60">
        <v>1.115499272603144</v>
      </c>
      <c r="IM60">
        <v>0.0006505169527216642</v>
      </c>
      <c r="IN60">
        <v>-9.946525650119643E-07</v>
      </c>
      <c r="IO60">
        <v>9.726639054903232E-11</v>
      </c>
      <c r="IP60">
        <v>0.006980820845318161</v>
      </c>
      <c r="IQ60">
        <v>-0.001002495894158835</v>
      </c>
      <c r="IR60">
        <v>0.0007384742138202362</v>
      </c>
      <c r="IS60">
        <v>2.770066711642725E-07</v>
      </c>
      <c r="IT60">
        <v>0</v>
      </c>
      <c r="IU60">
        <v>1810</v>
      </c>
      <c r="IV60">
        <v>1</v>
      </c>
      <c r="IW60">
        <v>29</v>
      </c>
      <c r="IX60">
        <v>21.6</v>
      </c>
      <c r="IY60">
        <v>23</v>
      </c>
      <c r="IZ60">
        <v>3.86841</v>
      </c>
      <c r="JA60">
        <v>2.35962</v>
      </c>
      <c r="JB60">
        <v>1.42578</v>
      </c>
      <c r="JC60">
        <v>2.26807</v>
      </c>
      <c r="JD60">
        <v>1.54785</v>
      </c>
      <c r="JE60">
        <v>2.40601</v>
      </c>
      <c r="JF60">
        <v>38.3056</v>
      </c>
      <c r="JG60">
        <v>14.8238</v>
      </c>
      <c r="JH60">
        <v>18</v>
      </c>
      <c r="JI60">
        <v>631.386</v>
      </c>
      <c r="JJ60">
        <v>353.295</v>
      </c>
      <c r="JK60">
        <v>26.6151</v>
      </c>
      <c r="JL60">
        <v>30.4656</v>
      </c>
      <c r="JM60">
        <v>30.0012</v>
      </c>
      <c r="JN60">
        <v>30.3347</v>
      </c>
      <c r="JO60">
        <v>30.2772</v>
      </c>
      <c r="JP60">
        <v>77.4478</v>
      </c>
      <c r="JQ60">
        <v>100</v>
      </c>
      <c r="JR60">
        <v>0</v>
      </c>
      <c r="JS60">
        <v>26.7303</v>
      </c>
      <c r="JT60">
        <v>2000</v>
      </c>
      <c r="JU60">
        <v>21.2188</v>
      </c>
      <c r="JV60">
        <v>94.60509999999999</v>
      </c>
      <c r="JW60">
        <v>100.735</v>
      </c>
    </row>
    <row r="61" spans="1:283">
      <c r="A61">
        <v>45</v>
      </c>
      <c r="B61">
        <v>1690475877.5</v>
      </c>
      <c r="C61">
        <v>5857.900000095367</v>
      </c>
      <c r="D61" t="s">
        <v>633</v>
      </c>
      <c r="E61" t="s">
        <v>634</v>
      </c>
      <c r="F61">
        <v>15</v>
      </c>
      <c r="L61" t="s">
        <v>625</v>
      </c>
      <c r="N61" t="s">
        <v>530</v>
      </c>
      <c r="O61" t="s">
        <v>626</v>
      </c>
      <c r="P61">
        <v>1690475869.5</v>
      </c>
      <c r="Q61">
        <f>(R61)/1000</f>
        <v>0</v>
      </c>
      <c r="R61">
        <f>1000*DB61*AP61*(CX61-CY61)/(100*CQ61*(1000-AP61*CX61))</f>
        <v>0</v>
      </c>
      <c r="S61">
        <f>DB61*AP61*(CW61-CV61*(1000-AP61*CY61)/(1000-AP61*CX61))/(100*CQ61)</f>
        <v>0</v>
      </c>
      <c r="T61">
        <f>CV61 - IF(AP61&gt;1, S61*CQ61*100.0/(AR61*DJ61), 0)</f>
        <v>0</v>
      </c>
      <c r="U61">
        <f>((AA61-Q61/2)*T61-S61)/(AA61+Q61/2)</f>
        <v>0</v>
      </c>
      <c r="V61">
        <f>U61*(DC61+DD61)/1000.0</f>
        <v>0</v>
      </c>
      <c r="W61">
        <f>(CV61 - IF(AP61&gt;1, S61*CQ61*100.0/(AR61*DJ61), 0))*(DC61+DD61)/1000.0</f>
        <v>0</v>
      </c>
      <c r="X61">
        <f>2.0/((1/Z61-1/Y61)+SIGN(Z61)*SQRT((1/Z61-1/Y61)*(1/Z61-1/Y61) + 4*CR61/((CR61+1)*(CR61+1))*(2*1/Z61*1/Y61-1/Y61*1/Y61)))</f>
        <v>0</v>
      </c>
      <c r="Y61">
        <f>IF(LEFT(CS61,1)&lt;&gt;"0",IF(LEFT(CS61,1)="1",3.0,CT61),$D$5+$E$5*(DJ61*DC61/($K$5*1000))+$F$5*(DJ61*DC61/($K$5*1000))*MAX(MIN(CQ61,$J$5),$I$5)*MAX(MIN(CQ61,$J$5),$I$5)+$G$5*MAX(MIN(CQ61,$J$5),$I$5)*(DJ61*DC61/($K$5*1000))+$H$5*(DJ61*DC61/($K$5*1000))*(DJ61*DC61/($K$5*1000)))</f>
        <v>0</v>
      </c>
      <c r="Z61">
        <f>Q61*(1000-(1000*0.61365*exp(17.502*AD61/(240.97+AD61))/(DC61+DD61)+CX61)/2)/(1000*0.61365*exp(17.502*AD61/(240.97+AD61))/(DC61+DD61)-CX61)</f>
        <v>0</v>
      </c>
      <c r="AA61">
        <f>1/((CR61+1)/(X61/1.6)+1/(Y61/1.37)) + CR61/((CR61+1)/(X61/1.6) + CR61/(Y61/1.37))</f>
        <v>0</v>
      </c>
      <c r="AB61">
        <f>(CM61*CP61)</f>
        <v>0</v>
      </c>
      <c r="AC61">
        <f>(DE61+(AB61+2*0.95*5.67E-8*(((DE61+$B$7)+273)^4-(DE61+273)^4)-44100*Q61)/(1.84*29.3*Y61+8*0.95*5.67E-8*(DE61+273)^3))</f>
        <v>0</v>
      </c>
      <c r="AD61">
        <f>($C$7*DF61+$D$7*DG61+$E$7*AC61)</f>
        <v>0</v>
      </c>
      <c r="AE61">
        <f>0.61365*exp(17.502*AD61/(240.97+AD61))</f>
        <v>0</v>
      </c>
      <c r="AF61">
        <f>(AG61/AH61*100)</f>
        <v>0</v>
      </c>
      <c r="AG61">
        <f>CX61*(DC61+DD61)/1000</f>
        <v>0</v>
      </c>
      <c r="AH61">
        <f>0.61365*exp(17.502*DE61/(240.97+DE61))</f>
        <v>0</v>
      </c>
      <c r="AI61">
        <f>(AE61-CX61*(DC61+DD61)/1000)</f>
        <v>0</v>
      </c>
      <c r="AJ61">
        <f>(-Q61*44100)</f>
        <v>0</v>
      </c>
      <c r="AK61">
        <f>2*29.3*Y61*0.92*(DE61-AD61)</f>
        <v>0</v>
      </c>
      <c r="AL61">
        <f>2*0.95*5.67E-8*(((DE61+$B$7)+273)^4-(AD61+273)^4)</f>
        <v>0</v>
      </c>
      <c r="AM61">
        <f>AB61+AL61+AJ61+AK61</f>
        <v>0</v>
      </c>
      <c r="AN61">
        <v>0</v>
      </c>
      <c r="AO61">
        <v>0</v>
      </c>
      <c r="AP61">
        <f>IF(AN61*$H$13&gt;=AR61,1.0,(AR61/(AR61-AN61*$H$13)))</f>
        <v>0</v>
      </c>
      <c r="AQ61">
        <f>(AP61-1)*100</f>
        <v>0</v>
      </c>
      <c r="AR61">
        <f>MAX(0,($B$13+$C$13*DJ61)/(1+$D$13*DJ61)*DC61/(DE61+273)*$E$13)</f>
        <v>0</v>
      </c>
      <c r="AS61" t="s">
        <v>559</v>
      </c>
      <c r="AT61">
        <v>12559.4</v>
      </c>
      <c r="AU61">
        <v>586.6096000000001</v>
      </c>
      <c r="AV61">
        <v>2296.48</v>
      </c>
      <c r="AW61">
        <f>1-AU61/AV61</f>
        <v>0</v>
      </c>
      <c r="AX61">
        <v>-1.734257349012964</v>
      </c>
      <c r="AY61" t="s">
        <v>635</v>
      </c>
      <c r="AZ61">
        <v>12601.1</v>
      </c>
      <c r="BA61">
        <v>702.1492307692308</v>
      </c>
      <c r="BB61">
        <v>1260.25</v>
      </c>
      <c r="BC61">
        <f>1-BA61/BB61</f>
        <v>0</v>
      </c>
      <c r="BD61">
        <v>0.5</v>
      </c>
      <c r="BE61">
        <f>CN61</f>
        <v>0</v>
      </c>
      <c r="BF61">
        <f>S61</f>
        <v>0</v>
      </c>
      <c r="BG61">
        <f>BC61*BD61*BE61</f>
        <v>0</v>
      </c>
      <c r="BH61">
        <f>(BF61-AX61)/BE61</f>
        <v>0</v>
      </c>
      <c r="BI61">
        <f>(AV61-BB61)/BB61</f>
        <v>0</v>
      </c>
      <c r="BJ61">
        <f>AU61/(AW61+AU61/BB61)</f>
        <v>0</v>
      </c>
      <c r="BK61" t="s">
        <v>636</v>
      </c>
      <c r="BL61">
        <v>531.3099999999999</v>
      </c>
      <c r="BM61">
        <f>IF(BL61&lt;&gt;0, BL61, BJ61)</f>
        <v>0</v>
      </c>
      <c r="BN61">
        <f>1-BM61/BB61</f>
        <v>0</v>
      </c>
      <c r="BO61">
        <f>(BB61-BA61)/(BB61-BM61)</f>
        <v>0</v>
      </c>
      <c r="BP61">
        <f>(AV61-BB61)/(AV61-BM61)</f>
        <v>0</v>
      </c>
      <c r="BQ61">
        <f>(BB61-BA61)/(BB61-AU61)</f>
        <v>0</v>
      </c>
      <c r="BR61">
        <f>(AV61-BB61)/(AV61-AU61)</f>
        <v>0</v>
      </c>
      <c r="BS61">
        <f>(BO61*BM61/BA61)</f>
        <v>0</v>
      </c>
      <c r="BT61">
        <f>(1-BS61)</f>
        <v>0</v>
      </c>
      <c r="BU61">
        <v>3632</v>
      </c>
      <c r="BV61">
        <v>300</v>
      </c>
      <c r="BW61">
        <v>300</v>
      </c>
      <c r="BX61">
        <v>300</v>
      </c>
      <c r="BY61">
        <v>12601.1</v>
      </c>
      <c r="BZ61">
        <v>1219.85</v>
      </c>
      <c r="CA61">
        <v>-0.00999455</v>
      </c>
      <c r="CB61">
        <v>-4.71</v>
      </c>
      <c r="CC61" t="s">
        <v>419</v>
      </c>
      <c r="CD61" t="s">
        <v>419</v>
      </c>
      <c r="CE61" t="s">
        <v>419</v>
      </c>
      <c r="CF61" t="s">
        <v>419</v>
      </c>
      <c r="CG61" t="s">
        <v>419</v>
      </c>
      <c r="CH61" t="s">
        <v>419</v>
      </c>
      <c r="CI61" t="s">
        <v>419</v>
      </c>
      <c r="CJ61" t="s">
        <v>419</v>
      </c>
      <c r="CK61" t="s">
        <v>419</v>
      </c>
      <c r="CL61" t="s">
        <v>419</v>
      </c>
      <c r="CM61">
        <f>$B$11*DK61+$C$11*DL61+$F$11*DW61*(1-DZ61)</f>
        <v>0</v>
      </c>
      <c r="CN61">
        <f>CM61*CO61</f>
        <v>0</v>
      </c>
      <c r="CO61">
        <f>($B$11*$D$9+$C$11*$D$9+$F$11*((EJ61+EB61)/MAX(EJ61+EB61+EK61, 0.1)*$I$9+EK61/MAX(EJ61+EB61+EK61, 0.1)*$J$9))/($B$11+$C$11+$F$11)</f>
        <v>0</v>
      </c>
      <c r="CP61">
        <f>($B$11*$K$9+$C$11*$K$9+$F$11*((EJ61+EB61)/MAX(EJ61+EB61+EK61, 0.1)*$P$9+EK61/MAX(EJ61+EB61+EK61, 0.1)*$Q$9))/($B$11+$C$11+$F$11)</f>
        <v>0</v>
      </c>
      <c r="CQ61">
        <v>6</v>
      </c>
      <c r="CR61">
        <v>0.5</v>
      </c>
      <c r="CS61" t="s">
        <v>420</v>
      </c>
      <c r="CT61">
        <v>2</v>
      </c>
      <c r="CU61">
        <v>1690475869.5</v>
      </c>
      <c r="CV61">
        <v>1977.563870967742</v>
      </c>
      <c r="CW61">
        <v>1999.975806451613</v>
      </c>
      <c r="CX61">
        <v>3.392546129032258</v>
      </c>
      <c r="CY61">
        <v>0.3788803548387097</v>
      </c>
      <c r="CZ61">
        <v>1978.301290322581</v>
      </c>
      <c r="DA61">
        <v>3.380505161290322</v>
      </c>
      <c r="DB61">
        <v>600.2706774193548</v>
      </c>
      <c r="DC61">
        <v>101.3520322580645</v>
      </c>
      <c r="DD61">
        <v>0.1000729967741935</v>
      </c>
      <c r="DE61">
        <v>28.33696129032258</v>
      </c>
      <c r="DF61">
        <v>27.94841290322582</v>
      </c>
      <c r="DG61">
        <v>999.9000000000003</v>
      </c>
      <c r="DH61">
        <v>0</v>
      </c>
      <c r="DI61">
        <v>0</v>
      </c>
      <c r="DJ61">
        <v>10001.30483870968</v>
      </c>
      <c r="DK61">
        <v>0</v>
      </c>
      <c r="DL61">
        <v>1647.046129032258</v>
      </c>
      <c r="DM61">
        <v>-22.41254838709677</v>
      </c>
      <c r="DN61">
        <v>1984.295483870968</v>
      </c>
      <c r="DO61">
        <v>2000.734838709678</v>
      </c>
      <c r="DP61">
        <v>3.013667096774194</v>
      </c>
      <c r="DQ61">
        <v>1999.975806451613</v>
      </c>
      <c r="DR61">
        <v>0.3788803548387097</v>
      </c>
      <c r="DS61">
        <v>0.3438412580645161</v>
      </c>
      <c r="DT61">
        <v>0.03840026774193548</v>
      </c>
      <c r="DU61">
        <v>-7.719643548387096</v>
      </c>
      <c r="DV61">
        <v>-32.94050967741936</v>
      </c>
      <c r="DW61">
        <v>500.0133548387096</v>
      </c>
      <c r="DX61">
        <v>0.9200098064516127</v>
      </c>
      <c r="DY61">
        <v>0.07999039677419353</v>
      </c>
      <c r="DZ61">
        <v>0</v>
      </c>
      <c r="EA61">
        <v>702.2652258064516</v>
      </c>
      <c r="EB61">
        <v>4.999310000000001</v>
      </c>
      <c r="EC61">
        <v>5315.079677419354</v>
      </c>
      <c r="ED61">
        <v>4309.494193548388</v>
      </c>
      <c r="EE61">
        <v>37.38493548387096</v>
      </c>
      <c r="EF61">
        <v>39.754</v>
      </c>
      <c r="EG61">
        <v>38.379</v>
      </c>
      <c r="EH61">
        <v>39.296</v>
      </c>
      <c r="EI61">
        <v>38.99380645161289</v>
      </c>
      <c r="EJ61">
        <v>455.4174193548386</v>
      </c>
      <c r="EK61">
        <v>39.59612903225805</v>
      </c>
      <c r="EL61">
        <v>0</v>
      </c>
      <c r="EM61">
        <v>72.39999985694885</v>
      </c>
      <c r="EN61">
        <v>0</v>
      </c>
      <c r="EO61">
        <v>702.1492307692308</v>
      </c>
      <c r="EP61">
        <v>-17.66003419170398</v>
      </c>
      <c r="EQ61">
        <v>-365.9070099298605</v>
      </c>
      <c r="ER61">
        <v>5313.329230769231</v>
      </c>
      <c r="ES61">
        <v>15</v>
      </c>
      <c r="ET61">
        <v>1690474531.1</v>
      </c>
      <c r="EU61" t="s">
        <v>590</v>
      </c>
      <c r="EV61">
        <v>1690474508.6</v>
      </c>
      <c r="EW61">
        <v>1690474425.1</v>
      </c>
      <c r="EX61">
        <v>28</v>
      </c>
      <c r="EY61">
        <v>0.048</v>
      </c>
      <c r="EZ61">
        <v>0.005</v>
      </c>
      <c r="FA61">
        <v>1.115</v>
      </c>
      <c r="FB61">
        <v>0.007</v>
      </c>
      <c r="FC61">
        <v>1</v>
      </c>
      <c r="FD61">
        <v>0</v>
      </c>
      <c r="FE61">
        <v>0.3</v>
      </c>
      <c r="FF61">
        <v>0.02</v>
      </c>
      <c r="FG61">
        <v>16.44159202879626</v>
      </c>
      <c r="FH61">
        <v>-0.5591183050330186</v>
      </c>
      <c r="FI61">
        <v>0.08730926936261611</v>
      </c>
      <c r="FJ61">
        <v>1</v>
      </c>
      <c r="FK61">
        <v>-22.4927</v>
      </c>
      <c r="FL61">
        <v>1.218643902439006</v>
      </c>
      <c r="FM61">
        <v>0.1614961194127152</v>
      </c>
      <c r="FN61">
        <v>1</v>
      </c>
      <c r="FO61">
        <v>1977.557419354839</v>
      </c>
      <c r="FP61">
        <v>0.7001612903216264</v>
      </c>
      <c r="FQ61">
        <v>0.05668064139774874</v>
      </c>
      <c r="FR61">
        <v>1</v>
      </c>
      <c r="FS61">
        <v>3.010954878048781</v>
      </c>
      <c r="FT61">
        <v>0.05734055749129337</v>
      </c>
      <c r="FU61">
        <v>0.00573849607303601</v>
      </c>
      <c r="FV61">
        <v>1</v>
      </c>
      <c r="FW61">
        <v>3.392127419354839</v>
      </c>
      <c r="FX61">
        <v>0.05784967741934934</v>
      </c>
      <c r="FY61">
        <v>0.004425104312779551</v>
      </c>
      <c r="FZ61">
        <v>1</v>
      </c>
      <c r="GA61">
        <v>5</v>
      </c>
      <c r="GB61">
        <v>5</v>
      </c>
      <c r="GC61" t="s">
        <v>459</v>
      </c>
      <c r="GD61">
        <v>3.17433</v>
      </c>
      <c r="GE61">
        <v>2.79715</v>
      </c>
      <c r="GF61">
        <v>0.28906</v>
      </c>
      <c r="GG61">
        <v>0.291866</v>
      </c>
      <c r="GH61">
        <v>0.0262482</v>
      </c>
      <c r="GI61">
        <v>0.00350754</v>
      </c>
      <c r="GJ61">
        <v>22054.4</v>
      </c>
      <c r="GK61">
        <v>17521.7</v>
      </c>
      <c r="GL61">
        <v>29020.8</v>
      </c>
      <c r="GM61">
        <v>24261.7</v>
      </c>
      <c r="GN61">
        <v>35990.5</v>
      </c>
      <c r="GO61">
        <v>35308.5</v>
      </c>
      <c r="GP61">
        <v>40047.8</v>
      </c>
      <c r="GQ61">
        <v>39585.7</v>
      </c>
      <c r="GR61">
        <v>2.12687</v>
      </c>
      <c r="GS61">
        <v>1.7028</v>
      </c>
      <c r="GT61">
        <v>0.0430048</v>
      </c>
      <c r="GU61">
        <v>0</v>
      </c>
      <c r="GV61">
        <v>27.3553</v>
      </c>
      <c r="GW61">
        <v>999.9</v>
      </c>
      <c r="GX61">
        <v>31.1</v>
      </c>
      <c r="GY61">
        <v>35.7</v>
      </c>
      <c r="GZ61">
        <v>18.016</v>
      </c>
      <c r="HA61">
        <v>61.738</v>
      </c>
      <c r="HB61">
        <v>35.4647</v>
      </c>
      <c r="HC61">
        <v>1</v>
      </c>
      <c r="HD61">
        <v>0.270053</v>
      </c>
      <c r="HE61">
        <v>-1.125</v>
      </c>
      <c r="HF61">
        <v>20.2691</v>
      </c>
      <c r="HG61">
        <v>5.22328</v>
      </c>
      <c r="HH61">
        <v>11.9141</v>
      </c>
      <c r="HI61">
        <v>4.9636</v>
      </c>
      <c r="HJ61">
        <v>3.292</v>
      </c>
      <c r="HK61">
        <v>9999</v>
      </c>
      <c r="HL61">
        <v>9999</v>
      </c>
      <c r="HM61">
        <v>9999</v>
      </c>
      <c r="HN61">
        <v>999.9</v>
      </c>
      <c r="HO61">
        <v>4.97029</v>
      </c>
      <c r="HP61">
        <v>1.87529</v>
      </c>
      <c r="HQ61">
        <v>1.87394</v>
      </c>
      <c r="HR61">
        <v>1.87317</v>
      </c>
      <c r="HS61">
        <v>1.87466</v>
      </c>
      <c r="HT61">
        <v>1.86952</v>
      </c>
      <c r="HU61">
        <v>1.87378</v>
      </c>
      <c r="HV61">
        <v>1.87883</v>
      </c>
      <c r="HW61">
        <v>0</v>
      </c>
      <c r="HX61">
        <v>0</v>
      </c>
      <c r="HY61">
        <v>0</v>
      </c>
      <c r="HZ61">
        <v>0</v>
      </c>
      <c r="IA61" t="s">
        <v>423</v>
      </c>
      <c r="IB61" t="s">
        <v>424</v>
      </c>
      <c r="IC61" t="s">
        <v>425</v>
      </c>
      <c r="ID61" t="s">
        <v>425</v>
      </c>
      <c r="IE61" t="s">
        <v>425</v>
      </c>
      <c r="IF61" t="s">
        <v>425</v>
      </c>
      <c r="IG61">
        <v>0</v>
      </c>
      <c r="IH61">
        <v>100</v>
      </c>
      <c r="II61">
        <v>100</v>
      </c>
      <c r="IJ61">
        <v>-0.74</v>
      </c>
      <c r="IK61">
        <v>0.0121</v>
      </c>
      <c r="IL61">
        <v>1.115499272603144</v>
      </c>
      <c r="IM61">
        <v>0.0006505169527216642</v>
      </c>
      <c r="IN61">
        <v>-9.946525650119643E-07</v>
      </c>
      <c r="IO61">
        <v>9.726639054903232E-11</v>
      </c>
      <c r="IP61">
        <v>0.006980820845318161</v>
      </c>
      <c r="IQ61">
        <v>-0.001002495894158835</v>
      </c>
      <c r="IR61">
        <v>0.0007384742138202362</v>
      </c>
      <c r="IS61">
        <v>2.770066711642725E-07</v>
      </c>
      <c r="IT61">
        <v>0</v>
      </c>
      <c r="IU61">
        <v>1810</v>
      </c>
      <c r="IV61">
        <v>1</v>
      </c>
      <c r="IW61">
        <v>29</v>
      </c>
      <c r="IX61">
        <v>22.8</v>
      </c>
      <c r="IY61">
        <v>24.2</v>
      </c>
      <c r="IZ61">
        <v>3.86719</v>
      </c>
      <c r="JA61">
        <v>2.37305</v>
      </c>
      <c r="JB61">
        <v>1.42578</v>
      </c>
      <c r="JC61">
        <v>2.26685</v>
      </c>
      <c r="JD61">
        <v>1.54785</v>
      </c>
      <c r="JE61">
        <v>2.323</v>
      </c>
      <c r="JF61">
        <v>38.3545</v>
      </c>
      <c r="JG61">
        <v>14.815</v>
      </c>
      <c r="JH61">
        <v>18</v>
      </c>
      <c r="JI61">
        <v>631.351</v>
      </c>
      <c r="JJ61">
        <v>353.942</v>
      </c>
      <c r="JK61">
        <v>29.4705</v>
      </c>
      <c r="JL61">
        <v>30.5803</v>
      </c>
      <c r="JM61">
        <v>30.0003</v>
      </c>
      <c r="JN61">
        <v>30.4501</v>
      </c>
      <c r="JO61">
        <v>30.3868</v>
      </c>
      <c r="JP61">
        <v>77.4376</v>
      </c>
      <c r="JQ61">
        <v>100</v>
      </c>
      <c r="JR61">
        <v>0</v>
      </c>
      <c r="JS61">
        <v>29.4271</v>
      </c>
      <c r="JT61">
        <v>2000</v>
      </c>
      <c r="JU61">
        <v>21.2188</v>
      </c>
      <c r="JV61">
        <v>94.58</v>
      </c>
      <c r="JW61">
        <v>100.711</v>
      </c>
    </row>
    <row r="62" spans="1:283">
      <c r="A62">
        <v>46</v>
      </c>
      <c r="B62">
        <v>1690475950</v>
      </c>
      <c r="C62">
        <v>5930.400000095367</v>
      </c>
      <c r="D62" t="s">
        <v>637</v>
      </c>
      <c r="E62" t="s">
        <v>638</v>
      </c>
      <c r="F62">
        <v>15</v>
      </c>
      <c r="L62" t="s">
        <v>625</v>
      </c>
      <c r="N62" t="s">
        <v>530</v>
      </c>
      <c r="O62" t="s">
        <v>626</v>
      </c>
      <c r="P62">
        <v>1690475942.25</v>
      </c>
      <c r="Q62">
        <f>(R62)/1000</f>
        <v>0</v>
      </c>
      <c r="R62">
        <f>1000*DB62*AP62*(CX62-CY62)/(100*CQ62*(1000-AP62*CX62))</f>
        <v>0</v>
      </c>
      <c r="S62">
        <f>DB62*AP62*(CW62-CV62*(1000-AP62*CY62)/(1000-AP62*CX62))/(100*CQ62)</f>
        <v>0</v>
      </c>
      <c r="T62">
        <f>CV62 - IF(AP62&gt;1, S62*CQ62*100.0/(AR62*DJ62), 0)</f>
        <v>0</v>
      </c>
      <c r="U62">
        <f>((AA62-Q62/2)*T62-S62)/(AA62+Q62/2)</f>
        <v>0</v>
      </c>
      <c r="V62">
        <f>U62*(DC62+DD62)/1000.0</f>
        <v>0</v>
      </c>
      <c r="W62">
        <f>(CV62 - IF(AP62&gt;1, S62*CQ62*100.0/(AR62*DJ62), 0))*(DC62+DD62)/1000.0</f>
        <v>0</v>
      </c>
      <c r="X62">
        <f>2.0/((1/Z62-1/Y62)+SIGN(Z62)*SQRT((1/Z62-1/Y62)*(1/Z62-1/Y62) + 4*CR62/((CR62+1)*(CR62+1))*(2*1/Z62*1/Y62-1/Y62*1/Y62)))</f>
        <v>0</v>
      </c>
      <c r="Y62">
        <f>IF(LEFT(CS62,1)&lt;&gt;"0",IF(LEFT(CS62,1)="1",3.0,CT62),$D$5+$E$5*(DJ62*DC62/($K$5*1000))+$F$5*(DJ62*DC62/($K$5*1000))*MAX(MIN(CQ62,$J$5),$I$5)*MAX(MIN(CQ62,$J$5),$I$5)+$G$5*MAX(MIN(CQ62,$J$5),$I$5)*(DJ62*DC62/($K$5*1000))+$H$5*(DJ62*DC62/($K$5*1000))*(DJ62*DC62/($K$5*1000)))</f>
        <v>0</v>
      </c>
      <c r="Z62">
        <f>Q62*(1000-(1000*0.61365*exp(17.502*AD62/(240.97+AD62))/(DC62+DD62)+CX62)/2)/(1000*0.61365*exp(17.502*AD62/(240.97+AD62))/(DC62+DD62)-CX62)</f>
        <v>0</v>
      </c>
      <c r="AA62">
        <f>1/((CR62+1)/(X62/1.6)+1/(Y62/1.37)) + CR62/((CR62+1)/(X62/1.6) + CR62/(Y62/1.37))</f>
        <v>0</v>
      </c>
      <c r="AB62">
        <f>(CM62*CP62)</f>
        <v>0</v>
      </c>
      <c r="AC62">
        <f>(DE62+(AB62+2*0.95*5.67E-8*(((DE62+$B$7)+273)^4-(DE62+273)^4)-44100*Q62)/(1.84*29.3*Y62+8*0.95*5.67E-8*(DE62+273)^3))</f>
        <v>0</v>
      </c>
      <c r="AD62">
        <f>($C$7*DF62+$D$7*DG62+$E$7*AC62)</f>
        <v>0</v>
      </c>
      <c r="AE62">
        <f>0.61365*exp(17.502*AD62/(240.97+AD62))</f>
        <v>0</v>
      </c>
      <c r="AF62">
        <f>(AG62/AH62*100)</f>
        <v>0</v>
      </c>
      <c r="AG62">
        <f>CX62*(DC62+DD62)/1000</f>
        <v>0</v>
      </c>
      <c r="AH62">
        <f>0.61365*exp(17.502*DE62/(240.97+DE62))</f>
        <v>0</v>
      </c>
      <c r="AI62">
        <f>(AE62-CX62*(DC62+DD62)/1000)</f>
        <v>0</v>
      </c>
      <c r="AJ62">
        <f>(-Q62*44100)</f>
        <v>0</v>
      </c>
      <c r="AK62">
        <f>2*29.3*Y62*0.92*(DE62-AD62)</f>
        <v>0</v>
      </c>
      <c r="AL62">
        <f>2*0.95*5.67E-8*(((DE62+$B$7)+273)^4-(AD62+273)^4)</f>
        <v>0</v>
      </c>
      <c r="AM62">
        <f>AB62+AL62+AJ62+AK62</f>
        <v>0</v>
      </c>
      <c r="AN62">
        <v>0</v>
      </c>
      <c r="AO62">
        <v>0</v>
      </c>
      <c r="AP62">
        <f>IF(AN62*$H$13&gt;=AR62,1.0,(AR62/(AR62-AN62*$H$13)))</f>
        <v>0</v>
      </c>
      <c r="AQ62">
        <f>(AP62-1)*100</f>
        <v>0</v>
      </c>
      <c r="AR62">
        <f>MAX(0,($B$13+$C$13*DJ62)/(1+$D$13*DJ62)*DC62/(DE62+273)*$E$13)</f>
        <v>0</v>
      </c>
      <c r="AS62" t="s">
        <v>559</v>
      </c>
      <c r="AT62">
        <v>12559.4</v>
      </c>
      <c r="AU62">
        <v>586.6096000000001</v>
      </c>
      <c r="AV62">
        <v>2296.48</v>
      </c>
      <c r="AW62">
        <f>1-AU62/AV62</f>
        <v>0</v>
      </c>
      <c r="AX62">
        <v>-1.734257349012964</v>
      </c>
      <c r="AY62" t="s">
        <v>639</v>
      </c>
      <c r="AZ62">
        <v>12592.7</v>
      </c>
      <c r="BA62">
        <v>696.08308</v>
      </c>
      <c r="BB62">
        <v>1629.54</v>
      </c>
      <c r="BC62">
        <f>1-BA62/BB62</f>
        <v>0</v>
      </c>
      <c r="BD62">
        <v>0.5</v>
      </c>
      <c r="BE62">
        <f>CN62</f>
        <v>0</v>
      </c>
      <c r="BF62">
        <f>S62</f>
        <v>0</v>
      </c>
      <c r="BG62">
        <f>BC62*BD62*BE62</f>
        <v>0</v>
      </c>
      <c r="BH62">
        <f>(BF62-AX62)/BE62</f>
        <v>0</v>
      </c>
      <c r="BI62">
        <f>(AV62-BB62)/BB62</f>
        <v>0</v>
      </c>
      <c r="BJ62">
        <f>AU62/(AW62+AU62/BB62)</f>
        <v>0</v>
      </c>
      <c r="BK62" t="s">
        <v>640</v>
      </c>
      <c r="BL62">
        <v>587.91</v>
      </c>
      <c r="BM62">
        <f>IF(BL62&lt;&gt;0, BL62, BJ62)</f>
        <v>0</v>
      </c>
      <c r="BN62">
        <f>1-BM62/BB62</f>
        <v>0</v>
      </c>
      <c r="BO62">
        <f>(BB62-BA62)/(BB62-BM62)</f>
        <v>0</v>
      </c>
      <c r="BP62">
        <f>(AV62-BB62)/(AV62-BM62)</f>
        <v>0</v>
      </c>
      <c r="BQ62">
        <f>(BB62-BA62)/(BB62-AU62)</f>
        <v>0</v>
      </c>
      <c r="BR62">
        <f>(AV62-BB62)/(AV62-AU62)</f>
        <v>0</v>
      </c>
      <c r="BS62">
        <f>(BO62*BM62/BA62)</f>
        <v>0</v>
      </c>
      <c r="BT62">
        <f>(1-BS62)</f>
        <v>0</v>
      </c>
      <c r="BU62">
        <v>3634</v>
      </c>
      <c r="BV62">
        <v>300</v>
      </c>
      <c r="BW62">
        <v>300</v>
      </c>
      <c r="BX62">
        <v>300</v>
      </c>
      <c r="BY62">
        <v>12592.7</v>
      </c>
      <c r="BZ62">
        <v>1567.05</v>
      </c>
      <c r="CA62">
        <v>-0.0102049</v>
      </c>
      <c r="CB62">
        <v>-8.16</v>
      </c>
      <c r="CC62" t="s">
        <v>419</v>
      </c>
      <c r="CD62" t="s">
        <v>419</v>
      </c>
      <c r="CE62" t="s">
        <v>419</v>
      </c>
      <c r="CF62" t="s">
        <v>419</v>
      </c>
      <c r="CG62" t="s">
        <v>419</v>
      </c>
      <c r="CH62" t="s">
        <v>419</v>
      </c>
      <c r="CI62" t="s">
        <v>419</v>
      </c>
      <c r="CJ62" t="s">
        <v>419</v>
      </c>
      <c r="CK62" t="s">
        <v>419</v>
      </c>
      <c r="CL62" t="s">
        <v>419</v>
      </c>
      <c r="CM62">
        <f>$B$11*DK62+$C$11*DL62+$F$11*DW62*(1-DZ62)</f>
        <v>0</v>
      </c>
      <c r="CN62">
        <f>CM62*CO62</f>
        <v>0</v>
      </c>
      <c r="CO62">
        <f>($B$11*$D$9+$C$11*$D$9+$F$11*((EJ62+EB62)/MAX(EJ62+EB62+EK62, 0.1)*$I$9+EK62/MAX(EJ62+EB62+EK62, 0.1)*$J$9))/($B$11+$C$11+$F$11)</f>
        <v>0</v>
      </c>
      <c r="CP62">
        <f>($B$11*$K$9+$C$11*$K$9+$F$11*((EJ62+EB62)/MAX(EJ62+EB62+EK62, 0.1)*$P$9+EK62/MAX(EJ62+EB62+EK62, 0.1)*$Q$9))/($B$11+$C$11+$F$11)</f>
        <v>0</v>
      </c>
      <c r="CQ62">
        <v>6</v>
      </c>
      <c r="CR62">
        <v>0.5</v>
      </c>
      <c r="CS62" t="s">
        <v>420</v>
      </c>
      <c r="CT62">
        <v>2</v>
      </c>
      <c r="CU62">
        <v>1690475942.25</v>
      </c>
      <c r="CV62">
        <v>1983.552666666666</v>
      </c>
      <c r="CW62">
        <v>2000.039666666667</v>
      </c>
      <c r="CX62">
        <v>3.356122666666666</v>
      </c>
      <c r="CY62">
        <v>0.3763308666666667</v>
      </c>
      <c r="CZ62">
        <v>1984.302666666666</v>
      </c>
      <c r="DA62">
        <v>3.344225333333333</v>
      </c>
      <c r="DB62">
        <v>600.2400999999999</v>
      </c>
      <c r="DC62">
        <v>101.3514333333333</v>
      </c>
      <c r="DD62">
        <v>0.1000317866666667</v>
      </c>
      <c r="DE62">
        <v>28.71856666666667</v>
      </c>
      <c r="DF62">
        <v>28.19624333333334</v>
      </c>
      <c r="DG62">
        <v>999.9000000000002</v>
      </c>
      <c r="DH62">
        <v>0</v>
      </c>
      <c r="DI62">
        <v>0</v>
      </c>
      <c r="DJ62">
        <v>10000.78533333333</v>
      </c>
      <c r="DK62">
        <v>0</v>
      </c>
      <c r="DL62">
        <v>1667.899000000001</v>
      </c>
      <c r="DM62">
        <v>-16.48689333333333</v>
      </c>
      <c r="DN62">
        <v>1990.232333333334</v>
      </c>
      <c r="DO62">
        <v>2000.792666666667</v>
      </c>
      <c r="DP62">
        <v>2.979793</v>
      </c>
      <c r="DQ62">
        <v>2000.039666666667</v>
      </c>
      <c r="DR62">
        <v>0.3763308666666667</v>
      </c>
      <c r="DS62">
        <v>0.3401482</v>
      </c>
      <c r="DT62">
        <v>0.03814169666666668</v>
      </c>
      <c r="DU62">
        <v>-7.858859333333333</v>
      </c>
      <c r="DV62">
        <v>-33.00981</v>
      </c>
      <c r="DW62">
        <v>249.9912</v>
      </c>
      <c r="DX62">
        <v>0.9000584000000001</v>
      </c>
      <c r="DY62">
        <v>0.09994194666666671</v>
      </c>
      <c r="DZ62">
        <v>0</v>
      </c>
      <c r="EA62">
        <v>695.5435333333332</v>
      </c>
      <c r="EB62">
        <v>4.99931</v>
      </c>
      <c r="EC62">
        <v>3606.041</v>
      </c>
      <c r="ED62">
        <v>2117.791333333333</v>
      </c>
      <c r="EE62">
        <v>36.89566666666666</v>
      </c>
      <c r="EF62">
        <v>39.56199999999998</v>
      </c>
      <c r="EG62">
        <v>38.12913333333334</v>
      </c>
      <c r="EH62">
        <v>39.06199999999999</v>
      </c>
      <c r="EI62">
        <v>38.67459999999999</v>
      </c>
      <c r="EJ62">
        <v>220.5073333333334</v>
      </c>
      <c r="EK62">
        <v>24.48266666666667</v>
      </c>
      <c r="EL62">
        <v>0</v>
      </c>
      <c r="EM62">
        <v>72.09999990463257</v>
      </c>
      <c r="EN62">
        <v>0</v>
      </c>
      <c r="EO62">
        <v>696.08308</v>
      </c>
      <c r="EP62">
        <v>48.34007683465101</v>
      </c>
      <c r="EQ62">
        <v>-49.48923119427457</v>
      </c>
      <c r="ER62">
        <v>3604.3216</v>
      </c>
      <c r="ES62">
        <v>15</v>
      </c>
      <c r="ET62">
        <v>1690474531.1</v>
      </c>
      <c r="EU62" t="s">
        <v>590</v>
      </c>
      <c r="EV62">
        <v>1690474508.6</v>
      </c>
      <c r="EW62">
        <v>1690474425.1</v>
      </c>
      <c r="EX62">
        <v>28</v>
      </c>
      <c r="EY62">
        <v>0.048</v>
      </c>
      <c r="EZ62">
        <v>0.005</v>
      </c>
      <c r="FA62">
        <v>1.115</v>
      </c>
      <c r="FB62">
        <v>0.007</v>
      </c>
      <c r="FC62">
        <v>1</v>
      </c>
      <c r="FD62">
        <v>0</v>
      </c>
      <c r="FE62">
        <v>0.3</v>
      </c>
      <c r="FF62">
        <v>0.02</v>
      </c>
      <c r="FG62">
        <v>10.53268021052554</v>
      </c>
      <c r="FH62">
        <v>0.6335714456028407</v>
      </c>
      <c r="FI62">
        <v>0.1188343043896943</v>
      </c>
      <c r="FJ62">
        <v>1</v>
      </c>
      <c r="FK62">
        <v>-16.387345</v>
      </c>
      <c r="FL62">
        <v>-1.291987992495287</v>
      </c>
      <c r="FM62">
        <v>0.1859894203308352</v>
      </c>
      <c r="FN62">
        <v>1</v>
      </c>
      <c r="FO62">
        <v>1983.553333333333</v>
      </c>
      <c r="FP62">
        <v>0.008542825357571804</v>
      </c>
      <c r="FQ62">
        <v>0.03918616535914077</v>
      </c>
      <c r="FR62">
        <v>1</v>
      </c>
      <c r="FS62">
        <v>2.98051025</v>
      </c>
      <c r="FT62">
        <v>-0.01692551594747373</v>
      </c>
      <c r="FU62">
        <v>0.001851004440162161</v>
      </c>
      <c r="FV62">
        <v>1</v>
      </c>
      <c r="FW62">
        <v>3.356307666666666</v>
      </c>
      <c r="FX62">
        <v>-0.02291319243603304</v>
      </c>
      <c r="FY62">
        <v>0.001866880969841277</v>
      </c>
      <c r="FZ62">
        <v>1</v>
      </c>
      <c r="GA62">
        <v>5</v>
      </c>
      <c r="GB62">
        <v>5</v>
      </c>
      <c r="GC62" t="s">
        <v>459</v>
      </c>
      <c r="GD62">
        <v>3.17411</v>
      </c>
      <c r="GE62">
        <v>2.79694</v>
      </c>
      <c r="GF62">
        <v>0.289505</v>
      </c>
      <c r="GG62">
        <v>0.291809</v>
      </c>
      <c r="GH62">
        <v>0.0259295</v>
      </c>
      <c r="GI62">
        <v>0.00348801</v>
      </c>
      <c r="GJ62">
        <v>22036.7</v>
      </c>
      <c r="GK62">
        <v>17520.6</v>
      </c>
      <c r="GL62">
        <v>29016.3</v>
      </c>
      <c r="GM62">
        <v>24258.6</v>
      </c>
      <c r="GN62">
        <v>35996.9</v>
      </c>
      <c r="GO62">
        <v>35304.4</v>
      </c>
      <c r="GP62">
        <v>40041.9</v>
      </c>
      <c r="GQ62">
        <v>39580.4</v>
      </c>
      <c r="GR62">
        <v>2.1258</v>
      </c>
      <c r="GS62">
        <v>1.70243</v>
      </c>
      <c r="GT62">
        <v>0.0376292</v>
      </c>
      <c r="GU62">
        <v>0</v>
      </c>
      <c r="GV62">
        <v>27.592</v>
      </c>
      <c r="GW62">
        <v>999.9</v>
      </c>
      <c r="GX62">
        <v>30.9</v>
      </c>
      <c r="GY62">
        <v>35.7</v>
      </c>
      <c r="GZ62">
        <v>17.8998</v>
      </c>
      <c r="HA62">
        <v>62.088</v>
      </c>
      <c r="HB62">
        <v>36.0016</v>
      </c>
      <c r="HC62">
        <v>1</v>
      </c>
      <c r="HD62">
        <v>0.2764</v>
      </c>
      <c r="HE62">
        <v>0.694025</v>
      </c>
      <c r="HF62">
        <v>20.2732</v>
      </c>
      <c r="HG62">
        <v>5.22523</v>
      </c>
      <c r="HH62">
        <v>11.9141</v>
      </c>
      <c r="HI62">
        <v>4.9637</v>
      </c>
      <c r="HJ62">
        <v>3.292</v>
      </c>
      <c r="HK62">
        <v>9999</v>
      </c>
      <c r="HL62">
        <v>9999</v>
      </c>
      <c r="HM62">
        <v>9999</v>
      </c>
      <c r="HN62">
        <v>999.9</v>
      </c>
      <c r="HO62">
        <v>4.97026</v>
      </c>
      <c r="HP62">
        <v>1.87528</v>
      </c>
      <c r="HQ62">
        <v>1.87395</v>
      </c>
      <c r="HR62">
        <v>1.87317</v>
      </c>
      <c r="HS62">
        <v>1.87468</v>
      </c>
      <c r="HT62">
        <v>1.86957</v>
      </c>
      <c r="HU62">
        <v>1.87378</v>
      </c>
      <c r="HV62">
        <v>1.87883</v>
      </c>
      <c r="HW62">
        <v>0</v>
      </c>
      <c r="HX62">
        <v>0</v>
      </c>
      <c r="HY62">
        <v>0</v>
      </c>
      <c r="HZ62">
        <v>0</v>
      </c>
      <c r="IA62" t="s">
        <v>423</v>
      </c>
      <c r="IB62" t="s">
        <v>424</v>
      </c>
      <c r="IC62" t="s">
        <v>425</v>
      </c>
      <c r="ID62" t="s">
        <v>425</v>
      </c>
      <c r="IE62" t="s">
        <v>425</v>
      </c>
      <c r="IF62" t="s">
        <v>425</v>
      </c>
      <c r="IG62">
        <v>0</v>
      </c>
      <c r="IH62">
        <v>100</v>
      </c>
      <c r="II62">
        <v>100</v>
      </c>
      <c r="IJ62">
        <v>-0.75</v>
      </c>
      <c r="IK62">
        <v>0.0119</v>
      </c>
      <c r="IL62">
        <v>1.115499272603144</v>
      </c>
      <c r="IM62">
        <v>0.0006505169527216642</v>
      </c>
      <c r="IN62">
        <v>-9.946525650119643E-07</v>
      </c>
      <c r="IO62">
        <v>9.726639054903232E-11</v>
      </c>
      <c r="IP62">
        <v>0.006980820845318161</v>
      </c>
      <c r="IQ62">
        <v>-0.001002495894158835</v>
      </c>
      <c r="IR62">
        <v>0.0007384742138202362</v>
      </c>
      <c r="IS62">
        <v>2.770066711642725E-07</v>
      </c>
      <c r="IT62">
        <v>0</v>
      </c>
      <c r="IU62">
        <v>1810</v>
      </c>
      <c r="IV62">
        <v>1</v>
      </c>
      <c r="IW62">
        <v>29</v>
      </c>
      <c r="IX62">
        <v>24</v>
      </c>
      <c r="IY62">
        <v>25.4</v>
      </c>
      <c r="IZ62">
        <v>3.86719</v>
      </c>
      <c r="JA62">
        <v>2.37061</v>
      </c>
      <c r="JB62">
        <v>1.42578</v>
      </c>
      <c r="JC62">
        <v>2.26807</v>
      </c>
      <c r="JD62">
        <v>1.54785</v>
      </c>
      <c r="JE62">
        <v>2.40723</v>
      </c>
      <c r="JF62">
        <v>38.4034</v>
      </c>
      <c r="JG62">
        <v>14.8062</v>
      </c>
      <c r="JH62">
        <v>18</v>
      </c>
      <c r="JI62">
        <v>631.33</v>
      </c>
      <c r="JJ62">
        <v>354.199</v>
      </c>
      <c r="JK62">
        <v>28.2162</v>
      </c>
      <c r="JL62">
        <v>30.6411</v>
      </c>
      <c r="JM62">
        <v>30.0009</v>
      </c>
      <c r="JN62">
        <v>30.528</v>
      </c>
      <c r="JO62">
        <v>30.4655</v>
      </c>
      <c r="JP62">
        <v>77.4285</v>
      </c>
      <c r="JQ62">
        <v>100</v>
      </c>
      <c r="JR62">
        <v>0</v>
      </c>
      <c r="JS62">
        <v>28.0236</v>
      </c>
      <c r="JT62">
        <v>2000</v>
      </c>
      <c r="JU62">
        <v>21.2188</v>
      </c>
      <c r="JV62">
        <v>94.5658</v>
      </c>
      <c r="JW62">
        <v>100.698</v>
      </c>
    </row>
    <row r="63" spans="1:283">
      <c r="A63">
        <v>47</v>
      </c>
      <c r="B63">
        <v>1690476019.5</v>
      </c>
      <c r="C63">
        <v>5999.900000095367</v>
      </c>
      <c r="D63" t="s">
        <v>641</v>
      </c>
      <c r="E63" t="s">
        <v>642</v>
      </c>
      <c r="F63">
        <v>15</v>
      </c>
      <c r="L63" t="s">
        <v>625</v>
      </c>
      <c r="N63" t="s">
        <v>530</v>
      </c>
      <c r="O63" t="s">
        <v>626</v>
      </c>
      <c r="P63">
        <v>1690476011.75</v>
      </c>
      <c r="Q63">
        <f>(R63)/1000</f>
        <v>0</v>
      </c>
      <c r="R63">
        <f>1000*DB63*AP63*(CX63-CY63)/(100*CQ63*(1000-AP63*CX63))</f>
        <v>0</v>
      </c>
      <c r="S63">
        <f>DB63*AP63*(CW63-CV63*(1000-AP63*CY63)/(1000-AP63*CX63))/(100*CQ63)</f>
        <v>0</v>
      </c>
      <c r="T63">
        <f>CV63 - IF(AP63&gt;1, S63*CQ63*100.0/(AR63*DJ63), 0)</f>
        <v>0</v>
      </c>
      <c r="U63">
        <f>((AA63-Q63/2)*T63-S63)/(AA63+Q63/2)</f>
        <v>0</v>
      </c>
      <c r="V63">
        <f>U63*(DC63+DD63)/1000.0</f>
        <v>0</v>
      </c>
      <c r="W63">
        <f>(CV63 - IF(AP63&gt;1, S63*CQ63*100.0/(AR63*DJ63), 0))*(DC63+DD63)/1000.0</f>
        <v>0</v>
      </c>
      <c r="X63">
        <f>2.0/((1/Z63-1/Y63)+SIGN(Z63)*SQRT((1/Z63-1/Y63)*(1/Z63-1/Y63) + 4*CR63/((CR63+1)*(CR63+1))*(2*1/Z63*1/Y63-1/Y63*1/Y63)))</f>
        <v>0</v>
      </c>
      <c r="Y63">
        <f>IF(LEFT(CS63,1)&lt;&gt;"0",IF(LEFT(CS63,1)="1",3.0,CT63),$D$5+$E$5*(DJ63*DC63/($K$5*1000))+$F$5*(DJ63*DC63/($K$5*1000))*MAX(MIN(CQ63,$J$5),$I$5)*MAX(MIN(CQ63,$J$5),$I$5)+$G$5*MAX(MIN(CQ63,$J$5),$I$5)*(DJ63*DC63/($K$5*1000))+$H$5*(DJ63*DC63/($K$5*1000))*(DJ63*DC63/($K$5*1000)))</f>
        <v>0</v>
      </c>
      <c r="Z63">
        <f>Q63*(1000-(1000*0.61365*exp(17.502*AD63/(240.97+AD63))/(DC63+DD63)+CX63)/2)/(1000*0.61365*exp(17.502*AD63/(240.97+AD63))/(DC63+DD63)-CX63)</f>
        <v>0</v>
      </c>
      <c r="AA63">
        <f>1/((CR63+1)/(X63/1.6)+1/(Y63/1.37)) + CR63/((CR63+1)/(X63/1.6) + CR63/(Y63/1.37))</f>
        <v>0</v>
      </c>
      <c r="AB63">
        <f>(CM63*CP63)</f>
        <v>0</v>
      </c>
      <c r="AC63">
        <f>(DE63+(AB63+2*0.95*5.67E-8*(((DE63+$B$7)+273)^4-(DE63+273)^4)-44100*Q63)/(1.84*29.3*Y63+8*0.95*5.67E-8*(DE63+273)^3))</f>
        <v>0</v>
      </c>
      <c r="AD63">
        <f>($C$7*DF63+$D$7*DG63+$E$7*AC63)</f>
        <v>0</v>
      </c>
      <c r="AE63">
        <f>0.61365*exp(17.502*AD63/(240.97+AD63))</f>
        <v>0</v>
      </c>
      <c r="AF63">
        <f>(AG63/AH63*100)</f>
        <v>0</v>
      </c>
      <c r="AG63">
        <f>CX63*(DC63+DD63)/1000</f>
        <v>0</v>
      </c>
      <c r="AH63">
        <f>0.61365*exp(17.502*DE63/(240.97+DE63))</f>
        <v>0</v>
      </c>
      <c r="AI63">
        <f>(AE63-CX63*(DC63+DD63)/1000)</f>
        <v>0</v>
      </c>
      <c r="AJ63">
        <f>(-Q63*44100)</f>
        <v>0</v>
      </c>
      <c r="AK63">
        <f>2*29.3*Y63*0.92*(DE63-AD63)</f>
        <v>0</v>
      </c>
      <c r="AL63">
        <f>2*0.95*5.67E-8*(((DE63+$B$7)+273)^4-(AD63+273)^4)</f>
        <v>0</v>
      </c>
      <c r="AM63">
        <f>AB63+AL63+AJ63+AK63</f>
        <v>0</v>
      </c>
      <c r="AN63">
        <v>0</v>
      </c>
      <c r="AO63">
        <v>0</v>
      </c>
      <c r="AP63">
        <f>IF(AN63*$H$13&gt;=AR63,1.0,(AR63/(AR63-AN63*$H$13)))</f>
        <v>0</v>
      </c>
      <c r="AQ63">
        <f>(AP63-1)*100</f>
        <v>0</v>
      </c>
      <c r="AR63">
        <f>MAX(0,($B$13+$C$13*DJ63)/(1+$D$13*DJ63)*DC63/(DE63+273)*$E$13)</f>
        <v>0</v>
      </c>
      <c r="AS63" t="s">
        <v>559</v>
      </c>
      <c r="AT63">
        <v>12559.4</v>
      </c>
      <c r="AU63">
        <v>586.6096000000001</v>
      </c>
      <c r="AV63">
        <v>2296.48</v>
      </c>
      <c r="AW63">
        <f>1-AU63/AV63</f>
        <v>0</v>
      </c>
      <c r="AX63">
        <v>-1.734257349012964</v>
      </c>
      <c r="AY63" t="s">
        <v>643</v>
      </c>
      <c r="AZ63">
        <v>12583.7</v>
      </c>
      <c r="BA63">
        <v>692.4064999999999</v>
      </c>
      <c r="BB63">
        <v>1766.95</v>
      </c>
      <c r="BC63">
        <f>1-BA63/BB63</f>
        <v>0</v>
      </c>
      <c r="BD63">
        <v>0.5</v>
      </c>
      <c r="BE63">
        <f>CN63</f>
        <v>0</v>
      </c>
      <c r="BF63">
        <f>S63</f>
        <v>0</v>
      </c>
      <c r="BG63">
        <f>BC63*BD63*BE63</f>
        <v>0</v>
      </c>
      <c r="BH63">
        <f>(BF63-AX63)/BE63</f>
        <v>0</v>
      </c>
      <c r="BI63">
        <f>(AV63-BB63)/BB63</f>
        <v>0</v>
      </c>
      <c r="BJ63">
        <f>AU63/(AW63+AU63/BB63)</f>
        <v>0</v>
      </c>
      <c r="BK63" t="s">
        <v>644</v>
      </c>
      <c r="BL63">
        <v>606.24</v>
      </c>
      <c r="BM63">
        <f>IF(BL63&lt;&gt;0, BL63, BJ63)</f>
        <v>0</v>
      </c>
      <c r="BN63">
        <f>1-BM63/BB63</f>
        <v>0</v>
      </c>
      <c r="BO63">
        <f>(BB63-BA63)/(BB63-BM63)</f>
        <v>0</v>
      </c>
      <c r="BP63">
        <f>(AV63-BB63)/(AV63-BM63)</f>
        <v>0</v>
      </c>
      <c r="BQ63">
        <f>(BB63-BA63)/(BB63-AU63)</f>
        <v>0</v>
      </c>
      <c r="BR63">
        <f>(AV63-BB63)/(AV63-AU63)</f>
        <v>0</v>
      </c>
      <c r="BS63">
        <f>(BO63*BM63/BA63)</f>
        <v>0</v>
      </c>
      <c r="BT63">
        <f>(1-BS63)</f>
        <v>0</v>
      </c>
      <c r="BU63">
        <v>3636</v>
      </c>
      <c r="BV63">
        <v>300</v>
      </c>
      <c r="BW63">
        <v>300</v>
      </c>
      <c r="BX63">
        <v>300</v>
      </c>
      <c r="BY63">
        <v>12583.7</v>
      </c>
      <c r="BZ63">
        <v>1710.13</v>
      </c>
      <c r="CA63">
        <v>-0.0103067</v>
      </c>
      <c r="CB63">
        <v>-6.64</v>
      </c>
      <c r="CC63" t="s">
        <v>419</v>
      </c>
      <c r="CD63" t="s">
        <v>419</v>
      </c>
      <c r="CE63" t="s">
        <v>419</v>
      </c>
      <c r="CF63" t="s">
        <v>419</v>
      </c>
      <c r="CG63" t="s">
        <v>419</v>
      </c>
      <c r="CH63" t="s">
        <v>419</v>
      </c>
      <c r="CI63" t="s">
        <v>419</v>
      </c>
      <c r="CJ63" t="s">
        <v>419</v>
      </c>
      <c r="CK63" t="s">
        <v>419</v>
      </c>
      <c r="CL63" t="s">
        <v>419</v>
      </c>
      <c r="CM63">
        <f>$B$11*DK63+$C$11*DL63+$F$11*DW63*(1-DZ63)</f>
        <v>0</v>
      </c>
      <c r="CN63">
        <f>CM63*CO63</f>
        <v>0</v>
      </c>
      <c r="CO63">
        <f>($B$11*$D$9+$C$11*$D$9+$F$11*((EJ63+EB63)/MAX(EJ63+EB63+EK63, 0.1)*$I$9+EK63/MAX(EJ63+EB63+EK63, 0.1)*$J$9))/($B$11+$C$11+$F$11)</f>
        <v>0</v>
      </c>
      <c r="CP63">
        <f>($B$11*$K$9+$C$11*$K$9+$F$11*((EJ63+EB63)/MAX(EJ63+EB63+EK63, 0.1)*$P$9+EK63/MAX(EJ63+EB63+EK63, 0.1)*$Q$9))/($B$11+$C$11+$F$11)</f>
        <v>0</v>
      </c>
      <c r="CQ63">
        <v>6</v>
      </c>
      <c r="CR63">
        <v>0.5</v>
      </c>
      <c r="CS63" t="s">
        <v>420</v>
      </c>
      <c r="CT63">
        <v>2</v>
      </c>
      <c r="CU63">
        <v>1690476011.75</v>
      </c>
      <c r="CV63">
        <v>1989.076333333333</v>
      </c>
      <c r="CW63">
        <v>1999.985666666666</v>
      </c>
      <c r="CX63">
        <v>3.277855</v>
      </c>
      <c r="CY63">
        <v>0.3741166333333333</v>
      </c>
      <c r="CZ63">
        <v>1989.839333333333</v>
      </c>
      <c r="DA63">
        <v>3.266258666666667</v>
      </c>
      <c r="DB63">
        <v>600.2403333333334</v>
      </c>
      <c r="DC63">
        <v>101.3520666666667</v>
      </c>
      <c r="DD63">
        <v>0.1000571033333333</v>
      </c>
      <c r="DE63">
        <v>28.63980333333333</v>
      </c>
      <c r="DF63">
        <v>28.04116666666667</v>
      </c>
      <c r="DG63">
        <v>999.9000000000002</v>
      </c>
      <c r="DH63">
        <v>0</v>
      </c>
      <c r="DI63">
        <v>0</v>
      </c>
      <c r="DJ63">
        <v>9999.750666666667</v>
      </c>
      <c r="DK63">
        <v>0</v>
      </c>
      <c r="DL63">
        <v>1677.038333333333</v>
      </c>
      <c r="DM63">
        <v>-10.90914666666666</v>
      </c>
      <c r="DN63">
        <v>1995.618</v>
      </c>
      <c r="DO63">
        <v>2000.734</v>
      </c>
      <c r="DP63">
        <v>2.903737666666667</v>
      </c>
      <c r="DQ63">
        <v>1999.985666666666</v>
      </c>
      <c r="DR63">
        <v>0.3741166333333333</v>
      </c>
      <c r="DS63">
        <v>0.3322173666666666</v>
      </c>
      <c r="DT63">
        <v>0.03791749333333334</v>
      </c>
      <c r="DU63">
        <v>-8.162437333333333</v>
      </c>
      <c r="DV63">
        <v>-33.07025</v>
      </c>
      <c r="DW63">
        <v>125.0025666666667</v>
      </c>
      <c r="DX63">
        <v>0.9001468666666665</v>
      </c>
      <c r="DY63">
        <v>0.0998528133333333</v>
      </c>
      <c r="DZ63">
        <v>0</v>
      </c>
      <c r="EA63">
        <v>692.3471666666667</v>
      </c>
      <c r="EB63">
        <v>4.99931</v>
      </c>
      <c r="EC63">
        <v>2761.464</v>
      </c>
      <c r="ED63">
        <v>1037.381333333333</v>
      </c>
      <c r="EE63">
        <v>36.48726666666666</v>
      </c>
      <c r="EF63">
        <v>39.43286666666665</v>
      </c>
      <c r="EG63">
        <v>37.83299999999999</v>
      </c>
      <c r="EH63">
        <v>38.99159999999998</v>
      </c>
      <c r="EI63">
        <v>38.40393333333333</v>
      </c>
      <c r="EJ63">
        <v>108.02</v>
      </c>
      <c r="EK63">
        <v>11.986</v>
      </c>
      <c r="EL63">
        <v>0</v>
      </c>
      <c r="EM63">
        <v>68.79999995231628</v>
      </c>
      <c r="EN63">
        <v>0</v>
      </c>
      <c r="EO63">
        <v>692.4064999999999</v>
      </c>
      <c r="EP63">
        <v>24.55839317510157</v>
      </c>
      <c r="EQ63">
        <v>55.48888889276127</v>
      </c>
      <c r="ER63">
        <v>2761.579615384615</v>
      </c>
      <c r="ES63">
        <v>15</v>
      </c>
      <c r="ET63">
        <v>1690474531.1</v>
      </c>
      <c r="EU63" t="s">
        <v>590</v>
      </c>
      <c r="EV63">
        <v>1690474508.6</v>
      </c>
      <c r="EW63">
        <v>1690474425.1</v>
      </c>
      <c r="EX63">
        <v>28</v>
      </c>
      <c r="EY63">
        <v>0.048</v>
      </c>
      <c r="EZ63">
        <v>0.005</v>
      </c>
      <c r="FA63">
        <v>1.115</v>
      </c>
      <c r="FB63">
        <v>0.007</v>
      </c>
      <c r="FC63">
        <v>1</v>
      </c>
      <c r="FD63">
        <v>0</v>
      </c>
      <c r="FE63">
        <v>0.3</v>
      </c>
      <c r="FF63">
        <v>0.02</v>
      </c>
      <c r="FG63">
        <v>5.118618758836224</v>
      </c>
      <c r="FH63">
        <v>-0.818405029224503</v>
      </c>
      <c r="FI63">
        <v>0.0921935916550649</v>
      </c>
      <c r="FJ63">
        <v>1</v>
      </c>
      <c r="FK63">
        <v>-10.901745</v>
      </c>
      <c r="FL63">
        <v>0.2732600375234776</v>
      </c>
      <c r="FM63">
        <v>0.09114587744379872</v>
      </c>
      <c r="FN63">
        <v>1</v>
      </c>
      <c r="FO63">
        <v>1989.085666666667</v>
      </c>
      <c r="FP63">
        <v>0.1844716351520522</v>
      </c>
      <c r="FQ63">
        <v>0.06025962348226722</v>
      </c>
      <c r="FR63">
        <v>1</v>
      </c>
      <c r="FS63">
        <v>2.90567875</v>
      </c>
      <c r="FT63">
        <v>-0.03271260787993498</v>
      </c>
      <c r="FU63">
        <v>0.003262270058946666</v>
      </c>
      <c r="FV63">
        <v>1</v>
      </c>
      <c r="FW63">
        <v>3.278291333333334</v>
      </c>
      <c r="FX63">
        <v>-0.02668137931035026</v>
      </c>
      <c r="FY63">
        <v>0.001961213456567689</v>
      </c>
      <c r="FZ63">
        <v>1</v>
      </c>
      <c r="GA63">
        <v>5</v>
      </c>
      <c r="GB63">
        <v>5</v>
      </c>
      <c r="GC63" t="s">
        <v>459</v>
      </c>
      <c r="GD63">
        <v>3.17422</v>
      </c>
      <c r="GE63">
        <v>2.79677</v>
      </c>
      <c r="GF63">
        <v>0.289912</v>
      </c>
      <c r="GG63">
        <v>0.291761</v>
      </c>
      <c r="GH63">
        <v>0.0254075</v>
      </c>
      <c r="GI63">
        <v>0.0034639</v>
      </c>
      <c r="GJ63">
        <v>22021.4</v>
      </c>
      <c r="GK63">
        <v>17520</v>
      </c>
      <c r="GL63">
        <v>29013.5</v>
      </c>
      <c r="GM63">
        <v>24256.7</v>
      </c>
      <c r="GN63">
        <v>36012.5</v>
      </c>
      <c r="GO63">
        <v>35302.3</v>
      </c>
      <c r="GP63">
        <v>40037.9</v>
      </c>
      <c r="GQ63">
        <v>39577.3</v>
      </c>
      <c r="GR63">
        <v>2.12475</v>
      </c>
      <c r="GS63">
        <v>1.70257</v>
      </c>
      <c r="GT63">
        <v>0.0205785</v>
      </c>
      <c r="GU63">
        <v>0</v>
      </c>
      <c r="GV63">
        <v>27.7421</v>
      </c>
      <c r="GW63">
        <v>999.9</v>
      </c>
      <c r="GX63">
        <v>30.8</v>
      </c>
      <c r="GY63">
        <v>35.7</v>
      </c>
      <c r="GZ63">
        <v>17.8408</v>
      </c>
      <c r="HA63">
        <v>61.518</v>
      </c>
      <c r="HB63">
        <v>35.3686</v>
      </c>
      <c r="HC63">
        <v>1</v>
      </c>
      <c r="HD63">
        <v>0.280854</v>
      </c>
      <c r="HE63">
        <v>0.643622</v>
      </c>
      <c r="HF63">
        <v>20.2754</v>
      </c>
      <c r="HG63">
        <v>5.22702</v>
      </c>
      <c r="HH63">
        <v>11.9141</v>
      </c>
      <c r="HI63">
        <v>4.96365</v>
      </c>
      <c r="HJ63">
        <v>3.292</v>
      </c>
      <c r="HK63">
        <v>9999</v>
      </c>
      <c r="HL63">
        <v>9999</v>
      </c>
      <c r="HM63">
        <v>9999</v>
      </c>
      <c r="HN63">
        <v>999.9</v>
      </c>
      <c r="HO63">
        <v>4.97027</v>
      </c>
      <c r="HP63">
        <v>1.87527</v>
      </c>
      <c r="HQ63">
        <v>1.87396</v>
      </c>
      <c r="HR63">
        <v>1.87318</v>
      </c>
      <c r="HS63">
        <v>1.87466</v>
      </c>
      <c r="HT63">
        <v>1.86958</v>
      </c>
      <c r="HU63">
        <v>1.87378</v>
      </c>
      <c r="HV63">
        <v>1.87884</v>
      </c>
      <c r="HW63">
        <v>0</v>
      </c>
      <c r="HX63">
        <v>0</v>
      </c>
      <c r="HY63">
        <v>0</v>
      </c>
      <c r="HZ63">
        <v>0</v>
      </c>
      <c r="IA63" t="s">
        <v>423</v>
      </c>
      <c r="IB63" t="s">
        <v>424</v>
      </c>
      <c r="IC63" t="s">
        <v>425</v>
      </c>
      <c r="ID63" t="s">
        <v>425</v>
      </c>
      <c r="IE63" t="s">
        <v>425</v>
      </c>
      <c r="IF63" t="s">
        <v>425</v>
      </c>
      <c r="IG63">
        <v>0</v>
      </c>
      <c r="IH63">
        <v>100</v>
      </c>
      <c r="II63">
        <v>100</v>
      </c>
      <c r="IJ63">
        <v>-0.76</v>
      </c>
      <c r="IK63">
        <v>0.0116</v>
      </c>
      <c r="IL63">
        <v>1.115499272603144</v>
      </c>
      <c r="IM63">
        <v>0.0006505169527216642</v>
      </c>
      <c r="IN63">
        <v>-9.946525650119643E-07</v>
      </c>
      <c r="IO63">
        <v>9.726639054903232E-11</v>
      </c>
      <c r="IP63">
        <v>0.006980820845318161</v>
      </c>
      <c r="IQ63">
        <v>-0.001002495894158835</v>
      </c>
      <c r="IR63">
        <v>0.0007384742138202362</v>
      </c>
      <c r="IS63">
        <v>2.770066711642725E-07</v>
      </c>
      <c r="IT63">
        <v>0</v>
      </c>
      <c r="IU63">
        <v>1810</v>
      </c>
      <c r="IV63">
        <v>1</v>
      </c>
      <c r="IW63">
        <v>29</v>
      </c>
      <c r="IX63">
        <v>25.2</v>
      </c>
      <c r="IY63">
        <v>26.6</v>
      </c>
      <c r="IZ63">
        <v>3.86719</v>
      </c>
      <c r="JA63">
        <v>2.3645</v>
      </c>
      <c r="JB63">
        <v>1.42578</v>
      </c>
      <c r="JC63">
        <v>2.26685</v>
      </c>
      <c r="JD63">
        <v>1.54785</v>
      </c>
      <c r="JE63">
        <v>2.3584</v>
      </c>
      <c r="JF63">
        <v>38.4524</v>
      </c>
      <c r="JG63">
        <v>14.7975</v>
      </c>
      <c r="JH63">
        <v>18</v>
      </c>
      <c r="JI63">
        <v>631.278</v>
      </c>
      <c r="JJ63">
        <v>354.7</v>
      </c>
      <c r="JK63">
        <v>27.2874</v>
      </c>
      <c r="JL63">
        <v>30.7117</v>
      </c>
      <c r="JM63">
        <v>30.0004</v>
      </c>
      <c r="JN63">
        <v>30.6011</v>
      </c>
      <c r="JO63">
        <v>30.5405</v>
      </c>
      <c r="JP63">
        <v>77.4273</v>
      </c>
      <c r="JQ63">
        <v>100</v>
      </c>
      <c r="JR63">
        <v>0</v>
      </c>
      <c r="JS63">
        <v>27.2556</v>
      </c>
      <c r="JT63">
        <v>2000</v>
      </c>
      <c r="JU63">
        <v>21.2188</v>
      </c>
      <c r="JV63">
        <v>94.5565</v>
      </c>
      <c r="JW63">
        <v>100.69</v>
      </c>
    </row>
    <row r="64" spans="1:283">
      <c r="A64">
        <v>48</v>
      </c>
      <c r="B64">
        <v>1690476124</v>
      </c>
      <c r="C64">
        <v>6104.400000095367</v>
      </c>
      <c r="D64" t="s">
        <v>645</v>
      </c>
      <c r="E64" t="s">
        <v>646</v>
      </c>
      <c r="F64">
        <v>15</v>
      </c>
      <c r="L64" t="s">
        <v>625</v>
      </c>
      <c r="N64" t="s">
        <v>530</v>
      </c>
      <c r="O64" t="s">
        <v>626</v>
      </c>
      <c r="P64">
        <v>1690476116.25</v>
      </c>
      <c r="Q64">
        <f>(R64)/1000</f>
        <v>0</v>
      </c>
      <c r="R64">
        <f>1000*DB64*AP64*(CX64-CY64)/(100*CQ64*(1000-AP64*CX64))</f>
        <v>0</v>
      </c>
      <c r="S64">
        <f>DB64*AP64*(CW64-CV64*(1000-AP64*CY64)/(1000-AP64*CX64))/(100*CQ64)</f>
        <v>0</v>
      </c>
      <c r="T64">
        <f>CV64 - IF(AP64&gt;1, S64*CQ64*100.0/(AR64*DJ64), 0)</f>
        <v>0</v>
      </c>
      <c r="U64">
        <f>((AA64-Q64/2)*T64-S64)/(AA64+Q64/2)</f>
        <v>0</v>
      </c>
      <c r="V64">
        <f>U64*(DC64+DD64)/1000.0</f>
        <v>0</v>
      </c>
      <c r="W64">
        <f>(CV64 - IF(AP64&gt;1, S64*CQ64*100.0/(AR64*DJ64), 0))*(DC64+DD64)/1000.0</f>
        <v>0</v>
      </c>
      <c r="X64">
        <f>2.0/((1/Z64-1/Y64)+SIGN(Z64)*SQRT((1/Z64-1/Y64)*(1/Z64-1/Y64) + 4*CR64/((CR64+1)*(CR64+1))*(2*1/Z64*1/Y64-1/Y64*1/Y64)))</f>
        <v>0</v>
      </c>
      <c r="Y64">
        <f>IF(LEFT(CS64,1)&lt;&gt;"0",IF(LEFT(CS64,1)="1",3.0,CT64),$D$5+$E$5*(DJ64*DC64/($K$5*1000))+$F$5*(DJ64*DC64/($K$5*1000))*MAX(MIN(CQ64,$J$5),$I$5)*MAX(MIN(CQ64,$J$5),$I$5)+$G$5*MAX(MIN(CQ64,$J$5),$I$5)*(DJ64*DC64/($K$5*1000))+$H$5*(DJ64*DC64/($K$5*1000))*(DJ64*DC64/($K$5*1000)))</f>
        <v>0</v>
      </c>
      <c r="Z64">
        <f>Q64*(1000-(1000*0.61365*exp(17.502*AD64/(240.97+AD64))/(DC64+DD64)+CX64)/2)/(1000*0.61365*exp(17.502*AD64/(240.97+AD64))/(DC64+DD64)-CX64)</f>
        <v>0</v>
      </c>
      <c r="AA64">
        <f>1/((CR64+1)/(X64/1.6)+1/(Y64/1.37)) + CR64/((CR64+1)/(X64/1.6) + CR64/(Y64/1.37))</f>
        <v>0</v>
      </c>
      <c r="AB64">
        <f>(CM64*CP64)</f>
        <v>0</v>
      </c>
      <c r="AC64">
        <f>(DE64+(AB64+2*0.95*5.67E-8*(((DE64+$B$7)+273)^4-(DE64+273)^4)-44100*Q64)/(1.84*29.3*Y64+8*0.95*5.67E-8*(DE64+273)^3))</f>
        <v>0</v>
      </c>
      <c r="AD64">
        <f>($C$7*DF64+$D$7*DG64+$E$7*AC64)</f>
        <v>0</v>
      </c>
      <c r="AE64">
        <f>0.61365*exp(17.502*AD64/(240.97+AD64))</f>
        <v>0</v>
      </c>
      <c r="AF64">
        <f>(AG64/AH64*100)</f>
        <v>0</v>
      </c>
      <c r="AG64">
        <f>CX64*(DC64+DD64)/1000</f>
        <v>0</v>
      </c>
      <c r="AH64">
        <f>0.61365*exp(17.502*DE64/(240.97+DE64))</f>
        <v>0</v>
      </c>
      <c r="AI64">
        <f>(AE64-CX64*(DC64+DD64)/1000)</f>
        <v>0</v>
      </c>
      <c r="AJ64">
        <f>(-Q64*44100)</f>
        <v>0</v>
      </c>
      <c r="AK64">
        <f>2*29.3*Y64*0.92*(DE64-AD64)</f>
        <v>0</v>
      </c>
      <c r="AL64">
        <f>2*0.95*5.67E-8*(((DE64+$B$7)+273)^4-(AD64+273)^4)</f>
        <v>0</v>
      </c>
      <c r="AM64">
        <f>AB64+AL64+AJ64+AK64</f>
        <v>0</v>
      </c>
      <c r="AN64">
        <v>0</v>
      </c>
      <c r="AO64">
        <v>0</v>
      </c>
      <c r="AP64">
        <f>IF(AN64*$H$13&gt;=AR64,1.0,(AR64/(AR64-AN64*$H$13)))</f>
        <v>0</v>
      </c>
      <c r="AQ64">
        <f>(AP64-1)*100</f>
        <v>0</v>
      </c>
      <c r="AR64">
        <f>MAX(0,($B$13+$C$13*DJ64)/(1+$D$13*DJ64)*DC64/(DE64+273)*$E$13)</f>
        <v>0</v>
      </c>
      <c r="AS64" t="s">
        <v>559</v>
      </c>
      <c r="AT64">
        <v>12559.4</v>
      </c>
      <c r="AU64">
        <v>586.6096000000001</v>
      </c>
      <c r="AV64">
        <v>2296.48</v>
      </c>
      <c r="AW64">
        <f>1-AU64/AV64</f>
        <v>0</v>
      </c>
      <c r="AX64">
        <v>-1.734257349012964</v>
      </c>
      <c r="AY64" t="s">
        <v>647</v>
      </c>
      <c r="AZ64">
        <v>12580</v>
      </c>
      <c r="BA64">
        <v>680.5112399999999</v>
      </c>
      <c r="BB64">
        <v>1966.37</v>
      </c>
      <c r="BC64">
        <f>1-BA64/BB64</f>
        <v>0</v>
      </c>
      <c r="BD64">
        <v>0.5</v>
      </c>
      <c r="BE64">
        <f>CN64</f>
        <v>0</v>
      </c>
      <c r="BF64">
        <f>S64</f>
        <v>0</v>
      </c>
      <c r="BG64">
        <f>BC64*BD64*BE64</f>
        <v>0</v>
      </c>
      <c r="BH64">
        <f>(BF64-AX64)/BE64</f>
        <v>0</v>
      </c>
      <c r="BI64">
        <f>(AV64-BB64)/BB64</f>
        <v>0</v>
      </c>
      <c r="BJ64">
        <f>AU64/(AW64+AU64/BB64)</f>
        <v>0</v>
      </c>
      <c r="BK64" t="s">
        <v>648</v>
      </c>
      <c r="BL64">
        <v>611.3200000000001</v>
      </c>
      <c r="BM64">
        <f>IF(BL64&lt;&gt;0, BL64, BJ64)</f>
        <v>0</v>
      </c>
      <c r="BN64">
        <f>1-BM64/BB64</f>
        <v>0</v>
      </c>
      <c r="BO64">
        <f>(BB64-BA64)/(BB64-BM64)</f>
        <v>0</v>
      </c>
      <c r="BP64">
        <f>(AV64-BB64)/(AV64-BM64)</f>
        <v>0</v>
      </c>
      <c r="BQ64">
        <f>(BB64-BA64)/(BB64-AU64)</f>
        <v>0</v>
      </c>
      <c r="BR64">
        <f>(AV64-BB64)/(AV64-AU64)</f>
        <v>0</v>
      </c>
      <c r="BS64">
        <f>(BO64*BM64/BA64)</f>
        <v>0</v>
      </c>
      <c r="BT64">
        <f>(1-BS64)</f>
        <v>0</v>
      </c>
      <c r="BU64">
        <v>3638</v>
      </c>
      <c r="BV64">
        <v>300</v>
      </c>
      <c r="BW64">
        <v>300</v>
      </c>
      <c r="BX64">
        <v>300</v>
      </c>
      <c r="BY64">
        <v>12580</v>
      </c>
      <c r="BZ64">
        <v>1916</v>
      </c>
      <c r="CA64">
        <v>-0.0103698</v>
      </c>
      <c r="CB64">
        <v>-9</v>
      </c>
      <c r="CC64" t="s">
        <v>419</v>
      </c>
      <c r="CD64" t="s">
        <v>419</v>
      </c>
      <c r="CE64" t="s">
        <v>419</v>
      </c>
      <c r="CF64" t="s">
        <v>419</v>
      </c>
      <c r="CG64" t="s">
        <v>419</v>
      </c>
      <c r="CH64" t="s">
        <v>419</v>
      </c>
      <c r="CI64" t="s">
        <v>419</v>
      </c>
      <c r="CJ64" t="s">
        <v>419</v>
      </c>
      <c r="CK64" t="s">
        <v>419</v>
      </c>
      <c r="CL64" t="s">
        <v>419</v>
      </c>
      <c r="CM64">
        <f>$B$11*DK64+$C$11*DL64+$F$11*DW64*(1-DZ64)</f>
        <v>0</v>
      </c>
      <c r="CN64">
        <f>CM64*CO64</f>
        <v>0</v>
      </c>
      <c r="CO64">
        <f>($B$11*$D$9+$C$11*$D$9+$F$11*((EJ64+EB64)/MAX(EJ64+EB64+EK64, 0.1)*$I$9+EK64/MAX(EJ64+EB64+EK64, 0.1)*$J$9))/($B$11+$C$11+$F$11)</f>
        <v>0</v>
      </c>
      <c r="CP64">
        <f>($B$11*$K$9+$C$11*$K$9+$F$11*((EJ64+EB64)/MAX(EJ64+EB64+EK64, 0.1)*$P$9+EK64/MAX(EJ64+EB64+EK64, 0.1)*$Q$9))/($B$11+$C$11+$F$11)</f>
        <v>0</v>
      </c>
      <c r="CQ64">
        <v>6</v>
      </c>
      <c r="CR64">
        <v>0.5</v>
      </c>
      <c r="CS64" t="s">
        <v>420</v>
      </c>
      <c r="CT64">
        <v>2</v>
      </c>
      <c r="CU64">
        <v>1690476116.25</v>
      </c>
      <c r="CV64">
        <v>1993.285</v>
      </c>
      <c r="CW64">
        <v>2000.012666666667</v>
      </c>
      <c r="CX64">
        <v>3.212083</v>
      </c>
      <c r="CY64">
        <v>0.3775931333333334</v>
      </c>
      <c r="CZ64">
        <v>1993.764</v>
      </c>
      <c r="DA64">
        <v>3.188428</v>
      </c>
      <c r="DB64">
        <v>600.2210666666667</v>
      </c>
      <c r="DC64">
        <v>101.3498666666667</v>
      </c>
      <c r="DD64">
        <v>0.09975152</v>
      </c>
      <c r="DE64">
        <v>28.45507666666667</v>
      </c>
      <c r="DF64">
        <v>27.96315</v>
      </c>
      <c r="DG64">
        <v>999.9000000000002</v>
      </c>
      <c r="DH64">
        <v>0</v>
      </c>
      <c r="DI64">
        <v>0</v>
      </c>
      <c r="DJ64">
        <v>10001.66733333333</v>
      </c>
      <c r="DK64">
        <v>0</v>
      </c>
      <c r="DL64">
        <v>1672.033666666667</v>
      </c>
      <c r="DM64">
        <v>-6.727404333333332</v>
      </c>
      <c r="DN64">
        <v>1999.707333333333</v>
      </c>
      <c r="DO64">
        <v>2000.768</v>
      </c>
      <c r="DP64">
        <v>2.834489666666667</v>
      </c>
      <c r="DQ64">
        <v>2000.012666666667</v>
      </c>
      <c r="DR64">
        <v>0.3775931333333334</v>
      </c>
      <c r="DS64">
        <v>0.3255442333333333</v>
      </c>
      <c r="DT64">
        <v>0.03826903</v>
      </c>
      <c r="DU64">
        <v>-8.422915666666666</v>
      </c>
      <c r="DV64">
        <v>-32.97562</v>
      </c>
      <c r="DW64">
        <v>50.01063333333333</v>
      </c>
      <c r="DX64">
        <v>0.8998948333333333</v>
      </c>
      <c r="DY64">
        <v>0.1001051733333333</v>
      </c>
      <c r="DZ64">
        <v>0</v>
      </c>
      <c r="EA64">
        <v>680.5118666666666</v>
      </c>
      <c r="EB64">
        <v>4.99931</v>
      </c>
      <c r="EC64">
        <v>2130.858</v>
      </c>
      <c r="ED64">
        <v>389.0702666666666</v>
      </c>
      <c r="EE64">
        <v>35.93916666666666</v>
      </c>
      <c r="EF64">
        <v>39.32879999999999</v>
      </c>
      <c r="EG64">
        <v>37.5186</v>
      </c>
      <c r="EH64">
        <v>38.74369999999999</v>
      </c>
      <c r="EI64">
        <v>37.97896666666666</v>
      </c>
      <c r="EJ64">
        <v>40.50533333333333</v>
      </c>
      <c r="EK64">
        <v>4.508333333333334</v>
      </c>
      <c r="EL64">
        <v>0</v>
      </c>
      <c r="EM64">
        <v>104.0999999046326</v>
      </c>
      <c r="EN64">
        <v>0</v>
      </c>
      <c r="EO64">
        <v>680.5112399999999</v>
      </c>
      <c r="EP64">
        <v>0.1081538385586543</v>
      </c>
      <c r="EQ64">
        <v>249.3546139654856</v>
      </c>
      <c r="ER64">
        <v>2129.9916</v>
      </c>
      <c r="ES64">
        <v>15</v>
      </c>
      <c r="ET64">
        <v>1690476099</v>
      </c>
      <c r="EU64" t="s">
        <v>649</v>
      </c>
      <c r="EV64">
        <v>1690476091.5</v>
      </c>
      <c r="EW64">
        <v>1690476099</v>
      </c>
      <c r="EX64">
        <v>29</v>
      </c>
      <c r="EY64">
        <v>-0.091</v>
      </c>
      <c r="EZ64">
        <v>0.012</v>
      </c>
      <c r="FA64">
        <v>-0.479</v>
      </c>
      <c r="FB64">
        <v>0.019</v>
      </c>
      <c r="FC64">
        <v>2000</v>
      </c>
      <c r="FD64">
        <v>0</v>
      </c>
      <c r="FE64">
        <v>0.64</v>
      </c>
      <c r="FF64">
        <v>0.03</v>
      </c>
      <c r="FG64">
        <v>1.052128673147732</v>
      </c>
      <c r="FH64">
        <v>0.8544920995882845</v>
      </c>
      <c r="FI64">
        <v>0.1232960853633766</v>
      </c>
      <c r="FJ64">
        <v>1</v>
      </c>
      <c r="FK64">
        <v>-6.672912500000001</v>
      </c>
      <c r="FL64">
        <v>-1.063030018761712</v>
      </c>
      <c r="FM64">
        <v>0.1826385858019876</v>
      </c>
      <c r="FN64">
        <v>1</v>
      </c>
      <c r="FO64">
        <v>1993.286333333333</v>
      </c>
      <c r="FP64">
        <v>0.2127697441644222</v>
      </c>
      <c r="FQ64">
        <v>0.07373300180752514</v>
      </c>
      <c r="FR64">
        <v>1</v>
      </c>
      <c r="FS64">
        <v>2.8237945</v>
      </c>
      <c r="FT64">
        <v>0.1742985365853621</v>
      </c>
      <c r="FU64">
        <v>0.06081683080981781</v>
      </c>
      <c r="FV64">
        <v>1</v>
      </c>
      <c r="FW64">
        <v>3.212436</v>
      </c>
      <c r="FX64">
        <v>-0.04723328142381101</v>
      </c>
      <c r="FY64">
        <v>0.003628740461004806</v>
      </c>
      <c r="FZ64">
        <v>1</v>
      </c>
      <c r="GA64">
        <v>5</v>
      </c>
      <c r="GB64">
        <v>5</v>
      </c>
      <c r="GC64" t="s">
        <v>459</v>
      </c>
      <c r="GD64">
        <v>3.17398</v>
      </c>
      <c r="GE64">
        <v>2.79734</v>
      </c>
      <c r="GF64">
        <v>0.290166</v>
      </c>
      <c r="GG64">
        <v>0.291687</v>
      </c>
      <c r="GH64">
        <v>0.0248341</v>
      </c>
      <c r="GI64">
        <v>0.00349661</v>
      </c>
      <c r="GJ64">
        <v>22009.1</v>
      </c>
      <c r="GK64">
        <v>17518.6</v>
      </c>
      <c r="GL64">
        <v>29008.7</v>
      </c>
      <c r="GM64">
        <v>24253</v>
      </c>
      <c r="GN64">
        <v>36028.2</v>
      </c>
      <c r="GO64">
        <v>35295.6</v>
      </c>
      <c r="GP64">
        <v>40032.2</v>
      </c>
      <c r="GQ64">
        <v>39571.3</v>
      </c>
      <c r="GR64">
        <v>2.12185</v>
      </c>
      <c r="GS64">
        <v>1.70177</v>
      </c>
      <c r="GT64">
        <v>0.00310317</v>
      </c>
      <c r="GU64">
        <v>0</v>
      </c>
      <c r="GV64">
        <v>27.8734</v>
      </c>
      <c r="GW64">
        <v>999.9</v>
      </c>
      <c r="GX64">
        <v>30.7</v>
      </c>
      <c r="GY64">
        <v>35.7</v>
      </c>
      <c r="GZ64">
        <v>17.7851</v>
      </c>
      <c r="HA64">
        <v>61.638</v>
      </c>
      <c r="HB64">
        <v>35.3486</v>
      </c>
      <c r="HC64">
        <v>1</v>
      </c>
      <c r="HD64">
        <v>0.289654</v>
      </c>
      <c r="HE64">
        <v>0.349338</v>
      </c>
      <c r="HF64">
        <v>20.2771</v>
      </c>
      <c r="HG64">
        <v>5.22328</v>
      </c>
      <c r="HH64">
        <v>11.9141</v>
      </c>
      <c r="HI64">
        <v>4.9637</v>
      </c>
      <c r="HJ64">
        <v>3.292</v>
      </c>
      <c r="HK64">
        <v>9999</v>
      </c>
      <c r="HL64">
        <v>9999</v>
      </c>
      <c r="HM64">
        <v>9999</v>
      </c>
      <c r="HN64">
        <v>999.9</v>
      </c>
      <c r="HO64">
        <v>4.97027</v>
      </c>
      <c r="HP64">
        <v>1.87531</v>
      </c>
      <c r="HQ64">
        <v>1.874</v>
      </c>
      <c r="HR64">
        <v>1.87318</v>
      </c>
      <c r="HS64">
        <v>1.87469</v>
      </c>
      <c r="HT64">
        <v>1.86963</v>
      </c>
      <c r="HU64">
        <v>1.87378</v>
      </c>
      <c r="HV64">
        <v>1.87888</v>
      </c>
      <c r="HW64">
        <v>0</v>
      </c>
      <c r="HX64">
        <v>0</v>
      </c>
      <c r="HY64">
        <v>0</v>
      </c>
      <c r="HZ64">
        <v>0</v>
      </c>
      <c r="IA64" t="s">
        <v>423</v>
      </c>
      <c r="IB64" t="s">
        <v>424</v>
      </c>
      <c r="IC64" t="s">
        <v>425</v>
      </c>
      <c r="ID64" t="s">
        <v>425</v>
      </c>
      <c r="IE64" t="s">
        <v>425</v>
      </c>
      <c r="IF64" t="s">
        <v>425</v>
      </c>
      <c r="IG64">
        <v>0</v>
      </c>
      <c r="IH64">
        <v>100</v>
      </c>
      <c r="II64">
        <v>100</v>
      </c>
      <c r="IJ64">
        <v>-0.48</v>
      </c>
      <c r="IK64">
        <v>0.0236</v>
      </c>
      <c r="IL64">
        <v>-0.479047619047833</v>
      </c>
      <c r="IM64">
        <v>0</v>
      </c>
      <c r="IN64">
        <v>0</v>
      </c>
      <c r="IO64">
        <v>0</v>
      </c>
      <c r="IP64">
        <v>0.01933478596435611</v>
      </c>
      <c r="IQ64">
        <v>-0.001002495894158835</v>
      </c>
      <c r="IR64">
        <v>0.0007384742138202362</v>
      </c>
      <c r="IS64">
        <v>2.770066711642725E-07</v>
      </c>
      <c r="IT64">
        <v>0</v>
      </c>
      <c r="IU64">
        <v>1810</v>
      </c>
      <c r="IV64">
        <v>1</v>
      </c>
      <c r="IW64">
        <v>29</v>
      </c>
      <c r="IX64">
        <v>0.5</v>
      </c>
      <c r="IY64">
        <v>0.4</v>
      </c>
      <c r="IZ64">
        <v>3.86719</v>
      </c>
      <c r="JA64">
        <v>2.35718</v>
      </c>
      <c r="JB64">
        <v>1.42578</v>
      </c>
      <c r="JC64">
        <v>2.26807</v>
      </c>
      <c r="JD64">
        <v>1.54785</v>
      </c>
      <c r="JE64">
        <v>2.3938</v>
      </c>
      <c r="JF64">
        <v>38.5995</v>
      </c>
      <c r="JG64">
        <v>14.7887</v>
      </c>
      <c r="JH64">
        <v>18</v>
      </c>
      <c r="JI64">
        <v>630.364</v>
      </c>
      <c r="JJ64">
        <v>354.999</v>
      </c>
      <c r="JK64">
        <v>27.0969</v>
      </c>
      <c r="JL64">
        <v>30.8256</v>
      </c>
      <c r="JM64">
        <v>30.0005</v>
      </c>
      <c r="JN64">
        <v>30.727</v>
      </c>
      <c r="JO64">
        <v>30.6642</v>
      </c>
      <c r="JP64">
        <v>77.42659999999999</v>
      </c>
      <c r="JQ64">
        <v>100</v>
      </c>
      <c r="JR64">
        <v>0</v>
      </c>
      <c r="JS64">
        <v>27.132</v>
      </c>
      <c r="JT64">
        <v>2000</v>
      </c>
      <c r="JU64">
        <v>21.2188</v>
      </c>
      <c r="JV64">
        <v>94.542</v>
      </c>
      <c r="JW64">
        <v>100.675</v>
      </c>
    </row>
    <row r="65" spans="1:283">
      <c r="A65">
        <v>49</v>
      </c>
      <c r="B65">
        <v>1690476231.5</v>
      </c>
      <c r="C65">
        <v>6211.900000095367</v>
      </c>
      <c r="D65" t="s">
        <v>650</v>
      </c>
      <c r="E65" t="s">
        <v>651</v>
      </c>
      <c r="F65">
        <v>15</v>
      </c>
      <c r="L65" t="s">
        <v>625</v>
      </c>
      <c r="N65" t="s">
        <v>530</v>
      </c>
      <c r="O65" t="s">
        <v>626</v>
      </c>
      <c r="P65">
        <v>1690476223.5</v>
      </c>
      <c r="Q65">
        <f>(R65)/1000</f>
        <v>0</v>
      </c>
      <c r="R65">
        <f>1000*DB65*AP65*(CX65-CY65)/(100*CQ65*(1000-AP65*CX65))</f>
        <v>0</v>
      </c>
      <c r="S65">
        <f>DB65*AP65*(CW65-CV65*(1000-AP65*CY65)/(1000-AP65*CX65))/(100*CQ65)</f>
        <v>0</v>
      </c>
      <c r="T65">
        <f>CV65 - IF(AP65&gt;1, S65*CQ65*100.0/(AR65*DJ65), 0)</f>
        <v>0</v>
      </c>
      <c r="U65">
        <f>((AA65-Q65/2)*T65-S65)/(AA65+Q65/2)</f>
        <v>0</v>
      </c>
      <c r="V65">
        <f>U65*(DC65+DD65)/1000.0</f>
        <v>0</v>
      </c>
      <c r="W65">
        <f>(CV65 - IF(AP65&gt;1, S65*CQ65*100.0/(AR65*DJ65), 0))*(DC65+DD65)/1000.0</f>
        <v>0</v>
      </c>
      <c r="X65">
        <f>2.0/((1/Z65-1/Y65)+SIGN(Z65)*SQRT((1/Z65-1/Y65)*(1/Z65-1/Y65) + 4*CR65/((CR65+1)*(CR65+1))*(2*1/Z65*1/Y65-1/Y65*1/Y65)))</f>
        <v>0</v>
      </c>
      <c r="Y65">
        <f>IF(LEFT(CS65,1)&lt;&gt;"0",IF(LEFT(CS65,1)="1",3.0,CT65),$D$5+$E$5*(DJ65*DC65/($K$5*1000))+$F$5*(DJ65*DC65/($K$5*1000))*MAX(MIN(CQ65,$J$5),$I$5)*MAX(MIN(CQ65,$J$5),$I$5)+$G$5*MAX(MIN(CQ65,$J$5),$I$5)*(DJ65*DC65/($K$5*1000))+$H$5*(DJ65*DC65/($K$5*1000))*(DJ65*DC65/($K$5*1000)))</f>
        <v>0</v>
      </c>
      <c r="Z65">
        <f>Q65*(1000-(1000*0.61365*exp(17.502*AD65/(240.97+AD65))/(DC65+DD65)+CX65)/2)/(1000*0.61365*exp(17.502*AD65/(240.97+AD65))/(DC65+DD65)-CX65)</f>
        <v>0</v>
      </c>
      <c r="AA65">
        <f>1/((CR65+1)/(X65/1.6)+1/(Y65/1.37)) + CR65/((CR65+1)/(X65/1.6) + CR65/(Y65/1.37))</f>
        <v>0</v>
      </c>
      <c r="AB65">
        <f>(CM65*CP65)</f>
        <v>0</v>
      </c>
      <c r="AC65">
        <f>(DE65+(AB65+2*0.95*5.67E-8*(((DE65+$B$7)+273)^4-(DE65+273)^4)-44100*Q65)/(1.84*29.3*Y65+8*0.95*5.67E-8*(DE65+273)^3))</f>
        <v>0</v>
      </c>
      <c r="AD65">
        <f>($C$7*DF65+$D$7*DG65+$E$7*AC65)</f>
        <v>0</v>
      </c>
      <c r="AE65">
        <f>0.61365*exp(17.502*AD65/(240.97+AD65))</f>
        <v>0</v>
      </c>
      <c r="AF65">
        <f>(AG65/AH65*100)</f>
        <v>0</v>
      </c>
      <c r="AG65">
        <f>CX65*(DC65+DD65)/1000</f>
        <v>0</v>
      </c>
      <c r="AH65">
        <f>0.61365*exp(17.502*DE65/(240.97+DE65))</f>
        <v>0</v>
      </c>
      <c r="AI65">
        <f>(AE65-CX65*(DC65+DD65)/1000)</f>
        <v>0</v>
      </c>
      <c r="AJ65">
        <f>(-Q65*44100)</f>
        <v>0</v>
      </c>
      <c r="AK65">
        <f>2*29.3*Y65*0.92*(DE65-AD65)</f>
        <v>0</v>
      </c>
      <c r="AL65">
        <f>2*0.95*5.67E-8*(((DE65+$B$7)+273)^4-(AD65+273)^4)</f>
        <v>0</v>
      </c>
      <c r="AM65">
        <f>AB65+AL65+AJ65+AK65</f>
        <v>0</v>
      </c>
      <c r="AN65">
        <v>0</v>
      </c>
      <c r="AO65">
        <v>0</v>
      </c>
      <c r="AP65">
        <f>IF(AN65*$H$13&gt;=AR65,1.0,(AR65/(AR65-AN65*$H$13)))</f>
        <v>0</v>
      </c>
      <c r="AQ65">
        <f>(AP65-1)*100</f>
        <v>0</v>
      </c>
      <c r="AR65">
        <f>MAX(0,($B$13+$C$13*DJ65)/(1+$D$13*DJ65)*DC65/(DE65+273)*$E$13)</f>
        <v>0</v>
      </c>
      <c r="AS65" t="s">
        <v>652</v>
      </c>
      <c r="AT65">
        <v>12582</v>
      </c>
      <c r="AU65">
        <v>635.7226923076923</v>
      </c>
      <c r="AV65">
        <v>2255.79</v>
      </c>
      <c r="AW65">
        <f>1-AU65/AV65</f>
        <v>0</v>
      </c>
      <c r="AX65">
        <v>-1.738851395060759</v>
      </c>
      <c r="AY65" t="s">
        <v>419</v>
      </c>
      <c r="AZ65" t="s">
        <v>419</v>
      </c>
      <c r="BA65">
        <v>0</v>
      </c>
      <c r="BB65">
        <v>0</v>
      </c>
      <c r="BC65">
        <f>1-BA65/BB65</f>
        <v>0</v>
      </c>
      <c r="BD65">
        <v>0.5</v>
      </c>
      <c r="BE65">
        <f>CN65</f>
        <v>0</v>
      </c>
      <c r="BF65">
        <f>S65</f>
        <v>0</v>
      </c>
      <c r="BG65">
        <f>BC65*BD65*BE65</f>
        <v>0</v>
      </c>
      <c r="BH65">
        <f>(BF65-AX65)/BE65</f>
        <v>0</v>
      </c>
      <c r="BI65">
        <f>(AV65-BB65)/BB65</f>
        <v>0</v>
      </c>
      <c r="BJ65">
        <f>AU65/(AW65+AU65/BB65)</f>
        <v>0</v>
      </c>
      <c r="BK65" t="s">
        <v>419</v>
      </c>
      <c r="BL65">
        <v>0</v>
      </c>
      <c r="BM65">
        <f>IF(BL65&lt;&gt;0, BL65, BJ65)</f>
        <v>0</v>
      </c>
      <c r="BN65">
        <f>1-BM65/BB65</f>
        <v>0</v>
      </c>
      <c r="BO65">
        <f>(BB65-BA65)/(BB65-BM65)</f>
        <v>0</v>
      </c>
      <c r="BP65">
        <f>(AV65-BB65)/(AV65-BM65)</f>
        <v>0</v>
      </c>
      <c r="BQ65">
        <f>(BB65-BA65)/(BB65-AU65)</f>
        <v>0</v>
      </c>
      <c r="BR65">
        <f>(AV65-BB65)/(AV65-AU65)</f>
        <v>0</v>
      </c>
      <c r="BS65">
        <f>(BO65*BM65/BA65)</f>
        <v>0</v>
      </c>
      <c r="BT65">
        <f>(1-BS65)</f>
        <v>0</v>
      </c>
      <c r="BU65">
        <v>3640</v>
      </c>
      <c r="BV65">
        <v>300</v>
      </c>
      <c r="BW65">
        <v>300</v>
      </c>
      <c r="BX65">
        <v>300</v>
      </c>
      <c r="BY65">
        <v>12582</v>
      </c>
      <c r="BZ65">
        <v>2183</v>
      </c>
      <c r="CA65">
        <v>-0.0104112</v>
      </c>
      <c r="CB65">
        <v>-16.54</v>
      </c>
      <c r="CC65" t="s">
        <v>419</v>
      </c>
      <c r="CD65" t="s">
        <v>419</v>
      </c>
      <c r="CE65" t="s">
        <v>419</v>
      </c>
      <c r="CF65" t="s">
        <v>419</v>
      </c>
      <c r="CG65" t="s">
        <v>419</v>
      </c>
      <c r="CH65" t="s">
        <v>419</v>
      </c>
      <c r="CI65" t="s">
        <v>419</v>
      </c>
      <c r="CJ65" t="s">
        <v>419</v>
      </c>
      <c r="CK65" t="s">
        <v>419</v>
      </c>
      <c r="CL65" t="s">
        <v>419</v>
      </c>
      <c r="CM65">
        <f>$B$11*DK65+$C$11*DL65+$F$11*DW65*(1-DZ65)</f>
        <v>0</v>
      </c>
      <c r="CN65">
        <f>CM65*CO65</f>
        <v>0</v>
      </c>
      <c r="CO65">
        <f>($B$11*$D$9+$C$11*$D$9+$F$11*((EJ65+EB65)/MAX(EJ65+EB65+EK65, 0.1)*$I$9+EK65/MAX(EJ65+EB65+EK65, 0.1)*$J$9))/($B$11+$C$11+$F$11)</f>
        <v>0</v>
      </c>
      <c r="CP65">
        <f>($B$11*$K$9+$C$11*$K$9+$F$11*((EJ65+EB65)/MAX(EJ65+EB65+EK65, 0.1)*$P$9+EK65/MAX(EJ65+EB65+EK65, 0.1)*$Q$9))/($B$11+$C$11+$F$11)</f>
        <v>0</v>
      </c>
      <c r="CQ65">
        <v>6</v>
      </c>
      <c r="CR65">
        <v>0.5</v>
      </c>
      <c r="CS65" t="s">
        <v>420</v>
      </c>
      <c r="CT65">
        <v>2</v>
      </c>
      <c r="CU65">
        <v>1690476223.5</v>
      </c>
      <c r="CV65">
        <v>1996.177096774193</v>
      </c>
      <c r="CW65">
        <v>2000.015161290323</v>
      </c>
      <c r="CX65">
        <v>3.168323225806452</v>
      </c>
      <c r="CY65">
        <v>0.383696806451613</v>
      </c>
      <c r="CZ65">
        <v>1996.694838709678</v>
      </c>
      <c r="DA65">
        <v>3.141433225806452</v>
      </c>
      <c r="DB65">
        <v>600.2212580645162</v>
      </c>
      <c r="DC65">
        <v>101.3460322580645</v>
      </c>
      <c r="DD65">
        <v>0.09995436129032258</v>
      </c>
      <c r="DE65">
        <v>28.51443870967742</v>
      </c>
      <c r="DF65">
        <v>28.04203225806451</v>
      </c>
      <c r="DG65">
        <v>999.9000000000003</v>
      </c>
      <c r="DH65">
        <v>0</v>
      </c>
      <c r="DI65">
        <v>0</v>
      </c>
      <c r="DJ65">
        <v>9996.492903225806</v>
      </c>
      <c r="DK65">
        <v>0</v>
      </c>
      <c r="DL65">
        <v>1677.576129032258</v>
      </c>
      <c r="DM65">
        <v>-3.838512258064516</v>
      </c>
      <c r="DN65">
        <v>2002.52064516129</v>
      </c>
      <c r="DO65">
        <v>2000.783225806452</v>
      </c>
      <c r="DP65">
        <v>2.784627741935484</v>
      </c>
      <c r="DQ65">
        <v>2000.015161290323</v>
      </c>
      <c r="DR65">
        <v>0.383696806451613</v>
      </c>
      <c r="DS65">
        <v>0.3210968709677419</v>
      </c>
      <c r="DT65">
        <v>0.03888613548387096</v>
      </c>
      <c r="DU65">
        <v>-8.599150322580646</v>
      </c>
      <c r="DV65">
        <v>-32.81141935483871</v>
      </c>
      <c r="DW65">
        <v>0.0499931</v>
      </c>
      <c r="DX65">
        <v>0</v>
      </c>
      <c r="DY65">
        <v>0</v>
      </c>
      <c r="DZ65">
        <v>0</v>
      </c>
      <c r="EA65">
        <v>635.6906451612901</v>
      </c>
      <c r="EB65">
        <v>0.0499931</v>
      </c>
      <c r="EC65">
        <v>1879.596774193548</v>
      </c>
      <c r="ED65">
        <v>-0.01516129032258064</v>
      </c>
      <c r="EE65">
        <v>35.37093548387097</v>
      </c>
      <c r="EF65">
        <v>39</v>
      </c>
      <c r="EG65">
        <v>37.11280645161289</v>
      </c>
      <c r="EH65">
        <v>38.25</v>
      </c>
      <c r="EI65">
        <v>37.31403225806451</v>
      </c>
      <c r="EJ65">
        <v>0</v>
      </c>
      <c r="EK65">
        <v>0</v>
      </c>
      <c r="EL65">
        <v>0</v>
      </c>
      <c r="EM65">
        <v>106.7000000476837</v>
      </c>
      <c r="EN65">
        <v>0</v>
      </c>
      <c r="EO65">
        <v>635.7226923076923</v>
      </c>
      <c r="EP65">
        <v>5.710427490435531</v>
      </c>
      <c r="EQ65">
        <v>134.3049569306503</v>
      </c>
      <c r="ER65">
        <v>1881.19</v>
      </c>
      <c r="ES65">
        <v>15</v>
      </c>
      <c r="ET65">
        <v>1690476204</v>
      </c>
      <c r="EU65" t="s">
        <v>653</v>
      </c>
      <c r="EV65">
        <v>1690476196.5</v>
      </c>
      <c r="EW65">
        <v>1690476204</v>
      </c>
      <c r="EX65">
        <v>30</v>
      </c>
      <c r="EY65">
        <v>-0.04</v>
      </c>
      <c r="EZ65">
        <v>0.003</v>
      </c>
      <c r="FA65">
        <v>-0.518</v>
      </c>
      <c r="FB65">
        <v>0.022</v>
      </c>
      <c r="FC65">
        <v>2000</v>
      </c>
      <c r="FD65">
        <v>0</v>
      </c>
      <c r="FE65">
        <v>0.62</v>
      </c>
      <c r="FF65">
        <v>0.03</v>
      </c>
      <c r="FG65">
        <v>-1.747771180596806</v>
      </c>
      <c r="FH65">
        <v>0.5960998018071522</v>
      </c>
      <c r="FI65">
        <v>0.1860283709417073</v>
      </c>
      <c r="FJ65">
        <v>1</v>
      </c>
      <c r="FK65">
        <v>-3.736190975609756</v>
      </c>
      <c r="FL65">
        <v>-1.571023693379784</v>
      </c>
      <c r="FM65">
        <v>0.2401721330761862</v>
      </c>
      <c r="FN65">
        <v>1</v>
      </c>
      <c r="FO65">
        <v>1996.177419354838</v>
      </c>
      <c r="FP65">
        <v>-0.00048387096894513</v>
      </c>
      <c r="FQ65">
        <v>0.0892610431203929</v>
      </c>
      <c r="FR65">
        <v>1</v>
      </c>
      <c r="FS65">
        <v>2.783323658536585</v>
      </c>
      <c r="FT65">
        <v>0.02033142857142998</v>
      </c>
      <c r="FU65">
        <v>0.002809840509402765</v>
      </c>
      <c r="FV65">
        <v>1</v>
      </c>
      <c r="FW65">
        <v>3.168265483870968</v>
      </c>
      <c r="FX65">
        <v>0.008651129032250373</v>
      </c>
      <c r="FY65">
        <v>0.000950191283661495</v>
      </c>
      <c r="FZ65">
        <v>1</v>
      </c>
      <c r="GA65">
        <v>5</v>
      </c>
      <c r="GB65">
        <v>5</v>
      </c>
      <c r="GC65" t="s">
        <v>459</v>
      </c>
      <c r="GD65">
        <v>3.17374</v>
      </c>
      <c r="GE65">
        <v>2.79701</v>
      </c>
      <c r="GF65">
        <v>0.290356</v>
      </c>
      <c r="GG65">
        <v>0.291651</v>
      </c>
      <c r="GH65">
        <v>0.0245527</v>
      </c>
      <c r="GI65">
        <v>0.0035612</v>
      </c>
      <c r="GJ65">
        <v>21999</v>
      </c>
      <c r="GK65">
        <v>17517.2</v>
      </c>
      <c r="GL65">
        <v>29003.7</v>
      </c>
      <c r="GM65">
        <v>24250.3</v>
      </c>
      <c r="GN65">
        <v>36032.3</v>
      </c>
      <c r="GO65">
        <v>35289.4</v>
      </c>
      <c r="GP65">
        <v>40025.4</v>
      </c>
      <c r="GQ65">
        <v>39567.1</v>
      </c>
      <c r="GR65">
        <v>2.1214</v>
      </c>
      <c r="GS65">
        <v>1.70042</v>
      </c>
      <c r="GT65">
        <v>0.0209212</v>
      </c>
      <c r="GU65">
        <v>0</v>
      </c>
      <c r="GV65">
        <v>27.6983</v>
      </c>
      <c r="GW65">
        <v>999.9</v>
      </c>
      <c r="GX65">
        <v>30.8</v>
      </c>
      <c r="GY65">
        <v>35.7</v>
      </c>
      <c r="GZ65">
        <v>17.8413</v>
      </c>
      <c r="HA65">
        <v>61.978</v>
      </c>
      <c r="HB65">
        <v>35.8774</v>
      </c>
      <c r="HC65">
        <v>1</v>
      </c>
      <c r="HD65">
        <v>0.295869</v>
      </c>
      <c r="HE65">
        <v>0.437113</v>
      </c>
      <c r="HF65">
        <v>20.2778</v>
      </c>
      <c r="HG65">
        <v>5.22598</v>
      </c>
      <c r="HH65">
        <v>11.9141</v>
      </c>
      <c r="HI65">
        <v>4.96365</v>
      </c>
      <c r="HJ65">
        <v>3.292</v>
      </c>
      <c r="HK65">
        <v>9999</v>
      </c>
      <c r="HL65">
        <v>9999</v>
      </c>
      <c r="HM65">
        <v>9999</v>
      </c>
      <c r="HN65">
        <v>999.9</v>
      </c>
      <c r="HO65">
        <v>4.97027</v>
      </c>
      <c r="HP65">
        <v>1.87531</v>
      </c>
      <c r="HQ65">
        <v>1.87406</v>
      </c>
      <c r="HR65">
        <v>1.87319</v>
      </c>
      <c r="HS65">
        <v>1.87468</v>
      </c>
      <c r="HT65">
        <v>1.86964</v>
      </c>
      <c r="HU65">
        <v>1.87378</v>
      </c>
      <c r="HV65">
        <v>1.87889</v>
      </c>
      <c r="HW65">
        <v>0</v>
      </c>
      <c r="HX65">
        <v>0</v>
      </c>
      <c r="HY65">
        <v>0</v>
      </c>
      <c r="HZ65">
        <v>0</v>
      </c>
      <c r="IA65" t="s">
        <v>423</v>
      </c>
      <c r="IB65" t="s">
        <v>424</v>
      </c>
      <c r="IC65" t="s">
        <v>425</v>
      </c>
      <c r="ID65" t="s">
        <v>425</v>
      </c>
      <c r="IE65" t="s">
        <v>425</v>
      </c>
      <c r="IF65" t="s">
        <v>425</v>
      </c>
      <c r="IG65">
        <v>0</v>
      </c>
      <c r="IH65">
        <v>100</v>
      </c>
      <c r="II65">
        <v>100</v>
      </c>
      <c r="IJ65">
        <v>-0.52</v>
      </c>
      <c r="IK65">
        <v>0.0269</v>
      </c>
      <c r="IL65">
        <v>-0.5180952380951567</v>
      </c>
      <c r="IM65">
        <v>0</v>
      </c>
      <c r="IN65">
        <v>0</v>
      </c>
      <c r="IO65">
        <v>0</v>
      </c>
      <c r="IP65">
        <v>0.02274392115235523</v>
      </c>
      <c r="IQ65">
        <v>-0.001002495894158835</v>
      </c>
      <c r="IR65">
        <v>0.0007384742138202362</v>
      </c>
      <c r="IS65">
        <v>2.770066711642725E-07</v>
      </c>
      <c r="IT65">
        <v>0</v>
      </c>
      <c r="IU65">
        <v>1810</v>
      </c>
      <c r="IV65">
        <v>1</v>
      </c>
      <c r="IW65">
        <v>29</v>
      </c>
      <c r="IX65">
        <v>0.6</v>
      </c>
      <c r="IY65">
        <v>0.5</v>
      </c>
      <c r="IZ65">
        <v>3.86475</v>
      </c>
      <c r="JA65">
        <v>2.34985</v>
      </c>
      <c r="JB65">
        <v>1.42578</v>
      </c>
      <c r="JC65">
        <v>2.26807</v>
      </c>
      <c r="JD65">
        <v>1.54785</v>
      </c>
      <c r="JE65">
        <v>2.45972</v>
      </c>
      <c r="JF65">
        <v>38.7471</v>
      </c>
      <c r="JG65">
        <v>14.78</v>
      </c>
      <c r="JH65">
        <v>18</v>
      </c>
      <c r="JI65">
        <v>630.893</v>
      </c>
      <c r="JJ65">
        <v>354.804</v>
      </c>
      <c r="JK65">
        <v>27.659</v>
      </c>
      <c r="JL65">
        <v>30.885</v>
      </c>
      <c r="JM65">
        <v>29.9993</v>
      </c>
      <c r="JN65">
        <v>30.8135</v>
      </c>
      <c r="JO65">
        <v>30.7503</v>
      </c>
      <c r="JP65">
        <v>77.3914</v>
      </c>
      <c r="JQ65">
        <v>100</v>
      </c>
      <c r="JR65">
        <v>0</v>
      </c>
      <c r="JS65">
        <v>27.6959</v>
      </c>
      <c r="JT65">
        <v>2000</v>
      </c>
      <c r="JU65">
        <v>21.2188</v>
      </c>
      <c r="JV65">
        <v>94.526</v>
      </c>
      <c r="JW65">
        <v>100.664</v>
      </c>
    </row>
    <row r="66" spans="1:283">
      <c r="A66">
        <v>50</v>
      </c>
      <c r="B66">
        <v>1690476488.5</v>
      </c>
      <c r="C66">
        <v>6468.900000095367</v>
      </c>
      <c r="D66" t="s">
        <v>654</v>
      </c>
      <c r="E66" t="s">
        <v>655</v>
      </c>
      <c r="F66">
        <v>15</v>
      </c>
      <c r="L66" t="s">
        <v>625</v>
      </c>
      <c r="N66" t="s">
        <v>530</v>
      </c>
      <c r="O66" t="s">
        <v>626</v>
      </c>
      <c r="P66">
        <v>1690476480.5</v>
      </c>
      <c r="Q66">
        <f>(R66)/1000</f>
        <v>0</v>
      </c>
      <c r="R66">
        <f>1000*DB66*AP66*(CX66-CY66)/(100*CQ66*(1000-AP66*CX66))</f>
        <v>0</v>
      </c>
      <c r="S66">
        <f>DB66*AP66*(CW66-CV66*(1000-AP66*CY66)/(1000-AP66*CX66))/(100*CQ66)</f>
        <v>0</v>
      </c>
      <c r="T66">
        <f>CV66 - IF(AP66&gt;1, S66*CQ66*100.0/(AR66*DJ66), 0)</f>
        <v>0</v>
      </c>
      <c r="U66">
        <f>((AA66-Q66/2)*T66-S66)/(AA66+Q66/2)</f>
        <v>0</v>
      </c>
      <c r="V66">
        <f>U66*(DC66+DD66)/1000.0</f>
        <v>0</v>
      </c>
      <c r="W66">
        <f>(CV66 - IF(AP66&gt;1, S66*CQ66*100.0/(AR66*DJ66), 0))*(DC66+DD66)/1000.0</f>
        <v>0</v>
      </c>
      <c r="X66">
        <f>2.0/((1/Z66-1/Y66)+SIGN(Z66)*SQRT((1/Z66-1/Y66)*(1/Z66-1/Y66) + 4*CR66/((CR66+1)*(CR66+1))*(2*1/Z66*1/Y66-1/Y66*1/Y66)))</f>
        <v>0</v>
      </c>
      <c r="Y66">
        <f>IF(LEFT(CS66,1)&lt;&gt;"0",IF(LEFT(CS66,1)="1",3.0,CT66),$D$5+$E$5*(DJ66*DC66/($K$5*1000))+$F$5*(DJ66*DC66/($K$5*1000))*MAX(MIN(CQ66,$J$5),$I$5)*MAX(MIN(CQ66,$J$5),$I$5)+$G$5*MAX(MIN(CQ66,$J$5),$I$5)*(DJ66*DC66/($K$5*1000))+$H$5*(DJ66*DC66/($K$5*1000))*(DJ66*DC66/($K$5*1000)))</f>
        <v>0</v>
      </c>
      <c r="Z66">
        <f>Q66*(1000-(1000*0.61365*exp(17.502*AD66/(240.97+AD66))/(DC66+DD66)+CX66)/2)/(1000*0.61365*exp(17.502*AD66/(240.97+AD66))/(DC66+DD66)-CX66)</f>
        <v>0</v>
      </c>
      <c r="AA66">
        <f>1/((CR66+1)/(X66/1.6)+1/(Y66/1.37)) + CR66/((CR66+1)/(X66/1.6) + CR66/(Y66/1.37))</f>
        <v>0</v>
      </c>
      <c r="AB66">
        <f>(CM66*CP66)</f>
        <v>0</v>
      </c>
      <c r="AC66">
        <f>(DE66+(AB66+2*0.95*5.67E-8*(((DE66+$B$7)+273)^4-(DE66+273)^4)-44100*Q66)/(1.84*29.3*Y66+8*0.95*5.67E-8*(DE66+273)^3))</f>
        <v>0</v>
      </c>
      <c r="AD66">
        <f>($C$7*DF66+$D$7*DG66+$E$7*AC66)</f>
        <v>0</v>
      </c>
      <c r="AE66">
        <f>0.61365*exp(17.502*AD66/(240.97+AD66))</f>
        <v>0</v>
      </c>
      <c r="AF66">
        <f>(AG66/AH66*100)</f>
        <v>0</v>
      </c>
      <c r="AG66">
        <f>CX66*(DC66+DD66)/1000</f>
        <v>0</v>
      </c>
      <c r="AH66">
        <f>0.61365*exp(17.502*DE66/(240.97+DE66))</f>
        <v>0</v>
      </c>
      <c r="AI66">
        <f>(AE66-CX66*(DC66+DD66)/1000)</f>
        <v>0</v>
      </c>
      <c r="AJ66">
        <f>(-Q66*44100)</f>
        <v>0</v>
      </c>
      <c r="AK66">
        <f>2*29.3*Y66*0.92*(DE66-AD66)</f>
        <v>0</v>
      </c>
      <c r="AL66">
        <f>2*0.95*5.67E-8*(((DE66+$B$7)+273)^4-(AD66+273)^4)</f>
        <v>0</v>
      </c>
      <c r="AM66">
        <f>AB66+AL66+AJ66+AK66</f>
        <v>0</v>
      </c>
      <c r="AN66">
        <v>0</v>
      </c>
      <c r="AO66">
        <v>0</v>
      </c>
      <c r="AP66">
        <f>IF(AN66*$H$13&gt;=AR66,1.0,(AR66/(AR66-AN66*$H$13)))</f>
        <v>0</v>
      </c>
      <c r="AQ66">
        <f>(AP66-1)*100</f>
        <v>0</v>
      </c>
      <c r="AR66">
        <f>MAX(0,($B$13+$C$13*DJ66)/(1+$D$13*DJ66)*DC66/(DE66+273)*$E$13)</f>
        <v>0</v>
      </c>
      <c r="AS66" t="s">
        <v>652</v>
      </c>
      <c r="AT66">
        <v>12582</v>
      </c>
      <c r="AU66">
        <v>635.7226923076923</v>
      </c>
      <c r="AV66">
        <v>2255.79</v>
      </c>
      <c r="AW66">
        <f>1-AU66/AV66</f>
        <v>0</v>
      </c>
      <c r="AX66">
        <v>-1.738851395060759</v>
      </c>
      <c r="AY66" t="s">
        <v>656</v>
      </c>
      <c r="AZ66">
        <v>12588.3</v>
      </c>
      <c r="BA66">
        <v>586.5847307692306</v>
      </c>
      <c r="BB66">
        <v>662.364</v>
      </c>
      <c r="BC66">
        <f>1-BA66/BB66</f>
        <v>0</v>
      </c>
      <c r="BD66">
        <v>0.5</v>
      </c>
      <c r="BE66">
        <f>CN66</f>
        <v>0</v>
      </c>
      <c r="BF66">
        <f>S66</f>
        <v>0</v>
      </c>
      <c r="BG66">
        <f>BC66*BD66*BE66</f>
        <v>0</v>
      </c>
      <c r="BH66">
        <f>(BF66-AX66)/BE66</f>
        <v>0</v>
      </c>
      <c r="BI66">
        <f>(AV66-BB66)/BB66</f>
        <v>0</v>
      </c>
      <c r="BJ66">
        <f>AU66/(AW66+AU66/BB66)</f>
        <v>0</v>
      </c>
      <c r="BK66" t="s">
        <v>657</v>
      </c>
      <c r="BL66">
        <v>444.03</v>
      </c>
      <c r="BM66">
        <f>IF(BL66&lt;&gt;0, BL66, BJ66)</f>
        <v>0</v>
      </c>
      <c r="BN66">
        <f>1-BM66/BB66</f>
        <v>0</v>
      </c>
      <c r="BO66">
        <f>(BB66-BA66)/(BB66-BM66)</f>
        <v>0</v>
      </c>
      <c r="BP66">
        <f>(AV66-BB66)/(AV66-BM66)</f>
        <v>0</v>
      </c>
      <c r="BQ66">
        <f>(BB66-BA66)/(BB66-AU66)</f>
        <v>0</v>
      </c>
      <c r="BR66">
        <f>(AV66-BB66)/(AV66-AU66)</f>
        <v>0</v>
      </c>
      <c r="BS66">
        <f>(BO66*BM66/BA66)</f>
        <v>0</v>
      </c>
      <c r="BT66">
        <f>(1-BS66)</f>
        <v>0</v>
      </c>
      <c r="BU66">
        <v>3641</v>
      </c>
      <c r="BV66">
        <v>300</v>
      </c>
      <c r="BW66">
        <v>300</v>
      </c>
      <c r="BX66">
        <v>300</v>
      </c>
      <c r="BY66">
        <v>12588.3</v>
      </c>
      <c r="BZ66">
        <v>651.13</v>
      </c>
      <c r="CA66">
        <v>-0.00912111</v>
      </c>
      <c r="CB66">
        <v>0.33</v>
      </c>
      <c r="CC66" t="s">
        <v>419</v>
      </c>
      <c r="CD66" t="s">
        <v>419</v>
      </c>
      <c r="CE66" t="s">
        <v>419</v>
      </c>
      <c r="CF66" t="s">
        <v>419</v>
      </c>
      <c r="CG66" t="s">
        <v>419</v>
      </c>
      <c r="CH66" t="s">
        <v>419</v>
      </c>
      <c r="CI66" t="s">
        <v>419</v>
      </c>
      <c r="CJ66" t="s">
        <v>419</v>
      </c>
      <c r="CK66" t="s">
        <v>419</v>
      </c>
      <c r="CL66" t="s">
        <v>419</v>
      </c>
      <c r="CM66">
        <f>$B$11*DK66+$C$11*DL66+$F$11*DW66*(1-DZ66)</f>
        <v>0</v>
      </c>
      <c r="CN66">
        <f>CM66*CO66</f>
        <v>0</v>
      </c>
      <c r="CO66">
        <f>($B$11*$D$9+$C$11*$D$9+$F$11*((EJ66+EB66)/MAX(EJ66+EB66+EK66, 0.1)*$I$9+EK66/MAX(EJ66+EB66+EK66, 0.1)*$J$9))/($B$11+$C$11+$F$11)</f>
        <v>0</v>
      </c>
      <c r="CP66">
        <f>($B$11*$K$9+$C$11*$K$9+$F$11*((EJ66+EB66)/MAX(EJ66+EB66+EK66, 0.1)*$P$9+EK66/MAX(EJ66+EB66+EK66, 0.1)*$Q$9))/($B$11+$C$11+$F$11)</f>
        <v>0</v>
      </c>
      <c r="CQ66">
        <v>6</v>
      </c>
      <c r="CR66">
        <v>0.5</v>
      </c>
      <c r="CS66" t="s">
        <v>420</v>
      </c>
      <c r="CT66">
        <v>2</v>
      </c>
      <c r="CU66">
        <v>1690476480.5</v>
      </c>
      <c r="CV66">
        <v>392.4579999999999</v>
      </c>
      <c r="CW66">
        <v>399.9669354838709</v>
      </c>
      <c r="CX66">
        <v>3.212416451612904</v>
      </c>
      <c r="CY66">
        <v>0.3753609677419354</v>
      </c>
      <c r="CZ66">
        <v>391.8574838709679</v>
      </c>
      <c r="DA66">
        <v>3.185014516129033</v>
      </c>
      <c r="DB66">
        <v>600.2317419354838</v>
      </c>
      <c r="DC66">
        <v>101.3500967741935</v>
      </c>
      <c r="DD66">
        <v>0.09990988064516129</v>
      </c>
      <c r="DE66">
        <v>27.86172258064516</v>
      </c>
      <c r="DF66">
        <v>28.0794</v>
      </c>
      <c r="DG66">
        <v>999.9000000000003</v>
      </c>
      <c r="DH66">
        <v>0</v>
      </c>
      <c r="DI66">
        <v>0</v>
      </c>
      <c r="DJ66">
        <v>10004.08806451613</v>
      </c>
      <c r="DK66">
        <v>0</v>
      </c>
      <c r="DL66">
        <v>1678.352903225807</v>
      </c>
      <c r="DM66">
        <v>-7.508858709677418</v>
      </c>
      <c r="DN66">
        <v>393.7228387096774</v>
      </c>
      <c r="DO66">
        <v>400.1170967741934</v>
      </c>
      <c r="DP66">
        <v>2.837055806451613</v>
      </c>
      <c r="DQ66">
        <v>399.9669354838709</v>
      </c>
      <c r="DR66">
        <v>0.3753609677419354</v>
      </c>
      <c r="DS66">
        <v>0.3255784516129032</v>
      </c>
      <c r="DT66">
        <v>0.03804283870967742</v>
      </c>
      <c r="DU66">
        <v>-8.421565161290321</v>
      </c>
      <c r="DV66">
        <v>-33.03642580645162</v>
      </c>
      <c r="DW66">
        <v>1500.001935483871</v>
      </c>
      <c r="DX66">
        <v>0.972996580645161</v>
      </c>
      <c r="DY66">
        <v>0.02700310645161291</v>
      </c>
      <c r="DZ66">
        <v>0</v>
      </c>
      <c r="EA66">
        <v>586.7373225806452</v>
      </c>
      <c r="EB66">
        <v>4.999310000000001</v>
      </c>
      <c r="EC66">
        <v>10199.04193548387</v>
      </c>
      <c r="ED66">
        <v>13259.23225806451</v>
      </c>
      <c r="EE66">
        <v>36.85654838709677</v>
      </c>
      <c r="EF66">
        <v>39.23374193548388</v>
      </c>
      <c r="EG66">
        <v>37.40499999999999</v>
      </c>
      <c r="EH66">
        <v>38.72967741935484</v>
      </c>
      <c r="EI66">
        <v>38.21548387096774</v>
      </c>
      <c r="EJ66">
        <v>1454.631290322581</v>
      </c>
      <c r="EK66">
        <v>40.37064516129031</v>
      </c>
      <c r="EL66">
        <v>0</v>
      </c>
      <c r="EM66">
        <v>256.3999998569489</v>
      </c>
      <c r="EN66">
        <v>0</v>
      </c>
      <c r="EO66">
        <v>586.5847307692306</v>
      </c>
      <c r="EP66">
        <v>-19.80953847081371</v>
      </c>
      <c r="EQ66">
        <v>-375.8051280654476</v>
      </c>
      <c r="ER66">
        <v>10196.26538461539</v>
      </c>
      <c r="ES66">
        <v>15</v>
      </c>
      <c r="ET66">
        <v>1690476459</v>
      </c>
      <c r="EU66" t="s">
        <v>658</v>
      </c>
      <c r="EV66">
        <v>1690476435.5</v>
      </c>
      <c r="EW66">
        <v>1690476459</v>
      </c>
      <c r="EX66">
        <v>31</v>
      </c>
      <c r="EY66">
        <v>-0.494</v>
      </c>
      <c r="EZ66">
        <v>0</v>
      </c>
      <c r="FA66">
        <v>0.6</v>
      </c>
      <c r="FB66">
        <v>0.023</v>
      </c>
      <c r="FC66">
        <v>399</v>
      </c>
      <c r="FD66">
        <v>0</v>
      </c>
      <c r="FE66">
        <v>0.28</v>
      </c>
      <c r="FF66">
        <v>0.05</v>
      </c>
      <c r="FG66">
        <v>6.399122120930348</v>
      </c>
      <c r="FH66">
        <v>-0.7415186902342351</v>
      </c>
      <c r="FI66">
        <v>0.06002219360731575</v>
      </c>
      <c r="FJ66">
        <v>1</v>
      </c>
      <c r="FK66">
        <v>-7.564726341463414</v>
      </c>
      <c r="FL66">
        <v>0.9810984668989697</v>
      </c>
      <c r="FM66">
        <v>0.1059015383419923</v>
      </c>
      <c r="FN66">
        <v>1</v>
      </c>
      <c r="FO66">
        <v>392.449258064516</v>
      </c>
      <c r="FP66">
        <v>1.022951612902794</v>
      </c>
      <c r="FQ66">
        <v>0.08423659757164374</v>
      </c>
      <c r="FR66">
        <v>1</v>
      </c>
      <c r="FS66">
        <v>2.838363414634146</v>
      </c>
      <c r="FT66">
        <v>-0.03126836236934083</v>
      </c>
      <c r="FU66">
        <v>0.003364826389720054</v>
      </c>
      <c r="FV66">
        <v>1</v>
      </c>
      <c r="FW66">
        <v>3.212707741935484</v>
      </c>
      <c r="FX66">
        <v>-0.04295564516130376</v>
      </c>
      <c r="FY66">
        <v>0.003304165220501303</v>
      </c>
      <c r="FZ66">
        <v>1</v>
      </c>
      <c r="GA66">
        <v>5</v>
      </c>
      <c r="GB66">
        <v>5</v>
      </c>
      <c r="GC66" t="s">
        <v>459</v>
      </c>
      <c r="GD66">
        <v>3.17321</v>
      </c>
      <c r="GE66">
        <v>2.7969</v>
      </c>
      <c r="GF66">
        <v>0.0986537</v>
      </c>
      <c r="GG66">
        <v>0.100708</v>
      </c>
      <c r="GH66">
        <v>0.0247954</v>
      </c>
      <c r="GI66">
        <v>0.00346975</v>
      </c>
      <c r="GJ66">
        <v>27928.7</v>
      </c>
      <c r="GK66">
        <v>22229.2</v>
      </c>
      <c r="GL66">
        <v>28979.9</v>
      </c>
      <c r="GM66">
        <v>24231</v>
      </c>
      <c r="GN66">
        <v>35986.9</v>
      </c>
      <c r="GO66">
        <v>35256.9</v>
      </c>
      <c r="GP66">
        <v>39994.4</v>
      </c>
      <c r="GQ66">
        <v>39535.7</v>
      </c>
      <c r="GR66">
        <v>2.11797</v>
      </c>
      <c r="GS66">
        <v>1.68587</v>
      </c>
      <c r="GT66">
        <v>0.00344589</v>
      </c>
      <c r="GU66">
        <v>0</v>
      </c>
      <c r="GV66">
        <v>27.9844</v>
      </c>
      <c r="GW66">
        <v>999.9</v>
      </c>
      <c r="GX66">
        <v>30.8</v>
      </c>
      <c r="GY66">
        <v>35.8</v>
      </c>
      <c r="GZ66">
        <v>17.9418</v>
      </c>
      <c r="HA66">
        <v>62.0481</v>
      </c>
      <c r="HB66">
        <v>35.6971</v>
      </c>
      <c r="HC66">
        <v>1</v>
      </c>
      <c r="HD66">
        <v>0.347101</v>
      </c>
      <c r="HE66">
        <v>3.87254</v>
      </c>
      <c r="HF66">
        <v>20.2214</v>
      </c>
      <c r="HG66">
        <v>5.22732</v>
      </c>
      <c r="HH66">
        <v>11.9141</v>
      </c>
      <c r="HI66">
        <v>4.96375</v>
      </c>
      <c r="HJ66">
        <v>3.292</v>
      </c>
      <c r="HK66">
        <v>9999</v>
      </c>
      <c r="HL66">
        <v>9999</v>
      </c>
      <c r="HM66">
        <v>9999</v>
      </c>
      <c r="HN66">
        <v>999.9</v>
      </c>
      <c r="HO66">
        <v>4.97016</v>
      </c>
      <c r="HP66">
        <v>1.87531</v>
      </c>
      <c r="HQ66">
        <v>1.87402</v>
      </c>
      <c r="HR66">
        <v>1.87321</v>
      </c>
      <c r="HS66">
        <v>1.87469</v>
      </c>
      <c r="HT66">
        <v>1.86965</v>
      </c>
      <c r="HU66">
        <v>1.87378</v>
      </c>
      <c r="HV66">
        <v>1.87893</v>
      </c>
      <c r="HW66">
        <v>0</v>
      </c>
      <c r="HX66">
        <v>0</v>
      </c>
      <c r="HY66">
        <v>0</v>
      </c>
      <c r="HZ66">
        <v>0</v>
      </c>
      <c r="IA66" t="s">
        <v>423</v>
      </c>
      <c r="IB66" t="s">
        <v>424</v>
      </c>
      <c r="IC66" t="s">
        <v>425</v>
      </c>
      <c r="ID66" t="s">
        <v>425</v>
      </c>
      <c r="IE66" t="s">
        <v>425</v>
      </c>
      <c r="IF66" t="s">
        <v>425</v>
      </c>
      <c r="IG66">
        <v>0</v>
      </c>
      <c r="IH66">
        <v>100</v>
      </c>
      <c r="II66">
        <v>100</v>
      </c>
      <c r="IJ66">
        <v>0.601</v>
      </c>
      <c r="IK66">
        <v>0.0274</v>
      </c>
      <c r="IL66">
        <v>0.4926049711552756</v>
      </c>
      <c r="IM66">
        <v>0.0006505169527216642</v>
      </c>
      <c r="IN66">
        <v>-9.946525650119643E-07</v>
      </c>
      <c r="IO66">
        <v>9.726639054903232E-11</v>
      </c>
      <c r="IP66">
        <v>0.023095336018163</v>
      </c>
      <c r="IQ66">
        <v>-0.001002495894158835</v>
      </c>
      <c r="IR66">
        <v>0.0007384742138202362</v>
      </c>
      <c r="IS66">
        <v>2.770066711642725E-07</v>
      </c>
      <c r="IT66">
        <v>0</v>
      </c>
      <c r="IU66">
        <v>1810</v>
      </c>
      <c r="IV66">
        <v>1</v>
      </c>
      <c r="IW66">
        <v>29</v>
      </c>
      <c r="IX66">
        <v>0.9</v>
      </c>
      <c r="IY66">
        <v>0.5</v>
      </c>
      <c r="IZ66">
        <v>1.0376</v>
      </c>
      <c r="JA66">
        <v>2.43652</v>
      </c>
      <c r="JB66">
        <v>1.42578</v>
      </c>
      <c r="JC66">
        <v>2.26807</v>
      </c>
      <c r="JD66">
        <v>1.54785</v>
      </c>
      <c r="JE66">
        <v>2.44019</v>
      </c>
      <c r="JF66">
        <v>39.2671</v>
      </c>
      <c r="JG66">
        <v>14.6574</v>
      </c>
      <c r="JH66">
        <v>18</v>
      </c>
      <c r="JI66">
        <v>632.163</v>
      </c>
      <c r="JJ66">
        <v>349.653</v>
      </c>
      <c r="JK66">
        <v>23.5241</v>
      </c>
      <c r="JL66">
        <v>31.3503</v>
      </c>
      <c r="JM66">
        <v>30.001</v>
      </c>
      <c r="JN66">
        <v>31.1982</v>
      </c>
      <c r="JO66">
        <v>31.1363</v>
      </c>
      <c r="JP66">
        <v>20.7905</v>
      </c>
      <c r="JQ66">
        <v>100</v>
      </c>
      <c r="JR66">
        <v>0</v>
      </c>
      <c r="JS66">
        <v>23.5502</v>
      </c>
      <c r="JT66">
        <v>400</v>
      </c>
      <c r="JU66">
        <v>21.2188</v>
      </c>
      <c r="JV66">
        <v>94.4508</v>
      </c>
      <c r="JW66">
        <v>100.584</v>
      </c>
    </row>
    <row r="67" spans="1:283">
      <c r="A67">
        <v>51</v>
      </c>
      <c r="B67">
        <v>1690476587.5</v>
      </c>
      <c r="C67">
        <v>6567.900000095367</v>
      </c>
      <c r="D67" t="s">
        <v>659</v>
      </c>
      <c r="E67" t="s">
        <v>660</v>
      </c>
      <c r="F67">
        <v>15</v>
      </c>
      <c r="L67" t="s">
        <v>625</v>
      </c>
      <c r="N67" t="s">
        <v>530</v>
      </c>
      <c r="O67" t="s">
        <v>626</v>
      </c>
      <c r="P67">
        <v>1690476579.5</v>
      </c>
      <c r="Q67">
        <f>(R67)/1000</f>
        <v>0</v>
      </c>
      <c r="R67">
        <f>1000*DB67*AP67*(CX67-CY67)/(100*CQ67*(1000-AP67*CX67))</f>
        <v>0</v>
      </c>
      <c r="S67">
        <f>DB67*AP67*(CW67-CV67*(1000-AP67*CY67)/(1000-AP67*CX67))/(100*CQ67)</f>
        <v>0</v>
      </c>
      <c r="T67">
        <f>CV67 - IF(AP67&gt;1, S67*CQ67*100.0/(AR67*DJ67), 0)</f>
        <v>0</v>
      </c>
      <c r="U67">
        <f>((AA67-Q67/2)*T67-S67)/(AA67+Q67/2)</f>
        <v>0</v>
      </c>
      <c r="V67">
        <f>U67*(DC67+DD67)/1000.0</f>
        <v>0</v>
      </c>
      <c r="W67">
        <f>(CV67 - IF(AP67&gt;1, S67*CQ67*100.0/(AR67*DJ67), 0))*(DC67+DD67)/1000.0</f>
        <v>0</v>
      </c>
      <c r="X67">
        <f>2.0/((1/Z67-1/Y67)+SIGN(Z67)*SQRT((1/Z67-1/Y67)*(1/Z67-1/Y67) + 4*CR67/((CR67+1)*(CR67+1))*(2*1/Z67*1/Y67-1/Y67*1/Y67)))</f>
        <v>0</v>
      </c>
      <c r="Y67">
        <f>IF(LEFT(CS67,1)&lt;&gt;"0",IF(LEFT(CS67,1)="1",3.0,CT67),$D$5+$E$5*(DJ67*DC67/($K$5*1000))+$F$5*(DJ67*DC67/($K$5*1000))*MAX(MIN(CQ67,$J$5),$I$5)*MAX(MIN(CQ67,$J$5),$I$5)+$G$5*MAX(MIN(CQ67,$J$5),$I$5)*(DJ67*DC67/($K$5*1000))+$H$5*(DJ67*DC67/($K$5*1000))*(DJ67*DC67/($K$5*1000)))</f>
        <v>0</v>
      </c>
      <c r="Z67">
        <f>Q67*(1000-(1000*0.61365*exp(17.502*AD67/(240.97+AD67))/(DC67+DD67)+CX67)/2)/(1000*0.61365*exp(17.502*AD67/(240.97+AD67))/(DC67+DD67)-CX67)</f>
        <v>0</v>
      </c>
      <c r="AA67">
        <f>1/((CR67+1)/(X67/1.6)+1/(Y67/1.37)) + CR67/((CR67+1)/(X67/1.6) + CR67/(Y67/1.37))</f>
        <v>0</v>
      </c>
      <c r="AB67">
        <f>(CM67*CP67)</f>
        <v>0</v>
      </c>
      <c r="AC67">
        <f>(DE67+(AB67+2*0.95*5.67E-8*(((DE67+$B$7)+273)^4-(DE67+273)^4)-44100*Q67)/(1.84*29.3*Y67+8*0.95*5.67E-8*(DE67+273)^3))</f>
        <v>0</v>
      </c>
      <c r="AD67">
        <f>($C$7*DF67+$D$7*DG67+$E$7*AC67)</f>
        <v>0</v>
      </c>
      <c r="AE67">
        <f>0.61365*exp(17.502*AD67/(240.97+AD67))</f>
        <v>0</v>
      </c>
      <c r="AF67">
        <f>(AG67/AH67*100)</f>
        <v>0</v>
      </c>
      <c r="AG67">
        <f>CX67*(DC67+DD67)/1000</f>
        <v>0</v>
      </c>
      <c r="AH67">
        <f>0.61365*exp(17.502*DE67/(240.97+DE67))</f>
        <v>0</v>
      </c>
      <c r="AI67">
        <f>(AE67-CX67*(DC67+DD67)/1000)</f>
        <v>0</v>
      </c>
      <c r="AJ67">
        <f>(-Q67*44100)</f>
        <v>0</v>
      </c>
      <c r="AK67">
        <f>2*29.3*Y67*0.92*(DE67-AD67)</f>
        <v>0</v>
      </c>
      <c r="AL67">
        <f>2*0.95*5.67E-8*(((DE67+$B$7)+273)^4-(AD67+273)^4)</f>
        <v>0</v>
      </c>
      <c r="AM67">
        <f>AB67+AL67+AJ67+AK67</f>
        <v>0</v>
      </c>
      <c r="AN67">
        <v>0</v>
      </c>
      <c r="AO67">
        <v>0</v>
      </c>
      <c r="AP67">
        <f>IF(AN67*$H$13&gt;=AR67,1.0,(AR67/(AR67-AN67*$H$13)))</f>
        <v>0</v>
      </c>
      <c r="AQ67">
        <f>(AP67-1)*100</f>
        <v>0</v>
      </c>
      <c r="AR67">
        <f>MAX(0,($B$13+$C$13*DJ67)/(1+$D$13*DJ67)*DC67/(DE67+273)*$E$13)</f>
        <v>0</v>
      </c>
      <c r="AS67" t="s">
        <v>652</v>
      </c>
      <c r="AT67">
        <v>12582</v>
      </c>
      <c r="AU67">
        <v>635.7226923076923</v>
      </c>
      <c r="AV67">
        <v>2255.79</v>
      </c>
      <c r="AW67">
        <f>1-AU67/AV67</f>
        <v>0</v>
      </c>
      <c r="AX67">
        <v>-1.738851395060759</v>
      </c>
      <c r="AY67" t="s">
        <v>661</v>
      </c>
      <c r="AZ67">
        <v>12585.9</v>
      </c>
      <c r="BA67">
        <v>564.4339199999999</v>
      </c>
      <c r="BB67">
        <v>637.448</v>
      </c>
      <c r="BC67">
        <f>1-BA67/BB67</f>
        <v>0</v>
      </c>
      <c r="BD67">
        <v>0.5</v>
      </c>
      <c r="BE67">
        <f>CN67</f>
        <v>0</v>
      </c>
      <c r="BF67">
        <f>S67</f>
        <v>0</v>
      </c>
      <c r="BG67">
        <f>BC67*BD67*BE67</f>
        <v>0</v>
      </c>
      <c r="BH67">
        <f>(BF67-AX67)/BE67</f>
        <v>0</v>
      </c>
      <c r="BI67">
        <f>(AV67-BB67)/BB67</f>
        <v>0</v>
      </c>
      <c r="BJ67">
        <f>AU67/(AW67+AU67/BB67)</f>
        <v>0</v>
      </c>
      <c r="BK67" t="s">
        <v>662</v>
      </c>
      <c r="BL67">
        <v>434.66</v>
      </c>
      <c r="BM67">
        <f>IF(BL67&lt;&gt;0, BL67, BJ67)</f>
        <v>0</v>
      </c>
      <c r="BN67">
        <f>1-BM67/BB67</f>
        <v>0</v>
      </c>
      <c r="BO67">
        <f>(BB67-BA67)/(BB67-BM67)</f>
        <v>0</v>
      </c>
      <c r="BP67">
        <f>(AV67-BB67)/(AV67-BM67)</f>
        <v>0</v>
      </c>
      <c r="BQ67">
        <f>(BB67-BA67)/(BB67-AU67)</f>
        <v>0</v>
      </c>
      <c r="BR67">
        <f>(AV67-BB67)/(AV67-AU67)</f>
        <v>0</v>
      </c>
      <c r="BS67">
        <f>(BO67*BM67/BA67)</f>
        <v>0</v>
      </c>
      <c r="BT67">
        <f>(1-BS67)</f>
        <v>0</v>
      </c>
      <c r="BU67">
        <v>3643</v>
      </c>
      <c r="BV67">
        <v>300</v>
      </c>
      <c r="BW67">
        <v>300</v>
      </c>
      <c r="BX67">
        <v>300</v>
      </c>
      <c r="BY67">
        <v>12585.9</v>
      </c>
      <c r="BZ67">
        <v>628.61</v>
      </c>
      <c r="CA67">
        <v>-0.00911882</v>
      </c>
      <c r="CB67">
        <v>-0.55</v>
      </c>
      <c r="CC67" t="s">
        <v>419</v>
      </c>
      <c r="CD67" t="s">
        <v>419</v>
      </c>
      <c r="CE67" t="s">
        <v>419</v>
      </c>
      <c r="CF67" t="s">
        <v>419</v>
      </c>
      <c r="CG67" t="s">
        <v>419</v>
      </c>
      <c r="CH67" t="s">
        <v>419</v>
      </c>
      <c r="CI67" t="s">
        <v>419</v>
      </c>
      <c r="CJ67" t="s">
        <v>419</v>
      </c>
      <c r="CK67" t="s">
        <v>419</v>
      </c>
      <c r="CL67" t="s">
        <v>419</v>
      </c>
      <c r="CM67">
        <f>$B$11*DK67+$C$11*DL67+$F$11*DW67*(1-DZ67)</f>
        <v>0</v>
      </c>
      <c r="CN67">
        <f>CM67*CO67</f>
        <v>0</v>
      </c>
      <c r="CO67">
        <f>($B$11*$D$9+$C$11*$D$9+$F$11*((EJ67+EB67)/MAX(EJ67+EB67+EK67, 0.1)*$I$9+EK67/MAX(EJ67+EB67+EK67, 0.1)*$J$9))/($B$11+$C$11+$F$11)</f>
        <v>0</v>
      </c>
      <c r="CP67">
        <f>($B$11*$K$9+$C$11*$K$9+$F$11*((EJ67+EB67)/MAX(EJ67+EB67+EK67, 0.1)*$P$9+EK67/MAX(EJ67+EB67+EK67, 0.1)*$Q$9))/($B$11+$C$11+$F$11)</f>
        <v>0</v>
      </c>
      <c r="CQ67">
        <v>6</v>
      </c>
      <c r="CR67">
        <v>0.5</v>
      </c>
      <c r="CS67" t="s">
        <v>420</v>
      </c>
      <c r="CT67">
        <v>2</v>
      </c>
      <c r="CU67">
        <v>1690476579.5</v>
      </c>
      <c r="CV67">
        <v>294.3957741935484</v>
      </c>
      <c r="CW67">
        <v>299.9594193548387</v>
      </c>
      <c r="CX67">
        <v>3.136187096774194</v>
      </c>
      <c r="CY67">
        <v>0.3691729677419355</v>
      </c>
      <c r="CZ67">
        <v>293.5478387096774</v>
      </c>
      <c r="DA67">
        <v>3.114013548387097</v>
      </c>
      <c r="DB67">
        <v>600.2099677419354</v>
      </c>
      <c r="DC67">
        <v>101.3540322580645</v>
      </c>
      <c r="DD67">
        <v>0.09980752580645161</v>
      </c>
      <c r="DE67">
        <v>27.60387096774194</v>
      </c>
      <c r="DF67">
        <v>27.76180967741936</v>
      </c>
      <c r="DG67">
        <v>999.9000000000003</v>
      </c>
      <c r="DH67">
        <v>0</v>
      </c>
      <c r="DI67">
        <v>0</v>
      </c>
      <c r="DJ67">
        <v>9991.689354838709</v>
      </c>
      <c r="DK67">
        <v>0</v>
      </c>
      <c r="DL67">
        <v>1692.183870967742</v>
      </c>
      <c r="DM67">
        <v>-5.56366129032258</v>
      </c>
      <c r="DN67">
        <v>295.3220322580644</v>
      </c>
      <c r="DO67">
        <v>300.0702903225807</v>
      </c>
      <c r="DP67">
        <v>2.767015483870968</v>
      </c>
      <c r="DQ67">
        <v>299.9594193548387</v>
      </c>
      <c r="DR67">
        <v>0.3691729677419355</v>
      </c>
      <c r="DS67">
        <v>0.3178651290322581</v>
      </c>
      <c r="DT67">
        <v>0.03741715483870967</v>
      </c>
      <c r="DU67">
        <v>-8.728592903225808</v>
      </c>
      <c r="DV67">
        <v>-33.20628387096775</v>
      </c>
      <c r="DW67">
        <v>1500.020967741936</v>
      </c>
      <c r="DX67">
        <v>0.9729990967741934</v>
      </c>
      <c r="DY67">
        <v>0.02700096774193549</v>
      </c>
      <c r="DZ67">
        <v>0</v>
      </c>
      <c r="EA67">
        <v>564.5465806451613</v>
      </c>
      <c r="EB67">
        <v>4.999310000000001</v>
      </c>
      <c r="EC67">
        <v>9761.754516129033</v>
      </c>
      <c r="ED67">
        <v>13259.42903225806</v>
      </c>
      <c r="EE67">
        <v>37.55999999999999</v>
      </c>
      <c r="EF67">
        <v>39.43699999999998</v>
      </c>
      <c r="EG67">
        <v>37.90699999999998</v>
      </c>
      <c r="EH67">
        <v>39.08841935483869</v>
      </c>
      <c r="EI67">
        <v>38.83232258064515</v>
      </c>
      <c r="EJ67">
        <v>1454.656129032258</v>
      </c>
      <c r="EK67">
        <v>40.36999999999998</v>
      </c>
      <c r="EL67">
        <v>0</v>
      </c>
      <c r="EM67">
        <v>98.5</v>
      </c>
      <c r="EN67">
        <v>0</v>
      </c>
      <c r="EO67">
        <v>564.4339199999999</v>
      </c>
      <c r="EP67">
        <v>-6.528000001802497</v>
      </c>
      <c r="EQ67">
        <v>-73.69538446230557</v>
      </c>
      <c r="ER67">
        <v>9761.652399999999</v>
      </c>
      <c r="ES67">
        <v>15</v>
      </c>
      <c r="ET67">
        <v>1690476562</v>
      </c>
      <c r="EU67" t="s">
        <v>663</v>
      </c>
      <c r="EV67">
        <v>1690476553</v>
      </c>
      <c r="EW67">
        <v>1690476562</v>
      </c>
      <c r="EX67">
        <v>32</v>
      </c>
      <c r="EY67">
        <v>0.248</v>
      </c>
      <c r="EZ67">
        <v>-0.005</v>
      </c>
      <c r="FA67">
        <v>0.848</v>
      </c>
      <c r="FB67">
        <v>0.018</v>
      </c>
      <c r="FC67">
        <v>300</v>
      </c>
      <c r="FD67">
        <v>0</v>
      </c>
      <c r="FE67">
        <v>0.18</v>
      </c>
      <c r="FF67">
        <v>0.04</v>
      </c>
      <c r="FG67">
        <v>4.749075440775763</v>
      </c>
      <c r="FH67">
        <v>0.03033940945474345</v>
      </c>
      <c r="FI67">
        <v>0.02401734462373332</v>
      </c>
      <c r="FJ67">
        <v>1</v>
      </c>
      <c r="FK67">
        <v>-5.518830731707317</v>
      </c>
      <c r="FL67">
        <v>-0.6940793728223137</v>
      </c>
      <c r="FM67">
        <v>0.144728435242551</v>
      </c>
      <c r="FN67">
        <v>1</v>
      </c>
      <c r="FO67">
        <v>294.3956451612904</v>
      </c>
      <c r="FP67">
        <v>0.2284354838696265</v>
      </c>
      <c r="FQ67">
        <v>0.02637636819517688</v>
      </c>
      <c r="FR67">
        <v>1</v>
      </c>
      <c r="FS67">
        <v>2.754883902439024</v>
      </c>
      <c r="FT67">
        <v>0.2043767247386753</v>
      </c>
      <c r="FU67">
        <v>0.05891603926208846</v>
      </c>
      <c r="FV67">
        <v>1</v>
      </c>
      <c r="FW67">
        <v>3.136053548387096</v>
      </c>
      <c r="FX67">
        <v>0.007479677419349772</v>
      </c>
      <c r="FY67">
        <v>0.001002080250430964</v>
      </c>
      <c r="FZ67">
        <v>1</v>
      </c>
      <c r="GA67">
        <v>5</v>
      </c>
      <c r="GB67">
        <v>5</v>
      </c>
      <c r="GC67" t="s">
        <v>459</v>
      </c>
      <c r="GD67">
        <v>3.17294</v>
      </c>
      <c r="GE67">
        <v>2.79716</v>
      </c>
      <c r="GF67">
        <v>0.078279</v>
      </c>
      <c r="GG67">
        <v>0.0800867</v>
      </c>
      <c r="GH67">
        <v>0.0243505</v>
      </c>
      <c r="GI67">
        <v>0.00340758</v>
      </c>
      <c r="GJ67">
        <v>28544.7</v>
      </c>
      <c r="GK67">
        <v>22729.9</v>
      </c>
      <c r="GL67">
        <v>28965.2</v>
      </c>
      <c r="GM67">
        <v>24222.1</v>
      </c>
      <c r="GN67">
        <v>35984.3</v>
      </c>
      <c r="GO67">
        <v>35245.5</v>
      </c>
      <c r="GP67">
        <v>39974.8</v>
      </c>
      <c r="GQ67">
        <v>39521.9</v>
      </c>
      <c r="GR67">
        <v>2.11515</v>
      </c>
      <c r="GS67">
        <v>1.6821</v>
      </c>
      <c r="GT67">
        <v>0.0131391</v>
      </c>
      <c r="GU67">
        <v>0</v>
      </c>
      <c r="GV67">
        <v>27.569</v>
      </c>
      <c r="GW67">
        <v>999.9</v>
      </c>
      <c r="GX67">
        <v>30.6</v>
      </c>
      <c r="GY67">
        <v>35.9</v>
      </c>
      <c r="GZ67">
        <v>17.921</v>
      </c>
      <c r="HA67">
        <v>61.7181</v>
      </c>
      <c r="HB67">
        <v>35.6971</v>
      </c>
      <c r="HC67">
        <v>1</v>
      </c>
      <c r="HD67">
        <v>0.356402</v>
      </c>
      <c r="HE67">
        <v>1.04576</v>
      </c>
      <c r="HF67">
        <v>20.2623</v>
      </c>
      <c r="HG67">
        <v>5.22553</v>
      </c>
      <c r="HH67">
        <v>11.9141</v>
      </c>
      <c r="HI67">
        <v>4.9638</v>
      </c>
      <c r="HJ67">
        <v>3.292</v>
      </c>
      <c r="HK67">
        <v>9999</v>
      </c>
      <c r="HL67">
        <v>9999</v>
      </c>
      <c r="HM67">
        <v>9999</v>
      </c>
      <c r="HN67">
        <v>999.9</v>
      </c>
      <c r="HO67">
        <v>4.97021</v>
      </c>
      <c r="HP67">
        <v>1.87531</v>
      </c>
      <c r="HQ67">
        <v>1.87408</v>
      </c>
      <c r="HR67">
        <v>1.8733</v>
      </c>
      <c r="HS67">
        <v>1.87469</v>
      </c>
      <c r="HT67">
        <v>1.86966</v>
      </c>
      <c r="HU67">
        <v>1.87378</v>
      </c>
      <c r="HV67">
        <v>1.87895</v>
      </c>
      <c r="HW67">
        <v>0</v>
      </c>
      <c r="HX67">
        <v>0</v>
      </c>
      <c r="HY67">
        <v>0</v>
      </c>
      <c r="HZ67">
        <v>0</v>
      </c>
      <c r="IA67" t="s">
        <v>423</v>
      </c>
      <c r="IB67" t="s">
        <v>424</v>
      </c>
      <c r="IC67" t="s">
        <v>425</v>
      </c>
      <c r="ID67" t="s">
        <v>425</v>
      </c>
      <c r="IE67" t="s">
        <v>425</v>
      </c>
      <c r="IF67" t="s">
        <v>425</v>
      </c>
      <c r="IG67">
        <v>0</v>
      </c>
      <c r="IH67">
        <v>100</v>
      </c>
      <c r="II67">
        <v>100</v>
      </c>
      <c r="IJ67">
        <v>0.848</v>
      </c>
      <c r="IK67">
        <v>0.0222</v>
      </c>
      <c r="IL67">
        <v>0.7402114126843686</v>
      </c>
      <c r="IM67">
        <v>0.0006505169527216642</v>
      </c>
      <c r="IN67">
        <v>-9.946525650119643E-07</v>
      </c>
      <c r="IO67">
        <v>9.726639054903232E-11</v>
      </c>
      <c r="IP67">
        <v>0.01812747967513566</v>
      </c>
      <c r="IQ67">
        <v>-0.001002495894158835</v>
      </c>
      <c r="IR67">
        <v>0.0007384742138202362</v>
      </c>
      <c r="IS67">
        <v>2.770066711642725E-07</v>
      </c>
      <c r="IT67">
        <v>0</v>
      </c>
      <c r="IU67">
        <v>1810</v>
      </c>
      <c r="IV67">
        <v>1</v>
      </c>
      <c r="IW67">
        <v>29</v>
      </c>
      <c r="IX67">
        <v>0.6</v>
      </c>
      <c r="IY67">
        <v>0.4</v>
      </c>
      <c r="IZ67">
        <v>0.825195</v>
      </c>
      <c r="JA67">
        <v>2.44751</v>
      </c>
      <c r="JB67">
        <v>1.42578</v>
      </c>
      <c r="JC67">
        <v>2.26807</v>
      </c>
      <c r="JD67">
        <v>1.54785</v>
      </c>
      <c r="JE67">
        <v>2.44873</v>
      </c>
      <c r="JF67">
        <v>39.4916</v>
      </c>
      <c r="JG67">
        <v>14.6661</v>
      </c>
      <c r="JH67">
        <v>18</v>
      </c>
      <c r="JI67">
        <v>632.245</v>
      </c>
      <c r="JJ67">
        <v>348.927</v>
      </c>
      <c r="JK67">
        <v>25.2022</v>
      </c>
      <c r="JL67">
        <v>31.6076</v>
      </c>
      <c r="JM67">
        <v>30.0003</v>
      </c>
      <c r="JN67">
        <v>31.4204</v>
      </c>
      <c r="JO67">
        <v>31.3473</v>
      </c>
      <c r="JP67">
        <v>16.5183</v>
      </c>
      <c r="JQ67">
        <v>100</v>
      </c>
      <c r="JR67">
        <v>0</v>
      </c>
      <c r="JS67">
        <v>25.3462</v>
      </c>
      <c r="JT67">
        <v>300</v>
      </c>
      <c r="JU67">
        <v>21.2188</v>
      </c>
      <c r="JV67">
        <v>94.404</v>
      </c>
      <c r="JW67">
        <v>100.548</v>
      </c>
    </row>
    <row r="68" spans="1:283">
      <c r="A68">
        <v>52</v>
      </c>
      <c r="B68">
        <v>1690476695.5</v>
      </c>
      <c r="C68">
        <v>6675.900000095367</v>
      </c>
      <c r="D68" t="s">
        <v>664</v>
      </c>
      <c r="E68" t="s">
        <v>665</v>
      </c>
      <c r="F68">
        <v>15</v>
      </c>
      <c r="L68" t="s">
        <v>625</v>
      </c>
      <c r="N68" t="s">
        <v>530</v>
      </c>
      <c r="O68" t="s">
        <v>626</v>
      </c>
      <c r="P68">
        <v>1690476687.5</v>
      </c>
      <c r="Q68">
        <f>(R68)/1000</f>
        <v>0</v>
      </c>
      <c r="R68">
        <f>1000*DB68*AP68*(CX68-CY68)/(100*CQ68*(1000-AP68*CX68))</f>
        <v>0</v>
      </c>
      <c r="S68">
        <f>DB68*AP68*(CW68-CV68*(1000-AP68*CY68)/(1000-AP68*CX68))/(100*CQ68)</f>
        <v>0</v>
      </c>
      <c r="T68">
        <f>CV68 - IF(AP68&gt;1, S68*CQ68*100.0/(AR68*DJ68), 0)</f>
        <v>0</v>
      </c>
      <c r="U68">
        <f>((AA68-Q68/2)*T68-S68)/(AA68+Q68/2)</f>
        <v>0</v>
      </c>
      <c r="V68">
        <f>U68*(DC68+DD68)/1000.0</f>
        <v>0</v>
      </c>
      <c r="W68">
        <f>(CV68 - IF(AP68&gt;1, S68*CQ68*100.0/(AR68*DJ68), 0))*(DC68+DD68)/1000.0</f>
        <v>0</v>
      </c>
      <c r="X68">
        <f>2.0/((1/Z68-1/Y68)+SIGN(Z68)*SQRT((1/Z68-1/Y68)*(1/Z68-1/Y68) + 4*CR68/((CR68+1)*(CR68+1))*(2*1/Z68*1/Y68-1/Y68*1/Y68)))</f>
        <v>0</v>
      </c>
      <c r="Y68">
        <f>IF(LEFT(CS68,1)&lt;&gt;"0",IF(LEFT(CS68,1)="1",3.0,CT68),$D$5+$E$5*(DJ68*DC68/($K$5*1000))+$F$5*(DJ68*DC68/($K$5*1000))*MAX(MIN(CQ68,$J$5),$I$5)*MAX(MIN(CQ68,$J$5),$I$5)+$G$5*MAX(MIN(CQ68,$J$5),$I$5)*(DJ68*DC68/($K$5*1000))+$H$5*(DJ68*DC68/($K$5*1000))*(DJ68*DC68/($K$5*1000)))</f>
        <v>0</v>
      </c>
      <c r="Z68">
        <f>Q68*(1000-(1000*0.61365*exp(17.502*AD68/(240.97+AD68))/(DC68+DD68)+CX68)/2)/(1000*0.61365*exp(17.502*AD68/(240.97+AD68))/(DC68+DD68)-CX68)</f>
        <v>0</v>
      </c>
      <c r="AA68">
        <f>1/((CR68+1)/(X68/1.6)+1/(Y68/1.37)) + CR68/((CR68+1)/(X68/1.6) + CR68/(Y68/1.37))</f>
        <v>0</v>
      </c>
      <c r="AB68">
        <f>(CM68*CP68)</f>
        <v>0</v>
      </c>
      <c r="AC68">
        <f>(DE68+(AB68+2*0.95*5.67E-8*(((DE68+$B$7)+273)^4-(DE68+273)^4)-44100*Q68)/(1.84*29.3*Y68+8*0.95*5.67E-8*(DE68+273)^3))</f>
        <v>0</v>
      </c>
      <c r="AD68">
        <f>($C$7*DF68+$D$7*DG68+$E$7*AC68)</f>
        <v>0</v>
      </c>
      <c r="AE68">
        <f>0.61365*exp(17.502*AD68/(240.97+AD68))</f>
        <v>0</v>
      </c>
      <c r="AF68">
        <f>(AG68/AH68*100)</f>
        <v>0</v>
      </c>
      <c r="AG68">
        <f>CX68*(DC68+DD68)/1000</f>
        <v>0</v>
      </c>
      <c r="AH68">
        <f>0.61365*exp(17.502*DE68/(240.97+DE68))</f>
        <v>0</v>
      </c>
      <c r="AI68">
        <f>(AE68-CX68*(DC68+DD68)/1000)</f>
        <v>0</v>
      </c>
      <c r="AJ68">
        <f>(-Q68*44100)</f>
        <v>0</v>
      </c>
      <c r="AK68">
        <f>2*29.3*Y68*0.92*(DE68-AD68)</f>
        <v>0</v>
      </c>
      <c r="AL68">
        <f>2*0.95*5.67E-8*(((DE68+$B$7)+273)^4-(AD68+273)^4)</f>
        <v>0</v>
      </c>
      <c r="AM68">
        <f>AB68+AL68+AJ68+AK68</f>
        <v>0</v>
      </c>
      <c r="AN68">
        <v>0</v>
      </c>
      <c r="AO68">
        <v>0</v>
      </c>
      <c r="AP68">
        <f>IF(AN68*$H$13&gt;=AR68,1.0,(AR68/(AR68-AN68*$H$13)))</f>
        <v>0</v>
      </c>
      <c r="AQ68">
        <f>(AP68-1)*100</f>
        <v>0</v>
      </c>
      <c r="AR68">
        <f>MAX(0,($B$13+$C$13*DJ68)/(1+$D$13*DJ68)*DC68/(DE68+273)*$E$13)</f>
        <v>0</v>
      </c>
      <c r="AS68" t="s">
        <v>652</v>
      </c>
      <c r="AT68">
        <v>12582</v>
      </c>
      <c r="AU68">
        <v>635.7226923076923</v>
      </c>
      <c r="AV68">
        <v>2255.79</v>
      </c>
      <c r="AW68">
        <f>1-AU68/AV68</f>
        <v>0</v>
      </c>
      <c r="AX68">
        <v>-1.738851395060759</v>
      </c>
      <c r="AY68" t="s">
        <v>666</v>
      </c>
      <c r="AZ68">
        <v>12583.9</v>
      </c>
      <c r="BA68">
        <v>555.3033461538461</v>
      </c>
      <c r="BB68">
        <v>626.448</v>
      </c>
      <c r="BC68">
        <f>1-BA68/BB68</f>
        <v>0</v>
      </c>
      <c r="BD68">
        <v>0.5</v>
      </c>
      <c r="BE68">
        <f>CN68</f>
        <v>0</v>
      </c>
      <c r="BF68">
        <f>S68</f>
        <v>0</v>
      </c>
      <c r="BG68">
        <f>BC68*BD68*BE68</f>
        <v>0</v>
      </c>
      <c r="BH68">
        <f>(BF68-AX68)/BE68</f>
        <v>0</v>
      </c>
      <c r="BI68">
        <f>(AV68-BB68)/BB68</f>
        <v>0</v>
      </c>
      <c r="BJ68">
        <f>AU68/(AW68+AU68/BB68)</f>
        <v>0</v>
      </c>
      <c r="BK68" t="s">
        <v>667</v>
      </c>
      <c r="BL68">
        <v>433.47</v>
      </c>
      <c r="BM68">
        <f>IF(BL68&lt;&gt;0, BL68, BJ68)</f>
        <v>0</v>
      </c>
      <c r="BN68">
        <f>1-BM68/BB68</f>
        <v>0</v>
      </c>
      <c r="BO68">
        <f>(BB68-BA68)/(BB68-BM68)</f>
        <v>0</v>
      </c>
      <c r="BP68">
        <f>(AV68-BB68)/(AV68-BM68)</f>
        <v>0</v>
      </c>
      <c r="BQ68">
        <f>(BB68-BA68)/(BB68-AU68)</f>
        <v>0</v>
      </c>
      <c r="BR68">
        <f>(AV68-BB68)/(AV68-AU68)</f>
        <v>0</v>
      </c>
      <c r="BS68">
        <f>(BO68*BM68/BA68)</f>
        <v>0</v>
      </c>
      <c r="BT68">
        <f>(1-BS68)</f>
        <v>0</v>
      </c>
      <c r="BU68">
        <v>3645</v>
      </c>
      <c r="BV68">
        <v>300</v>
      </c>
      <c r="BW68">
        <v>300</v>
      </c>
      <c r="BX68">
        <v>300</v>
      </c>
      <c r="BY68">
        <v>12583.9</v>
      </c>
      <c r="BZ68">
        <v>614.8</v>
      </c>
      <c r="CA68">
        <v>-0.009117190000000001</v>
      </c>
      <c r="CB68">
        <v>-0.33</v>
      </c>
      <c r="CC68" t="s">
        <v>419</v>
      </c>
      <c r="CD68" t="s">
        <v>419</v>
      </c>
      <c r="CE68" t="s">
        <v>419</v>
      </c>
      <c r="CF68" t="s">
        <v>419</v>
      </c>
      <c r="CG68" t="s">
        <v>419</v>
      </c>
      <c r="CH68" t="s">
        <v>419</v>
      </c>
      <c r="CI68" t="s">
        <v>419</v>
      </c>
      <c r="CJ68" t="s">
        <v>419</v>
      </c>
      <c r="CK68" t="s">
        <v>419</v>
      </c>
      <c r="CL68" t="s">
        <v>419</v>
      </c>
      <c r="CM68">
        <f>$B$11*DK68+$C$11*DL68+$F$11*DW68*(1-DZ68)</f>
        <v>0</v>
      </c>
      <c r="CN68">
        <f>CM68*CO68</f>
        <v>0</v>
      </c>
      <c r="CO68">
        <f>($B$11*$D$9+$C$11*$D$9+$F$11*((EJ68+EB68)/MAX(EJ68+EB68+EK68, 0.1)*$I$9+EK68/MAX(EJ68+EB68+EK68, 0.1)*$J$9))/($B$11+$C$11+$F$11)</f>
        <v>0</v>
      </c>
      <c r="CP68">
        <f>($B$11*$K$9+$C$11*$K$9+$F$11*((EJ68+EB68)/MAX(EJ68+EB68+EK68, 0.1)*$P$9+EK68/MAX(EJ68+EB68+EK68, 0.1)*$Q$9))/($B$11+$C$11+$F$11)</f>
        <v>0</v>
      </c>
      <c r="CQ68">
        <v>6</v>
      </c>
      <c r="CR68">
        <v>0.5</v>
      </c>
      <c r="CS68" t="s">
        <v>420</v>
      </c>
      <c r="CT68">
        <v>2</v>
      </c>
      <c r="CU68">
        <v>1690476687.5</v>
      </c>
      <c r="CV68">
        <v>196.7096774193548</v>
      </c>
      <c r="CW68">
        <v>199.976935483871</v>
      </c>
      <c r="CX68">
        <v>3.17379870967742</v>
      </c>
      <c r="CY68">
        <v>0.3598708387096775</v>
      </c>
      <c r="CZ68">
        <v>195.7632903225806</v>
      </c>
      <c r="DA68">
        <v>3.148417096774194</v>
      </c>
      <c r="DB68">
        <v>600.2161612903226</v>
      </c>
      <c r="DC68">
        <v>101.3523548387097</v>
      </c>
      <c r="DD68">
        <v>0.09959883225806454</v>
      </c>
      <c r="DE68">
        <v>27.9418</v>
      </c>
      <c r="DF68">
        <v>28.04369032258065</v>
      </c>
      <c r="DG68">
        <v>999.9000000000003</v>
      </c>
      <c r="DH68">
        <v>0</v>
      </c>
      <c r="DI68">
        <v>0</v>
      </c>
      <c r="DJ68">
        <v>10001.3335483871</v>
      </c>
      <c r="DK68">
        <v>0</v>
      </c>
      <c r="DL68">
        <v>1699.221935483871</v>
      </c>
      <c r="DM68">
        <v>-3.267201290322581</v>
      </c>
      <c r="DN68">
        <v>197.3360322580646</v>
      </c>
      <c r="DO68">
        <v>200.0489032258065</v>
      </c>
      <c r="DP68">
        <v>2.813926774193549</v>
      </c>
      <c r="DQ68">
        <v>199.976935483871</v>
      </c>
      <c r="DR68">
        <v>0.3598708387096775</v>
      </c>
      <c r="DS68">
        <v>0.3216721612903226</v>
      </c>
      <c r="DT68">
        <v>0.0364737935483871</v>
      </c>
      <c r="DU68">
        <v>-8.576234516129032</v>
      </c>
      <c r="DV68">
        <v>-33.4673129032258</v>
      </c>
      <c r="DW68">
        <v>1499.990322580645</v>
      </c>
      <c r="DX68">
        <v>0.9730026451612905</v>
      </c>
      <c r="DY68">
        <v>0.02699784193548388</v>
      </c>
      <c r="DZ68">
        <v>0</v>
      </c>
      <c r="EA68">
        <v>555.3522258064517</v>
      </c>
      <c r="EB68">
        <v>4.999310000000001</v>
      </c>
      <c r="EC68">
        <v>9669.269032258064</v>
      </c>
      <c r="ED68">
        <v>13259.15483870968</v>
      </c>
      <c r="EE68">
        <v>37.93699999999998</v>
      </c>
      <c r="EF68">
        <v>39.58029032258064</v>
      </c>
      <c r="EG68">
        <v>38.22967741935484</v>
      </c>
      <c r="EH68">
        <v>39.19106451612902</v>
      </c>
      <c r="EI68">
        <v>39.127</v>
      </c>
      <c r="EJ68">
        <v>1454.630322580645</v>
      </c>
      <c r="EK68">
        <v>40.35999999999998</v>
      </c>
      <c r="EL68">
        <v>0</v>
      </c>
      <c r="EM68">
        <v>107.5999999046326</v>
      </c>
      <c r="EN68">
        <v>0</v>
      </c>
      <c r="EO68">
        <v>555.3033461538461</v>
      </c>
      <c r="EP68">
        <v>-2.517162395548393</v>
      </c>
      <c r="EQ68">
        <v>5.182564275772855</v>
      </c>
      <c r="ER68">
        <v>9670.351153846153</v>
      </c>
      <c r="ES68">
        <v>15</v>
      </c>
      <c r="ET68">
        <v>1690476670</v>
      </c>
      <c r="EU68" t="s">
        <v>668</v>
      </c>
      <c r="EV68">
        <v>1690476653.5</v>
      </c>
      <c r="EW68">
        <v>1690476670</v>
      </c>
      <c r="EX68">
        <v>33</v>
      </c>
      <c r="EY68">
        <v>0.116</v>
      </c>
      <c r="EZ68">
        <v>0.003</v>
      </c>
      <c r="FA68">
        <v>0.947</v>
      </c>
      <c r="FB68">
        <v>0.021</v>
      </c>
      <c r="FC68">
        <v>200</v>
      </c>
      <c r="FD68">
        <v>0</v>
      </c>
      <c r="FE68">
        <v>0.24</v>
      </c>
      <c r="FF68">
        <v>0.02</v>
      </c>
      <c r="FG68">
        <v>2.717371740107436</v>
      </c>
      <c r="FH68">
        <v>-0.1791244391668328</v>
      </c>
      <c r="FI68">
        <v>0.02355248191243762</v>
      </c>
      <c r="FJ68">
        <v>1</v>
      </c>
      <c r="FK68">
        <v>-3.244895853658536</v>
      </c>
      <c r="FL68">
        <v>-0.3114894773519153</v>
      </c>
      <c r="FM68">
        <v>0.08608442764407423</v>
      </c>
      <c r="FN68">
        <v>1</v>
      </c>
      <c r="FO68">
        <v>196.7072903225806</v>
      </c>
      <c r="FP68">
        <v>0.4657258064517838</v>
      </c>
      <c r="FQ68">
        <v>0.03695786052701876</v>
      </c>
      <c r="FR68">
        <v>1</v>
      </c>
      <c r="FS68">
        <v>2.799443414634147</v>
      </c>
      <c r="FT68">
        <v>0.245950034843206</v>
      </c>
      <c r="FU68">
        <v>0.06326958416982997</v>
      </c>
      <c r="FV68">
        <v>1</v>
      </c>
      <c r="FW68">
        <v>3.173523225806452</v>
      </c>
      <c r="FX68">
        <v>0.02754338709677225</v>
      </c>
      <c r="FY68">
        <v>0.002203865207365742</v>
      </c>
      <c r="FZ68">
        <v>1</v>
      </c>
      <c r="GA68">
        <v>5</v>
      </c>
      <c r="GB68">
        <v>5</v>
      </c>
      <c r="GC68" t="s">
        <v>459</v>
      </c>
      <c r="GD68">
        <v>3.17301</v>
      </c>
      <c r="GE68">
        <v>2.79686</v>
      </c>
      <c r="GF68">
        <v>0.0551866</v>
      </c>
      <c r="GG68">
        <v>0.0565432</v>
      </c>
      <c r="GH68">
        <v>0.0245751</v>
      </c>
      <c r="GI68">
        <v>0.00332522</v>
      </c>
      <c r="GJ68">
        <v>29253.7</v>
      </c>
      <c r="GK68">
        <v>23308.5</v>
      </c>
      <c r="GL68">
        <v>28959.3</v>
      </c>
      <c r="GM68">
        <v>24219</v>
      </c>
      <c r="GN68">
        <v>35967.9</v>
      </c>
      <c r="GO68">
        <v>35242.9</v>
      </c>
      <c r="GP68">
        <v>39967</v>
      </c>
      <c r="GQ68">
        <v>39516.9</v>
      </c>
      <c r="GR68">
        <v>2.11328</v>
      </c>
      <c r="GS68">
        <v>1.68107</v>
      </c>
      <c r="GT68">
        <v>0.0358671</v>
      </c>
      <c r="GU68">
        <v>0</v>
      </c>
      <c r="GV68">
        <v>27.4673</v>
      </c>
      <c r="GW68">
        <v>999.9</v>
      </c>
      <c r="GX68">
        <v>30</v>
      </c>
      <c r="GY68">
        <v>36.1</v>
      </c>
      <c r="GZ68">
        <v>17.7638</v>
      </c>
      <c r="HA68">
        <v>61.208</v>
      </c>
      <c r="HB68">
        <v>35.645</v>
      </c>
      <c r="HC68">
        <v>1</v>
      </c>
      <c r="HD68">
        <v>0.364688</v>
      </c>
      <c r="HE68">
        <v>1.72231</v>
      </c>
      <c r="HF68">
        <v>20.2564</v>
      </c>
      <c r="HG68">
        <v>5.22358</v>
      </c>
      <c r="HH68">
        <v>11.9141</v>
      </c>
      <c r="HI68">
        <v>4.9638</v>
      </c>
      <c r="HJ68">
        <v>3.292</v>
      </c>
      <c r="HK68">
        <v>9999</v>
      </c>
      <c r="HL68">
        <v>9999</v>
      </c>
      <c r="HM68">
        <v>9999</v>
      </c>
      <c r="HN68">
        <v>999.9</v>
      </c>
      <c r="HO68">
        <v>4.97023</v>
      </c>
      <c r="HP68">
        <v>1.87532</v>
      </c>
      <c r="HQ68">
        <v>1.87408</v>
      </c>
      <c r="HR68">
        <v>1.87332</v>
      </c>
      <c r="HS68">
        <v>1.87469</v>
      </c>
      <c r="HT68">
        <v>1.86966</v>
      </c>
      <c r="HU68">
        <v>1.87379</v>
      </c>
      <c r="HV68">
        <v>1.87896</v>
      </c>
      <c r="HW68">
        <v>0</v>
      </c>
      <c r="HX68">
        <v>0</v>
      </c>
      <c r="HY68">
        <v>0</v>
      </c>
      <c r="HZ68">
        <v>0</v>
      </c>
      <c r="IA68" t="s">
        <v>423</v>
      </c>
      <c r="IB68" t="s">
        <v>424</v>
      </c>
      <c r="IC68" t="s">
        <v>425</v>
      </c>
      <c r="ID68" t="s">
        <v>425</v>
      </c>
      <c r="IE68" t="s">
        <v>425</v>
      </c>
      <c r="IF68" t="s">
        <v>425</v>
      </c>
      <c r="IG68">
        <v>0</v>
      </c>
      <c r="IH68">
        <v>100</v>
      </c>
      <c r="II68">
        <v>100</v>
      </c>
      <c r="IJ68">
        <v>0.946</v>
      </c>
      <c r="IK68">
        <v>0.0254</v>
      </c>
      <c r="IL68">
        <v>0.8563662163106445</v>
      </c>
      <c r="IM68">
        <v>0.0006505169527216642</v>
      </c>
      <c r="IN68">
        <v>-9.946525650119643E-07</v>
      </c>
      <c r="IO68">
        <v>9.726639054903232E-11</v>
      </c>
      <c r="IP68">
        <v>0.02120822611891619</v>
      </c>
      <c r="IQ68">
        <v>-0.001002495894158835</v>
      </c>
      <c r="IR68">
        <v>0.0007384742138202362</v>
      </c>
      <c r="IS68">
        <v>2.770066711642725E-07</v>
      </c>
      <c r="IT68">
        <v>0</v>
      </c>
      <c r="IU68">
        <v>1810</v>
      </c>
      <c r="IV68">
        <v>1</v>
      </c>
      <c r="IW68">
        <v>29</v>
      </c>
      <c r="IX68">
        <v>0.7</v>
      </c>
      <c r="IY68">
        <v>0.4</v>
      </c>
      <c r="IZ68">
        <v>0.600586</v>
      </c>
      <c r="JA68">
        <v>2.4646</v>
      </c>
      <c r="JB68">
        <v>1.42578</v>
      </c>
      <c r="JC68">
        <v>2.26807</v>
      </c>
      <c r="JD68">
        <v>1.54785</v>
      </c>
      <c r="JE68">
        <v>2.40845</v>
      </c>
      <c r="JF68">
        <v>39.6669</v>
      </c>
      <c r="JG68">
        <v>14.6486</v>
      </c>
      <c r="JH68">
        <v>18</v>
      </c>
      <c r="JI68">
        <v>632.05</v>
      </c>
      <c r="JJ68">
        <v>349.076</v>
      </c>
      <c r="JK68">
        <v>25.5178</v>
      </c>
      <c r="JL68">
        <v>31.6877</v>
      </c>
      <c r="JM68">
        <v>30.0005</v>
      </c>
      <c r="JN68">
        <v>31.5433</v>
      </c>
      <c r="JO68">
        <v>31.4681</v>
      </c>
      <c r="JP68">
        <v>12.0532</v>
      </c>
      <c r="JQ68">
        <v>100</v>
      </c>
      <c r="JR68">
        <v>0</v>
      </c>
      <c r="JS68">
        <v>25.4996</v>
      </c>
      <c r="JT68">
        <v>200</v>
      </c>
      <c r="JU68">
        <v>21.2188</v>
      </c>
      <c r="JV68">
        <v>94.3852</v>
      </c>
      <c r="JW68">
        <v>100.535</v>
      </c>
    </row>
    <row r="69" spans="1:283">
      <c r="A69">
        <v>53</v>
      </c>
      <c r="B69">
        <v>1690476805</v>
      </c>
      <c r="C69">
        <v>6785.400000095367</v>
      </c>
      <c r="D69" t="s">
        <v>669</v>
      </c>
      <c r="E69" t="s">
        <v>670</v>
      </c>
      <c r="F69">
        <v>15</v>
      </c>
      <c r="L69" t="s">
        <v>625</v>
      </c>
      <c r="N69" t="s">
        <v>530</v>
      </c>
      <c r="O69" t="s">
        <v>626</v>
      </c>
      <c r="P69">
        <v>1690476797</v>
      </c>
      <c r="Q69">
        <f>(R69)/1000</f>
        <v>0</v>
      </c>
      <c r="R69">
        <f>1000*DB69*AP69*(CX69-CY69)/(100*CQ69*(1000-AP69*CX69))</f>
        <v>0</v>
      </c>
      <c r="S69">
        <f>DB69*AP69*(CW69-CV69*(1000-AP69*CY69)/(1000-AP69*CX69))/(100*CQ69)</f>
        <v>0</v>
      </c>
      <c r="T69">
        <f>CV69 - IF(AP69&gt;1, S69*CQ69*100.0/(AR69*DJ69), 0)</f>
        <v>0</v>
      </c>
      <c r="U69">
        <f>((AA69-Q69/2)*T69-S69)/(AA69+Q69/2)</f>
        <v>0</v>
      </c>
      <c r="V69">
        <f>U69*(DC69+DD69)/1000.0</f>
        <v>0</v>
      </c>
      <c r="W69">
        <f>(CV69 - IF(AP69&gt;1, S69*CQ69*100.0/(AR69*DJ69), 0))*(DC69+DD69)/1000.0</f>
        <v>0</v>
      </c>
      <c r="X69">
        <f>2.0/((1/Z69-1/Y69)+SIGN(Z69)*SQRT((1/Z69-1/Y69)*(1/Z69-1/Y69) + 4*CR69/((CR69+1)*(CR69+1))*(2*1/Z69*1/Y69-1/Y69*1/Y69)))</f>
        <v>0</v>
      </c>
      <c r="Y69">
        <f>IF(LEFT(CS69,1)&lt;&gt;"0",IF(LEFT(CS69,1)="1",3.0,CT69),$D$5+$E$5*(DJ69*DC69/($K$5*1000))+$F$5*(DJ69*DC69/($K$5*1000))*MAX(MIN(CQ69,$J$5),$I$5)*MAX(MIN(CQ69,$J$5),$I$5)+$G$5*MAX(MIN(CQ69,$J$5),$I$5)*(DJ69*DC69/($K$5*1000))+$H$5*(DJ69*DC69/($K$5*1000))*(DJ69*DC69/($K$5*1000)))</f>
        <v>0</v>
      </c>
      <c r="Z69">
        <f>Q69*(1000-(1000*0.61365*exp(17.502*AD69/(240.97+AD69))/(DC69+DD69)+CX69)/2)/(1000*0.61365*exp(17.502*AD69/(240.97+AD69))/(DC69+DD69)-CX69)</f>
        <v>0</v>
      </c>
      <c r="AA69">
        <f>1/((CR69+1)/(X69/1.6)+1/(Y69/1.37)) + CR69/((CR69+1)/(X69/1.6) + CR69/(Y69/1.37))</f>
        <v>0</v>
      </c>
      <c r="AB69">
        <f>(CM69*CP69)</f>
        <v>0</v>
      </c>
      <c r="AC69">
        <f>(DE69+(AB69+2*0.95*5.67E-8*(((DE69+$B$7)+273)^4-(DE69+273)^4)-44100*Q69)/(1.84*29.3*Y69+8*0.95*5.67E-8*(DE69+273)^3))</f>
        <v>0</v>
      </c>
      <c r="AD69">
        <f>($C$7*DF69+$D$7*DG69+$E$7*AC69)</f>
        <v>0</v>
      </c>
      <c r="AE69">
        <f>0.61365*exp(17.502*AD69/(240.97+AD69))</f>
        <v>0</v>
      </c>
      <c r="AF69">
        <f>(AG69/AH69*100)</f>
        <v>0</v>
      </c>
      <c r="AG69">
        <f>CX69*(DC69+DD69)/1000</f>
        <v>0</v>
      </c>
      <c r="AH69">
        <f>0.61365*exp(17.502*DE69/(240.97+DE69))</f>
        <v>0</v>
      </c>
      <c r="AI69">
        <f>(AE69-CX69*(DC69+DD69)/1000)</f>
        <v>0</v>
      </c>
      <c r="AJ69">
        <f>(-Q69*44100)</f>
        <v>0</v>
      </c>
      <c r="AK69">
        <f>2*29.3*Y69*0.92*(DE69-AD69)</f>
        <v>0</v>
      </c>
      <c r="AL69">
        <f>2*0.95*5.67E-8*(((DE69+$B$7)+273)^4-(AD69+273)^4)</f>
        <v>0</v>
      </c>
      <c r="AM69">
        <f>AB69+AL69+AJ69+AK69</f>
        <v>0</v>
      </c>
      <c r="AN69">
        <v>0</v>
      </c>
      <c r="AO69">
        <v>0</v>
      </c>
      <c r="AP69">
        <f>IF(AN69*$H$13&gt;=AR69,1.0,(AR69/(AR69-AN69*$H$13)))</f>
        <v>0</v>
      </c>
      <c r="AQ69">
        <f>(AP69-1)*100</f>
        <v>0</v>
      </c>
      <c r="AR69">
        <f>MAX(0,($B$13+$C$13*DJ69)/(1+$D$13*DJ69)*DC69/(DE69+273)*$E$13)</f>
        <v>0</v>
      </c>
      <c r="AS69" t="s">
        <v>652</v>
      </c>
      <c r="AT69">
        <v>12582</v>
      </c>
      <c r="AU69">
        <v>635.7226923076923</v>
      </c>
      <c r="AV69">
        <v>2255.79</v>
      </c>
      <c r="AW69">
        <f>1-AU69/AV69</f>
        <v>0</v>
      </c>
      <c r="AX69">
        <v>-1.738851395060759</v>
      </c>
      <c r="AY69" t="s">
        <v>671</v>
      </c>
      <c r="AZ69">
        <v>12581.8</v>
      </c>
      <c r="BA69">
        <v>552.2008076923076</v>
      </c>
      <c r="BB69">
        <v>613.0940000000001</v>
      </c>
      <c r="BC69">
        <f>1-BA69/BB69</f>
        <v>0</v>
      </c>
      <c r="BD69">
        <v>0.5</v>
      </c>
      <c r="BE69">
        <f>CN69</f>
        <v>0</v>
      </c>
      <c r="BF69">
        <f>S69</f>
        <v>0</v>
      </c>
      <c r="BG69">
        <f>BC69*BD69*BE69</f>
        <v>0</v>
      </c>
      <c r="BH69">
        <f>(BF69-AX69)/BE69</f>
        <v>0</v>
      </c>
      <c r="BI69">
        <f>(AV69-BB69)/BB69</f>
        <v>0</v>
      </c>
      <c r="BJ69">
        <f>AU69/(AW69+AU69/BB69)</f>
        <v>0</v>
      </c>
      <c r="BK69" t="s">
        <v>672</v>
      </c>
      <c r="BL69">
        <v>430.64</v>
      </c>
      <c r="BM69">
        <f>IF(BL69&lt;&gt;0, BL69, BJ69)</f>
        <v>0</v>
      </c>
      <c r="BN69">
        <f>1-BM69/BB69</f>
        <v>0</v>
      </c>
      <c r="BO69">
        <f>(BB69-BA69)/(BB69-BM69)</f>
        <v>0</v>
      </c>
      <c r="BP69">
        <f>(AV69-BB69)/(AV69-BM69)</f>
        <v>0</v>
      </c>
      <c r="BQ69">
        <f>(BB69-BA69)/(BB69-AU69)</f>
        <v>0</v>
      </c>
      <c r="BR69">
        <f>(AV69-BB69)/(AV69-AU69)</f>
        <v>0</v>
      </c>
      <c r="BS69">
        <f>(BO69*BM69/BA69)</f>
        <v>0</v>
      </c>
      <c r="BT69">
        <f>(1-BS69)</f>
        <v>0</v>
      </c>
      <c r="BU69">
        <v>3647</v>
      </c>
      <c r="BV69">
        <v>300</v>
      </c>
      <c r="BW69">
        <v>300</v>
      </c>
      <c r="BX69">
        <v>300</v>
      </c>
      <c r="BY69">
        <v>12581.8</v>
      </c>
      <c r="BZ69">
        <v>605.2</v>
      </c>
      <c r="CA69">
        <v>-0.009115420000000001</v>
      </c>
      <c r="CB69">
        <v>0.31</v>
      </c>
      <c r="CC69" t="s">
        <v>419</v>
      </c>
      <c r="CD69" t="s">
        <v>419</v>
      </c>
      <c r="CE69" t="s">
        <v>419</v>
      </c>
      <c r="CF69" t="s">
        <v>419</v>
      </c>
      <c r="CG69" t="s">
        <v>419</v>
      </c>
      <c r="CH69" t="s">
        <v>419</v>
      </c>
      <c r="CI69" t="s">
        <v>419</v>
      </c>
      <c r="CJ69" t="s">
        <v>419</v>
      </c>
      <c r="CK69" t="s">
        <v>419</v>
      </c>
      <c r="CL69" t="s">
        <v>419</v>
      </c>
      <c r="CM69">
        <f>$B$11*DK69+$C$11*DL69+$F$11*DW69*(1-DZ69)</f>
        <v>0</v>
      </c>
      <c r="CN69">
        <f>CM69*CO69</f>
        <v>0</v>
      </c>
      <c r="CO69">
        <f>($B$11*$D$9+$C$11*$D$9+$F$11*((EJ69+EB69)/MAX(EJ69+EB69+EK69, 0.1)*$I$9+EK69/MAX(EJ69+EB69+EK69, 0.1)*$J$9))/($B$11+$C$11+$F$11)</f>
        <v>0</v>
      </c>
      <c r="CP69">
        <f>($B$11*$K$9+$C$11*$K$9+$F$11*((EJ69+EB69)/MAX(EJ69+EB69+EK69, 0.1)*$P$9+EK69/MAX(EJ69+EB69+EK69, 0.1)*$Q$9))/($B$11+$C$11+$F$11)</f>
        <v>0</v>
      </c>
      <c r="CQ69">
        <v>6</v>
      </c>
      <c r="CR69">
        <v>0.5</v>
      </c>
      <c r="CS69" t="s">
        <v>420</v>
      </c>
      <c r="CT69">
        <v>2</v>
      </c>
      <c r="CU69">
        <v>1690476797</v>
      </c>
      <c r="CV69">
        <v>99.01461290322581</v>
      </c>
      <c r="CW69">
        <v>99.98008709677418</v>
      </c>
      <c r="CX69">
        <v>3.191105806451613</v>
      </c>
      <c r="CY69">
        <v>0.3531662903225806</v>
      </c>
      <c r="CZ69">
        <v>98.01420000000003</v>
      </c>
      <c r="DA69">
        <v>3.164594193548386</v>
      </c>
      <c r="DB69">
        <v>600.2135806451613</v>
      </c>
      <c r="DC69">
        <v>101.3514193548387</v>
      </c>
      <c r="DD69">
        <v>0.09961320322580645</v>
      </c>
      <c r="DE69">
        <v>27.96277096774193</v>
      </c>
      <c r="DF69">
        <v>28.04458709677419</v>
      </c>
      <c r="DG69">
        <v>999.9000000000003</v>
      </c>
      <c r="DH69">
        <v>0</v>
      </c>
      <c r="DI69">
        <v>0</v>
      </c>
      <c r="DJ69">
        <v>10000.03870967742</v>
      </c>
      <c r="DK69">
        <v>0</v>
      </c>
      <c r="DL69">
        <v>1700.191290322581</v>
      </c>
      <c r="DM69">
        <v>-0.9654613548387097</v>
      </c>
      <c r="DN69">
        <v>99.33160322580642</v>
      </c>
      <c r="DO69">
        <v>100.0154096774194</v>
      </c>
      <c r="DP69">
        <v>2.837940322580646</v>
      </c>
      <c r="DQ69">
        <v>99.98008709677418</v>
      </c>
      <c r="DR69">
        <v>0.3531662903225806</v>
      </c>
      <c r="DS69">
        <v>0.3234230967741936</v>
      </c>
      <c r="DT69">
        <v>0.03579390967741936</v>
      </c>
      <c r="DU69">
        <v>-8.506700967741937</v>
      </c>
      <c r="DV69">
        <v>-33.65924516129033</v>
      </c>
      <c r="DW69">
        <v>1500.004838709678</v>
      </c>
      <c r="DX69">
        <v>0.9730065161290321</v>
      </c>
      <c r="DY69">
        <v>0.02699389354838711</v>
      </c>
      <c r="DZ69">
        <v>0</v>
      </c>
      <c r="EA69">
        <v>552.2019032258065</v>
      </c>
      <c r="EB69">
        <v>4.999310000000001</v>
      </c>
      <c r="EC69">
        <v>9616.078064516127</v>
      </c>
      <c r="ED69">
        <v>13259.30322580645</v>
      </c>
      <c r="EE69">
        <v>38.27199999999999</v>
      </c>
      <c r="EF69">
        <v>39.86687096774194</v>
      </c>
      <c r="EG69">
        <v>38.58435483870968</v>
      </c>
      <c r="EH69">
        <v>39.39699999999998</v>
      </c>
      <c r="EI69">
        <v>39.40899999999998</v>
      </c>
      <c r="EJ69">
        <v>1454.654516129033</v>
      </c>
      <c r="EK69">
        <v>40.35935483870966</v>
      </c>
      <c r="EL69">
        <v>0</v>
      </c>
      <c r="EM69">
        <v>108.7999999523163</v>
      </c>
      <c r="EN69">
        <v>0</v>
      </c>
      <c r="EO69">
        <v>552.2008076923076</v>
      </c>
      <c r="EP69">
        <v>-2.711008545625843</v>
      </c>
      <c r="EQ69">
        <v>48.41982934734634</v>
      </c>
      <c r="ER69">
        <v>9616.909230769232</v>
      </c>
      <c r="ES69">
        <v>15</v>
      </c>
      <c r="ET69">
        <v>1690476779.5</v>
      </c>
      <c r="EU69" t="s">
        <v>673</v>
      </c>
      <c r="EV69">
        <v>1690476761</v>
      </c>
      <c r="EW69">
        <v>1690476779.5</v>
      </c>
      <c r="EX69">
        <v>34</v>
      </c>
      <c r="EY69">
        <v>0.09</v>
      </c>
      <c r="EZ69">
        <v>0.001</v>
      </c>
      <c r="FA69">
        <v>1.001</v>
      </c>
      <c r="FB69">
        <v>0.022</v>
      </c>
      <c r="FC69">
        <v>100</v>
      </c>
      <c r="FD69">
        <v>0</v>
      </c>
      <c r="FE69">
        <v>0.42</v>
      </c>
      <c r="FF69">
        <v>0.03</v>
      </c>
      <c r="FG69">
        <v>0.6795915242657524</v>
      </c>
      <c r="FH69">
        <v>-0.02771791597166941</v>
      </c>
      <c r="FI69">
        <v>0.02823927876708209</v>
      </c>
      <c r="FJ69">
        <v>1</v>
      </c>
      <c r="FK69">
        <v>-0.955531425</v>
      </c>
      <c r="FL69">
        <v>-0.1236418424015</v>
      </c>
      <c r="FM69">
        <v>0.03264114084088322</v>
      </c>
      <c r="FN69">
        <v>1</v>
      </c>
      <c r="FO69">
        <v>99.01585666666666</v>
      </c>
      <c r="FP69">
        <v>-0.0093143492769007</v>
      </c>
      <c r="FQ69">
        <v>0.01967244576106918</v>
      </c>
      <c r="FR69">
        <v>1</v>
      </c>
      <c r="FS69">
        <v>2.8331945</v>
      </c>
      <c r="FT69">
        <v>0.08730911819887011</v>
      </c>
      <c r="FU69">
        <v>0.01532434581801127</v>
      </c>
      <c r="FV69">
        <v>1</v>
      </c>
      <c r="FW69">
        <v>3.190943333333334</v>
      </c>
      <c r="FX69">
        <v>0.03707586206896466</v>
      </c>
      <c r="FY69">
        <v>0.002757366295741111</v>
      </c>
      <c r="FZ69">
        <v>1</v>
      </c>
      <c r="GA69">
        <v>5</v>
      </c>
      <c r="GB69">
        <v>5</v>
      </c>
      <c r="GC69" t="s">
        <v>459</v>
      </c>
      <c r="GD69">
        <v>3.173</v>
      </c>
      <c r="GE69">
        <v>2.79696</v>
      </c>
      <c r="GF69">
        <v>0.0287829</v>
      </c>
      <c r="GG69">
        <v>0.0295295</v>
      </c>
      <c r="GH69">
        <v>0.0247</v>
      </c>
      <c r="GI69">
        <v>0.00326597</v>
      </c>
      <c r="GJ69">
        <v>30072</v>
      </c>
      <c r="GK69">
        <v>23976.5</v>
      </c>
      <c r="GL69">
        <v>28960.1</v>
      </c>
      <c r="GM69">
        <v>24219.7</v>
      </c>
      <c r="GN69">
        <v>35964.1</v>
      </c>
      <c r="GO69">
        <v>35245</v>
      </c>
      <c r="GP69">
        <v>39969</v>
      </c>
      <c r="GQ69">
        <v>39517.9</v>
      </c>
      <c r="GR69">
        <v>2.11275</v>
      </c>
      <c r="GS69">
        <v>1.68102</v>
      </c>
      <c r="GT69">
        <v>0.0389144</v>
      </c>
      <c r="GU69">
        <v>0</v>
      </c>
      <c r="GV69">
        <v>27.4225</v>
      </c>
      <c r="GW69">
        <v>999.9</v>
      </c>
      <c r="GX69">
        <v>29.6</v>
      </c>
      <c r="GY69">
        <v>36.3</v>
      </c>
      <c r="GZ69">
        <v>17.7217</v>
      </c>
      <c r="HA69">
        <v>61.848</v>
      </c>
      <c r="HB69">
        <v>35.3686</v>
      </c>
      <c r="HC69">
        <v>1</v>
      </c>
      <c r="HD69">
        <v>0.364591</v>
      </c>
      <c r="HE69">
        <v>2.11297</v>
      </c>
      <c r="HF69">
        <v>20.2522</v>
      </c>
      <c r="HG69">
        <v>5.22298</v>
      </c>
      <c r="HH69">
        <v>11.9141</v>
      </c>
      <c r="HI69">
        <v>4.96335</v>
      </c>
      <c r="HJ69">
        <v>3.292</v>
      </c>
      <c r="HK69">
        <v>9999</v>
      </c>
      <c r="HL69">
        <v>9999</v>
      </c>
      <c r="HM69">
        <v>9999</v>
      </c>
      <c r="HN69">
        <v>999.9</v>
      </c>
      <c r="HO69">
        <v>4.97024</v>
      </c>
      <c r="HP69">
        <v>1.87532</v>
      </c>
      <c r="HQ69">
        <v>1.87408</v>
      </c>
      <c r="HR69">
        <v>1.87331</v>
      </c>
      <c r="HS69">
        <v>1.87469</v>
      </c>
      <c r="HT69">
        <v>1.86966</v>
      </c>
      <c r="HU69">
        <v>1.87386</v>
      </c>
      <c r="HV69">
        <v>1.87897</v>
      </c>
      <c r="HW69">
        <v>0</v>
      </c>
      <c r="HX69">
        <v>0</v>
      </c>
      <c r="HY69">
        <v>0</v>
      </c>
      <c r="HZ69">
        <v>0</v>
      </c>
      <c r="IA69" t="s">
        <v>423</v>
      </c>
      <c r="IB69" t="s">
        <v>424</v>
      </c>
      <c r="IC69" t="s">
        <v>425</v>
      </c>
      <c r="ID69" t="s">
        <v>425</v>
      </c>
      <c r="IE69" t="s">
        <v>425</v>
      </c>
      <c r="IF69" t="s">
        <v>425</v>
      </c>
      <c r="IG69">
        <v>0</v>
      </c>
      <c r="IH69">
        <v>100</v>
      </c>
      <c r="II69">
        <v>100</v>
      </c>
      <c r="IJ69">
        <v>1</v>
      </c>
      <c r="IK69">
        <v>0.0265</v>
      </c>
      <c r="IL69">
        <v>0.9461251861990723</v>
      </c>
      <c r="IM69">
        <v>0.0006505169527216642</v>
      </c>
      <c r="IN69">
        <v>-9.946525650119643E-07</v>
      </c>
      <c r="IO69">
        <v>9.726639054903232E-11</v>
      </c>
      <c r="IP69">
        <v>0.02227938385528139</v>
      </c>
      <c r="IQ69">
        <v>-0.001002495894158835</v>
      </c>
      <c r="IR69">
        <v>0.0007384742138202362</v>
      </c>
      <c r="IS69">
        <v>2.770066711642725E-07</v>
      </c>
      <c r="IT69">
        <v>0</v>
      </c>
      <c r="IU69">
        <v>1810</v>
      </c>
      <c r="IV69">
        <v>1</v>
      </c>
      <c r="IW69">
        <v>29</v>
      </c>
      <c r="IX69">
        <v>0.7</v>
      </c>
      <c r="IY69">
        <v>0.4</v>
      </c>
      <c r="IZ69">
        <v>0.369873</v>
      </c>
      <c r="JA69">
        <v>2.49756</v>
      </c>
      <c r="JB69">
        <v>1.42578</v>
      </c>
      <c r="JC69">
        <v>2.26807</v>
      </c>
      <c r="JD69">
        <v>1.54785</v>
      </c>
      <c r="JE69">
        <v>2.32788</v>
      </c>
      <c r="JF69">
        <v>39.8428</v>
      </c>
      <c r="JG69">
        <v>14.6136</v>
      </c>
      <c r="JH69">
        <v>18</v>
      </c>
      <c r="JI69">
        <v>632.205</v>
      </c>
      <c r="JJ69">
        <v>349.395</v>
      </c>
      <c r="JK69">
        <v>24.8987</v>
      </c>
      <c r="JL69">
        <v>31.6849</v>
      </c>
      <c r="JM69">
        <v>30.0004</v>
      </c>
      <c r="JN69">
        <v>31.5989</v>
      </c>
      <c r="JO69">
        <v>31.5309</v>
      </c>
      <c r="JP69">
        <v>7.4368</v>
      </c>
      <c r="JQ69">
        <v>100</v>
      </c>
      <c r="JR69">
        <v>0</v>
      </c>
      <c r="JS69">
        <v>24.8457</v>
      </c>
      <c r="JT69">
        <v>100</v>
      </c>
      <c r="JU69">
        <v>21.2188</v>
      </c>
      <c r="JV69">
        <v>94.38890000000001</v>
      </c>
      <c r="JW69">
        <v>100.538</v>
      </c>
    </row>
    <row r="70" spans="1:283">
      <c r="A70">
        <v>54</v>
      </c>
      <c r="B70">
        <v>1690476909</v>
      </c>
      <c r="C70">
        <v>6889.400000095367</v>
      </c>
      <c r="D70" t="s">
        <v>674</v>
      </c>
      <c r="E70" t="s">
        <v>675</v>
      </c>
      <c r="F70">
        <v>15</v>
      </c>
      <c r="L70" t="s">
        <v>625</v>
      </c>
      <c r="N70" t="s">
        <v>530</v>
      </c>
      <c r="O70" t="s">
        <v>626</v>
      </c>
      <c r="P70">
        <v>1690476901.25</v>
      </c>
      <c r="Q70">
        <f>(R70)/1000</f>
        <v>0</v>
      </c>
      <c r="R70">
        <f>1000*DB70*AP70*(CX70-CY70)/(100*CQ70*(1000-AP70*CX70))</f>
        <v>0</v>
      </c>
      <c r="S70">
        <f>DB70*AP70*(CW70-CV70*(1000-AP70*CY70)/(1000-AP70*CX70))/(100*CQ70)</f>
        <v>0</v>
      </c>
      <c r="T70">
        <f>CV70 - IF(AP70&gt;1, S70*CQ70*100.0/(AR70*DJ70), 0)</f>
        <v>0</v>
      </c>
      <c r="U70">
        <f>((AA70-Q70/2)*T70-S70)/(AA70+Q70/2)</f>
        <v>0</v>
      </c>
      <c r="V70">
        <f>U70*(DC70+DD70)/1000.0</f>
        <v>0</v>
      </c>
      <c r="W70">
        <f>(CV70 - IF(AP70&gt;1, S70*CQ70*100.0/(AR70*DJ70), 0))*(DC70+DD70)/1000.0</f>
        <v>0</v>
      </c>
      <c r="X70">
        <f>2.0/((1/Z70-1/Y70)+SIGN(Z70)*SQRT((1/Z70-1/Y70)*(1/Z70-1/Y70) + 4*CR70/((CR70+1)*(CR70+1))*(2*1/Z70*1/Y70-1/Y70*1/Y70)))</f>
        <v>0</v>
      </c>
      <c r="Y70">
        <f>IF(LEFT(CS70,1)&lt;&gt;"0",IF(LEFT(CS70,1)="1",3.0,CT70),$D$5+$E$5*(DJ70*DC70/($K$5*1000))+$F$5*(DJ70*DC70/($K$5*1000))*MAX(MIN(CQ70,$J$5),$I$5)*MAX(MIN(CQ70,$J$5),$I$5)+$G$5*MAX(MIN(CQ70,$J$5),$I$5)*(DJ70*DC70/($K$5*1000))+$H$5*(DJ70*DC70/($K$5*1000))*(DJ70*DC70/($K$5*1000)))</f>
        <v>0</v>
      </c>
      <c r="Z70">
        <f>Q70*(1000-(1000*0.61365*exp(17.502*AD70/(240.97+AD70))/(DC70+DD70)+CX70)/2)/(1000*0.61365*exp(17.502*AD70/(240.97+AD70))/(DC70+DD70)-CX70)</f>
        <v>0</v>
      </c>
      <c r="AA70">
        <f>1/((CR70+1)/(X70/1.6)+1/(Y70/1.37)) + CR70/((CR70+1)/(X70/1.6) + CR70/(Y70/1.37))</f>
        <v>0</v>
      </c>
      <c r="AB70">
        <f>(CM70*CP70)</f>
        <v>0</v>
      </c>
      <c r="AC70">
        <f>(DE70+(AB70+2*0.95*5.67E-8*(((DE70+$B$7)+273)^4-(DE70+273)^4)-44100*Q70)/(1.84*29.3*Y70+8*0.95*5.67E-8*(DE70+273)^3))</f>
        <v>0</v>
      </c>
      <c r="AD70">
        <f>($C$7*DF70+$D$7*DG70+$E$7*AC70)</f>
        <v>0</v>
      </c>
      <c r="AE70">
        <f>0.61365*exp(17.502*AD70/(240.97+AD70))</f>
        <v>0</v>
      </c>
      <c r="AF70">
        <f>(AG70/AH70*100)</f>
        <v>0</v>
      </c>
      <c r="AG70">
        <f>CX70*(DC70+DD70)/1000</f>
        <v>0</v>
      </c>
      <c r="AH70">
        <f>0.61365*exp(17.502*DE70/(240.97+DE70))</f>
        <v>0</v>
      </c>
      <c r="AI70">
        <f>(AE70-CX70*(DC70+DD70)/1000)</f>
        <v>0</v>
      </c>
      <c r="AJ70">
        <f>(-Q70*44100)</f>
        <v>0</v>
      </c>
      <c r="AK70">
        <f>2*29.3*Y70*0.92*(DE70-AD70)</f>
        <v>0</v>
      </c>
      <c r="AL70">
        <f>2*0.95*5.67E-8*(((DE70+$B$7)+273)^4-(AD70+273)^4)</f>
        <v>0</v>
      </c>
      <c r="AM70">
        <f>AB70+AL70+AJ70+AK70</f>
        <v>0</v>
      </c>
      <c r="AN70">
        <v>0</v>
      </c>
      <c r="AO70">
        <v>0</v>
      </c>
      <c r="AP70">
        <f>IF(AN70*$H$13&gt;=AR70,1.0,(AR70/(AR70-AN70*$H$13)))</f>
        <v>0</v>
      </c>
      <c r="AQ70">
        <f>(AP70-1)*100</f>
        <v>0</v>
      </c>
      <c r="AR70">
        <f>MAX(0,($B$13+$C$13*DJ70)/(1+$D$13*DJ70)*DC70/(DE70+273)*$E$13)</f>
        <v>0</v>
      </c>
      <c r="AS70" t="s">
        <v>652</v>
      </c>
      <c r="AT70">
        <v>12582</v>
      </c>
      <c r="AU70">
        <v>635.7226923076923</v>
      </c>
      <c r="AV70">
        <v>2255.79</v>
      </c>
      <c r="AW70">
        <f>1-AU70/AV70</f>
        <v>0</v>
      </c>
      <c r="AX70">
        <v>-1.738851395060759</v>
      </c>
      <c r="AY70" t="s">
        <v>676</v>
      </c>
      <c r="AZ70">
        <v>12579.9</v>
      </c>
      <c r="BA70">
        <v>549.8592692307692</v>
      </c>
      <c r="BB70">
        <v>608.9450000000001</v>
      </c>
      <c r="BC70">
        <f>1-BA70/BB70</f>
        <v>0</v>
      </c>
      <c r="BD70">
        <v>0.5</v>
      </c>
      <c r="BE70">
        <f>CN70</f>
        <v>0</v>
      </c>
      <c r="BF70">
        <f>S70</f>
        <v>0</v>
      </c>
      <c r="BG70">
        <f>BC70*BD70*BE70</f>
        <v>0</v>
      </c>
      <c r="BH70">
        <f>(BF70-AX70)/BE70</f>
        <v>0</v>
      </c>
      <c r="BI70">
        <f>(AV70-BB70)/BB70</f>
        <v>0</v>
      </c>
      <c r="BJ70">
        <f>AU70/(AW70+AU70/BB70)</f>
        <v>0</v>
      </c>
      <c r="BK70" t="s">
        <v>677</v>
      </c>
      <c r="BL70">
        <v>422.33</v>
      </c>
      <c r="BM70">
        <f>IF(BL70&lt;&gt;0, BL70, BJ70)</f>
        <v>0</v>
      </c>
      <c r="BN70">
        <f>1-BM70/BB70</f>
        <v>0</v>
      </c>
      <c r="BO70">
        <f>(BB70-BA70)/(BB70-BM70)</f>
        <v>0</v>
      </c>
      <c r="BP70">
        <f>(AV70-BB70)/(AV70-BM70)</f>
        <v>0</v>
      </c>
      <c r="BQ70">
        <f>(BB70-BA70)/(BB70-AU70)</f>
        <v>0</v>
      </c>
      <c r="BR70">
        <f>(AV70-BB70)/(AV70-AU70)</f>
        <v>0</v>
      </c>
      <c r="BS70">
        <f>(BO70*BM70/BA70)</f>
        <v>0</v>
      </c>
      <c r="BT70">
        <f>(1-BS70)</f>
        <v>0</v>
      </c>
      <c r="BU70">
        <v>3649</v>
      </c>
      <c r="BV70">
        <v>300</v>
      </c>
      <c r="BW70">
        <v>300</v>
      </c>
      <c r="BX70">
        <v>300</v>
      </c>
      <c r="BY70">
        <v>12579.9</v>
      </c>
      <c r="BZ70">
        <v>598.4</v>
      </c>
      <c r="CA70">
        <v>-0.00911359</v>
      </c>
      <c r="CB70">
        <v>-0.74</v>
      </c>
      <c r="CC70" t="s">
        <v>419</v>
      </c>
      <c r="CD70" t="s">
        <v>419</v>
      </c>
      <c r="CE70" t="s">
        <v>419</v>
      </c>
      <c r="CF70" t="s">
        <v>419</v>
      </c>
      <c r="CG70" t="s">
        <v>419</v>
      </c>
      <c r="CH70" t="s">
        <v>419</v>
      </c>
      <c r="CI70" t="s">
        <v>419</v>
      </c>
      <c r="CJ70" t="s">
        <v>419</v>
      </c>
      <c r="CK70" t="s">
        <v>419</v>
      </c>
      <c r="CL70" t="s">
        <v>419</v>
      </c>
      <c r="CM70">
        <f>$B$11*DK70+$C$11*DL70+$F$11*DW70*(1-DZ70)</f>
        <v>0</v>
      </c>
      <c r="CN70">
        <f>CM70*CO70</f>
        <v>0</v>
      </c>
      <c r="CO70">
        <f>($B$11*$D$9+$C$11*$D$9+$F$11*((EJ70+EB70)/MAX(EJ70+EB70+EK70, 0.1)*$I$9+EK70/MAX(EJ70+EB70+EK70, 0.1)*$J$9))/($B$11+$C$11+$F$11)</f>
        <v>0</v>
      </c>
      <c r="CP70">
        <f>($B$11*$K$9+$C$11*$K$9+$F$11*((EJ70+EB70)/MAX(EJ70+EB70+EK70, 0.1)*$P$9+EK70/MAX(EJ70+EB70+EK70, 0.1)*$Q$9))/($B$11+$C$11+$F$11)</f>
        <v>0</v>
      </c>
      <c r="CQ70">
        <v>6</v>
      </c>
      <c r="CR70">
        <v>0.5</v>
      </c>
      <c r="CS70" t="s">
        <v>420</v>
      </c>
      <c r="CT70">
        <v>2</v>
      </c>
      <c r="CU70">
        <v>1690476901.25</v>
      </c>
      <c r="CV70">
        <v>50.34230666666667</v>
      </c>
      <c r="CW70">
        <v>49.98971666666667</v>
      </c>
      <c r="CX70">
        <v>3.220070666666667</v>
      </c>
      <c r="CY70">
        <v>0.3507806333333334</v>
      </c>
      <c r="CZ70">
        <v>49.28197333333333</v>
      </c>
      <c r="DA70">
        <v>3.191897333333333</v>
      </c>
      <c r="DB70">
        <v>600.222</v>
      </c>
      <c r="DC70">
        <v>101.3541666666667</v>
      </c>
      <c r="DD70">
        <v>0.09979880999999999</v>
      </c>
      <c r="DE70">
        <v>27.89360333333333</v>
      </c>
      <c r="DF70">
        <v>28.0042</v>
      </c>
      <c r="DG70">
        <v>999.9000000000002</v>
      </c>
      <c r="DH70">
        <v>0</v>
      </c>
      <c r="DI70">
        <v>0</v>
      </c>
      <c r="DJ70">
        <v>10002.05833333334</v>
      </c>
      <c r="DK70">
        <v>0</v>
      </c>
      <c r="DL70">
        <v>1699.274</v>
      </c>
      <c r="DM70">
        <v>0.3525781</v>
      </c>
      <c r="DN70">
        <v>50.50493000000001</v>
      </c>
      <c r="DO70">
        <v>50.00726666666667</v>
      </c>
      <c r="DP70">
        <v>2.869289666666666</v>
      </c>
      <c r="DQ70">
        <v>49.98971666666667</v>
      </c>
      <c r="DR70">
        <v>0.3507806333333334</v>
      </c>
      <c r="DS70">
        <v>0.3263673999999999</v>
      </c>
      <c r="DT70">
        <v>0.03555307666666667</v>
      </c>
      <c r="DU70">
        <v>-8.390531000000001</v>
      </c>
      <c r="DV70">
        <v>-33.72801333333334</v>
      </c>
      <c r="DW70">
        <v>1499.994</v>
      </c>
      <c r="DX70">
        <v>0.9730084999999999</v>
      </c>
      <c r="DY70">
        <v>0.02699187</v>
      </c>
      <c r="DZ70">
        <v>0</v>
      </c>
      <c r="EA70">
        <v>549.8857</v>
      </c>
      <c r="EB70">
        <v>4.99931</v>
      </c>
      <c r="EC70">
        <v>9690.951666666666</v>
      </c>
      <c r="ED70">
        <v>13259.22666666667</v>
      </c>
      <c r="EE70">
        <v>38.68699999999999</v>
      </c>
      <c r="EF70">
        <v>40.25</v>
      </c>
      <c r="EG70">
        <v>39.00206666666666</v>
      </c>
      <c r="EH70">
        <v>39.68699999999998</v>
      </c>
      <c r="EI70">
        <v>39.76446666666666</v>
      </c>
      <c r="EJ70">
        <v>1454.643666666667</v>
      </c>
      <c r="EK70">
        <v>40.35033333333332</v>
      </c>
      <c r="EL70">
        <v>0</v>
      </c>
      <c r="EM70">
        <v>103.5999999046326</v>
      </c>
      <c r="EN70">
        <v>0</v>
      </c>
      <c r="EO70">
        <v>549.8592692307692</v>
      </c>
      <c r="EP70">
        <v>-2.206393169318816</v>
      </c>
      <c r="EQ70">
        <v>-232.1179486844599</v>
      </c>
      <c r="ER70">
        <v>9689.416538461539</v>
      </c>
      <c r="ES70">
        <v>15</v>
      </c>
      <c r="ET70">
        <v>1690476883</v>
      </c>
      <c r="EU70" t="s">
        <v>678</v>
      </c>
      <c r="EV70">
        <v>1690476871.5</v>
      </c>
      <c r="EW70">
        <v>1690476883</v>
      </c>
      <c r="EX70">
        <v>35</v>
      </c>
      <c r="EY70">
        <v>0.08500000000000001</v>
      </c>
      <c r="EZ70">
        <v>0.002</v>
      </c>
      <c r="FA70">
        <v>1.06</v>
      </c>
      <c r="FB70">
        <v>0.024</v>
      </c>
      <c r="FC70">
        <v>50</v>
      </c>
      <c r="FD70">
        <v>0</v>
      </c>
      <c r="FE70">
        <v>0.27</v>
      </c>
      <c r="FF70">
        <v>0.03</v>
      </c>
      <c r="FG70">
        <v>-0.4964054223816224</v>
      </c>
      <c r="FH70">
        <v>-0.03422740266374635</v>
      </c>
      <c r="FI70">
        <v>0.0188756004917229</v>
      </c>
      <c r="FJ70">
        <v>1</v>
      </c>
      <c r="FK70">
        <v>0.35648525</v>
      </c>
      <c r="FL70">
        <v>-0.02988763227017018</v>
      </c>
      <c r="FM70">
        <v>0.02039359457249996</v>
      </c>
      <c r="FN70">
        <v>1</v>
      </c>
      <c r="FO70">
        <v>50.34088666666667</v>
      </c>
      <c r="FP70">
        <v>0.1682082313681778</v>
      </c>
      <c r="FQ70">
        <v>0.01491747819021473</v>
      </c>
      <c r="FR70">
        <v>1</v>
      </c>
      <c r="FS70">
        <v>2.86582825</v>
      </c>
      <c r="FT70">
        <v>0.06619418386490664</v>
      </c>
      <c r="FU70">
        <v>0.006573909752765064</v>
      </c>
      <c r="FV70">
        <v>1</v>
      </c>
      <c r="FW70">
        <v>3.219628333333333</v>
      </c>
      <c r="FX70">
        <v>0.05489379310345004</v>
      </c>
      <c r="FY70">
        <v>0.003995027812446612</v>
      </c>
      <c r="FZ70">
        <v>1</v>
      </c>
      <c r="GA70">
        <v>5</v>
      </c>
      <c r="GB70">
        <v>5</v>
      </c>
      <c r="GC70" t="s">
        <v>459</v>
      </c>
      <c r="GD70">
        <v>3.17264</v>
      </c>
      <c r="GE70">
        <v>2.79706</v>
      </c>
      <c r="GF70">
        <v>0.0145963</v>
      </c>
      <c r="GG70">
        <v>0.014887</v>
      </c>
      <c r="GH70">
        <v>0.0248821</v>
      </c>
      <c r="GI70">
        <v>0.00324416</v>
      </c>
      <c r="GJ70">
        <v>30507.9</v>
      </c>
      <c r="GK70">
        <v>24335.2</v>
      </c>
      <c r="GL70">
        <v>28957.1</v>
      </c>
      <c r="GM70">
        <v>24216.9</v>
      </c>
      <c r="GN70">
        <v>35953.1</v>
      </c>
      <c r="GO70">
        <v>35241.3</v>
      </c>
      <c r="GP70">
        <v>39965</v>
      </c>
      <c r="GQ70">
        <v>39513.6</v>
      </c>
      <c r="GR70">
        <v>2.11245</v>
      </c>
      <c r="GS70">
        <v>1.6792</v>
      </c>
      <c r="GT70">
        <v>0.0307448</v>
      </c>
      <c r="GU70">
        <v>0</v>
      </c>
      <c r="GV70">
        <v>27.52</v>
      </c>
      <c r="GW70">
        <v>999.9</v>
      </c>
      <c r="GX70">
        <v>29.3</v>
      </c>
      <c r="GY70">
        <v>36.5</v>
      </c>
      <c r="GZ70">
        <v>17.7352</v>
      </c>
      <c r="HA70">
        <v>62.248</v>
      </c>
      <c r="HB70">
        <v>36.0337</v>
      </c>
      <c r="HC70">
        <v>1</v>
      </c>
      <c r="HD70">
        <v>0.369644</v>
      </c>
      <c r="HE70">
        <v>2.08786</v>
      </c>
      <c r="HF70">
        <v>20.2523</v>
      </c>
      <c r="HG70">
        <v>5.22493</v>
      </c>
      <c r="HH70">
        <v>11.9141</v>
      </c>
      <c r="HI70">
        <v>4.9638</v>
      </c>
      <c r="HJ70">
        <v>3.292</v>
      </c>
      <c r="HK70">
        <v>9999</v>
      </c>
      <c r="HL70">
        <v>9999</v>
      </c>
      <c r="HM70">
        <v>9999</v>
      </c>
      <c r="HN70">
        <v>999.9</v>
      </c>
      <c r="HO70">
        <v>4.97024</v>
      </c>
      <c r="HP70">
        <v>1.87532</v>
      </c>
      <c r="HQ70">
        <v>1.87409</v>
      </c>
      <c r="HR70">
        <v>1.87332</v>
      </c>
      <c r="HS70">
        <v>1.87469</v>
      </c>
      <c r="HT70">
        <v>1.86966</v>
      </c>
      <c r="HU70">
        <v>1.87391</v>
      </c>
      <c r="HV70">
        <v>1.87897</v>
      </c>
      <c r="HW70">
        <v>0</v>
      </c>
      <c r="HX70">
        <v>0</v>
      </c>
      <c r="HY70">
        <v>0</v>
      </c>
      <c r="HZ70">
        <v>0</v>
      </c>
      <c r="IA70" t="s">
        <v>423</v>
      </c>
      <c r="IB70" t="s">
        <v>424</v>
      </c>
      <c r="IC70" t="s">
        <v>425</v>
      </c>
      <c r="ID70" t="s">
        <v>425</v>
      </c>
      <c r="IE70" t="s">
        <v>425</v>
      </c>
      <c r="IF70" t="s">
        <v>425</v>
      </c>
      <c r="IG70">
        <v>0</v>
      </c>
      <c r="IH70">
        <v>100</v>
      </c>
      <c r="II70">
        <v>100</v>
      </c>
      <c r="IJ70">
        <v>1.06</v>
      </c>
      <c r="IK70">
        <v>0.0282</v>
      </c>
      <c r="IL70">
        <v>1.030669206960126</v>
      </c>
      <c r="IM70">
        <v>0.0006505169527216642</v>
      </c>
      <c r="IN70">
        <v>-9.946525650119643E-07</v>
      </c>
      <c r="IO70">
        <v>9.726639054903232E-11</v>
      </c>
      <c r="IP70">
        <v>0.02383911359493617</v>
      </c>
      <c r="IQ70">
        <v>-0.001002495894158835</v>
      </c>
      <c r="IR70">
        <v>0.0007384742138202362</v>
      </c>
      <c r="IS70">
        <v>2.770066711642725E-07</v>
      </c>
      <c r="IT70">
        <v>0</v>
      </c>
      <c r="IU70">
        <v>1810</v>
      </c>
      <c r="IV70">
        <v>1</v>
      </c>
      <c r="IW70">
        <v>29</v>
      </c>
      <c r="IX70">
        <v>0.6</v>
      </c>
      <c r="IY70">
        <v>0.4</v>
      </c>
      <c r="IZ70">
        <v>0.256348</v>
      </c>
      <c r="JA70">
        <v>2.51099</v>
      </c>
      <c r="JB70">
        <v>1.42578</v>
      </c>
      <c r="JC70">
        <v>2.26685</v>
      </c>
      <c r="JD70">
        <v>1.54785</v>
      </c>
      <c r="JE70">
        <v>2.48413</v>
      </c>
      <c r="JF70">
        <v>40.0447</v>
      </c>
      <c r="JG70">
        <v>14.6049</v>
      </c>
      <c r="JH70">
        <v>18</v>
      </c>
      <c r="JI70">
        <v>632.722</v>
      </c>
      <c r="JJ70">
        <v>348.913</v>
      </c>
      <c r="JK70">
        <v>24.8025</v>
      </c>
      <c r="JL70">
        <v>31.7267</v>
      </c>
      <c r="JM70">
        <v>30.0009</v>
      </c>
      <c r="JN70">
        <v>31.6738</v>
      </c>
      <c r="JO70">
        <v>31.61</v>
      </c>
      <c r="JP70">
        <v>5.15269</v>
      </c>
      <c r="JQ70">
        <v>100</v>
      </c>
      <c r="JR70">
        <v>0</v>
      </c>
      <c r="JS70">
        <v>24.7501</v>
      </c>
      <c r="JT70">
        <v>50</v>
      </c>
      <c r="JU70">
        <v>21.2188</v>
      </c>
      <c r="JV70">
        <v>94.37949999999999</v>
      </c>
      <c r="JW70">
        <v>100.527</v>
      </c>
    </row>
    <row r="71" spans="1:283">
      <c r="A71">
        <v>55</v>
      </c>
      <c r="B71">
        <v>1690477013</v>
      </c>
      <c r="C71">
        <v>6993.400000095367</v>
      </c>
      <c r="D71" t="s">
        <v>679</v>
      </c>
      <c r="E71" t="s">
        <v>680</v>
      </c>
      <c r="F71">
        <v>15</v>
      </c>
      <c r="L71" t="s">
        <v>625</v>
      </c>
      <c r="N71" t="s">
        <v>530</v>
      </c>
      <c r="O71" t="s">
        <v>626</v>
      </c>
      <c r="P71">
        <v>1690477005</v>
      </c>
      <c r="Q71">
        <f>(R71)/1000</f>
        <v>0</v>
      </c>
      <c r="R71">
        <f>1000*DB71*AP71*(CX71-CY71)/(100*CQ71*(1000-AP71*CX71))</f>
        <v>0</v>
      </c>
      <c r="S71">
        <f>DB71*AP71*(CW71-CV71*(1000-AP71*CY71)/(1000-AP71*CX71))/(100*CQ71)</f>
        <v>0</v>
      </c>
      <c r="T71">
        <f>CV71 - IF(AP71&gt;1, S71*CQ71*100.0/(AR71*DJ71), 0)</f>
        <v>0</v>
      </c>
      <c r="U71">
        <f>((AA71-Q71/2)*T71-S71)/(AA71+Q71/2)</f>
        <v>0</v>
      </c>
      <c r="V71">
        <f>U71*(DC71+DD71)/1000.0</f>
        <v>0</v>
      </c>
      <c r="W71">
        <f>(CV71 - IF(AP71&gt;1, S71*CQ71*100.0/(AR71*DJ71), 0))*(DC71+DD71)/1000.0</f>
        <v>0</v>
      </c>
      <c r="X71">
        <f>2.0/((1/Z71-1/Y71)+SIGN(Z71)*SQRT((1/Z71-1/Y71)*(1/Z71-1/Y71) + 4*CR71/((CR71+1)*(CR71+1))*(2*1/Z71*1/Y71-1/Y71*1/Y71)))</f>
        <v>0</v>
      </c>
      <c r="Y71">
        <f>IF(LEFT(CS71,1)&lt;&gt;"0",IF(LEFT(CS71,1)="1",3.0,CT71),$D$5+$E$5*(DJ71*DC71/($K$5*1000))+$F$5*(DJ71*DC71/($K$5*1000))*MAX(MIN(CQ71,$J$5),$I$5)*MAX(MIN(CQ71,$J$5),$I$5)+$G$5*MAX(MIN(CQ71,$J$5),$I$5)*(DJ71*DC71/($K$5*1000))+$H$5*(DJ71*DC71/($K$5*1000))*(DJ71*DC71/($K$5*1000)))</f>
        <v>0</v>
      </c>
      <c r="Z71">
        <f>Q71*(1000-(1000*0.61365*exp(17.502*AD71/(240.97+AD71))/(DC71+DD71)+CX71)/2)/(1000*0.61365*exp(17.502*AD71/(240.97+AD71))/(DC71+DD71)-CX71)</f>
        <v>0</v>
      </c>
      <c r="AA71">
        <f>1/((CR71+1)/(X71/1.6)+1/(Y71/1.37)) + CR71/((CR71+1)/(X71/1.6) + CR71/(Y71/1.37))</f>
        <v>0</v>
      </c>
      <c r="AB71">
        <f>(CM71*CP71)</f>
        <v>0</v>
      </c>
      <c r="AC71">
        <f>(DE71+(AB71+2*0.95*5.67E-8*(((DE71+$B$7)+273)^4-(DE71+273)^4)-44100*Q71)/(1.84*29.3*Y71+8*0.95*5.67E-8*(DE71+273)^3))</f>
        <v>0</v>
      </c>
      <c r="AD71">
        <f>($C$7*DF71+$D$7*DG71+$E$7*AC71)</f>
        <v>0</v>
      </c>
      <c r="AE71">
        <f>0.61365*exp(17.502*AD71/(240.97+AD71))</f>
        <v>0</v>
      </c>
      <c r="AF71">
        <f>(AG71/AH71*100)</f>
        <v>0</v>
      </c>
      <c r="AG71">
        <f>CX71*(DC71+DD71)/1000</f>
        <v>0</v>
      </c>
      <c r="AH71">
        <f>0.61365*exp(17.502*DE71/(240.97+DE71))</f>
        <v>0</v>
      </c>
      <c r="AI71">
        <f>(AE71-CX71*(DC71+DD71)/1000)</f>
        <v>0</v>
      </c>
      <c r="AJ71">
        <f>(-Q71*44100)</f>
        <v>0</v>
      </c>
      <c r="AK71">
        <f>2*29.3*Y71*0.92*(DE71-AD71)</f>
        <v>0</v>
      </c>
      <c r="AL71">
        <f>2*0.95*5.67E-8*(((DE71+$B$7)+273)^4-(AD71+273)^4)</f>
        <v>0</v>
      </c>
      <c r="AM71">
        <f>AB71+AL71+AJ71+AK71</f>
        <v>0</v>
      </c>
      <c r="AN71">
        <v>0</v>
      </c>
      <c r="AO71">
        <v>0</v>
      </c>
      <c r="AP71">
        <f>IF(AN71*$H$13&gt;=AR71,1.0,(AR71/(AR71-AN71*$H$13)))</f>
        <v>0</v>
      </c>
      <c r="AQ71">
        <f>(AP71-1)*100</f>
        <v>0</v>
      </c>
      <c r="AR71">
        <f>MAX(0,($B$13+$C$13*DJ71)/(1+$D$13*DJ71)*DC71/(DE71+273)*$E$13)</f>
        <v>0</v>
      </c>
      <c r="AS71" t="s">
        <v>652</v>
      </c>
      <c r="AT71">
        <v>12582</v>
      </c>
      <c r="AU71">
        <v>635.7226923076923</v>
      </c>
      <c r="AV71">
        <v>2255.79</v>
      </c>
      <c r="AW71">
        <f>1-AU71/AV71</f>
        <v>0</v>
      </c>
      <c r="AX71">
        <v>-1.738851395060759</v>
      </c>
      <c r="AY71" t="s">
        <v>681</v>
      </c>
      <c r="AZ71">
        <v>12578.4</v>
      </c>
      <c r="BA71">
        <v>549.3447600000001</v>
      </c>
      <c r="BB71">
        <v>600.175</v>
      </c>
      <c r="BC71">
        <f>1-BA71/BB71</f>
        <v>0</v>
      </c>
      <c r="BD71">
        <v>0.5</v>
      </c>
      <c r="BE71">
        <f>CN71</f>
        <v>0</v>
      </c>
      <c r="BF71">
        <f>S71</f>
        <v>0</v>
      </c>
      <c r="BG71">
        <f>BC71*BD71*BE71</f>
        <v>0</v>
      </c>
      <c r="BH71">
        <f>(BF71-AX71)/BE71</f>
        <v>0</v>
      </c>
      <c r="BI71">
        <f>(AV71-BB71)/BB71</f>
        <v>0</v>
      </c>
      <c r="BJ71">
        <f>AU71/(AW71+AU71/BB71)</f>
        <v>0</v>
      </c>
      <c r="BK71" t="s">
        <v>682</v>
      </c>
      <c r="BL71">
        <v>425</v>
      </c>
      <c r="BM71">
        <f>IF(BL71&lt;&gt;0, BL71, BJ71)</f>
        <v>0</v>
      </c>
      <c r="BN71">
        <f>1-BM71/BB71</f>
        <v>0</v>
      </c>
      <c r="BO71">
        <f>(BB71-BA71)/(BB71-BM71)</f>
        <v>0</v>
      </c>
      <c r="BP71">
        <f>(AV71-BB71)/(AV71-BM71)</f>
        <v>0</v>
      </c>
      <c r="BQ71">
        <f>(BB71-BA71)/(BB71-AU71)</f>
        <v>0</v>
      </c>
      <c r="BR71">
        <f>(AV71-BB71)/(AV71-AU71)</f>
        <v>0</v>
      </c>
      <c r="BS71">
        <f>(BO71*BM71/BA71)</f>
        <v>0</v>
      </c>
      <c r="BT71">
        <f>(1-BS71)</f>
        <v>0</v>
      </c>
      <c r="BU71">
        <v>3651</v>
      </c>
      <c r="BV71">
        <v>300</v>
      </c>
      <c r="BW71">
        <v>300</v>
      </c>
      <c r="BX71">
        <v>300</v>
      </c>
      <c r="BY71">
        <v>12578.4</v>
      </c>
      <c r="BZ71">
        <v>592.1799999999999</v>
      </c>
      <c r="CA71">
        <v>-0.00911228</v>
      </c>
      <c r="CB71">
        <v>-0.09</v>
      </c>
      <c r="CC71" t="s">
        <v>419</v>
      </c>
      <c r="CD71" t="s">
        <v>419</v>
      </c>
      <c r="CE71" t="s">
        <v>419</v>
      </c>
      <c r="CF71" t="s">
        <v>419</v>
      </c>
      <c r="CG71" t="s">
        <v>419</v>
      </c>
      <c r="CH71" t="s">
        <v>419</v>
      </c>
      <c r="CI71" t="s">
        <v>419</v>
      </c>
      <c r="CJ71" t="s">
        <v>419</v>
      </c>
      <c r="CK71" t="s">
        <v>419</v>
      </c>
      <c r="CL71" t="s">
        <v>419</v>
      </c>
      <c r="CM71">
        <f>$B$11*DK71+$C$11*DL71+$F$11*DW71*(1-DZ71)</f>
        <v>0</v>
      </c>
      <c r="CN71">
        <f>CM71*CO71</f>
        <v>0</v>
      </c>
      <c r="CO71">
        <f>($B$11*$D$9+$C$11*$D$9+$F$11*((EJ71+EB71)/MAX(EJ71+EB71+EK71, 0.1)*$I$9+EK71/MAX(EJ71+EB71+EK71, 0.1)*$J$9))/($B$11+$C$11+$F$11)</f>
        <v>0</v>
      </c>
      <c r="CP71">
        <f>($B$11*$K$9+$C$11*$K$9+$F$11*((EJ71+EB71)/MAX(EJ71+EB71+EK71, 0.1)*$P$9+EK71/MAX(EJ71+EB71+EK71, 0.1)*$Q$9))/($B$11+$C$11+$F$11)</f>
        <v>0</v>
      </c>
      <c r="CQ71">
        <v>6</v>
      </c>
      <c r="CR71">
        <v>0.5</v>
      </c>
      <c r="CS71" t="s">
        <v>420</v>
      </c>
      <c r="CT71">
        <v>2</v>
      </c>
      <c r="CU71">
        <v>1690477005</v>
      </c>
      <c r="CV71">
        <v>2.286178064516128</v>
      </c>
      <c r="CW71">
        <v>0.6221468064516129</v>
      </c>
      <c r="CX71">
        <v>3.269072903225806</v>
      </c>
      <c r="CY71">
        <v>0.3495753870967742</v>
      </c>
      <c r="CZ71">
        <v>1.228421935483871</v>
      </c>
      <c r="DA71">
        <v>3.237966451612903</v>
      </c>
      <c r="DB71">
        <v>600.1993225806452</v>
      </c>
      <c r="DC71">
        <v>101.3497096774193</v>
      </c>
      <c r="DD71">
        <v>0.09972386774193549</v>
      </c>
      <c r="DE71">
        <v>27.87273870967742</v>
      </c>
      <c r="DF71">
        <v>28.00473225806452</v>
      </c>
      <c r="DG71">
        <v>999.9000000000003</v>
      </c>
      <c r="DH71">
        <v>0</v>
      </c>
      <c r="DI71">
        <v>0</v>
      </c>
      <c r="DJ71">
        <v>9996.303870967742</v>
      </c>
      <c r="DK71">
        <v>0</v>
      </c>
      <c r="DL71">
        <v>1707.029032258065</v>
      </c>
      <c r="DM71">
        <v>1.664030967741936</v>
      </c>
      <c r="DN71">
        <v>2.293675483870968</v>
      </c>
      <c r="DO71">
        <v>0.6223643225806451</v>
      </c>
      <c r="DP71">
        <v>2.919497741935484</v>
      </c>
      <c r="DQ71">
        <v>0.6221468064516129</v>
      </c>
      <c r="DR71">
        <v>0.3495753870967742</v>
      </c>
      <c r="DS71">
        <v>0.3313193548387097</v>
      </c>
      <c r="DT71">
        <v>0.03542933870967742</v>
      </c>
      <c r="DU71">
        <v>-8.197214838709678</v>
      </c>
      <c r="DV71">
        <v>-33.76351290322581</v>
      </c>
      <c r="DW71">
        <v>1499.997419354838</v>
      </c>
      <c r="DX71">
        <v>0.9730069677419355</v>
      </c>
      <c r="DY71">
        <v>0.02699323548387096</v>
      </c>
      <c r="DZ71">
        <v>0</v>
      </c>
      <c r="EA71">
        <v>549.3729354838709</v>
      </c>
      <c r="EB71">
        <v>4.999310000000001</v>
      </c>
      <c r="EC71">
        <v>9706.60064516129</v>
      </c>
      <c r="ED71">
        <v>13259.24838709678</v>
      </c>
      <c r="EE71">
        <v>39</v>
      </c>
      <c r="EF71">
        <v>40.54399999999998</v>
      </c>
      <c r="EG71">
        <v>39.32419354838709</v>
      </c>
      <c r="EH71">
        <v>39.93699999999998</v>
      </c>
      <c r="EI71">
        <v>40.04399999999998</v>
      </c>
      <c r="EJ71">
        <v>1454.64064516129</v>
      </c>
      <c r="EK71">
        <v>40.35677419354839</v>
      </c>
      <c r="EL71">
        <v>0</v>
      </c>
      <c r="EM71">
        <v>103.3999998569489</v>
      </c>
      <c r="EN71">
        <v>0</v>
      </c>
      <c r="EO71">
        <v>549.3447600000001</v>
      </c>
      <c r="EP71">
        <v>-0.4623846396075752</v>
      </c>
      <c r="EQ71">
        <v>156.9192307687586</v>
      </c>
      <c r="ER71">
        <v>9707.2636</v>
      </c>
      <c r="ES71">
        <v>15</v>
      </c>
      <c r="ET71">
        <v>1690476986.5</v>
      </c>
      <c r="EU71" t="s">
        <v>683</v>
      </c>
      <c r="EV71">
        <v>1690476965.5</v>
      </c>
      <c r="EW71">
        <v>1690476986.5</v>
      </c>
      <c r="EX71">
        <v>36</v>
      </c>
      <c r="EY71">
        <v>0.026</v>
      </c>
      <c r="EZ71">
        <v>0.003</v>
      </c>
      <c r="FA71">
        <v>1.057</v>
      </c>
      <c r="FB71">
        <v>0.026</v>
      </c>
      <c r="FC71">
        <v>1</v>
      </c>
      <c r="FD71">
        <v>0</v>
      </c>
      <c r="FE71">
        <v>0.23</v>
      </c>
      <c r="FF71">
        <v>0.03</v>
      </c>
      <c r="FG71">
        <v>-1.671078530214763</v>
      </c>
      <c r="FH71">
        <v>0.2072538428908429</v>
      </c>
      <c r="FI71">
        <v>0.02473067554231808</v>
      </c>
      <c r="FJ71">
        <v>1</v>
      </c>
      <c r="FK71">
        <v>1.6634055</v>
      </c>
      <c r="FL71">
        <v>-0.08780555347092081</v>
      </c>
      <c r="FM71">
        <v>0.02189656810438568</v>
      </c>
      <c r="FN71">
        <v>1</v>
      </c>
      <c r="FO71">
        <v>2.286262333333333</v>
      </c>
      <c r="FP71">
        <v>-0.2205957730811982</v>
      </c>
      <c r="FQ71">
        <v>0.0217618514352269</v>
      </c>
      <c r="FR71">
        <v>1</v>
      </c>
      <c r="FS71">
        <v>2.91843825</v>
      </c>
      <c r="FT71">
        <v>0.01790105065665357</v>
      </c>
      <c r="FU71">
        <v>0.002276151233442103</v>
      </c>
      <c r="FV71">
        <v>1</v>
      </c>
      <c r="FW71">
        <v>3.269061666666666</v>
      </c>
      <c r="FX71">
        <v>0.008121290322587148</v>
      </c>
      <c r="FY71">
        <v>0.0008334989835359901</v>
      </c>
      <c r="FZ71">
        <v>1</v>
      </c>
      <c r="GA71">
        <v>5</v>
      </c>
      <c r="GB71">
        <v>5</v>
      </c>
      <c r="GC71" t="s">
        <v>459</v>
      </c>
      <c r="GD71">
        <v>3.17289</v>
      </c>
      <c r="GE71">
        <v>2.79695</v>
      </c>
      <c r="GF71">
        <v>0.000362246</v>
      </c>
      <c r="GG71">
        <v>0.000179542</v>
      </c>
      <c r="GH71">
        <v>0.025154</v>
      </c>
      <c r="GI71">
        <v>0.00323374</v>
      </c>
      <c r="GJ71">
        <v>30945.3</v>
      </c>
      <c r="GK71">
        <v>24695.4</v>
      </c>
      <c r="GL71">
        <v>28954.5</v>
      </c>
      <c r="GM71">
        <v>24214.3</v>
      </c>
      <c r="GN71">
        <v>35939.2</v>
      </c>
      <c r="GO71">
        <v>35237.4</v>
      </c>
      <c r="GP71">
        <v>39961.5</v>
      </c>
      <c r="GQ71">
        <v>39509.4</v>
      </c>
      <c r="GR71">
        <v>2.11205</v>
      </c>
      <c r="GS71">
        <v>1.67765</v>
      </c>
      <c r="GT71">
        <v>0.0199787</v>
      </c>
      <c r="GU71">
        <v>0</v>
      </c>
      <c r="GV71">
        <v>27.6308</v>
      </c>
      <c r="GW71">
        <v>999.9</v>
      </c>
      <c r="GX71">
        <v>29</v>
      </c>
      <c r="GY71">
        <v>36.6</v>
      </c>
      <c r="GZ71">
        <v>17.6498</v>
      </c>
      <c r="HA71">
        <v>61.598</v>
      </c>
      <c r="HB71">
        <v>35.3846</v>
      </c>
      <c r="HC71">
        <v>1</v>
      </c>
      <c r="HD71">
        <v>0.375185</v>
      </c>
      <c r="HE71">
        <v>1.94461</v>
      </c>
      <c r="HF71">
        <v>20.2529</v>
      </c>
      <c r="HG71">
        <v>5.22508</v>
      </c>
      <c r="HH71">
        <v>11.9141</v>
      </c>
      <c r="HI71">
        <v>4.9637</v>
      </c>
      <c r="HJ71">
        <v>3.292</v>
      </c>
      <c r="HK71">
        <v>9999</v>
      </c>
      <c r="HL71">
        <v>9999</v>
      </c>
      <c r="HM71">
        <v>9999</v>
      </c>
      <c r="HN71">
        <v>999.9</v>
      </c>
      <c r="HO71">
        <v>4.97033</v>
      </c>
      <c r="HP71">
        <v>1.87544</v>
      </c>
      <c r="HQ71">
        <v>1.87414</v>
      </c>
      <c r="HR71">
        <v>1.87333</v>
      </c>
      <c r="HS71">
        <v>1.87474</v>
      </c>
      <c r="HT71">
        <v>1.86967</v>
      </c>
      <c r="HU71">
        <v>1.87393</v>
      </c>
      <c r="HV71">
        <v>1.87902</v>
      </c>
      <c r="HW71">
        <v>0</v>
      </c>
      <c r="HX71">
        <v>0</v>
      </c>
      <c r="HY71">
        <v>0</v>
      </c>
      <c r="HZ71">
        <v>0</v>
      </c>
      <c r="IA71" t="s">
        <v>423</v>
      </c>
      <c r="IB71" t="s">
        <v>424</v>
      </c>
      <c r="IC71" t="s">
        <v>425</v>
      </c>
      <c r="ID71" t="s">
        <v>425</v>
      </c>
      <c r="IE71" t="s">
        <v>425</v>
      </c>
      <c r="IF71" t="s">
        <v>425</v>
      </c>
      <c r="IG71">
        <v>0</v>
      </c>
      <c r="IH71">
        <v>100</v>
      </c>
      <c r="II71">
        <v>100</v>
      </c>
      <c r="IJ71">
        <v>1.058</v>
      </c>
      <c r="IK71">
        <v>0.0311</v>
      </c>
      <c r="IL71">
        <v>1.056957274228886</v>
      </c>
      <c r="IM71">
        <v>0.0006505169527216642</v>
      </c>
      <c r="IN71">
        <v>-9.946525650119643E-07</v>
      </c>
      <c r="IO71">
        <v>9.726639054903232E-11</v>
      </c>
      <c r="IP71">
        <v>0.02660038177181727</v>
      </c>
      <c r="IQ71">
        <v>-0.001002495894158835</v>
      </c>
      <c r="IR71">
        <v>0.0007384742138202362</v>
      </c>
      <c r="IS71">
        <v>2.770066711642725E-07</v>
      </c>
      <c r="IT71">
        <v>0</v>
      </c>
      <c r="IU71">
        <v>1810</v>
      </c>
      <c r="IV71">
        <v>1</v>
      </c>
      <c r="IW71">
        <v>29</v>
      </c>
      <c r="IX71">
        <v>0.8</v>
      </c>
      <c r="IY71">
        <v>0.4</v>
      </c>
      <c r="IZ71">
        <v>0.0317383</v>
      </c>
      <c r="JA71">
        <v>4.99756</v>
      </c>
      <c r="JB71">
        <v>1.42578</v>
      </c>
      <c r="JC71">
        <v>2.26685</v>
      </c>
      <c r="JD71">
        <v>1.54785</v>
      </c>
      <c r="JE71">
        <v>2.33765</v>
      </c>
      <c r="JF71">
        <v>40.2474</v>
      </c>
      <c r="JG71">
        <v>14.5611</v>
      </c>
      <c r="JH71">
        <v>18</v>
      </c>
      <c r="JI71">
        <v>633.088</v>
      </c>
      <c r="JJ71">
        <v>348.527</v>
      </c>
      <c r="JK71">
        <v>24.3105</v>
      </c>
      <c r="JL71">
        <v>31.7744</v>
      </c>
      <c r="JM71">
        <v>30.0003</v>
      </c>
      <c r="JN71">
        <v>31.7414</v>
      </c>
      <c r="JO71">
        <v>31.6815</v>
      </c>
      <c r="JP71">
        <v>0</v>
      </c>
      <c r="JQ71">
        <v>100</v>
      </c>
      <c r="JR71">
        <v>0</v>
      </c>
      <c r="JS71">
        <v>24.5749</v>
      </c>
      <c r="JT71">
        <v>0</v>
      </c>
      <c r="JU71">
        <v>21.2188</v>
      </c>
      <c r="JV71">
        <v>94.3711</v>
      </c>
      <c r="JW71">
        <v>100.516</v>
      </c>
    </row>
    <row r="72" spans="1:283">
      <c r="A72">
        <v>56</v>
      </c>
      <c r="B72">
        <v>1690477102</v>
      </c>
      <c r="C72">
        <v>7082.400000095367</v>
      </c>
      <c r="D72" t="s">
        <v>684</v>
      </c>
      <c r="E72" t="s">
        <v>685</v>
      </c>
      <c r="F72">
        <v>15</v>
      </c>
      <c r="L72" t="s">
        <v>625</v>
      </c>
      <c r="N72" t="s">
        <v>530</v>
      </c>
      <c r="O72" t="s">
        <v>626</v>
      </c>
      <c r="P72">
        <v>1690477094</v>
      </c>
      <c r="Q72">
        <f>(R72)/1000</f>
        <v>0</v>
      </c>
      <c r="R72">
        <f>1000*DB72*AP72*(CX72-CY72)/(100*CQ72*(1000-AP72*CX72))</f>
        <v>0</v>
      </c>
      <c r="S72">
        <f>DB72*AP72*(CW72-CV72*(1000-AP72*CY72)/(1000-AP72*CX72))/(100*CQ72)</f>
        <v>0</v>
      </c>
      <c r="T72">
        <f>CV72 - IF(AP72&gt;1, S72*CQ72*100.0/(AR72*DJ72), 0)</f>
        <v>0</v>
      </c>
      <c r="U72">
        <f>((AA72-Q72/2)*T72-S72)/(AA72+Q72/2)</f>
        <v>0</v>
      </c>
      <c r="V72">
        <f>U72*(DC72+DD72)/1000.0</f>
        <v>0</v>
      </c>
      <c r="W72">
        <f>(CV72 - IF(AP72&gt;1, S72*CQ72*100.0/(AR72*DJ72), 0))*(DC72+DD72)/1000.0</f>
        <v>0</v>
      </c>
      <c r="X72">
        <f>2.0/((1/Z72-1/Y72)+SIGN(Z72)*SQRT((1/Z72-1/Y72)*(1/Z72-1/Y72) + 4*CR72/((CR72+1)*(CR72+1))*(2*1/Z72*1/Y72-1/Y72*1/Y72)))</f>
        <v>0</v>
      </c>
      <c r="Y72">
        <f>IF(LEFT(CS72,1)&lt;&gt;"0",IF(LEFT(CS72,1)="1",3.0,CT72),$D$5+$E$5*(DJ72*DC72/($K$5*1000))+$F$5*(DJ72*DC72/($K$5*1000))*MAX(MIN(CQ72,$J$5),$I$5)*MAX(MIN(CQ72,$J$5),$I$5)+$G$5*MAX(MIN(CQ72,$J$5),$I$5)*(DJ72*DC72/($K$5*1000))+$H$5*(DJ72*DC72/($K$5*1000))*(DJ72*DC72/($K$5*1000)))</f>
        <v>0</v>
      </c>
      <c r="Z72">
        <f>Q72*(1000-(1000*0.61365*exp(17.502*AD72/(240.97+AD72))/(DC72+DD72)+CX72)/2)/(1000*0.61365*exp(17.502*AD72/(240.97+AD72))/(DC72+DD72)-CX72)</f>
        <v>0</v>
      </c>
      <c r="AA72">
        <f>1/((CR72+1)/(X72/1.6)+1/(Y72/1.37)) + CR72/((CR72+1)/(X72/1.6) + CR72/(Y72/1.37))</f>
        <v>0</v>
      </c>
      <c r="AB72">
        <f>(CM72*CP72)</f>
        <v>0</v>
      </c>
      <c r="AC72">
        <f>(DE72+(AB72+2*0.95*5.67E-8*(((DE72+$B$7)+273)^4-(DE72+273)^4)-44100*Q72)/(1.84*29.3*Y72+8*0.95*5.67E-8*(DE72+273)^3))</f>
        <v>0</v>
      </c>
      <c r="AD72">
        <f>($C$7*DF72+$D$7*DG72+$E$7*AC72)</f>
        <v>0</v>
      </c>
      <c r="AE72">
        <f>0.61365*exp(17.502*AD72/(240.97+AD72))</f>
        <v>0</v>
      </c>
      <c r="AF72">
        <f>(AG72/AH72*100)</f>
        <v>0</v>
      </c>
      <c r="AG72">
        <f>CX72*(DC72+DD72)/1000</f>
        <v>0</v>
      </c>
      <c r="AH72">
        <f>0.61365*exp(17.502*DE72/(240.97+DE72))</f>
        <v>0</v>
      </c>
      <c r="AI72">
        <f>(AE72-CX72*(DC72+DD72)/1000)</f>
        <v>0</v>
      </c>
      <c r="AJ72">
        <f>(-Q72*44100)</f>
        <v>0</v>
      </c>
      <c r="AK72">
        <f>2*29.3*Y72*0.92*(DE72-AD72)</f>
        <v>0</v>
      </c>
      <c r="AL72">
        <f>2*0.95*5.67E-8*(((DE72+$B$7)+273)^4-(AD72+273)^4)</f>
        <v>0</v>
      </c>
      <c r="AM72">
        <f>AB72+AL72+AJ72+AK72</f>
        <v>0</v>
      </c>
      <c r="AN72">
        <v>0</v>
      </c>
      <c r="AO72">
        <v>0</v>
      </c>
      <c r="AP72">
        <f>IF(AN72*$H$13&gt;=AR72,1.0,(AR72/(AR72-AN72*$H$13)))</f>
        <v>0</v>
      </c>
      <c r="AQ72">
        <f>(AP72-1)*100</f>
        <v>0</v>
      </c>
      <c r="AR72">
        <f>MAX(0,($B$13+$C$13*DJ72)/(1+$D$13*DJ72)*DC72/(DE72+273)*$E$13)</f>
        <v>0</v>
      </c>
      <c r="AS72" t="s">
        <v>652</v>
      </c>
      <c r="AT72">
        <v>12582</v>
      </c>
      <c r="AU72">
        <v>635.7226923076923</v>
      </c>
      <c r="AV72">
        <v>2255.79</v>
      </c>
      <c r="AW72">
        <f>1-AU72/AV72</f>
        <v>0</v>
      </c>
      <c r="AX72">
        <v>-1.738851395060759</v>
      </c>
      <c r="AY72" t="s">
        <v>686</v>
      </c>
      <c r="AZ72">
        <v>12578.5</v>
      </c>
      <c r="BA72">
        <v>533.8048461538461</v>
      </c>
      <c r="BB72">
        <v>616.0650000000001</v>
      </c>
      <c r="BC72">
        <f>1-BA72/BB72</f>
        <v>0</v>
      </c>
      <c r="BD72">
        <v>0.5</v>
      </c>
      <c r="BE72">
        <f>CN72</f>
        <v>0</v>
      </c>
      <c r="BF72">
        <f>S72</f>
        <v>0</v>
      </c>
      <c r="BG72">
        <f>BC72*BD72*BE72</f>
        <v>0</v>
      </c>
      <c r="BH72">
        <f>(BF72-AX72)/BE72</f>
        <v>0</v>
      </c>
      <c r="BI72">
        <f>(AV72-BB72)/BB72</f>
        <v>0</v>
      </c>
      <c r="BJ72">
        <f>AU72/(AW72+AU72/BB72)</f>
        <v>0</v>
      </c>
      <c r="BK72" t="s">
        <v>687</v>
      </c>
      <c r="BL72">
        <v>415.17</v>
      </c>
      <c r="BM72">
        <f>IF(BL72&lt;&gt;0, BL72, BJ72)</f>
        <v>0</v>
      </c>
      <c r="BN72">
        <f>1-BM72/BB72</f>
        <v>0</v>
      </c>
      <c r="BO72">
        <f>(BB72-BA72)/(BB72-BM72)</f>
        <v>0</v>
      </c>
      <c r="BP72">
        <f>(AV72-BB72)/(AV72-BM72)</f>
        <v>0</v>
      </c>
      <c r="BQ72">
        <f>(BB72-BA72)/(BB72-AU72)</f>
        <v>0</v>
      </c>
      <c r="BR72">
        <f>(AV72-BB72)/(AV72-AU72)</f>
        <v>0</v>
      </c>
      <c r="BS72">
        <f>(BO72*BM72/BA72)</f>
        <v>0</v>
      </c>
      <c r="BT72">
        <f>(1-BS72)</f>
        <v>0</v>
      </c>
      <c r="BU72">
        <v>3653</v>
      </c>
      <c r="BV72">
        <v>300</v>
      </c>
      <c r="BW72">
        <v>300</v>
      </c>
      <c r="BX72">
        <v>300</v>
      </c>
      <c r="BY72">
        <v>12578.5</v>
      </c>
      <c r="BZ72">
        <v>602.45</v>
      </c>
      <c r="CA72">
        <v>-0.009112200000000001</v>
      </c>
      <c r="CB72">
        <v>-0.68</v>
      </c>
      <c r="CC72" t="s">
        <v>419</v>
      </c>
      <c r="CD72" t="s">
        <v>419</v>
      </c>
      <c r="CE72" t="s">
        <v>419</v>
      </c>
      <c r="CF72" t="s">
        <v>419</v>
      </c>
      <c r="CG72" t="s">
        <v>419</v>
      </c>
      <c r="CH72" t="s">
        <v>419</v>
      </c>
      <c r="CI72" t="s">
        <v>419</v>
      </c>
      <c r="CJ72" t="s">
        <v>419</v>
      </c>
      <c r="CK72" t="s">
        <v>419</v>
      </c>
      <c r="CL72" t="s">
        <v>419</v>
      </c>
      <c r="CM72">
        <f>$B$11*DK72+$C$11*DL72+$F$11*DW72*(1-DZ72)</f>
        <v>0</v>
      </c>
      <c r="CN72">
        <f>CM72*CO72</f>
        <v>0</v>
      </c>
      <c r="CO72">
        <f>($B$11*$D$9+$C$11*$D$9+$F$11*((EJ72+EB72)/MAX(EJ72+EB72+EK72, 0.1)*$I$9+EK72/MAX(EJ72+EB72+EK72, 0.1)*$J$9))/($B$11+$C$11+$F$11)</f>
        <v>0</v>
      </c>
      <c r="CP72">
        <f>($B$11*$K$9+$C$11*$K$9+$F$11*((EJ72+EB72)/MAX(EJ72+EB72+EK72, 0.1)*$P$9+EK72/MAX(EJ72+EB72+EK72, 0.1)*$Q$9))/($B$11+$C$11+$F$11)</f>
        <v>0</v>
      </c>
      <c r="CQ72">
        <v>6</v>
      </c>
      <c r="CR72">
        <v>0.5</v>
      </c>
      <c r="CS72" t="s">
        <v>420</v>
      </c>
      <c r="CT72">
        <v>2</v>
      </c>
      <c r="CU72">
        <v>1690477094</v>
      </c>
      <c r="CV72">
        <v>391.7222258064515</v>
      </c>
      <c r="CW72">
        <v>400.2112258064515</v>
      </c>
      <c r="CX72">
        <v>3.330991612903225</v>
      </c>
      <c r="CY72">
        <v>0.3676029032258065</v>
      </c>
      <c r="CZ72">
        <v>390.6082258064516</v>
      </c>
      <c r="DA72">
        <v>3.299648709677419</v>
      </c>
      <c r="DB72">
        <v>600.2306451612903</v>
      </c>
      <c r="DC72">
        <v>101.3456129032258</v>
      </c>
      <c r="DD72">
        <v>0.1000015096774193</v>
      </c>
      <c r="DE72">
        <v>27.89928064516129</v>
      </c>
      <c r="DF72">
        <v>27.99414838709678</v>
      </c>
      <c r="DG72">
        <v>999.9000000000003</v>
      </c>
      <c r="DH72">
        <v>0</v>
      </c>
      <c r="DI72">
        <v>0</v>
      </c>
      <c r="DJ72">
        <v>10002.58</v>
      </c>
      <c r="DK72">
        <v>0</v>
      </c>
      <c r="DL72">
        <v>1708.625161290322</v>
      </c>
      <c r="DM72">
        <v>-8.437860967741935</v>
      </c>
      <c r="DN72">
        <v>393.0826774193549</v>
      </c>
      <c r="DO72">
        <v>400.3584193548388</v>
      </c>
      <c r="DP72">
        <v>2.963387741935484</v>
      </c>
      <c r="DQ72">
        <v>400.2112258064515</v>
      </c>
      <c r="DR72">
        <v>0.3676029032258065</v>
      </c>
      <c r="DS72">
        <v>0.3375812903225806</v>
      </c>
      <c r="DT72">
        <v>0.03725492903225806</v>
      </c>
      <c r="DU72">
        <v>-7.956417419354839</v>
      </c>
      <c r="DV72">
        <v>-33.25075806451613</v>
      </c>
      <c r="DW72">
        <v>1500.025483870968</v>
      </c>
      <c r="DX72">
        <v>0.9730020967741935</v>
      </c>
      <c r="DY72">
        <v>0.02699815483870968</v>
      </c>
      <c r="DZ72">
        <v>0</v>
      </c>
      <c r="EA72">
        <v>533.8450322580644</v>
      </c>
      <c r="EB72">
        <v>4.999310000000001</v>
      </c>
      <c r="EC72">
        <v>9496.559354838708</v>
      </c>
      <c r="ED72">
        <v>13259.47096774193</v>
      </c>
      <c r="EE72">
        <v>39.04</v>
      </c>
      <c r="EF72">
        <v>40.75</v>
      </c>
      <c r="EG72">
        <v>39.5</v>
      </c>
      <c r="EH72">
        <v>39.94512903225805</v>
      </c>
      <c r="EI72">
        <v>40.12093548387097</v>
      </c>
      <c r="EJ72">
        <v>1454.662903225807</v>
      </c>
      <c r="EK72">
        <v>40.36258064516127</v>
      </c>
      <c r="EL72">
        <v>0</v>
      </c>
      <c r="EM72">
        <v>88.40000009536743</v>
      </c>
      <c r="EN72">
        <v>0</v>
      </c>
      <c r="EO72">
        <v>533.8048461538461</v>
      </c>
      <c r="EP72">
        <v>-3.491760678260459</v>
      </c>
      <c r="EQ72">
        <v>-75.75145298287046</v>
      </c>
      <c r="ER72">
        <v>9496.163461538463</v>
      </c>
      <c r="ES72">
        <v>15</v>
      </c>
      <c r="ET72">
        <v>1690477120.5</v>
      </c>
      <c r="EU72" t="s">
        <v>688</v>
      </c>
      <c r="EV72">
        <v>1690477120.5</v>
      </c>
      <c r="EW72">
        <v>1690476986.5</v>
      </c>
      <c r="EX72">
        <v>37</v>
      </c>
      <c r="EY72">
        <v>-0.05</v>
      </c>
      <c r="EZ72">
        <v>0.003</v>
      </c>
      <c r="FA72">
        <v>1.114</v>
      </c>
      <c r="FB72">
        <v>0.026</v>
      </c>
      <c r="FC72">
        <v>401</v>
      </c>
      <c r="FD72">
        <v>0</v>
      </c>
      <c r="FE72">
        <v>0.33</v>
      </c>
      <c r="FF72">
        <v>0.03</v>
      </c>
      <c r="FG72">
        <v>7.258843279128972</v>
      </c>
      <c r="FH72">
        <v>0.9715086871887132</v>
      </c>
      <c r="FI72">
        <v>0.07950762085087577</v>
      </c>
      <c r="FJ72">
        <v>1</v>
      </c>
      <c r="FK72">
        <v>-8.359249999999999</v>
      </c>
      <c r="FL72">
        <v>-1.478470018761715</v>
      </c>
      <c r="FM72">
        <v>0.1557590976636677</v>
      </c>
      <c r="FN72">
        <v>1</v>
      </c>
      <c r="FO72">
        <v>391.7776000000001</v>
      </c>
      <c r="FP72">
        <v>-1.120338153503671</v>
      </c>
      <c r="FQ72">
        <v>0.08365428859299325</v>
      </c>
      <c r="FR72">
        <v>1</v>
      </c>
      <c r="FS72">
        <v>2.961812</v>
      </c>
      <c r="FT72">
        <v>0.02653080675421884</v>
      </c>
      <c r="FU72">
        <v>0.002920740659490315</v>
      </c>
      <c r="FV72">
        <v>1</v>
      </c>
      <c r="FW72">
        <v>3.330962</v>
      </c>
      <c r="FX72">
        <v>0.01392106785317957</v>
      </c>
      <c r="FY72">
        <v>0.00124150016780774</v>
      </c>
      <c r="FZ72">
        <v>1</v>
      </c>
      <c r="GA72">
        <v>5</v>
      </c>
      <c r="GB72">
        <v>5</v>
      </c>
      <c r="GC72" t="s">
        <v>459</v>
      </c>
      <c r="GD72">
        <v>3.1727</v>
      </c>
      <c r="GE72">
        <v>2.79708</v>
      </c>
      <c r="GF72">
        <v>0.0982263</v>
      </c>
      <c r="GG72">
        <v>0.100591</v>
      </c>
      <c r="GH72">
        <v>0.0255725</v>
      </c>
      <c r="GI72">
        <v>0.00339532</v>
      </c>
      <c r="GJ72">
        <v>27913.1</v>
      </c>
      <c r="GK72">
        <v>22213.9</v>
      </c>
      <c r="GL72">
        <v>28952.3</v>
      </c>
      <c r="GM72">
        <v>24212.9</v>
      </c>
      <c r="GN72">
        <v>35924.3</v>
      </c>
      <c r="GO72">
        <v>35233.1</v>
      </c>
      <c r="GP72">
        <v>39958</v>
      </c>
      <c r="GQ72">
        <v>39507.1</v>
      </c>
      <c r="GR72">
        <v>2.11293</v>
      </c>
      <c r="GS72">
        <v>1.67875</v>
      </c>
      <c r="GT72">
        <v>0.0335798</v>
      </c>
      <c r="GU72">
        <v>0</v>
      </c>
      <c r="GV72">
        <v>27.4203</v>
      </c>
      <c r="GW72">
        <v>999.9</v>
      </c>
      <c r="GX72">
        <v>28.9</v>
      </c>
      <c r="GY72">
        <v>36.8</v>
      </c>
      <c r="GZ72">
        <v>17.7822</v>
      </c>
      <c r="HA72">
        <v>61.698</v>
      </c>
      <c r="HB72">
        <v>35.617</v>
      </c>
      <c r="HC72">
        <v>1</v>
      </c>
      <c r="HD72">
        <v>0.376634</v>
      </c>
      <c r="HE72">
        <v>1.88724</v>
      </c>
      <c r="HF72">
        <v>20.2536</v>
      </c>
      <c r="HG72">
        <v>5.22328</v>
      </c>
      <c r="HH72">
        <v>11.9141</v>
      </c>
      <c r="HI72">
        <v>4.96375</v>
      </c>
      <c r="HJ72">
        <v>3.292</v>
      </c>
      <c r="HK72">
        <v>9999</v>
      </c>
      <c r="HL72">
        <v>9999</v>
      </c>
      <c r="HM72">
        <v>9999</v>
      </c>
      <c r="HN72">
        <v>999.9</v>
      </c>
      <c r="HO72">
        <v>4.97027</v>
      </c>
      <c r="HP72">
        <v>1.87543</v>
      </c>
      <c r="HQ72">
        <v>1.8741</v>
      </c>
      <c r="HR72">
        <v>1.87332</v>
      </c>
      <c r="HS72">
        <v>1.87479</v>
      </c>
      <c r="HT72">
        <v>1.86968</v>
      </c>
      <c r="HU72">
        <v>1.87391</v>
      </c>
      <c r="HV72">
        <v>1.87898</v>
      </c>
      <c r="HW72">
        <v>0</v>
      </c>
      <c r="HX72">
        <v>0</v>
      </c>
      <c r="HY72">
        <v>0</v>
      </c>
      <c r="HZ72">
        <v>0</v>
      </c>
      <c r="IA72" t="s">
        <v>423</v>
      </c>
      <c r="IB72" t="s">
        <v>424</v>
      </c>
      <c r="IC72" t="s">
        <v>425</v>
      </c>
      <c r="ID72" t="s">
        <v>425</v>
      </c>
      <c r="IE72" t="s">
        <v>425</v>
      </c>
      <c r="IF72" t="s">
        <v>425</v>
      </c>
      <c r="IG72">
        <v>0</v>
      </c>
      <c r="IH72">
        <v>100</v>
      </c>
      <c r="II72">
        <v>100</v>
      </c>
      <c r="IJ72">
        <v>1.114</v>
      </c>
      <c r="IK72">
        <v>0.0314</v>
      </c>
      <c r="IL72">
        <v>1.056957274228886</v>
      </c>
      <c r="IM72">
        <v>0.0006505169527216642</v>
      </c>
      <c r="IN72">
        <v>-9.946525650119643E-07</v>
      </c>
      <c r="IO72">
        <v>9.726639054903232E-11</v>
      </c>
      <c r="IP72">
        <v>0.02660038177181727</v>
      </c>
      <c r="IQ72">
        <v>-0.001002495894158835</v>
      </c>
      <c r="IR72">
        <v>0.0007384742138202362</v>
      </c>
      <c r="IS72">
        <v>2.770066711642725E-07</v>
      </c>
      <c r="IT72">
        <v>0</v>
      </c>
      <c r="IU72">
        <v>1810</v>
      </c>
      <c r="IV72">
        <v>1</v>
      </c>
      <c r="IW72">
        <v>29</v>
      </c>
      <c r="IX72">
        <v>2.3</v>
      </c>
      <c r="IY72">
        <v>1.9</v>
      </c>
      <c r="IZ72">
        <v>1.04614</v>
      </c>
      <c r="JA72">
        <v>2.47681</v>
      </c>
      <c r="JB72">
        <v>1.42578</v>
      </c>
      <c r="JC72">
        <v>2.26807</v>
      </c>
      <c r="JD72">
        <v>1.54785</v>
      </c>
      <c r="JE72">
        <v>2.38037</v>
      </c>
      <c r="JF72">
        <v>40.451</v>
      </c>
      <c r="JG72">
        <v>14.5611</v>
      </c>
      <c r="JH72">
        <v>18</v>
      </c>
      <c r="JI72">
        <v>634.097</v>
      </c>
      <c r="JJ72">
        <v>349.285</v>
      </c>
      <c r="JK72">
        <v>24.8214</v>
      </c>
      <c r="JL72">
        <v>31.7938</v>
      </c>
      <c r="JM72">
        <v>29.9993</v>
      </c>
      <c r="JN72">
        <v>31.7761</v>
      </c>
      <c r="JO72">
        <v>31.7194</v>
      </c>
      <c r="JP72">
        <v>20.9586</v>
      </c>
      <c r="JQ72">
        <v>100</v>
      </c>
      <c r="JR72">
        <v>0</v>
      </c>
      <c r="JS72">
        <v>24.8971</v>
      </c>
      <c r="JT72">
        <v>400</v>
      </c>
      <c r="JU72">
        <v>21.2188</v>
      </c>
      <c r="JV72">
        <v>94.36320000000001</v>
      </c>
      <c r="JW72">
        <v>100.511</v>
      </c>
    </row>
    <row r="73" spans="1:283">
      <c r="A73">
        <v>57</v>
      </c>
      <c r="B73">
        <v>1690477222</v>
      </c>
      <c r="C73">
        <v>7202.400000095367</v>
      </c>
      <c r="D73" t="s">
        <v>689</v>
      </c>
      <c r="E73" t="s">
        <v>690</v>
      </c>
      <c r="F73">
        <v>15</v>
      </c>
      <c r="L73" t="s">
        <v>625</v>
      </c>
      <c r="N73" t="s">
        <v>530</v>
      </c>
      <c r="O73" t="s">
        <v>626</v>
      </c>
      <c r="P73">
        <v>1690477214.25</v>
      </c>
      <c r="Q73">
        <f>(R73)/1000</f>
        <v>0</v>
      </c>
      <c r="R73">
        <f>1000*DB73*AP73*(CX73-CY73)/(100*CQ73*(1000-AP73*CX73))</f>
        <v>0</v>
      </c>
      <c r="S73">
        <f>DB73*AP73*(CW73-CV73*(1000-AP73*CY73)/(1000-AP73*CX73))/(100*CQ73)</f>
        <v>0</v>
      </c>
      <c r="T73">
        <f>CV73 - IF(AP73&gt;1, S73*CQ73*100.0/(AR73*DJ73), 0)</f>
        <v>0</v>
      </c>
      <c r="U73">
        <f>((AA73-Q73/2)*T73-S73)/(AA73+Q73/2)</f>
        <v>0</v>
      </c>
      <c r="V73">
        <f>U73*(DC73+DD73)/1000.0</f>
        <v>0</v>
      </c>
      <c r="W73">
        <f>(CV73 - IF(AP73&gt;1, S73*CQ73*100.0/(AR73*DJ73), 0))*(DC73+DD73)/1000.0</f>
        <v>0</v>
      </c>
      <c r="X73">
        <f>2.0/((1/Z73-1/Y73)+SIGN(Z73)*SQRT((1/Z73-1/Y73)*(1/Z73-1/Y73) + 4*CR73/((CR73+1)*(CR73+1))*(2*1/Z73*1/Y73-1/Y73*1/Y73)))</f>
        <v>0</v>
      </c>
      <c r="Y73">
        <f>IF(LEFT(CS73,1)&lt;&gt;"0",IF(LEFT(CS73,1)="1",3.0,CT73),$D$5+$E$5*(DJ73*DC73/($K$5*1000))+$F$5*(DJ73*DC73/($K$5*1000))*MAX(MIN(CQ73,$J$5),$I$5)*MAX(MIN(CQ73,$J$5),$I$5)+$G$5*MAX(MIN(CQ73,$J$5),$I$5)*(DJ73*DC73/($K$5*1000))+$H$5*(DJ73*DC73/($K$5*1000))*(DJ73*DC73/($K$5*1000)))</f>
        <v>0</v>
      </c>
      <c r="Z73">
        <f>Q73*(1000-(1000*0.61365*exp(17.502*AD73/(240.97+AD73))/(DC73+DD73)+CX73)/2)/(1000*0.61365*exp(17.502*AD73/(240.97+AD73))/(DC73+DD73)-CX73)</f>
        <v>0</v>
      </c>
      <c r="AA73">
        <f>1/((CR73+1)/(X73/1.6)+1/(Y73/1.37)) + CR73/((CR73+1)/(X73/1.6) + CR73/(Y73/1.37))</f>
        <v>0</v>
      </c>
      <c r="AB73">
        <f>(CM73*CP73)</f>
        <v>0</v>
      </c>
      <c r="AC73">
        <f>(DE73+(AB73+2*0.95*5.67E-8*(((DE73+$B$7)+273)^4-(DE73+273)^4)-44100*Q73)/(1.84*29.3*Y73+8*0.95*5.67E-8*(DE73+273)^3))</f>
        <v>0</v>
      </c>
      <c r="AD73">
        <f>($C$7*DF73+$D$7*DG73+$E$7*AC73)</f>
        <v>0</v>
      </c>
      <c r="AE73">
        <f>0.61365*exp(17.502*AD73/(240.97+AD73))</f>
        <v>0</v>
      </c>
      <c r="AF73">
        <f>(AG73/AH73*100)</f>
        <v>0</v>
      </c>
      <c r="AG73">
        <f>CX73*(DC73+DD73)/1000</f>
        <v>0</v>
      </c>
      <c r="AH73">
        <f>0.61365*exp(17.502*DE73/(240.97+DE73))</f>
        <v>0</v>
      </c>
      <c r="AI73">
        <f>(AE73-CX73*(DC73+DD73)/1000)</f>
        <v>0</v>
      </c>
      <c r="AJ73">
        <f>(-Q73*44100)</f>
        <v>0</v>
      </c>
      <c r="AK73">
        <f>2*29.3*Y73*0.92*(DE73-AD73)</f>
        <v>0</v>
      </c>
      <c r="AL73">
        <f>2*0.95*5.67E-8*(((DE73+$B$7)+273)^4-(AD73+273)^4)</f>
        <v>0</v>
      </c>
      <c r="AM73">
        <f>AB73+AL73+AJ73+AK73</f>
        <v>0</v>
      </c>
      <c r="AN73">
        <v>0</v>
      </c>
      <c r="AO73">
        <v>0</v>
      </c>
      <c r="AP73">
        <f>IF(AN73*$H$13&gt;=AR73,1.0,(AR73/(AR73-AN73*$H$13)))</f>
        <v>0</v>
      </c>
      <c r="AQ73">
        <f>(AP73-1)*100</f>
        <v>0</v>
      </c>
      <c r="AR73">
        <f>MAX(0,($B$13+$C$13*DJ73)/(1+$D$13*DJ73)*DC73/(DE73+273)*$E$13)</f>
        <v>0</v>
      </c>
      <c r="AS73" t="s">
        <v>652</v>
      </c>
      <c r="AT73">
        <v>12582</v>
      </c>
      <c r="AU73">
        <v>635.7226923076923</v>
      </c>
      <c r="AV73">
        <v>2255.79</v>
      </c>
      <c r="AW73">
        <f>1-AU73/AV73</f>
        <v>0</v>
      </c>
      <c r="AX73">
        <v>-1.738851395060759</v>
      </c>
      <c r="AY73" t="s">
        <v>691</v>
      </c>
      <c r="AZ73">
        <v>12577.2</v>
      </c>
      <c r="BA73">
        <v>533.99328</v>
      </c>
      <c r="BB73">
        <v>624.269</v>
      </c>
      <c r="BC73">
        <f>1-BA73/BB73</f>
        <v>0</v>
      </c>
      <c r="BD73">
        <v>0.5</v>
      </c>
      <c r="BE73">
        <f>CN73</f>
        <v>0</v>
      </c>
      <c r="BF73">
        <f>S73</f>
        <v>0</v>
      </c>
      <c r="BG73">
        <f>BC73*BD73*BE73</f>
        <v>0</v>
      </c>
      <c r="BH73">
        <f>(BF73-AX73)/BE73</f>
        <v>0</v>
      </c>
      <c r="BI73">
        <f>(AV73-BB73)/BB73</f>
        <v>0</v>
      </c>
      <c r="BJ73">
        <f>AU73/(AW73+AU73/BB73)</f>
        <v>0</v>
      </c>
      <c r="BK73" t="s">
        <v>692</v>
      </c>
      <c r="BL73">
        <v>416.86</v>
      </c>
      <c r="BM73">
        <f>IF(BL73&lt;&gt;0, BL73, BJ73)</f>
        <v>0</v>
      </c>
      <c r="BN73">
        <f>1-BM73/BB73</f>
        <v>0</v>
      </c>
      <c r="BO73">
        <f>(BB73-BA73)/(BB73-BM73)</f>
        <v>0</v>
      </c>
      <c r="BP73">
        <f>(AV73-BB73)/(AV73-BM73)</f>
        <v>0</v>
      </c>
      <c r="BQ73">
        <f>(BB73-BA73)/(BB73-AU73)</f>
        <v>0</v>
      </c>
      <c r="BR73">
        <f>(AV73-BB73)/(AV73-AU73)</f>
        <v>0</v>
      </c>
      <c r="BS73">
        <f>(BO73*BM73/BA73)</f>
        <v>0</v>
      </c>
      <c r="BT73">
        <f>(1-BS73)</f>
        <v>0</v>
      </c>
      <c r="BU73">
        <v>3655</v>
      </c>
      <c r="BV73">
        <v>300</v>
      </c>
      <c r="BW73">
        <v>300</v>
      </c>
      <c r="BX73">
        <v>300</v>
      </c>
      <c r="BY73">
        <v>12577.2</v>
      </c>
      <c r="BZ73">
        <v>607.03</v>
      </c>
      <c r="CA73">
        <v>-0.00911146</v>
      </c>
      <c r="CB73">
        <v>-1.01</v>
      </c>
      <c r="CC73" t="s">
        <v>419</v>
      </c>
      <c r="CD73" t="s">
        <v>419</v>
      </c>
      <c r="CE73" t="s">
        <v>419</v>
      </c>
      <c r="CF73" t="s">
        <v>419</v>
      </c>
      <c r="CG73" t="s">
        <v>419</v>
      </c>
      <c r="CH73" t="s">
        <v>419</v>
      </c>
      <c r="CI73" t="s">
        <v>419</v>
      </c>
      <c r="CJ73" t="s">
        <v>419</v>
      </c>
      <c r="CK73" t="s">
        <v>419</v>
      </c>
      <c r="CL73" t="s">
        <v>419</v>
      </c>
      <c r="CM73">
        <f>$B$11*DK73+$C$11*DL73+$F$11*DW73*(1-DZ73)</f>
        <v>0</v>
      </c>
      <c r="CN73">
        <f>CM73*CO73</f>
        <v>0</v>
      </c>
      <c r="CO73">
        <f>($B$11*$D$9+$C$11*$D$9+$F$11*((EJ73+EB73)/MAX(EJ73+EB73+EK73, 0.1)*$I$9+EK73/MAX(EJ73+EB73+EK73, 0.1)*$J$9))/($B$11+$C$11+$F$11)</f>
        <v>0</v>
      </c>
      <c r="CP73">
        <f>($B$11*$K$9+$C$11*$K$9+$F$11*((EJ73+EB73)/MAX(EJ73+EB73+EK73, 0.1)*$P$9+EK73/MAX(EJ73+EB73+EK73, 0.1)*$Q$9))/($B$11+$C$11+$F$11)</f>
        <v>0</v>
      </c>
      <c r="CQ73">
        <v>6</v>
      </c>
      <c r="CR73">
        <v>0.5</v>
      </c>
      <c r="CS73" t="s">
        <v>420</v>
      </c>
      <c r="CT73">
        <v>2</v>
      </c>
      <c r="CU73">
        <v>1690477214.25</v>
      </c>
      <c r="CV73">
        <v>391.3046333333334</v>
      </c>
      <c r="CW73">
        <v>400.0643666666666</v>
      </c>
      <c r="CX73">
        <v>3.368346000000001</v>
      </c>
      <c r="CY73">
        <v>0.3739259333333332</v>
      </c>
      <c r="CZ73">
        <v>390.2277333333333</v>
      </c>
      <c r="DA73">
        <v>3.338708</v>
      </c>
      <c r="DB73">
        <v>600.2391333333331</v>
      </c>
      <c r="DC73">
        <v>101.3469</v>
      </c>
      <c r="DD73">
        <v>0.09973861000000001</v>
      </c>
      <c r="DE73">
        <v>27.92228666666666</v>
      </c>
      <c r="DF73">
        <v>27.98554333333334</v>
      </c>
      <c r="DG73">
        <v>999.9000000000002</v>
      </c>
      <c r="DH73">
        <v>0</v>
      </c>
      <c r="DI73">
        <v>0</v>
      </c>
      <c r="DJ73">
        <v>10003.98966666667</v>
      </c>
      <c r="DK73">
        <v>0</v>
      </c>
      <c r="DL73">
        <v>765.9704</v>
      </c>
      <c r="DM73">
        <v>-8.759774666666665</v>
      </c>
      <c r="DN73">
        <v>392.6270000000001</v>
      </c>
      <c r="DO73">
        <v>400.2138666666666</v>
      </c>
      <c r="DP73">
        <v>2.99442</v>
      </c>
      <c r="DQ73">
        <v>400.0643666666666</v>
      </c>
      <c r="DR73">
        <v>0.3739259333333332</v>
      </c>
      <c r="DS73">
        <v>0.3413714</v>
      </c>
      <c r="DT73">
        <v>0.03789623333333333</v>
      </c>
      <c r="DU73">
        <v>-7.812596999999999</v>
      </c>
      <c r="DV73">
        <v>-33.076</v>
      </c>
      <c r="DW73">
        <v>1500.014</v>
      </c>
      <c r="DX73">
        <v>0.9729920000000001</v>
      </c>
      <c r="DY73">
        <v>0.02700777999999999</v>
      </c>
      <c r="DZ73">
        <v>0</v>
      </c>
      <c r="EA73">
        <v>533.9556333333334</v>
      </c>
      <c r="EB73">
        <v>4.99931</v>
      </c>
      <c r="EC73">
        <v>9382.450333333334</v>
      </c>
      <c r="ED73">
        <v>13259.33666666667</v>
      </c>
      <c r="EE73">
        <v>39.27686666666666</v>
      </c>
      <c r="EF73">
        <v>40.87913333333334</v>
      </c>
      <c r="EG73">
        <v>39.68699999999998</v>
      </c>
      <c r="EH73">
        <v>40.16839999999999</v>
      </c>
      <c r="EI73">
        <v>40.30993333333332</v>
      </c>
      <c r="EJ73">
        <v>1454.634</v>
      </c>
      <c r="EK73">
        <v>40.38000000000002</v>
      </c>
      <c r="EL73">
        <v>0</v>
      </c>
      <c r="EM73">
        <v>119.7999999523163</v>
      </c>
      <c r="EN73">
        <v>0</v>
      </c>
      <c r="EO73">
        <v>533.99328</v>
      </c>
      <c r="EP73">
        <v>1.898230781238848</v>
      </c>
      <c r="EQ73">
        <v>-273.4553861395058</v>
      </c>
      <c r="ER73">
        <v>9389.625600000001</v>
      </c>
      <c r="ES73">
        <v>15</v>
      </c>
      <c r="ET73">
        <v>1690477190</v>
      </c>
      <c r="EU73" t="s">
        <v>693</v>
      </c>
      <c r="EV73">
        <v>1690477174.5</v>
      </c>
      <c r="EW73">
        <v>1690477190</v>
      </c>
      <c r="EX73">
        <v>38</v>
      </c>
      <c r="EY73">
        <v>-0.038</v>
      </c>
      <c r="EZ73">
        <v>-0.002</v>
      </c>
      <c r="FA73">
        <v>1.076</v>
      </c>
      <c r="FB73">
        <v>0.024</v>
      </c>
      <c r="FC73">
        <v>400</v>
      </c>
      <c r="FD73">
        <v>0</v>
      </c>
      <c r="FE73">
        <v>0.26</v>
      </c>
      <c r="FF73">
        <v>0.03</v>
      </c>
      <c r="FG73">
        <v>7.57441658704186</v>
      </c>
      <c r="FH73">
        <v>0.9409670636851927</v>
      </c>
      <c r="FI73">
        <v>0.07560615028358414</v>
      </c>
      <c r="FJ73">
        <v>1</v>
      </c>
      <c r="FK73">
        <v>-8.705610500000001</v>
      </c>
      <c r="FL73">
        <v>-1.066440450281428</v>
      </c>
      <c r="FM73">
        <v>0.1087765186965919</v>
      </c>
      <c r="FN73">
        <v>1</v>
      </c>
      <c r="FO73">
        <v>391.3098666666667</v>
      </c>
      <c r="FP73">
        <v>-0.8937397107897399</v>
      </c>
      <c r="FQ73">
        <v>0.06882525376309639</v>
      </c>
      <c r="FR73">
        <v>1</v>
      </c>
      <c r="FS73">
        <v>2.994101</v>
      </c>
      <c r="FT73">
        <v>0.002475647279548418</v>
      </c>
      <c r="FU73">
        <v>0.0009458800135323649</v>
      </c>
      <c r="FV73">
        <v>1</v>
      </c>
      <c r="FW73">
        <v>3.368379</v>
      </c>
      <c r="FX73">
        <v>-0.006339043381532608</v>
      </c>
      <c r="FY73">
        <v>0.0006600926702617645</v>
      </c>
      <c r="FZ73">
        <v>1</v>
      </c>
      <c r="GA73">
        <v>5</v>
      </c>
      <c r="GB73">
        <v>5</v>
      </c>
      <c r="GC73" t="s">
        <v>459</v>
      </c>
      <c r="GD73">
        <v>3.17255</v>
      </c>
      <c r="GE73">
        <v>2.79659</v>
      </c>
      <c r="GF73">
        <v>0.0981667</v>
      </c>
      <c r="GG73">
        <v>0.100549</v>
      </c>
      <c r="GH73">
        <v>0.0258096</v>
      </c>
      <c r="GI73">
        <v>0.00345468</v>
      </c>
      <c r="GJ73">
        <v>27915</v>
      </c>
      <c r="GK73">
        <v>22215.5</v>
      </c>
      <c r="GL73">
        <v>28952.2</v>
      </c>
      <c r="GM73">
        <v>24213.6</v>
      </c>
      <c r="GN73">
        <v>35915.8</v>
      </c>
      <c r="GO73">
        <v>35232.1</v>
      </c>
      <c r="GP73">
        <v>39958.2</v>
      </c>
      <c r="GQ73">
        <v>39508.4</v>
      </c>
      <c r="GR73">
        <v>2.1117</v>
      </c>
      <c r="GS73">
        <v>1.6772</v>
      </c>
      <c r="GT73">
        <v>0.033766</v>
      </c>
      <c r="GU73">
        <v>0</v>
      </c>
      <c r="GV73">
        <v>27.4246</v>
      </c>
      <c r="GW73">
        <v>999.9</v>
      </c>
      <c r="GX73">
        <v>28.8</v>
      </c>
      <c r="GY73">
        <v>37</v>
      </c>
      <c r="GZ73">
        <v>17.9172</v>
      </c>
      <c r="HA73">
        <v>62.208</v>
      </c>
      <c r="HB73">
        <v>36.258</v>
      </c>
      <c r="HC73">
        <v>1</v>
      </c>
      <c r="HD73">
        <v>0.373989</v>
      </c>
      <c r="HE73">
        <v>1.51599</v>
      </c>
      <c r="HF73">
        <v>20.258</v>
      </c>
      <c r="HG73">
        <v>5.22043</v>
      </c>
      <c r="HH73">
        <v>11.9141</v>
      </c>
      <c r="HI73">
        <v>4.96295</v>
      </c>
      <c r="HJ73">
        <v>3.29147</v>
      </c>
      <c r="HK73">
        <v>9999</v>
      </c>
      <c r="HL73">
        <v>9999</v>
      </c>
      <c r="HM73">
        <v>9999</v>
      </c>
      <c r="HN73">
        <v>999.9</v>
      </c>
      <c r="HO73">
        <v>4.97025</v>
      </c>
      <c r="HP73">
        <v>1.8754</v>
      </c>
      <c r="HQ73">
        <v>1.87411</v>
      </c>
      <c r="HR73">
        <v>1.87333</v>
      </c>
      <c r="HS73">
        <v>1.87478</v>
      </c>
      <c r="HT73">
        <v>1.86967</v>
      </c>
      <c r="HU73">
        <v>1.87393</v>
      </c>
      <c r="HV73">
        <v>1.87897</v>
      </c>
      <c r="HW73">
        <v>0</v>
      </c>
      <c r="HX73">
        <v>0</v>
      </c>
      <c r="HY73">
        <v>0</v>
      </c>
      <c r="HZ73">
        <v>0</v>
      </c>
      <c r="IA73" t="s">
        <v>423</v>
      </c>
      <c r="IB73" t="s">
        <v>424</v>
      </c>
      <c r="IC73" t="s">
        <v>425</v>
      </c>
      <c r="ID73" t="s">
        <v>425</v>
      </c>
      <c r="IE73" t="s">
        <v>425</v>
      </c>
      <c r="IF73" t="s">
        <v>425</v>
      </c>
      <c r="IG73">
        <v>0</v>
      </c>
      <c r="IH73">
        <v>100</v>
      </c>
      <c r="II73">
        <v>100</v>
      </c>
      <c r="IJ73">
        <v>1.077</v>
      </c>
      <c r="IK73">
        <v>0.0296</v>
      </c>
      <c r="IL73">
        <v>0.9687427547014746</v>
      </c>
      <c r="IM73">
        <v>0.0006505169527216642</v>
      </c>
      <c r="IN73">
        <v>-9.946525650119643E-07</v>
      </c>
      <c r="IO73">
        <v>9.726639054903232E-11</v>
      </c>
      <c r="IP73">
        <v>0.02474276507416293</v>
      </c>
      <c r="IQ73">
        <v>-0.001002495894158835</v>
      </c>
      <c r="IR73">
        <v>0.0007384742138202362</v>
      </c>
      <c r="IS73">
        <v>2.770066711642725E-07</v>
      </c>
      <c r="IT73">
        <v>0</v>
      </c>
      <c r="IU73">
        <v>1810</v>
      </c>
      <c r="IV73">
        <v>1</v>
      </c>
      <c r="IW73">
        <v>29</v>
      </c>
      <c r="IX73">
        <v>0.8</v>
      </c>
      <c r="IY73">
        <v>0.5</v>
      </c>
      <c r="IZ73">
        <v>1.04126</v>
      </c>
      <c r="JA73">
        <v>2.4585</v>
      </c>
      <c r="JB73">
        <v>1.42578</v>
      </c>
      <c r="JC73">
        <v>2.26807</v>
      </c>
      <c r="JD73">
        <v>1.54785</v>
      </c>
      <c r="JE73">
        <v>2.50732</v>
      </c>
      <c r="JF73">
        <v>40.681</v>
      </c>
      <c r="JG73">
        <v>14.5523</v>
      </c>
      <c r="JH73">
        <v>18</v>
      </c>
      <c r="JI73">
        <v>633.422</v>
      </c>
      <c r="JJ73">
        <v>348.644</v>
      </c>
      <c r="JK73">
        <v>25.1061</v>
      </c>
      <c r="JL73">
        <v>31.7854</v>
      </c>
      <c r="JM73">
        <v>30.0002</v>
      </c>
      <c r="JN73">
        <v>31.8017</v>
      </c>
      <c r="JO73">
        <v>31.7444</v>
      </c>
      <c r="JP73">
        <v>20.8698</v>
      </c>
      <c r="JQ73">
        <v>100</v>
      </c>
      <c r="JR73">
        <v>0</v>
      </c>
      <c r="JS73">
        <v>25.113</v>
      </c>
      <c r="JT73">
        <v>400</v>
      </c>
      <c r="JU73">
        <v>21.2188</v>
      </c>
      <c r="JV73">
        <v>94.3635</v>
      </c>
      <c r="JW73">
        <v>100.513</v>
      </c>
    </row>
    <row r="74" spans="1:283">
      <c r="A74">
        <v>58</v>
      </c>
      <c r="B74">
        <v>1690477306.5</v>
      </c>
      <c r="C74">
        <v>7286.900000095367</v>
      </c>
      <c r="D74" t="s">
        <v>694</v>
      </c>
      <c r="E74" t="s">
        <v>695</v>
      </c>
      <c r="F74">
        <v>15</v>
      </c>
      <c r="L74" t="s">
        <v>625</v>
      </c>
      <c r="N74" t="s">
        <v>530</v>
      </c>
      <c r="O74" t="s">
        <v>626</v>
      </c>
      <c r="P74">
        <v>1690477298.75</v>
      </c>
      <c r="Q74">
        <f>(R74)/1000</f>
        <v>0</v>
      </c>
      <c r="R74">
        <f>1000*DB74*AP74*(CX74-CY74)/(100*CQ74*(1000-AP74*CX74))</f>
        <v>0</v>
      </c>
      <c r="S74">
        <f>DB74*AP74*(CW74-CV74*(1000-AP74*CY74)/(1000-AP74*CX74))/(100*CQ74)</f>
        <v>0</v>
      </c>
      <c r="T74">
        <f>CV74 - IF(AP74&gt;1, S74*CQ74*100.0/(AR74*DJ74), 0)</f>
        <v>0</v>
      </c>
      <c r="U74">
        <f>((AA74-Q74/2)*T74-S74)/(AA74+Q74/2)</f>
        <v>0</v>
      </c>
      <c r="V74">
        <f>U74*(DC74+DD74)/1000.0</f>
        <v>0</v>
      </c>
      <c r="W74">
        <f>(CV74 - IF(AP74&gt;1, S74*CQ74*100.0/(AR74*DJ74), 0))*(DC74+DD74)/1000.0</f>
        <v>0</v>
      </c>
      <c r="X74">
        <f>2.0/((1/Z74-1/Y74)+SIGN(Z74)*SQRT((1/Z74-1/Y74)*(1/Z74-1/Y74) + 4*CR74/((CR74+1)*(CR74+1))*(2*1/Z74*1/Y74-1/Y74*1/Y74)))</f>
        <v>0</v>
      </c>
      <c r="Y74">
        <f>IF(LEFT(CS74,1)&lt;&gt;"0",IF(LEFT(CS74,1)="1",3.0,CT74),$D$5+$E$5*(DJ74*DC74/($K$5*1000))+$F$5*(DJ74*DC74/($K$5*1000))*MAX(MIN(CQ74,$J$5),$I$5)*MAX(MIN(CQ74,$J$5),$I$5)+$G$5*MAX(MIN(CQ74,$J$5),$I$5)*(DJ74*DC74/($K$5*1000))+$H$5*(DJ74*DC74/($K$5*1000))*(DJ74*DC74/($K$5*1000)))</f>
        <v>0</v>
      </c>
      <c r="Z74">
        <f>Q74*(1000-(1000*0.61365*exp(17.502*AD74/(240.97+AD74))/(DC74+DD74)+CX74)/2)/(1000*0.61365*exp(17.502*AD74/(240.97+AD74))/(DC74+DD74)-CX74)</f>
        <v>0</v>
      </c>
      <c r="AA74">
        <f>1/((CR74+1)/(X74/1.6)+1/(Y74/1.37)) + CR74/((CR74+1)/(X74/1.6) + CR74/(Y74/1.37))</f>
        <v>0</v>
      </c>
      <c r="AB74">
        <f>(CM74*CP74)</f>
        <v>0</v>
      </c>
      <c r="AC74">
        <f>(DE74+(AB74+2*0.95*5.67E-8*(((DE74+$B$7)+273)^4-(DE74+273)^4)-44100*Q74)/(1.84*29.3*Y74+8*0.95*5.67E-8*(DE74+273)^3))</f>
        <v>0</v>
      </c>
      <c r="AD74">
        <f>($C$7*DF74+$D$7*DG74+$E$7*AC74)</f>
        <v>0</v>
      </c>
      <c r="AE74">
        <f>0.61365*exp(17.502*AD74/(240.97+AD74))</f>
        <v>0</v>
      </c>
      <c r="AF74">
        <f>(AG74/AH74*100)</f>
        <v>0</v>
      </c>
      <c r="AG74">
        <f>CX74*(DC74+DD74)/1000</f>
        <v>0</v>
      </c>
      <c r="AH74">
        <f>0.61365*exp(17.502*DE74/(240.97+DE74))</f>
        <v>0</v>
      </c>
      <c r="AI74">
        <f>(AE74-CX74*(DC74+DD74)/1000)</f>
        <v>0</v>
      </c>
      <c r="AJ74">
        <f>(-Q74*44100)</f>
        <v>0</v>
      </c>
      <c r="AK74">
        <f>2*29.3*Y74*0.92*(DE74-AD74)</f>
        <v>0</v>
      </c>
      <c r="AL74">
        <f>2*0.95*5.67E-8*(((DE74+$B$7)+273)^4-(AD74+273)^4)</f>
        <v>0</v>
      </c>
      <c r="AM74">
        <f>AB74+AL74+AJ74+AK74</f>
        <v>0</v>
      </c>
      <c r="AN74">
        <v>0</v>
      </c>
      <c r="AO74">
        <v>0</v>
      </c>
      <c r="AP74">
        <f>IF(AN74*$H$13&gt;=AR74,1.0,(AR74/(AR74-AN74*$H$13)))</f>
        <v>0</v>
      </c>
      <c r="AQ74">
        <f>(AP74-1)*100</f>
        <v>0</v>
      </c>
      <c r="AR74">
        <f>MAX(0,($B$13+$C$13*DJ74)/(1+$D$13*DJ74)*DC74/(DE74+273)*$E$13)</f>
        <v>0</v>
      </c>
      <c r="AS74" t="s">
        <v>652</v>
      </c>
      <c r="AT74">
        <v>12582</v>
      </c>
      <c r="AU74">
        <v>635.7226923076923</v>
      </c>
      <c r="AV74">
        <v>2255.79</v>
      </c>
      <c r="AW74">
        <f>1-AU74/AV74</f>
        <v>0</v>
      </c>
      <c r="AX74">
        <v>-1.738851395060759</v>
      </c>
      <c r="AY74" t="s">
        <v>696</v>
      </c>
      <c r="AZ74">
        <v>12576.9</v>
      </c>
      <c r="BA74">
        <v>537.23748</v>
      </c>
      <c r="BB74">
        <v>648.296</v>
      </c>
      <c r="BC74">
        <f>1-BA74/BB74</f>
        <v>0</v>
      </c>
      <c r="BD74">
        <v>0.5</v>
      </c>
      <c r="BE74">
        <f>CN74</f>
        <v>0</v>
      </c>
      <c r="BF74">
        <f>S74</f>
        <v>0</v>
      </c>
      <c r="BG74">
        <f>BC74*BD74*BE74</f>
        <v>0</v>
      </c>
      <c r="BH74">
        <f>(BF74-AX74)/BE74</f>
        <v>0</v>
      </c>
      <c r="BI74">
        <f>(AV74-BB74)/BB74</f>
        <v>0</v>
      </c>
      <c r="BJ74">
        <f>AU74/(AW74+AU74/BB74)</f>
        <v>0</v>
      </c>
      <c r="BK74" t="s">
        <v>697</v>
      </c>
      <c r="BL74">
        <v>417.29</v>
      </c>
      <c r="BM74">
        <f>IF(BL74&lt;&gt;0, BL74, BJ74)</f>
        <v>0</v>
      </c>
      <c r="BN74">
        <f>1-BM74/BB74</f>
        <v>0</v>
      </c>
      <c r="BO74">
        <f>(BB74-BA74)/(BB74-BM74)</f>
        <v>0</v>
      </c>
      <c r="BP74">
        <f>(AV74-BB74)/(AV74-BM74)</f>
        <v>0</v>
      </c>
      <c r="BQ74">
        <f>(BB74-BA74)/(BB74-AU74)</f>
        <v>0</v>
      </c>
      <c r="BR74">
        <f>(AV74-BB74)/(AV74-AU74)</f>
        <v>0</v>
      </c>
      <c r="BS74">
        <f>(BO74*BM74/BA74)</f>
        <v>0</v>
      </c>
      <c r="BT74">
        <f>(1-BS74)</f>
        <v>0</v>
      </c>
      <c r="BU74">
        <v>3657</v>
      </c>
      <c r="BV74">
        <v>300</v>
      </c>
      <c r="BW74">
        <v>300</v>
      </c>
      <c r="BX74">
        <v>300</v>
      </c>
      <c r="BY74">
        <v>12576.9</v>
      </c>
      <c r="BZ74">
        <v>626.3200000000001</v>
      </c>
      <c r="CA74">
        <v>-0.009111090000000001</v>
      </c>
      <c r="CB74">
        <v>-2.6</v>
      </c>
      <c r="CC74" t="s">
        <v>419</v>
      </c>
      <c r="CD74" t="s">
        <v>419</v>
      </c>
      <c r="CE74" t="s">
        <v>419</v>
      </c>
      <c r="CF74" t="s">
        <v>419</v>
      </c>
      <c r="CG74" t="s">
        <v>419</v>
      </c>
      <c r="CH74" t="s">
        <v>419</v>
      </c>
      <c r="CI74" t="s">
        <v>419</v>
      </c>
      <c r="CJ74" t="s">
        <v>419</v>
      </c>
      <c r="CK74" t="s">
        <v>419</v>
      </c>
      <c r="CL74" t="s">
        <v>419</v>
      </c>
      <c r="CM74">
        <f>$B$11*DK74+$C$11*DL74+$F$11*DW74*(1-DZ74)</f>
        <v>0</v>
      </c>
      <c r="CN74">
        <f>CM74*CO74</f>
        <v>0</v>
      </c>
      <c r="CO74">
        <f>($B$11*$D$9+$C$11*$D$9+$F$11*((EJ74+EB74)/MAX(EJ74+EB74+EK74, 0.1)*$I$9+EK74/MAX(EJ74+EB74+EK74, 0.1)*$J$9))/($B$11+$C$11+$F$11)</f>
        <v>0</v>
      </c>
      <c r="CP74">
        <f>($B$11*$K$9+$C$11*$K$9+$F$11*((EJ74+EB74)/MAX(EJ74+EB74+EK74, 0.1)*$P$9+EK74/MAX(EJ74+EB74+EK74, 0.1)*$Q$9))/($B$11+$C$11+$F$11)</f>
        <v>0</v>
      </c>
      <c r="CQ74">
        <v>6</v>
      </c>
      <c r="CR74">
        <v>0.5</v>
      </c>
      <c r="CS74" t="s">
        <v>420</v>
      </c>
      <c r="CT74">
        <v>2</v>
      </c>
      <c r="CU74">
        <v>1690477298.75</v>
      </c>
      <c r="CV74">
        <v>586.2217999999999</v>
      </c>
      <c r="CW74">
        <v>600.0167666666665</v>
      </c>
      <c r="CX74">
        <v>3.345477</v>
      </c>
      <c r="CY74">
        <v>0.3752573</v>
      </c>
      <c r="CZ74">
        <v>585.1935666666666</v>
      </c>
      <c r="DA74">
        <v>3.315929333333334</v>
      </c>
      <c r="DB74">
        <v>600.2290666666667</v>
      </c>
      <c r="DC74">
        <v>101.3510666666667</v>
      </c>
      <c r="DD74">
        <v>0.09985167333333335</v>
      </c>
      <c r="DE74">
        <v>28.04057666666667</v>
      </c>
      <c r="DF74">
        <v>28.08776666666667</v>
      </c>
      <c r="DG74">
        <v>999.9000000000002</v>
      </c>
      <c r="DH74">
        <v>0</v>
      </c>
      <c r="DI74">
        <v>0</v>
      </c>
      <c r="DJ74">
        <v>10000.18566666667</v>
      </c>
      <c r="DK74">
        <v>0</v>
      </c>
      <c r="DL74">
        <v>1711.132666666667</v>
      </c>
      <c r="DM74">
        <v>-13.79487333333334</v>
      </c>
      <c r="DN74">
        <v>588.1895333333333</v>
      </c>
      <c r="DO74">
        <v>600.2419333333333</v>
      </c>
      <c r="DP74">
        <v>2.970220666666668</v>
      </c>
      <c r="DQ74">
        <v>600.0167666666665</v>
      </c>
      <c r="DR74">
        <v>0.3752573</v>
      </c>
      <c r="DS74">
        <v>0.3390675</v>
      </c>
      <c r="DT74">
        <v>0.0380327</v>
      </c>
      <c r="DU74">
        <v>-7.899850666666666</v>
      </c>
      <c r="DV74">
        <v>-33.03914666666667</v>
      </c>
      <c r="DW74">
        <v>1500.006333333333</v>
      </c>
      <c r="DX74">
        <v>0.9729920000000001</v>
      </c>
      <c r="DY74">
        <v>0.02700777999999999</v>
      </c>
      <c r="DZ74">
        <v>0</v>
      </c>
      <c r="EA74">
        <v>537.2767</v>
      </c>
      <c r="EB74">
        <v>4.99931</v>
      </c>
      <c r="EC74">
        <v>9563.526000000002</v>
      </c>
      <c r="ED74">
        <v>13259.27</v>
      </c>
      <c r="EE74">
        <v>39.43699999999998</v>
      </c>
      <c r="EF74">
        <v>40.75</v>
      </c>
      <c r="EG74">
        <v>39.78513333333332</v>
      </c>
      <c r="EH74">
        <v>40.17666666666665</v>
      </c>
      <c r="EI74">
        <v>40.38533333333332</v>
      </c>
      <c r="EJ74">
        <v>1454.626333333334</v>
      </c>
      <c r="EK74">
        <v>40.38000000000002</v>
      </c>
      <c r="EL74">
        <v>0</v>
      </c>
      <c r="EM74">
        <v>83.79999995231628</v>
      </c>
      <c r="EN74">
        <v>0</v>
      </c>
      <c r="EO74">
        <v>537.23748</v>
      </c>
      <c r="EP74">
        <v>3.183923057990122</v>
      </c>
      <c r="EQ74">
        <v>203.3946153154682</v>
      </c>
      <c r="ER74">
        <v>9564.325999999999</v>
      </c>
      <c r="ES74">
        <v>15</v>
      </c>
      <c r="ET74">
        <v>1690477190</v>
      </c>
      <c r="EU74" t="s">
        <v>693</v>
      </c>
      <c r="EV74">
        <v>1690477174.5</v>
      </c>
      <c r="EW74">
        <v>1690477190</v>
      </c>
      <c r="EX74">
        <v>38</v>
      </c>
      <c r="EY74">
        <v>-0.038</v>
      </c>
      <c r="EZ74">
        <v>-0.002</v>
      </c>
      <c r="FA74">
        <v>1.076</v>
      </c>
      <c r="FB74">
        <v>0.024</v>
      </c>
      <c r="FC74">
        <v>400</v>
      </c>
      <c r="FD74">
        <v>0</v>
      </c>
      <c r="FE74">
        <v>0.26</v>
      </c>
      <c r="FF74">
        <v>0.03</v>
      </c>
      <c r="FG74">
        <v>12.06169901930355</v>
      </c>
      <c r="FH74">
        <v>0.1634555299799672</v>
      </c>
      <c r="FI74">
        <v>0.0587268335550395</v>
      </c>
      <c r="FJ74">
        <v>1</v>
      </c>
      <c r="FK74">
        <v>-13.8102075</v>
      </c>
      <c r="FL74">
        <v>0.0554735459662211</v>
      </c>
      <c r="FM74">
        <v>0.05451329832022635</v>
      </c>
      <c r="FN74">
        <v>1</v>
      </c>
      <c r="FO74">
        <v>586.2189333333334</v>
      </c>
      <c r="FP74">
        <v>0.1415973303678605</v>
      </c>
      <c r="FQ74">
        <v>0.03864447639127312</v>
      </c>
      <c r="FR74">
        <v>1</v>
      </c>
      <c r="FS74">
        <v>2.96959</v>
      </c>
      <c r="FT74">
        <v>0.008259962476546472</v>
      </c>
      <c r="FU74">
        <v>0.001472761012520386</v>
      </c>
      <c r="FV74">
        <v>1</v>
      </c>
      <c r="FW74">
        <v>3.345462</v>
      </c>
      <c r="FX74">
        <v>-0.0002039599555052446</v>
      </c>
      <c r="FY74">
        <v>0.001024348248074494</v>
      </c>
      <c r="FZ74">
        <v>1</v>
      </c>
      <c r="GA74">
        <v>5</v>
      </c>
      <c r="GB74">
        <v>5</v>
      </c>
      <c r="GC74" t="s">
        <v>459</v>
      </c>
      <c r="GD74">
        <v>3.17263</v>
      </c>
      <c r="GE74">
        <v>2.7968</v>
      </c>
      <c r="GF74">
        <v>0.132471</v>
      </c>
      <c r="GG74">
        <v>0.135418</v>
      </c>
      <c r="GH74">
        <v>0.0256673</v>
      </c>
      <c r="GI74">
        <v>0.0034642</v>
      </c>
      <c r="GJ74">
        <v>26850.2</v>
      </c>
      <c r="GK74">
        <v>21352.6</v>
      </c>
      <c r="GL74">
        <v>28950.1</v>
      </c>
      <c r="GM74">
        <v>24212.5</v>
      </c>
      <c r="GN74">
        <v>35920.6</v>
      </c>
      <c r="GO74">
        <v>35231.7</v>
      </c>
      <c r="GP74">
        <v>39956.2</v>
      </c>
      <c r="GQ74">
        <v>39506.7</v>
      </c>
      <c r="GR74">
        <v>2.11287</v>
      </c>
      <c r="GS74">
        <v>1.6777</v>
      </c>
      <c r="GT74">
        <v>0.0420883</v>
      </c>
      <c r="GU74">
        <v>0</v>
      </c>
      <c r="GV74">
        <v>27.4092</v>
      </c>
      <c r="GW74">
        <v>999.9</v>
      </c>
      <c r="GX74">
        <v>28.5</v>
      </c>
      <c r="GY74">
        <v>37.2</v>
      </c>
      <c r="GZ74">
        <v>17.9228</v>
      </c>
      <c r="HA74">
        <v>62.118</v>
      </c>
      <c r="HB74">
        <v>36.1579</v>
      </c>
      <c r="HC74">
        <v>1</v>
      </c>
      <c r="HD74">
        <v>0.375889</v>
      </c>
      <c r="HE74">
        <v>2.03526</v>
      </c>
      <c r="HF74">
        <v>20.2526</v>
      </c>
      <c r="HG74">
        <v>5.22463</v>
      </c>
      <c r="HH74">
        <v>11.9141</v>
      </c>
      <c r="HI74">
        <v>4.9637</v>
      </c>
      <c r="HJ74">
        <v>3.292</v>
      </c>
      <c r="HK74">
        <v>9999</v>
      </c>
      <c r="HL74">
        <v>9999</v>
      </c>
      <c r="HM74">
        <v>9999</v>
      </c>
      <c r="HN74">
        <v>999.9</v>
      </c>
      <c r="HO74">
        <v>4.97023</v>
      </c>
      <c r="HP74">
        <v>1.8754</v>
      </c>
      <c r="HQ74">
        <v>1.87416</v>
      </c>
      <c r="HR74">
        <v>1.87335</v>
      </c>
      <c r="HS74">
        <v>1.87478</v>
      </c>
      <c r="HT74">
        <v>1.86968</v>
      </c>
      <c r="HU74">
        <v>1.87392</v>
      </c>
      <c r="HV74">
        <v>1.87899</v>
      </c>
      <c r="HW74">
        <v>0</v>
      </c>
      <c r="HX74">
        <v>0</v>
      </c>
      <c r="HY74">
        <v>0</v>
      </c>
      <c r="HZ74">
        <v>0</v>
      </c>
      <c r="IA74" t="s">
        <v>423</v>
      </c>
      <c r="IB74" t="s">
        <v>424</v>
      </c>
      <c r="IC74" t="s">
        <v>425</v>
      </c>
      <c r="ID74" t="s">
        <v>425</v>
      </c>
      <c r="IE74" t="s">
        <v>425</v>
      </c>
      <c r="IF74" t="s">
        <v>425</v>
      </c>
      <c r="IG74">
        <v>0</v>
      </c>
      <c r="IH74">
        <v>100</v>
      </c>
      <c r="II74">
        <v>100</v>
      </c>
      <c r="IJ74">
        <v>1.028</v>
      </c>
      <c r="IK74">
        <v>0.0295</v>
      </c>
      <c r="IL74">
        <v>0.9687427547014746</v>
      </c>
      <c r="IM74">
        <v>0.0006505169527216642</v>
      </c>
      <c r="IN74">
        <v>-9.946525650119643E-07</v>
      </c>
      <c r="IO74">
        <v>9.726639054903232E-11</v>
      </c>
      <c r="IP74">
        <v>0.02474276507416293</v>
      </c>
      <c r="IQ74">
        <v>-0.001002495894158835</v>
      </c>
      <c r="IR74">
        <v>0.0007384742138202362</v>
      </c>
      <c r="IS74">
        <v>2.770066711642725E-07</v>
      </c>
      <c r="IT74">
        <v>0</v>
      </c>
      <c r="IU74">
        <v>1810</v>
      </c>
      <c r="IV74">
        <v>1</v>
      </c>
      <c r="IW74">
        <v>29</v>
      </c>
      <c r="IX74">
        <v>2.2</v>
      </c>
      <c r="IY74">
        <v>1.9</v>
      </c>
      <c r="IZ74">
        <v>1.44531</v>
      </c>
      <c r="JA74">
        <v>2.46704</v>
      </c>
      <c r="JB74">
        <v>1.42578</v>
      </c>
      <c r="JC74">
        <v>2.26807</v>
      </c>
      <c r="JD74">
        <v>1.54785</v>
      </c>
      <c r="JE74">
        <v>2.48291</v>
      </c>
      <c r="JF74">
        <v>40.758</v>
      </c>
      <c r="JG74">
        <v>14.5261</v>
      </c>
      <c r="JH74">
        <v>18</v>
      </c>
      <c r="JI74">
        <v>634.2859999999999</v>
      </c>
      <c r="JJ74">
        <v>348.895</v>
      </c>
      <c r="JK74">
        <v>25.2692</v>
      </c>
      <c r="JL74">
        <v>31.7686</v>
      </c>
      <c r="JM74">
        <v>30.0002</v>
      </c>
      <c r="JN74">
        <v>31.799</v>
      </c>
      <c r="JO74">
        <v>31.7444</v>
      </c>
      <c r="JP74">
        <v>28.952</v>
      </c>
      <c r="JQ74">
        <v>100</v>
      </c>
      <c r="JR74">
        <v>0</v>
      </c>
      <c r="JS74">
        <v>25.2057</v>
      </c>
      <c r="JT74">
        <v>600</v>
      </c>
      <c r="JU74">
        <v>21.2188</v>
      </c>
      <c r="JV74">
        <v>94.3579</v>
      </c>
      <c r="JW74">
        <v>100.509</v>
      </c>
    </row>
    <row r="75" spans="1:283">
      <c r="A75">
        <v>59</v>
      </c>
      <c r="B75">
        <v>1690477391</v>
      </c>
      <c r="C75">
        <v>7371.400000095367</v>
      </c>
      <c r="D75" t="s">
        <v>698</v>
      </c>
      <c r="E75" t="s">
        <v>699</v>
      </c>
      <c r="F75">
        <v>15</v>
      </c>
      <c r="L75" t="s">
        <v>625</v>
      </c>
      <c r="N75" t="s">
        <v>530</v>
      </c>
      <c r="O75" t="s">
        <v>626</v>
      </c>
      <c r="P75">
        <v>1690477383.25</v>
      </c>
      <c r="Q75">
        <f>(R75)/1000</f>
        <v>0</v>
      </c>
      <c r="R75">
        <f>1000*DB75*AP75*(CX75-CY75)/(100*CQ75*(1000-AP75*CX75))</f>
        <v>0</v>
      </c>
      <c r="S75">
        <f>DB75*AP75*(CW75-CV75*(1000-AP75*CY75)/(1000-AP75*CX75))/(100*CQ75)</f>
        <v>0</v>
      </c>
      <c r="T75">
        <f>CV75 - IF(AP75&gt;1, S75*CQ75*100.0/(AR75*DJ75), 0)</f>
        <v>0</v>
      </c>
      <c r="U75">
        <f>((AA75-Q75/2)*T75-S75)/(AA75+Q75/2)</f>
        <v>0</v>
      </c>
      <c r="V75">
        <f>U75*(DC75+DD75)/1000.0</f>
        <v>0</v>
      </c>
      <c r="W75">
        <f>(CV75 - IF(AP75&gt;1, S75*CQ75*100.0/(AR75*DJ75), 0))*(DC75+DD75)/1000.0</f>
        <v>0</v>
      </c>
      <c r="X75">
        <f>2.0/((1/Z75-1/Y75)+SIGN(Z75)*SQRT((1/Z75-1/Y75)*(1/Z75-1/Y75) + 4*CR75/((CR75+1)*(CR75+1))*(2*1/Z75*1/Y75-1/Y75*1/Y75)))</f>
        <v>0</v>
      </c>
      <c r="Y75">
        <f>IF(LEFT(CS75,1)&lt;&gt;"0",IF(LEFT(CS75,1)="1",3.0,CT75),$D$5+$E$5*(DJ75*DC75/($K$5*1000))+$F$5*(DJ75*DC75/($K$5*1000))*MAX(MIN(CQ75,$J$5),$I$5)*MAX(MIN(CQ75,$J$5),$I$5)+$G$5*MAX(MIN(CQ75,$J$5),$I$5)*(DJ75*DC75/($K$5*1000))+$H$5*(DJ75*DC75/($K$5*1000))*(DJ75*DC75/($K$5*1000)))</f>
        <v>0</v>
      </c>
      <c r="Z75">
        <f>Q75*(1000-(1000*0.61365*exp(17.502*AD75/(240.97+AD75))/(DC75+DD75)+CX75)/2)/(1000*0.61365*exp(17.502*AD75/(240.97+AD75))/(DC75+DD75)-CX75)</f>
        <v>0</v>
      </c>
      <c r="AA75">
        <f>1/((CR75+1)/(X75/1.6)+1/(Y75/1.37)) + CR75/((CR75+1)/(X75/1.6) + CR75/(Y75/1.37))</f>
        <v>0</v>
      </c>
      <c r="AB75">
        <f>(CM75*CP75)</f>
        <v>0</v>
      </c>
      <c r="AC75">
        <f>(DE75+(AB75+2*0.95*5.67E-8*(((DE75+$B$7)+273)^4-(DE75+273)^4)-44100*Q75)/(1.84*29.3*Y75+8*0.95*5.67E-8*(DE75+273)^3))</f>
        <v>0</v>
      </c>
      <c r="AD75">
        <f>($C$7*DF75+$D$7*DG75+$E$7*AC75)</f>
        <v>0</v>
      </c>
      <c r="AE75">
        <f>0.61365*exp(17.502*AD75/(240.97+AD75))</f>
        <v>0</v>
      </c>
      <c r="AF75">
        <f>(AG75/AH75*100)</f>
        <v>0</v>
      </c>
      <c r="AG75">
        <f>CX75*(DC75+DD75)/1000</f>
        <v>0</v>
      </c>
      <c r="AH75">
        <f>0.61365*exp(17.502*DE75/(240.97+DE75))</f>
        <v>0</v>
      </c>
      <c r="AI75">
        <f>(AE75-CX75*(DC75+DD75)/1000)</f>
        <v>0</v>
      </c>
      <c r="AJ75">
        <f>(-Q75*44100)</f>
        <v>0</v>
      </c>
      <c r="AK75">
        <f>2*29.3*Y75*0.92*(DE75-AD75)</f>
        <v>0</v>
      </c>
      <c r="AL75">
        <f>2*0.95*5.67E-8*(((DE75+$B$7)+273)^4-(AD75+273)^4)</f>
        <v>0</v>
      </c>
      <c r="AM75">
        <f>AB75+AL75+AJ75+AK75</f>
        <v>0</v>
      </c>
      <c r="AN75">
        <v>0</v>
      </c>
      <c r="AO75">
        <v>0</v>
      </c>
      <c r="AP75">
        <f>IF(AN75*$H$13&gt;=AR75,1.0,(AR75/(AR75-AN75*$H$13)))</f>
        <v>0</v>
      </c>
      <c r="AQ75">
        <f>(AP75-1)*100</f>
        <v>0</v>
      </c>
      <c r="AR75">
        <f>MAX(0,($B$13+$C$13*DJ75)/(1+$D$13*DJ75)*DC75/(DE75+273)*$E$13)</f>
        <v>0</v>
      </c>
      <c r="AS75" t="s">
        <v>652</v>
      </c>
      <c r="AT75">
        <v>12582</v>
      </c>
      <c r="AU75">
        <v>635.7226923076923</v>
      </c>
      <c r="AV75">
        <v>2255.79</v>
      </c>
      <c r="AW75">
        <f>1-AU75/AV75</f>
        <v>0</v>
      </c>
      <c r="AX75">
        <v>-1.738851395060759</v>
      </c>
      <c r="AY75" t="s">
        <v>700</v>
      </c>
      <c r="AZ75">
        <v>12577.6</v>
      </c>
      <c r="BA75">
        <v>551.5306800000001</v>
      </c>
      <c r="BB75">
        <v>675.1559999999999</v>
      </c>
      <c r="BC75">
        <f>1-BA75/BB75</f>
        <v>0</v>
      </c>
      <c r="BD75">
        <v>0.5</v>
      </c>
      <c r="BE75">
        <f>CN75</f>
        <v>0</v>
      </c>
      <c r="BF75">
        <f>S75</f>
        <v>0</v>
      </c>
      <c r="BG75">
        <f>BC75*BD75*BE75</f>
        <v>0</v>
      </c>
      <c r="BH75">
        <f>(BF75-AX75)/BE75</f>
        <v>0</v>
      </c>
      <c r="BI75">
        <f>(AV75-BB75)/BB75</f>
        <v>0</v>
      </c>
      <c r="BJ75">
        <f>AU75/(AW75+AU75/BB75)</f>
        <v>0</v>
      </c>
      <c r="BK75" t="s">
        <v>701</v>
      </c>
      <c r="BL75">
        <v>420.71</v>
      </c>
      <c r="BM75">
        <f>IF(BL75&lt;&gt;0, BL75, BJ75)</f>
        <v>0</v>
      </c>
      <c r="BN75">
        <f>1-BM75/BB75</f>
        <v>0</v>
      </c>
      <c r="BO75">
        <f>(BB75-BA75)/(BB75-BM75)</f>
        <v>0</v>
      </c>
      <c r="BP75">
        <f>(AV75-BB75)/(AV75-BM75)</f>
        <v>0</v>
      </c>
      <c r="BQ75">
        <f>(BB75-BA75)/(BB75-AU75)</f>
        <v>0</v>
      </c>
      <c r="BR75">
        <f>(AV75-BB75)/(AV75-AU75)</f>
        <v>0</v>
      </c>
      <c r="BS75">
        <f>(BO75*BM75/BA75)</f>
        <v>0</v>
      </c>
      <c r="BT75">
        <f>(1-BS75)</f>
        <v>0</v>
      </c>
      <c r="BU75">
        <v>3659</v>
      </c>
      <c r="BV75">
        <v>300</v>
      </c>
      <c r="BW75">
        <v>300</v>
      </c>
      <c r="BX75">
        <v>300</v>
      </c>
      <c r="BY75">
        <v>12577.6</v>
      </c>
      <c r="BZ75">
        <v>653.0700000000001</v>
      </c>
      <c r="CA75">
        <v>-0.0091118</v>
      </c>
      <c r="CB75">
        <v>-1.97</v>
      </c>
      <c r="CC75" t="s">
        <v>419</v>
      </c>
      <c r="CD75" t="s">
        <v>419</v>
      </c>
      <c r="CE75" t="s">
        <v>419</v>
      </c>
      <c r="CF75" t="s">
        <v>419</v>
      </c>
      <c r="CG75" t="s">
        <v>419</v>
      </c>
      <c r="CH75" t="s">
        <v>419</v>
      </c>
      <c r="CI75" t="s">
        <v>419</v>
      </c>
      <c r="CJ75" t="s">
        <v>419</v>
      </c>
      <c r="CK75" t="s">
        <v>419</v>
      </c>
      <c r="CL75" t="s">
        <v>419</v>
      </c>
      <c r="CM75">
        <f>$B$11*DK75+$C$11*DL75+$F$11*DW75*(1-DZ75)</f>
        <v>0</v>
      </c>
      <c r="CN75">
        <f>CM75*CO75</f>
        <v>0</v>
      </c>
      <c r="CO75">
        <f>($B$11*$D$9+$C$11*$D$9+$F$11*((EJ75+EB75)/MAX(EJ75+EB75+EK75, 0.1)*$I$9+EK75/MAX(EJ75+EB75+EK75, 0.1)*$J$9))/($B$11+$C$11+$F$11)</f>
        <v>0</v>
      </c>
      <c r="CP75">
        <f>($B$11*$K$9+$C$11*$K$9+$F$11*((EJ75+EB75)/MAX(EJ75+EB75+EK75, 0.1)*$P$9+EK75/MAX(EJ75+EB75+EK75, 0.1)*$Q$9))/($B$11+$C$11+$F$11)</f>
        <v>0</v>
      </c>
      <c r="CQ75">
        <v>6</v>
      </c>
      <c r="CR75">
        <v>0.5</v>
      </c>
      <c r="CS75" t="s">
        <v>420</v>
      </c>
      <c r="CT75">
        <v>2</v>
      </c>
      <c r="CU75">
        <v>1690477383.25</v>
      </c>
      <c r="CV75">
        <v>782.6461666666667</v>
      </c>
      <c r="CW75">
        <v>800.0056666666665</v>
      </c>
      <c r="CX75">
        <v>3.277918666666667</v>
      </c>
      <c r="CY75">
        <v>0.3782040666666667</v>
      </c>
      <c r="CZ75">
        <v>781.7302333333336</v>
      </c>
      <c r="DA75">
        <v>3.248630333333333</v>
      </c>
      <c r="DB75">
        <v>600.2224</v>
      </c>
      <c r="DC75">
        <v>101.3436</v>
      </c>
      <c r="DD75">
        <v>0.10022159</v>
      </c>
      <c r="DE75">
        <v>27.93687</v>
      </c>
      <c r="DF75">
        <v>27.91458000000001</v>
      </c>
      <c r="DG75">
        <v>999.9000000000002</v>
      </c>
      <c r="DH75">
        <v>0</v>
      </c>
      <c r="DI75">
        <v>0</v>
      </c>
      <c r="DJ75">
        <v>10000.33366666667</v>
      </c>
      <c r="DK75">
        <v>0</v>
      </c>
      <c r="DL75">
        <v>1726.200333333333</v>
      </c>
      <c r="DM75">
        <v>-17.35953333333334</v>
      </c>
      <c r="DN75">
        <v>785.2201000000002</v>
      </c>
      <c r="DO75">
        <v>800.3083</v>
      </c>
      <c r="DP75">
        <v>2.899715666666665</v>
      </c>
      <c r="DQ75">
        <v>800.0056666666665</v>
      </c>
      <c r="DR75">
        <v>0.3782040666666667</v>
      </c>
      <c r="DS75">
        <v>0.3321961666666666</v>
      </c>
      <c r="DT75">
        <v>0.03832855333333333</v>
      </c>
      <c r="DU75">
        <v>-8.163299666666667</v>
      </c>
      <c r="DV75">
        <v>-32.95967333333333</v>
      </c>
      <c r="DW75">
        <v>1500.028666666666</v>
      </c>
      <c r="DX75">
        <v>0.9729978333333336</v>
      </c>
      <c r="DY75">
        <v>0.02700213666666666</v>
      </c>
      <c r="DZ75">
        <v>0</v>
      </c>
      <c r="EA75">
        <v>551.5107333333333</v>
      </c>
      <c r="EB75">
        <v>4.99931</v>
      </c>
      <c r="EC75">
        <v>9775.085333333334</v>
      </c>
      <c r="ED75">
        <v>13259.47666666666</v>
      </c>
      <c r="EE75">
        <v>39.44329999999999</v>
      </c>
      <c r="EF75">
        <v>40.81199999999998</v>
      </c>
      <c r="EG75">
        <v>39.7686</v>
      </c>
      <c r="EH75">
        <v>40.25413333333334</v>
      </c>
      <c r="EI75">
        <v>40.50413333333334</v>
      </c>
      <c r="EJ75">
        <v>1454.658666666667</v>
      </c>
      <c r="EK75">
        <v>40.36999999999999</v>
      </c>
      <c r="EL75">
        <v>0</v>
      </c>
      <c r="EM75">
        <v>83.79999995231628</v>
      </c>
      <c r="EN75">
        <v>0</v>
      </c>
      <c r="EO75">
        <v>551.5306800000001</v>
      </c>
      <c r="EP75">
        <v>3.153692296987425</v>
      </c>
      <c r="EQ75">
        <v>102.1915383778956</v>
      </c>
      <c r="ER75">
        <v>9775.8452</v>
      </c>
      <c r="ES75">
        <v>15</v>
      </c>
      <c r="ET75">
        <v>1690477190</v>
      </c>
      <c r="EU75" t="s">
        <v>693</v>
      </c>
      <c r="EV75">
        <v>1690477174.5</v>
      </c>
      <c r="EW75">
        <v>1690477190</v>
      </c>
      <c r="EX75">
        <v>38</v>
      </c>
      <c r="EY75">
        <v>-0.038</v>
      </c>
      <c r="EZ75">
        <v>-0.002</v>
      </c>
      <c r="FA75">
        <v>1.076</v>
      </c>
      <c r="FB75">
        <v>0.024</v>
      </c>
      <c r="FC75">
        <v>400</v>
      </c>
      <c r="FD75">
        <v>0</v>
      </c>
      <c r="FE75">
        <v>0.26</v>
      </c>
      <c r="FF75">
        <v>0.03</v>
      </c>
      <c r="FG75">
        <v>15.09522200979016</v>
      </c>
      <c r="FH75">
        <v>-0.2408018164129167</v>
      </c>
      <c r="FI75">
        <v>0.04282339967084057</v>
      </c>
      <c r="FJ75">
        <v>1</v>
      </c>
      <c r="FK75">
        <v>-17.383565</v>
      </c>
      <c r="FL75">
        <v>0.4686416510319229</v>
      </c>
      <c r="FM75">
        <v>0.05901306444339251</v>
      </c>
      <c r="FN75">
        <v>1</v>
      </c>
      <c r="FO75">
        <v>782.6424</v>
      </c>
      <c r="FP75">
        <v>0.3203559510564391</v>
      </c>
      <c r="FQ75">
        <v>0.03294905157966715</v>
      </c>
      <c r="FR75">
        <v>1</v>
      </c>
      <c r="FS75">
        <v>2.90550775</v>
      </c>
      <c r="FT75">
        <v>-0.1172419136960585</v>
      </c>
      <c r="FU75">
        <v>0.01129893103074355</v>
      </c>
      <c r="FV75">
        <v>1</v>
      </c>
      <c r="FW75">
        <v>3.278935666666667</v>
      </c>
      <c r="FX75">
        <v>-0.1255643159065642</v>
      </c>
      <c r="FY75">
        <v>0.009069447496341155</v>
      </c>
      <c r="FZ75">
        <v>1</v>
      </c>
      <c r="GA75">
        <v>5</v>
      </c>
      <c r="GB75">
        <v>5</v>
      </c>
      <c r="GC75" t="s">
        <v>459</v>
      </c>
      <c r="GD75">
        <v>3.17259</v>
      </c>
      <c r="GE75">
        <v>2.79713</v>
      </c>
      <c r="GF75">
        <v>0.161641</v>
      </c>
      <c r="GG75">
        <v>0.164846</v>
      </c>
      <c r="GH75">
        <v>0.0251219</v>
      </c>
      <c r="GI75">
        <v>0.00348214</v>
      </c>
      <c r="GJ75">
        <v>25945.2</v>
      </c>
      <c r="GK75">
        <v>20624.3</v>
      </c>
      <c r="GL75">
        <v>28949.3</v>
      </c>
      <c r="GM75">
        <v>24212.2</v>
      </c>
      <c r="GN75">
        <v>35940.7</v>
      </c>
      <c r="GO75">
        <v>35231.6</v>
      </c>
      <c r="GP75">
        <v>39955</v>
      </c>
      <c r="GQ75">
        <v>39506.3</v>
      </c>
      <c r="GR75">
        <v>2.11282</v>
      </c>
      <c r="GS75">
        <v>1.67747</v>
      </c>
      <c r="GT75">
        <v>0.0234023</v>
      </c>
      <c r="GU75">
        <v>0</v>
      </c>
      <c r="GV75">
        <v>27.491</v>
      </c>
      <c r="GW75">
        <v>999.9</v>
      </c>
      <c r="GX75">
        <v>28.3</v>
      </c>
      <c r="GY75">
        <v>37.3</v>
      </c>
      <c r="GZ75">
        <v>17.8962</v>
      </c>
      <c r="HA75">
        <v>62.528</v>
      </c>
      <c r="HB75">
        <v>36.3021</v>
      </c>
      <c r="HC75">
        <v>1</v>
      </c>
      <c r="HD75">
        <v>0.374474</v>
      </c>
      <c r="HE75">
        <v>1.08065</v>
      </c>
      <c r="HF75">
        <v>20.2626</v>
      </c>
      <c r="HG75">
        <v>5.22313</v>
      </c>
      <c r="HH75">
        <v>11.9141</v>
      </c>
      <c r="HI75">
        <v>4.9637</v>
      </c>
      <c r="HJ75">
        <v>3.292</v>
      </c>
      <c r="HK75">
        <v>9999</v>
      </c>
      <c r="HL75">
        <v>9999</v>
      </c>
      <c r="HM75">
        <v>9999</v>
      </c>
      <c r="HN75">
        <v>999.9</v>
      </c>
      <c r="HO75">
        <v>4.97029</v>
      </c>
      <c r="HP75">
        <v>1.87545</v>
      </c>
      <c r="HQ75">
        <v>1.87415</v>
      </c>
      <c r="HR75">
        <v>1.87337</v>
      </c>
      <c r="HS75">
        <v>1.87485</v>
      </c>
      <c r="HT75">
        <v>1.86976</v>
      </c>
      <c r="HU75">
        <v>1.87393</v>
      </c>
      <c r="HV75">
        <v>1.879</v>
      </c>
      <c r="HW75">
        <v>0</v>
      </c>
      <c r="HX75">
        <v>0</v>
      </c>
      <c r="HY75">
        <v>0</v>
      </c>
      <c r="HZ75">
        <v>0</v>
      </c>
      <c r="IA75" t="s">
        <v>423</v>
      </c>
      <c r="IB75" t="s">
        <v>424</v>
      </c>
      <c r="IC75" t="s">
        <v>425</v>
      </c>
      <c r="ID75" t="s">
        <v>425</v>
      </c>
      <c r="IE75" t="s">
        <v>425</v>
      </c>
      <c r="IF75" t="s">
        <v>425</v>
      </c>
      <c r="IG75">
        <v>0</v>
      </c>
      <c r="IH75">
        <v>100</v>
      </c>
      <c r="II75">
        <v>100</v>
      </c>
      <c r="IJ75">
        <v>0.916</v>
      </c>
      <c r="IK75">
        <v>0.0292</v>
      </c>
      <c r="IL75">
        <v>0.9687427547014746</v>
      </c>
      <c r="IM75">
        <v>0.0006505169527216642</v>
      </c>
      <c r="IN75">
        <v>-9.946525650119643E-07</v>
      </c>
      <c r="IO75">
        <v>9.726639054903232E-11</v>
      </c>
      <c r="IP75">
        <v>0.02474276507416293</v>
      </c>
      <c r="IQ75">
        <v>-0.001002495894158835</v>
      </c>
      <c r="IR75">
        <v>0.0007384742138202362</v>
      </c>
      <c r="IS75">
        <v>2.770066711642725E-07</v>
      </c>
      <c r="IT75">
        <v>0</v>
      </c>
      <c r="IU75">
        <v>1810</v>
      </c>
      <c r="IV75">
        <v>1</v>
      </c>
      <c r="IW75">
        <v>29</v>
      </c>
      <c r="IX75">
        <v>3.6</v>
      </c>
      <c r="IY75">
        <v>3.4</v>
      </c>
      <c r="IZ75">
        <v>1.82861</v>
      </c>
      <c r="JA75">
        <v>2.45605</v>
      </c>
      <c r="JB75">
        <v>1.42578</v>
      </c>
      <c r="JC75">
        <v>2.26807</v>
      </c>
      <c r="JD75">
        <v>1.54785</v>
      </c>
      <c r="JE75">
        <v>2.48413</v>
      </c>
      <c r="JF75">
        <v>40.8608</v>
      </c>
      <c r="JG75">
        <v>14.5173</v>
      </c>
      <c r="JH75">
        <v>18</v>
      </c>
      <c r="JI75">
        <v>634.4690000000001</v>
      </c>
      <c r="JJ75">
        <v>348.918</v>
      </c>
      <c r="JK75">
        <v>24.8422</v>
      </c>
      <c r="JL75">
        <v>31.8049</v>
      </c>
      <c r="JM75">
        <v>29.9989</v>
      </c>
      <c r="JN75">
        <v>31.8212</v>
      </c>
      <c r="JO75">
        <v>31.7694</v>
      </c>
      <c r="JP75">
        <v>36.6388</v>
      </c>
      <c r="JQ75">
        <v>100</v>
      </c>
      <c r="JR75">
        <v>0</v>
      </c>
      <c r="JS75">
        <v>24.9326</v>
      </c>
      <c r="JT75">
        <v>800</v>
      </c>
      <c r="JU75">
        <v>21.2188</v>
      </c>
      <c r="JV75">
        <v>94.3552</v>
      </c>
      <c r="JW75">
        <v>100.508</v>
      </c>
    </row>
    <row r="76" spans="1:283">
      <c r="A76">
        <v>60</v>
      </c>
      <c r="B76">
        <v>1690477475.6</v>
      </c>
      <c r="C76">
        <v>7456</v>
      </c>
      <c r="D76" t="s">
        <v>702</v>
      </c>
      <c r="E76" t="s">
        <v>703</v>
      </c>
      <c r="F76">
        <v>15</v>
      </c>
      <c r="L76" t="s">
        <v>625</v>
      </c>
      <c r="N76" t="s">
        <v>530</v>
      </c>
      <c r="O76" t="s">
        <v>626</v>
      </c>
      <c r="P76">
        <v>1690477467.849999</v>
      </c>
      <c r="Q76">
        <f>(R76)/1000</f>
        <v>0</v>
      </c>
      <c r="R76">
        <f>1000*DB76*AP76*(CX76-CY76)/(100*CQ76*(1000-AP76*CX76))</f>
        <v>0</v>
      </c>
      <c r="S76">
        <f>DB76*AP76*(CW76-CV76*(1000-AP76*CY76)/(1000-AP76*CX76))/(100*CQ76)</f>
        <v>0</v>
      </c>
      <c r="T76">
        <f>CV76 - IF(AP76&gt;1, S76*CQ76*100.0/(AR76*DJ76), 0)</f>
        <v>0</v>
      </c>
      <c r="U76">
        <f>((AA76-Q76/2)*T76-S76)/(AA76+Q76/2)</f>
        <v>0</v>
      </c>
      <c r="V76">
        <f>U76*(DC76+DD76)/1000.0</f>
        <v>0</v>
      </c>
      <c r="W76">
        <f>(CV76 - IF(AP76&gt;1, S76*CQ76*100.0/(AR76*DJ76), 0))*(DC76+DD76)/1000.0</f>
        <v>0</v>
      </c>
      <c r="X76">
        <f>2.0/((1/Z76-1/Y76)+SIGN(Z76)*SQRT((1/Z76-1/Y76)*(1/Z76-1/Y76) + 4*CR76/((CR76+1)*(CR76+1))*(2*1/Z76*1/Y76-1/Y76*1/Y76)))</f>
        <v>0</v>
      </c>
      <c r="Y76">
        <f>IF(LEFT(CS76,1)&lt;&gt;"0",IF(LEFT(CS76,1)="1",3.0,CT76),$D$5+$E$5*(DJ76*DC76/($K$5*1000))+$F$5*(DJ76*DC76/($K$5*1000))*MAX(MIN(CQ76,$J$5),$I$5)*MAX(MIN(CQ76,$J$5),$I$5)+$G$5*MAX(MIN(CQ76,$J$5),$I$5)*(DJ76*DC76/($K$5*1000))+$H$5*(DJ76*DC76/($K$5*1000))*(DJ76*DC76/($K$5*1000)))</f>
        <v>0</v>
      </c>
      <c r="Z76">
        <f>Q76*(1000-(1000*0.61365*exp(17.502*AD76/(240.97+AD76))/(DC76+DD76)+CX76)/2)/(1000*0.61365*exp(17.502*AD76/(240.97+AD76))/(DC76+DD76)-CX76)</f>
        <v>0</v>
      </c>
      <c r="AA76">
        <f>1/((CR76+1)/(X76/1.6)+1/(Y76/1.37)) + CR76/((CR76+1)/(X76/1.6) + CR76/(Y76/1.37))</f>
        <v>0</v>
      </c>
      <c r="AB76">
        <f>(CM76*CP76)</f>
        <v>0</v>
      </c>
      <c r="AC76">
        <f>(DE76+(AB76+2*0.95*5.67E-8*(((DE76+$B$7)+273)^4-(DE76+273)^4)-44100*Q76)/(1.84*29.3*Y76+8*0.95*5.67E-8*(DE76+273)^3))</f>
        <v>0</v>
      </c>
      <c r="AD76">
        <f>($C$7*DF76+$D$7*DG76+$E$7*AC76)</f>
        <v>0</v>
      </c>
      <c r="AE76">
        <f>0.61365*exp(17.502*AD76/(240.97+AD76))</f>
        <v>0</v>
      </c>
      <c r="AF76">
        <f>(AG76/AH76*100)</f>
        <v>0</v>
      </c>
      <c r="AG76">
        <f>CX76*(DC76+DD76)/1000</f>
        <v>0</v>
      </c>
      <c r="AH76">
        <f>0.61365*exp(17.502*DE76/(240.97+DE76))</f>
        <v>0</v>
      </c>
      <c r="AI76">
        <f>(AE76-CX76*(DC76+DD76)/1000)</f>
        <v>0</v>
      </c>
      <c r="AJ76">
        <f>(-Q76*44100)</f>
        <v>0</v>
      </c>
      <c r="AK76">
        <f>2*29.3*Y76*0.92*(DE76-AD76)</f>
        <v>0</v>
      </c>
      <c r="AL76">
        <f>2*0.95*5.67E-8*(((DE76+$B$7)+273)^4-(AD76+273)^4)</f>
        <v>0</v>
      </c>
      <c r="AM76">
        <f>AB76+AL76+AJ76+AK76</f>
        <v>0</v>
      </c>
      <c r="AN76">
        <v>0</v>
      </c>
      <c r="AO76">
        <v>0</v>
      </c>
      <c r="AP76">
        <f>IF(AN76*$H$13&gt;=AR76,1.0,(AR76/(AR76-AN76*$H$13)))</f>
        <v>0</v>
      </c>
      <c r="AQ76">
        <f>(AP76-1)*100</f>
        <v>0</v>
      </c>
      <c r="AR76">
        <f>MAX(0,($B$13+$C$13*DJ76)/(1+$D$13*DJ76)*DC76/(DE76+273)*$E$13)</f>
        <v>0</v>
      </c>
      <c r="AS76" t="s">
        <v>652</v>
      </c>
      <c r="AT76">
        <v>12582</v>
      </c>
      <c r="AU76">
        <v>635.7226923076923</v>
      </c>
      <c r="AV76">
        <v>2255.79</v>
      </c>
      <c r="AW76">
        <f>1-AU76/AV76</f>
        <v>0</v>
      </c>
      <c r="AX76">
        <v>-1.738851395060759</v>
      </c>
      <c r="AY76" t="s">
        <v>704</v>
      </c>
      <c r="AZ76">
        <v>12578.3</v>
      </c>
      <c r="BA76">
        <v>566.2125769230769</v>
      </c>
      <c r="BB76">
        <v>699.364</v>
      </c>
      <c r="BC76">
        <f>1-BA76/BB76</f>
        <v>0</v>
      </c>
      <c r="BD76">
        <v>0.5</v>
      </c>
      <c r="BE76">
        <f>CN76</f>
        <v>0</v>
      </c>
      <c r="BF76">
        <f>S76</f>
        <v>0</v>
      </c>
      <c r="BG76">
        <f>BC76*BD76*BE76</f>
        <v>0</v>
      </c>
      <c r="BH76">
        <f>(BF76-AX76)/BE76</f>
        <v>0</v>
      </c>
      <c r="BI76">
        <f>(AV76-BB76)/BB76</f>
        <v>0</v>
      </c>
      <c r="BJ76">
        <f>AU76/(AW76+AU76/BB76)</f>
        <v>0</v>
      </c>
      <c r="BK76" t="s">
        <v>705</v>
      </c>
      <c r="BL76">
        <v>429.09</v>
      </c>
      <c r="BM76">
        <f>IF(BL76&lt;&gt;0, BL76, BJ76)</f>
        <v>0</v>
      </c>
      <c r="BN76">
        <f>1-BM76/BB76</f>
        <v>0</v>
      </c>
      <c r="BO76">
        <f>(BB76-BA76)/(BB76-BM76)</f>
        <v>0</v>
      </c>
      <c r="BP76">
        <f>(AV76-BB76)/(AV76-BM76)</f>
        <v>0</v>
      </c>
      <c r="BQ76">
        <f>(BB76-BA76)/(BB76-AU76)</f>
        <v>0</v>
      </c>
      <c r="BR76">
        <f>(AV76-BB76)/(AV76-AU76)</f>
        <v>0</v>
      </c>
      <c r="BS76">
        <f>(BO76*BM76/BA76)</f>
        <v>0</v>
      </c>
      <c r="BT76">
        <f>(1-BS76)</f>
        <v>0</v>
      </c>
      <c r="BU76">
        <v>3661</v>
      </c>
      <c r="BV76">
        <v>300</v>
      </c>
      <c r="BW76">
        <v>300</v>
      </c>
      <c r="BX76">
        <v>300</v>
      </c>
      <c r="BY76">
        <v>12578.3</v>
      </c>
      <c r="BZ76">
        <v>677.22</v>
      </c>
      <c r="CA76">
        <v>-0.00911237</v>
      </c>
      <c r="CB76">
        <v>-2.08</v>
      </c>
      <c r="CC76" t="s">
        <v>419</v>
      </c>
      <c r="CD76" t="s">
        <v>419</v>
      </c>
      <c r="CE76" t="s">
        <v>419</v>
      </c>
      <c r="CF76" t="s">
        <v>419</v>
      </c>
      <c r="CG76" t="s">
        <v>419</v>
      </c>
      <c r="CH76" t="s">
        <v>419</v>
      </c>
      <c r="CI76" t="s">
        <v>419</v>
      </c>
      <c r="CJ76" t="s">
        <v>419</v>
      </c>
      <c r="CK76" t="s">
        <v>419</v>
      </c>
      <c r="CL76" t="s">
        <v>419</v>
      </c>
      <c r="CM76">
        <f>$B$11*DK76+$C$11*DL76+$F$11*DW76*(1-DZ76)</f>
        <v>0</v>
      </c>
      <c r="CN76">
        <f>CM76*CO76</f>
        <v>0</v>
      </c>
      <c r="CO76">
        <f>($B$11*$D$9+$C$11*$D$9+$F$11*((EJ76+EB76)/MAX(EJ76+EB76+EK76, 0.1)*$I$9+EK76/MAX(EJ76+EB76+EK76, 0.1)*$J$9))/($B$11+$C$11+$F$11)</f>
        <v>0</v>
      </c>
      <c r="CP76">
        <f>($B$11*$K$9+$C$11*$K$9+$F$11*((EJ76+EB76)/MAX(EJ76+EB76+EK76, 0.1)*$P$9+EK76/MAX(EJ76+EB76+EK76, 0.1)*$Q$9))/($B$11+$C$11+$F$11)</f>
        <v>0</v>
      </c>
      <c r="CQ76">
        <v>6</v>
      </c>
      <c r="CR76">
        <v>0.5</v>
      </c>
      <c r="CS76" t="s">
        <v>420</v>
      </c>
      <c r="CT76">
        <v>2</v>
      </c>
      <c r="CU76">
        <v>1690477467.849999</v>
      </c>
      <c r="CV76">
        <v>980.0668333333332</v>
      </c>
      <c r="CW76">
        <v>999.9566</v>
      </c>
      <c r="CX76">
        <v>3.211298666666666</v>
      </c>
      <c r="CY76">
        <v>0.3739490333333333</v>
      </c>
      <c r="CZ76">
        <v>979.3235999999999</v>
      </c>
      <c r="DA76">
        <v>3.182259000000001</v>
      </c>
      <c r="DB76">
        <v>600.2215666666668</v>
      </c>
      <c r="DC76">
        <v>101.3431666666666</v>
      </c>
      <c r="DD76">
        <v>0.1000026133333334</v>
      </c>
      <c r="DE76">
        <v>28.057</v>
      </c>
      <c r="DF76">
        <v>28.05255333333333</v>
      </c>
      <c r="DG76">
        <v>999.9000000000002</v>
      </c>
      <c r="DH76">
        <v>0</v>
      </c>
      <c r="DI76">
        <v>0</v>
      </c>
      <c r="DJ76">
        <v>10009.122</v>
      </c>
      <c r="DK76">
        <v>0</v>
      </c>
      <c r="DL76">
        <v>1530.770333333333</v>
      </c>
      <c r="DM76">
        <v>-19.88959999999999</v>
      </c>
      <c r="DN76">
        <v>983.2242333333335</v>
      </c>
      <c r="DO76">
        <v>1000.330333333333</v>
      </c>
      <c r="DP76">
        <v>2.837350333333334</v>
      </c>
      <c r="DQ76">
        <v>999.9566</v>
      </c>
      <c r="DR76">
        <v>0.3739490333333333</v>
      </c>
      <c r="DS76">
        <v>0.3254434333333333</v>
      </c>
      <c r="DT76">
        <v>0.03789721666666666</v>
      </c>
      <c r="DU76">
        <v>-8.426878333333333</v>
      </c>
      <c r="DV76">
        <v>-33.07573666666666</v>
      </c>
      <c r="DW76">
        <v>1500.006666666667</v>
      </c>
      <c r="DX76">
        <v>0.9730032000000002</v>
      </c>
      <c r="DY76">
        <v>0.02699697</v>
      </c>
      <c r="DZ76">
        <v>0</v>
      </c>
      <c r="EA76">
        <v>566.1994666666668</v>
      </c>
      <c r="EB76">
        <v>4.99931</v>
      </c>
      <c r="EC76">
        <v>9903.275</v>
      </c>
      <c r="ED76">
        <v>13259.32</v>
      </c>
      <c r="EE76">
        <v>39.25413333333334</v>
      </c>
      <c r="EF76">
        <v>40.68699999999998</v>
      </c>
      <c r="EG76">
        <v>39.6208</v>
      </c>
      <c r="EH76">
        <v>40.18699999999998</v>
      </c>
      <c r="EI76">
        <v>40.3456</v>
      </c>
      <c r="EJ76">
        <v>1454.645</v>
      </c>
      <c r="EK76">
        <v>40.36199999999999</v>
      </c>
      <c r="EL76">
        <v>0</v>
      </c>
      <c r="EM76">
        <v>84.40000009536743</v>
      </c>
      <c r="EN76">
        <v>0</v>
      </c>
      <c r="EO76">
        <v>566.2125769230769</v>
      </c>
      <c r="EP76">
        <v>1.6185641199049</v>
      </c>
      <c r="EQ76">
        <v>-296.2988031270074</v>
      </c>
      <c r="ER76">
        <v>9899.945384615385</v>
      </c>
      <c r="ES76">
        <v>15</v>
      </c>
      <c r="ET76">
        <v>1690477190</v>
      </c>
      <c r="EU76" t="s">
        <v>693</v>
      </c>
      <c r="EV76">
        <v>1690477174.5</v>
      </c>
      <c r="EW76">
        <v>1690477190</v>
      </c>
      <c r="EX76">
        <v>38</v>
      </c>
      <c r="EY76">
        <v>-0.038</v>
      </c>
      <c r="EZ76">
        <v>-0.002</v>
      </c>
      <c r="FA76">
        <v>1.076</v>
      </c>
      <c r="FB76">
        <v>0.024</v>
      </c>
      <c r="FC76">
        <v>400</v>
      </c>
      <c r="FD76">
        <v>0</v>
      </c>
      <c r="FE76">
        <v>0.26</v>
      </c>
      <c r="FF76">
        <v>0.03</v>
      </c>
      <c r="FG76">
        <v>17.12501997690881</v>
      </c>
      <c r="FH76">
        <v>-0.1888297653459922</v>
      </c>
      <c r="FI76">
        <v>0.06309893966151284</v>
      </c>
      <c r="FJ76">
        <v>1</v>
      </c>
      <c r="FK76">
        <v>-19.9336625</v>
      </c>
      <c r="FL76">
        <v>0.5408926829269028</v>
      </c>
      <c r="FM76">
        <v>0.08165005721829027</v>
      </c>
      <c r="FN76">
        <v>1</v>
      </c>
      <c r="FO76">
        <v>980.0601666666668</v>
      </c>
      <c r="FP76">
        <v>0.3631501668517567</v>
      </c>
      <c r="FQ76">
        <v>0.04040468894681071</v>
      </c>
      <c r="FR76">
        <v>1</v>
      </c>
      <c r="FS76">
        <v>2.837814499999999</v>
      </c>
      <c r="FT76">
        <v>-0.009302363977483826</v>
      </c>
      <c r="FU76">
        <v>0.001310463563018785</v>
      </c>
      <c r="FV76">
        <v>1</v>
      </c>
      <c r="FW76">
        <v>3.211718333333333</v>
      </c>
      <c r="FX76">
        <v>-0.01989543937707482</v>
      </c>
      <c r="FY76">
        <v>0.001584815621943292</v>
      </c>
      <c r="FZ76">
        <v>1</v>
      </c>
      <c r="GA76">
        <v>5</v>
      </c>
      <c r="GB76">
        <v>5</v>
      </c>
      <c r="GC76" t="s">
        <v>459</v>
      </c>
      <c r="GD76">
        <v>3.17292</v>
      </c>
      <c r="GE76">
        <v>2.79669</v>
      </c>
      <c r="GF76">
        <v>0.187482</v>
      </c>
      <c r="GG76">
        <v>0.190795</v>
      </c>
      <c r="GH76">
        <v>0.0247321</v>
      </c>
      <c r="GI76">
        <v>0.00344735</v>
      </c>
      <c r="GJ76">
        <v>25146.4</v>
      </c>
      <c r="GK76">
        <v>19984.8</v>
      </c>
      <c r="GL76">
        <v>28952</v>
      </c>
      <c r="GM76">
        <v>24215</v>
      </c>
      <c r="GN76">
        <v>35958.5</v>
      </c>
      <c r="GO76">
        <v>35238.1</v>
      </c>
      <c r="GP76">
        <v>39957.7</v>
      </c>
      <c r="GQ76">
        <v>39511.1</v>
      </c>
      <c r="GR76">
        <v>2.11252</v>
      </c>
      <c r="GS76">
        <v>1.67897</v>
      </c>
      <c r="GT76">
        <v>0.0436082</v>
      </c>
      <c r="GU76">
        <v>0</v>
      </c>
      <c r="GV76">
        <v>27.3336</v>
      </c>
      <c r="GW76">
        <v>999.9</v>
      </c>
      <c r="GX76">
        <v>28</v>
      </c>
      <c r="GY76">
        <v>37.4</v>
      </c>
      <c r="GZ76">
        <v>17.8031</v>
      </c>
      <c r="HA76">
        <v>61.1589</v>
      </c>
      <c r="HB76">
        <v>35.5489</v>
      </c>
      <c r="HC76">
        <v>1</v>
      </c>
      <c r="HD76">
        <v>0.372749</v>
      </c>
      <c r="HE76">
        <v>2.01107</v>
      </c>
      <c r="HF76">
        <v>20.2531</v>
      </c>
      <c r="HG76">
        <v>5.22328</v>
      </c>
      <c r="HH76">
        <v>11.9141</v>
      </c>
      <c r="HI76">
        <v>4.96375</v>
      </c>
      <c r="HJ76">
        <v>3.292</v>
      </c>
      <c r="HK76">
        <v>9999</v>
      </c>
      <c r="HL76">
        <v>9999</v>
      </c>
      <c r="HM76">
        <v>9999</v>
      </c>
      <c r="HN76">
        <v>999.9</v>
      </c>
      <c r="HO76">
        <v>4.97025</v>
      </c>
      <c r="HP76">
        <v>1.87543</v>
      </c>
      <c r="HQ76">
        <v>1.87415</v>
      </c>
      <c r="HR76">
        <v>1.87338</v>
      </c>
      <c r="HS76">
        <v>1.87483</v>
      </c>
      <c r="HT76">
        <v>1.86977</v>
      </c>
      <c r="HU76">
        <v>1.87393</v>
      </c>
      <c r="HV76">
        <v>1.87903</v>
      </c>
      <c r="HW76">
        <v>0</v>
      </c>
      <c r="HX76">
        <v>0</v>
      </c>
      <c r="HY76">
        <v>0</v>
      </c>
      <c r="HZ76">
        <v>0</v>
      </c>
      <c r="IA76" t="s">
        <v>423</v>
      </c>
      <c r="IB76" t="s">
        <v>424</v>
      </c>
      <c r="IC76" t="s">
        <v>425</v>
      </c>
      <c r="ID76" t="s">
        <v>425</v>
      </c>
      <c r="IE76" t="s">
        <v>425</v>
      </c>
      <c r="IF76" t="s">
        <v>425</v>
      </c>
      <c r="IG76">
        <v>0</v>
      </c>
      <c r="IH76">
        <v>100</v>
      </c>
      <c r="II76">
        <v>100</v>
      </c>
      <c r="IJ76">
        <v>0.744</v>
      </c>
      <c r="IK76">
        <v>0.029</v>
      </c>
      <c r="IL76">
        <v>0.9687427547014746</v>
      </c>
      <c r="IM76">
        <v>0.0006505169527216642</v>
      </c>
      <c r="IN76">
        <v>-9.946525650119643E-07</v>
      </c>
      <c r="IO76">
        <v>9.726639054903232E-11</v>
      </c>
      <c r="IP76">
        <v>0.02474276507416293</v>
      </c>
      <c r="IQ76">
        <v>-0.001002495894158835</v>
      </c>
      <c r="IR76">
        <v>0.0007384742138202362</v>
      </c>
      <c r="IS76">
        <v>2.770066711642725E-07</v>
      </c>
      <c r="IT76">
        <v>0</v>
      </c>
      <c r="IU76">
        <v>1810</v>
      </c>
      <c r="IV76">
        <v>1</v>
      </c>
      <c r="IW76">
        <v>29</v>
      </c>
      <c r="IX76">
        <v>5</v>
      </c>
      <c r="IY76">
        <v>4.8</v>
      </c>
      <c r="IZ76">
        <v>2.19849</v>
      </c>
      <c r="JA76">
        <v>2.45972</v>
      </c>
      <c r="JB76">
        <v>1.42578</v>
      </c>
      <c r="JC76">
        <v>2.26807</v>
      </c>
      <c r="JD76">
        <v>1.54785</v>
      </c>
      <c r="JE76">
        <v>2.39746</v>
      </c>
      <c r="JF76">
        <v>40.8865</v>
      </c>
      <c r="JG76">
        <v>14.491</v>
      </c>
      <c r="JH76">
        <v>18</v>
      </c>
      <c r="JI76">
        <v>633.9930000000001</v>
      </c>
      <c r="JJ76">
        <v>349.519</v>
      </c>
      <c r="JK76">
        <v>25.1953</v>
      </c>
      <c r="JL76">
        <v>31.7763</v>
      </c>
      <c r="JM76">
        <v>29.9993</v>
      </c>
      <c r="JN76">
        <v>31.7961</v>
      </c>
      <c r="JO76">
        <v>31.7417</v>
      </c>
      <c r="JP76">
        <v>44.0232</v>
      </c>
      <c r="JQ76">
        <v>100</v>
      </c>
      <c r="JR76">
        <v>0</v>
      </c>
      <c r="JS76">
        <v>25.1754</v>
      </c>
      <c r="JT76">
        <v>1000</v>
      </c>
      <c r="JU76">
        <v>21.2188</v>
      </c>
      <c r="JV76">
        <v>94.3625</v>
      </c>
      <c r="JW76">
        <v>100.52</v>
      </c>
    </row>
    <row r="77" spans="1:283">
      <c r="A77">
        <v>61</v>
      </c>
      <c r="B77">
        <v>1690477560.1</v>
      </c>
      <c r="C77">
        <v>7540.5</v>
      </c>
      <c r="D77" t="s">
        <v>706</v>
      </c>
      <c r="E77" t="s">
        <v>707</v>
      </c>
      <c r="F77">
        <v>15</v>
      </c>
      <c r="L77" t="s">
        <v>625</v>
      </c>
      <c r="N77" t="s">
        <v>530</v>
      </c>
      <c r="O77" t="s">
        <v>626</v>
      </c>
      <c r="P77">
        <v>1690477552.349999</v>
      </c>
      <c r="Q77">
        <f>(R77)/1000</f>
        <v>0</v>
      </c>
      <c r="R77">
        <f>1000*DB77*AP77*(CX77-CY77)/(100*CQ77*(1000-AP77*CX77))</f>
        <v>0</v>
      </c>
      <c r="S77">
        <f>DB77*AP77*(CW77-CV77*(1000-AP77*CY77)/(1000-AP77*CX77))/(100*CQ77)</f>
        <v>0</v>
      </c>
      <c r="T77">
        <f>CV77 - IF(AP77&gt;1, S77*CQ77*100.0/(AR77*DJ77), 0)</f>
        <v>0</v>
      </c>
      <c r="U77">
        <f>((AA77-Q77/2)*T77-S77)/(AA77+Q77/2)</f>
        <v>0</v>
      </c>
      <c r="V77">
        <f>U77*(DC77+DD77)/1000.0</f>
        <v>0</v>
      </c>
      <c r="W77">
        <f>(CV77 - IF(AP77&gt;1, S77*CQ77*100.0/(AR77*DJ77), 0))*(DC77+DD77)/1000.0</f>
        <v>0</v>
      </c>
      <c r="X77">
        <f>2.0/((1/Z77-1/Y77)+SIGN(Z77)*SQRT((1/Z77-1/Y77)*(1/Z77-1/Y77) + 4*CR77/((CR77+1)*(CR77+1))*(2*1/Z77*1/Y77-1/Y77*1/Y77)))</f>
        <v>0</v>
      </c>
      <c r="Y77">
        <f>IF(LEFT(CS77,1)&lt;&gt;"0",IF(LEFT(CS77,1)="1",3.0,CT77),$D$5+$E$5*(DJ77*DC77/($K$5*1000))+$F$5*(DJ77*DC77/($K$5*1000))*MAX(MIN(CQ77,$J$5),$I$5)*MAX(MIN(CQ77,$J$5),$I$5)+$G$5*MAX(MIN(CQ77,$J$5),$I$5)*(DJ77*DC77/($K$5*1000))+$H$5*(DJ77*DC77/($K$5*1000))*(DJ77*DC77/($K$5*1000)))</f>
        <v>0</v>
      </c>
      <c r="Z77">
        <f>Q77*(1000-(1000*0.61365*exp(17.502*AD77/(240.97+AD77))/(DC77+DD77)+CX77)/2)/(1000*0.61365*exp(17.502*AD77/(240.97+AD77))/(DC77+DD77)-CX77)</f>
        <v>0</v>
      </c>
      <c r="AA77">
        <f>1/((CR77+1)/(X77/1.6)+1/(Y77/1.37)) + CR77/((CR77+1)/(X77/1.6) + CR77/(Y77/1.37))</f>
        <v>0</v>
      </c>
      <c r="AB77">
        <f>(CM77*CP77)</f>
        <v>0</v>
      </c>
      <c r="AC77">
        <f>(DE77+(AB77+2*0.95*5.67E-8*(((DE77+$B$7)+273)^4-(DE77+273)^4)-44100*Q77)/(1.84*29.3*Y77+8*0.95*5.67E-8*(DE77+273)^3))</f>
        <v>0</v>
      </c>
      <c r="AD77">
        <f>($C$7*DF77+$D$7*DG77+$E$7*AC77)</f>
        <v>0</v>
      </c>
      <c r="AE77">
        <f>0.61365*exp(17.502*AD77/(240.97+AD77))</f>
        <v>0</v>
      </c>
      <c r="AF77">
        <f>(AG77/AH77*100)</f>
        <v>0</v>
      </c>
      <c r="AG77">
        <f>CX77*(DC77+DD77)/1000</f>
        <v>0</v>
      </c>
      <c r="AH77">
        <f>0.61365*exp(17.502*DE77/(240.97+DE77))</f>
        <v>0</v>
      </c>
      <c r="AI77">
        <f>(AE77-CX77*(DC77+DD77)/1000)</f>
        <v>0</v>
      </c>
      <c r="AJ77">
        <f>(-Q77*44100)</f>
        <v>0</v>
      </c>
      <c r="AK77">
        <f>2*29.3*Y77*0.92*(DE77-AD77)</f>
        <v>0</v>
      </c>
      <c r="AL77">
        <f>2*0.95*5.67E-8*(((DE77+$B$7)+273)^4-(AD77+273)^4)</f>
        <v>0</v>
      </c>
      <c r="AM77">
        <f>AB77+AL77+AJ77+AK77</f>
        <v>0</v>
      </c>
      <c r="AN77">
        <v>0</v>
      </c>
      <c r="AO77">
        <v>0</v>
      </c>
      <c r="AP77">
        <f>IF(AN77*$H$13&gt;=AR77,1.0,(AR77/(AR77-AN77*$H$13)))</f>
        <v>0</v>
      </c>
      <c r="AQ77">
        <f>(AP77-1)*100</f>
        <v>0</v>
      </c>
      <c r="AR77">
        <f>MAX(0,($B$13+$C$13*DJ77)/(1+$D$13*DJ77)*DC77/(DE77+273)*$E$13)</f>
        <v>0</v>
      </c>
      <c r="AS77" t="s">
        <v>652</v>
      </c>
      <c r="AT77">
        <v>12582</v>
      </c>
      <c r="AU77">
        <v>635.7226923076923</v>
      </c>
      <c r="AV77">
        <v>2255.79</v>
      </c>
      <c r="AW77">
        <f>1-AU77/AV77</f>
        <v>0</v>
      </c>
      <c r="AX77">
        <v>-1.738851395060759</v>
      </c>
      <c r="AY77" t="s">
        <v>708</v>
      </c>
      <c r="AZ77">
        <v>12578.7</v>
      </c>
      <c r="BA77">
        <v>574.6574000000001</v>
      </c>
      <c r="BB77">
        <v>710.496</v>
      </c>
      <c r="BC77">
        <f>1-BA77/BB77</f>
        <v>0</v>
      </c>
      <c r="BD77">
        <v>0.5</v>
      </c>
      <c r="BE77">
        <f>CN77</f>
        <v>0</v>
      </c>
      <c r="BF77">
        <f>S77</f>
        <v>0</v>
      </c>
      <c r="BG77">
        <f>BC77*BD77*BE77</f>
        <v>0</v>
      </c>
      <c r="BH77">
        <f>(BF77-AX77)/BE77</f>
        <v>0</v>
      </c>
      <c r="BI77">
        <f>(AV77-BB77)/BB77</f>
        <v>0</v>
      </c>
      <c r="BJ77">
        <f>AU77/(AW77+AU77/BB77)</f>
        <v>0</v>
      </c>
      <c r="BK77" t="s">
        <v>709</v>
      </c>
      <c r="BL77">
        <v>431.7</v>
      </c>
      <c r="BM77">
        <f>IF(BL77&lt;&gt;0, BL77, BJ77)</f>
        <v>0</v>
      </c>
      <c r="BN77">
        <f>1-BM77/BB77</f>
        <v>0</v>
      </c>
      <c r="BO77">
        <f>(BB77-BA77)/(BB77-BM77)</f>
        <v>0</v>
      </c>
      <c r="BP77">
        <f>(AV77-BB77)/(AV77-BM77)</f>
        <v>0</v>
      </c>
      <c r="BQ77">
        <f>(BB77-BA77)/(BB77-AU77)</f>
        <v>0</v>
      </c>
      <c r="BR77">
        <f>(AV77-BB77)/(AV77-AU77)</f>
        <v>0</v>
      </c>
      <c r="BS77">
        <f>(BO77*BM77/BA77)</f>
        <v>0</v>
      </c>
      <c r="BT77">
        <f>(1-BS77)</f>
        <v>0</v>
      </c>
      <c r="BU77">
        <v>3663</v>
      </c>
      <c r="BV77">
        <v>300</v>
      </c>
      <c r="BW77">
        <v>300</v>
      </c>
      <c r="BX77">
        <v>300</v>
      </c>
      <c r="BY77">
        <v>12578.7</v>
      </c>
      <c r="BZ77">
        <v>687.61</v>
      </c>
      <c r="CA77">
        <v>-0.009112739999999999</v>
      </c>
      <c r="CB77">
        <v>-1.75</v>
      </c>
      <c r="CC77" t="s">
        <v>419</v>
      </c>
      <c r="CD77" t="s">
        <v>419</v>
      </c>
      <c r="CE77" t="s">
        <v>419</v>
      </c>
      <c r="CF77" t="s">
        <v>419</v>
      </c>
      <c r="CG77" t="s">
        <v>419</v>
      </c>
      <c r="CH77" t="s">
        <v>419</v>
      </c>
      <c r="CI77" t="s">
        <v>419</v>
      </c>
      <c r="CJ77" t="s">
        <v>419</v>
      </c>
      <c r="CK77" t="s">
        <v>419</v>
      </c>
      <c r="CL77" t="s">
        <v>419</v>
      </c>
      <c r="CM77">
        <f>$B$11*DK77+$C$11*DL77+$F$11*DW77*(1-DZ77)</f>
        <v>0</v>
      </c>
      <c r="CN77">
        <f>CM77*CO77</f>
        <v>0</v>
      </c>
      <c r="CO77">
        <f>($B$11*$D$9+$C$11*$D$9+$F$11*((EJ77+EB77)/MAX(EJ77+EB77+EK77, 0.1)*$I$9+EK77/MAX(EJ77+EB77+EK77, 0.1)*$J$9))/($B$11+$C$11+$F$11)</f>
        <v>0</v>
      </c>
      <c r="CP77">
        <f>($B$11*$K$9+$C$11*$K$9+$F$11*((EJ77+EB77)/MAX(EJ77+EB77+EK77, 0.1)*$P$9+EK77/MAX(EJ77+EB77+EK77, 0.1)*$Q$9))/($B$11+$C$11+$F$11)</f>
        <v>0</v>
      </c>
      <c r="CQ77">
        <v>6</v>
      </c>
      <c r="CR77">
        <v>0.5</v>
      </c>
      <c r="CS77" t="s">
        <v>420</v>
      </c>
      <c r="CT77">
        <v>2</v>
      </c>
      <c r="CU77">
        <v>1690477552.349999</v>
      </c>
      <c r="CV77">
        <v>1178.497</v>
      </c>
      <c r="CW77">
        <v>1199.986</v>
      </c>
      <c r="CX77">
        <v>3.149028333333334</v>
      </c>
      <c r="CY77">
        <v>0.3742885000000001</v>
      </c>
      <c r="CZ77">
        <v>1177.982666666667</v>
      </c>
      <c r="DA77">
        <v>3.120216333333333</v>
      </c>
      <c r="DB77">
        <v>600.2149333333332</v>
      </c>
      <c r="DC77">
        <v>101.3429666666667</v>
      </c>
      <c r="DD77">
        <v>0.09987364666666668</v>
      </c>
      <c r="DE77">
        <v>28.05109000000001</v>
      </c>
      <c r="DF77">
        <v>28.01783333333334</v>
      </c>
      <c r="DG77">
        <v>999.9000000000002</v>
      </c>
      <c r="DH77">
        <v>0</v>
      </c>
      <c r="DI77">
        <v>0</v>
      </c>
      <c r="DJ77">
        <v>10001.37466666667</v>
      </c>
      <c r="DK77">
        <v>0</v>
      </c>
      <c r="DL77">
        <v>1731.604666666667</v>
      </c>
      <c r="DM77">
        <v>-21.48867000000001</v>
      </c>
      <c r="DN77">
        <v>1182.218666666667</v>
      </c>
      <c r="DO77">
        <v>1200.434666666667</v>
      </c>
      <c r="DP77">
        <v>2.77474</v>
      </c>
      <c r="DQ77">
        <v>1199.986</v>
      </c>
      <c r="DR77">
        <v>0.3742885000000001</v>
      </c>
      <c r="DS77">
        <v>0.3191316666666667</v>
      </c>
      <c r="DT77">
        <v>0.03793147666666667</v>
      </c>
      <c r="DU77">
        <v>-8.677728333333333</v>
      </c>
      <c r="DV77">
        <v>-33.06647666666667</v>
      </c>
      <c r="DW77">
        <v>1500.016333333333</v>
      </c>
      <c r="DX77">
        <v>0.9730014666666666</v>
      </c>
      <c r="DY77">
        <v>0.02699856666666666</v>
      </c>
      <c r="DZ77">
        <v>0</v>
      </c>
      <c r="EA77">
        <v>574.6951</v>
      </c>
      <c r="EB77">
        <v>4.99931</v>
      </c>
      <c r="EC77">
        <v>10042.02</v>
      </c>
      <c r="ED77">
        <v>13259.39333333334</v>
      </c>
      <c r="EE77">
        <v>39.18699999999999</v>
      </c>
      <c r="EF77">
        <v>40.66839999999998</v>
      </c>
      <c r="EG77">
        <v>39.5</v>
      </c>
      <c r="EH77">
        <v>40.13533333333333</v>
      </c>
      <c r="EI77">
        <v>40.29546666666667</v>
      </c>
      <c r="EJ77">
        <v>1454.653666666667</v>
      </c>
      <c r="EK77">
        <v>40.36266666666666</v>
      </c>
      <c r="EL77">
        <v>0</v>
      </c>
      <c r="EM77">
        <v>83.79999995231628</v>
      </c>
      <c r="EN77">
        <v>0</v>
      </c>
      <c r="EO77">
        <v>574.6574000000001</v>
      </c>
      <c r="EP77">
        <v>-4.493538476942388</v>
      </c>
      <c r="EQ77">
        <v>73.44615413911779</v>
      </c>
      <c r="ER77">
        <v>10042.384</v>
      </c>
      <c r="ES77">
        <v>15</v>
      </c>
      <c r="ET77">
        <v>1690477190</v>
      </c>
      <c r="EU77" t="s">
        <v>693</v>
      </c>
      <c r="EV77">
        <v>1690477174.5</v>
      </c>
      <c r="EW77">
        <v>1690477190</v>
      </c>
      <c r="EX77">
        <v>38</v>
      </c>
      <c r="EY77">
        <v>-0.038</v>
      </c>
      <c r="EZ77">
        <v>-0.002</v>
      </c>
      <c r="FA77">
        <v>1.076</v>
      </c>
      <c r="FB77">
        <v>0.024</v>
      </c>
      <c r="FC77">
        <v>400</v>
      </c>
      <c r="FD77">
        <v>0</v>
      </c>
      <c r="FE77">
        <v>0.26</v>
      </c>
      <c r="FF77">
        <v>0.03</v>
      </c>
      <c r="FG77">
        <v>18.21923950418417</v>
      </c>
      <c r="FH77">
        <v>-0.7537713114600579</v>
      </c>
      <c r="FI77">
        <v>0.07008855943069937</v>
      </c>
      <c r="FJ77">
        <v>1</v>
      </c>
      <c r="FK77">
        <v>-21.51548536585366</v>
      </c>
      <c r="FL77">
        <v>0.6996857142856991</v>
      </c>
      <c r="FM77">
        <v>0.08237295779614601</v>
      </c>
      <c r="FN77">
        <v>1</v>
      </c>
      <c r="FO77">
        <v>1178.495483870968</v>
      </c>
      <c r="FP77">
        <v>0.4756451612911675</v>
      </c>
      <c r="FQ77">
        <v>0.04456519035596739</v>
      </c>
      <c r="FR77">
        <v>1</v>
      </c>
      <c r="FS77">
        <v>2.776527804878048</v>
      </c>
      <c r="FT77">
        <v>-0.03470069686411021</v>
      </c>
      <c r="FU77">
        <v>0.003489538030921074</v>
      </c>
      <c r="FV77">
        <v>1</v>
      </c>
      <c r="FW77">
        <v>3.14918935483871</v>
      </c>
      <c r="FX77">
        <v>-0.03108919354839077</v>
      </c>
      <c r="FY77">
        <v>0.002367669243852087</v>
      </c>
      <c r="FZ77">
        <v>1</v>
      </c>
      <c r="GA77">
        <v>5</v>
      </c>
      <c r="GB77">
        <v>5</v>
      </c>
      <c r="GC77" t="s">
        <v>459</v>
      </c>
      <c r="GD77">
        <v>3.17306</v>
      </c>
      <c r="GE77">
        <v>2.79717</v>
      </c>
      <c r="GF77">
        <v>0.210934</v>
      </c>
      <c r="GG77">
        <v>0.214239</v>
      </c>
      <c r="GH77">
        <v>0.0243246</v>
      </c>
      <c r="GI77">
        <v>0.00345242</v>
      </c>
      <c r="GJ77">
        <v>24422</v>
      </c>
      <c r="GK77">
        <v>19406.3</v>
      </c>
      <c r="GL77">
        <v>28955.4</v>
      </c>
      <c r="GM77">
        <v>24217.2</v>
      </c>
      <c r="GN77">
        <v>35978.7</v>
      </c>
      <c r="GO77">
        <v>35241.8</v>
      </c>
      <c r="GP77">
        <v>39962.3</v>
      </c>
      <c r="GQ77">
        <v>39514.4</v>
      </c>
      <c r="GR77">
        <v>2.11325</v>
      </c>
      <c r="GS77">
        <v>1.67908</v>
      </c>
      <c r="GT77">
        <v>0.0414662</v>
      </c>
      <c r="GU77">
        <v>0</v>
      </c>
      <c r="GV77">
        <v>27.3574</v>
      </c>
      <c r="GW77">
        <v>999.9</v>
      </c>
      <c r="GX77">
        <v>27.8</v>
      </c>
      <c r="GY77">
        <v>37.6</v>
      </c>
      <c r="GZ77">
        <v>17.8696</v>
      </c>
      <c r="HA77">
        <v>62.3189</v>
      </c>
      <c r="HB77">
        <v>35.3325</v>
      </c>
      <c r="HC77">
        <v>1</v>
      </c>
      <c r="HD77">
        <v>0.368295</v>
      </c>
      <c r="HE77">
        <v>1.73968</v>
      </c>
      <c r="HF77">
        <v>20.2564</v>
      </c>
      <c r="HG77">
        <v>5.22373</v>
      </c>
      <c r="HH77">
        <v>11.9141</v>
      </c>
      <c r="HI77">
        <v>4.9637</v>
      </c>
      <c r="HJ77">
        <v>3.292</v>
      </c>
      <c r="HK77">
        <v>9999</v>
      </c>
      <c r="HL77">
        <v>9999</v>
      </c>
      <c r="HM77">
        <v>9999</v>
      </c>
      <c r="HN77">
        <v>999.9</v>
      </c>
      <c r="HO77">
        <v>4.97026</v>
      </c>
      <c r="HP77">
        <v>1.87544</v>
      </c>
      <c r="HQ77">
        <v>1.87418</v>
      </c>
      <c r="HR77">
        <v>1.87339</v>
      </c>
      <c r="HS77">
        <v>1.87481</v>
      </c>
      <c r="HT77">
        <v>1.86975</v>
      </c>
      <c r="HU77">
        <v>1.87393</v>
      </c>
      <c r="HV77">
        <v>1.87902</v>
      </c>
      <c r="HW77">
        <v>0</v>
      </c>
      <c r="HX77">
        <v>0</v>
      </c>
      <c r="HY77">
        <v>0</v>
      </c>
      <c r="HZ77">
        <v>0</v>
      </c>
      <c r="IA77" t="s">
        <v>423</v>
      </c>
      <c r="IB77" t="s">
        <v>424</v>
      </c>
      <c r="IC77" t="s">
        <v>425</v>
      </c>
      <c r="ID77" t="s">
        <v>425</v>
      </c>
      <c r="IE77" t="s">
        <v>425</v>
      </c>
      <c r="IF77" t="s">
        <v>425</v>
      </c>
      <c r="IG77">
        <v>0</v>
      </c>
      <c r="IH77">
        <v>100</v>
      </c>
      <c r="II77">
        <v>100</v>
      </c>
      <c r="IJ77">
        <v>0.52</v>
      </c>
      <c r="IK77">
        <v>0.0288</v>
      </c>
      <c r="IL77">
        <v>0.9687427547014746</v>
      </c>
      <c r="IM77">
        <v>0.0006505169527216642</v>
      </c>
      <c r="IN77">
        <v>-9.946525650119643E-07</v>
      </c>
      <c r="IO77">
        <v>9.726639054903232E-11</v>
      </c>
      <c r="IP77">
        <v>0.02474276507416293</v>
      </c>
      <c r="IQ77">
        <v>-0.001002495894158835</v>
      </c>
      <c r="IR77">
        <v>0.0007384742138202362</v>
      </c>
      <c r="IS77">
        <v>2.770066711642725E-07</v>
      </c>
      <c r="IT77">
        <v>0</v>
      </c>
      <c r="IU77">
        <v>1810</v>
      </c>
      <c r="IV77">
        <v>1</v>
      </c>
      <c r="IW77">
        <v>29</v>
      </c>
      <c r="IX77">
        <v>6.4</v>
      </c>
      <c r="IY77">
        <v>6.2</v>
      </c>
      <c r="IZ77">
        <v>2.55615</v>
      </c>
      <c r="JA77">
        <v>2.44141</v>
      </c>
      <c r="JB77">
        <v>1.42578</v>
      </c>
      <c r="JC77">
        <v>2.26807</v>
      </c>
      <c r="JD77">
        <v>1.54785</v>
      </c>
      <c r="JE77">
        <v>2.46826</v>
      </c>
      <c r="JF77">
        <v>40.9122</v>
      </c>
      <c r="JG77">
        <v>14.4823</v>
      </c>
      <c r="JH77">
        <v>18</v>
      </c>
      <c r="JI77">
        <v>634.266</v>
      </c>
      <c r="JJ77">
        <v>349.433</v>
      </c>
      <c r="JK77">
        <v>25.159</v>
      </c>
      <c r="JL77">
        <v>31.7435</v>
      </c>
      <c r="JM77">
        <v>29.9999</v>
      </c>
      <c r="JN77">
        <v>31.7683</v>
      </c>
      <c r="JO77">
        <v>31.7167</v>
      </c>
      <c r="JP77">
        <v>51.1779</v>
      </c>
      <c r="JQ77">
        <v>100</v>
      </c>
      <c r="JR77">
        <v>0</v>
      </c>
      <c r="JS77">
        <v>25.1438</v>
      </c>
      <c r="JT77">
        <v>1200</v>
      </c>
      <c r="JU77">
        <v>21.2188</v>
      </c>
      <c r="JV77">
        <v>94.3734</v>
      </c>
      <c r="JW77">
        <v>100.529</v>
      </c>
    </row>
    <row r="78" spans="1:283">
      <c r="A78">
        <v>62</v>
      </c>
      <c r="B78">
        <v>1690477644.6</v>
      </c>
      <c r="C78">
        <v>7625</v>
      </c>
      <c r="D78" t="s">
        <v>710</v>
      </c>
      <c r="E78" t="s">
        <v>711</v>
      </c>
      <c r="F78">
        <v>15</v>
      </c>
      <c r="L78" t="s">
        <v>625</v>
      </c>
      <c r="N78" t="s">
        <v>530</v>
      </c>
      <c r="O78" t="s">
        <v>626</v>
      </c>
      <c r="P78">
        <v>1690477636.849999</v>
      </c>
      <c r="Q78">
        <f>(R78)/1000</f>
        <v>0</v>
      </c>
      <c r="R78">
        <f>1000*DB78*AP78*(CX78-CY78)/(100*CQ78*(1000-AP78*CX78))</f>
        <v>0</v>
      </c>
      <c r="S78">
        <f>DB78*AP78*(CW78-CV78*(1000-AP78*CY78)/(1000-AP78*CX78))/(100*CQ78)</f>
        <v>0</v>
      </c>
      <c r="T78">
        <f>CV78 - IF(AP78&gt;1, S78*CQ78*100.0/(AR78*DJ78), 0)</f>
        <v>0</v>
      </c>
      <c r="U78">
        <f>((AA78-Q78/2)*T78-S78)/(AA78+Q78/2)</f>
        <v>0</v>
      </c>
      <c r="V78">
        <f>U78*(DC78+DD78)/1000.0</f>
        <v>0</v>
      </c>
      <c r="W78">
        <f>(CV78 - IF(AP78&gt;1, S78*CQ78*100.0/(AR78*DJ78), 0))*(DC78+DD78)/1000.0</f>
        <v>0</v>
      </c>
      <c r="X78">
        <f>2.0/((1/Z78-1/Y78)+SIGN(Z78)*SQRT((1/Z78-1/Y78)*(1/Z78-1/Y78) + 4*CR78/((CR78+1)*(CR78+1))*(2*1/Z78*1/Y78-1/Y78*1/Y78)))</f>
        <v>0</v>
      </c>
      <c r="Y78">
        <f>IF(LEFT(CS78,1)&lt;&gt;"0",IF(LEFT(CS78,1)="1",3.0,CT78),$D$5+$E$5*(DJ78*DC78/($K$5*1000))+$F$5*(DJ78*DC78/($K$5*1000))*MAX(MIN(CQ78,$J$5),$I$5)*MAX(MIN(CQ78,$J$5),$I$5)+$G$5*MAX(MIN(CQ78,$J$5),$I$5)*(DJ78*DC78/($K$5*1000))+$H$5*(DJ78*DC78/($K$5*1000))*(DJ78*DC78/($K$5*1000)))</f>
        <v>0</v>
      </c>
      <c r="Z78">
        <f>Q78*(1000-(1000*0.61365*exp(17.502*AD78/(240.97+AD78))/(DC78+DD78)+CX78)/2)/(1000*0.61365*exp(17.502*AD78/(240.97+AD78))/(DC78+DD78)-CX78)</f>
        <v>0</v>
      </c>
      <c r="AA78">
        <f>1/((CR78+1)/(X78/1.6)+1/(Y78/1.37)) + CR78/((CR78+1)/(X78/1.6) + CR78/(Y78/1.37))</f>
        <v>0</v>
      </c>
      <c r="AB78">
        <f>(CM78*CP78)</f>
        <v>0</v>
      </c>
      <c r="AC78">
        <f>(DE78+(AB78+2*0.95*5.67E-8*(((DE78+$B$7)+273)^4-(DE78+273)^4)-44100*Q78)/(1.84*29.3*Y78+8*0.95*5.67E-8*(DE78+273)^3))</f>
        <v>0</v>
      </c>
      <c r="AD78">
        <f>($C$7*DF78+$D$7*DG78+$E$7*AC78)</f>
        <v>0</v>
      </c>
      <c r="AE78">
        <f>0.61365*exp(17.502*AD78/(240.97+AD78))</f>
        <v>0</v>
      </c>
      <c r="AF78">
        <f>(AG78/AH78*100)</f>
        <v>0</v>
      </c>
      <c r="AG78">
        <f>CX78*(DC78+DD78)/1000</f>
        <v>0</v>
      </c>
      <c r="AH78">
        <f>0.61365*exp(17.502*DE78/(240.97+DE78))</f>
        <v>0</v>
      </c>
      <c r="AI78">
        <f>(AE78-CX78*(DC78+DD78)/1000)</f>
        <v>0</v>
      </c>
      <c r="AJ78">
        <f>(-Q78*44100)</f>
        <v>0</v>
      </c>
      <c r="AK78">
        <f>2*29.3*Y78*0.92*(DE78-AD78)</f>
        <v>0</v>
      </c>
      <c r="AL78">
        <f>2*0.95*5.67E-8*(((DE78+$B$7)+273)^4-(AD78+273)^4)</f>
        <v>0</v>
      </c>
      <c r="AM78">
        <f>AB78+AL78+AJ78+AK78</f>
        <v>0</v>
      </c>
      <c r="AN78">
        <v>0</v>
      </c>
      <c r="AO78">
        <v>0</v>
      </c>
      <c r="AP78">
        <f>IF(AN78*$H$13&gt;=AR78,1.0,(AR78/(AR78-AN78*$H$13)))</f>
        <v>0</v>
      </c>
      <c r="AQ78">
        <f>(AP78-1)*100</f>
        <v>0</v>
      </c>
      <c r="AR78">
        <f>MAX(0,($B$13+$C$13*DJ78)/(1+$D$13*DJ78)*DC78/(DE78+273)*$E$13)</f>
        <v>0</v>
      </c>
      <c r="AS78" t="s">
        <v>652</v>
      </c>
      <c r="AT78">
        <v>12582</v>
      </c>
      <c r="AU78">
        <v>635.7226923076923</v>
      </c>
      <c r="AV78">
        <v>2255.79</v>
      </c>
      <c r="AW78">
        <f>1-AU78/AV78</f>
        <v>0</v>
      </c>
      <c r="AX78">
        <v>-1.738851395060759</v>
      </c>
      <c r="AY78" t="s">
        <v>712</v>
      </c>
      <c r="AZ78">
        <v>12577.7</v>
      </c>
      <c r="BA78">
        <v>576.36572</v>
      </c>
      <c r="BB78">
        <v>708.284</v>
      </c>
      <c r="BC78">
        <f>1-BA78/BB78</f>
        <v>0</v>
      </c>
      <c r="BD78">
        <v>0.5</v>
      </c>
      <c r="BE78">
        <f>CN78</f>
        <v>0</v>
      </c>
      <c r="BF78">
        <f>S78</f>
        <v>0</v>
      </c>
      <c r="BG78">
        <f>BC78*BD78*BE78</f>
        <v>0</v>
      </c>
      <c r="BH78">
        <f>(BF78-AX78)/BE78</f>
        <v>0</v>
      </c>
      <c r="BI78">
        <f>(AV78-BB78)/BB78</f>
        <v>0</v>
      </c>
      <c r="BJ78">
        <f>AU78/(AW78+AU78/BB78)</f>
        <v>0</v>
      </c>
      <c r="BK78" t="s">
        <v>713</v>
      </c>
      <c r="BL78">
        <v>433.99</v>
      </c>
      <c r="BM78">
        <f>IF(BL78&lt;&gt;0, BL78, BJ78)</f>
        <v>0</v>
      </c>
      <c r="BN78">
        <f>1-BM78/BB78</f>
        <v>0</v>
      </c>
      <c r="BO78">
        <f>(BB78-BA78)/(BB78-BM78)</f>
        <v>0</v>
      </c>
      <c r="BP78">
        <f>(AV78-BB78)/(AV78-BM78)</f>
        <v>0</v>
      </c>
      <c r="BQ78">
        <f>(BB78-BA78)/(BB78-AU78)</f>
        <v>0</v>
      </c>
      <c r="BR78">
        <f>(AV78-BB78)/(AV78-AU78)</f>
        <v>0</v>
      </c>
      <c r="BS78">
        <f>(BO78*BM78/BA78)</f>
        <v>0</v>
      </c>
      <c r="BT78">
        <f>(1-BS78)</f>
        <v>0</v>
      </c>
      <c r="BU78">
        <v>3665</v>
      </c>
      <c r="BV78">
        <v>300</v>
      </c>
      <c r="BW78">
        <v>300</v>
      </c>
      <c r="BX78">
        <v>300</v>
      </c>
      <c r="BY78">
        <v>12577.7</v>
      </c>
      <c r="BZ78">
        <v>686.51</v>
      </c>
      <c r="CA78">
        <v>-0.009111859999999999</v>
      </c>
      <c r="CB78">
        <v>-1.3</v>
      </c>
      <c r="CC78" t="s">
        <v>419</v>
      </c>
      <c r="CD78" t="s">
        <v>419</v>
      </c>
      <c r="CE78" t="s">
        <v>419</v>
      </c>
      <c r="CF78" t="s">
        <v>419</v>
      </c>
      <c r="CG78" t="s">
        <v>419</v>
      </c>
      <c r="CH78" t="s">
        <v>419</v>
      </c>
      <c r="CI78" t="s">
        <v>419</v>
      </c>
      <c r="CJ78" t="s">
        <v>419</v>
      </c>
      <c r="CK78" t="s">
        <v>419</v>
      </c>
      <c r="CL78" t="s">
        <v>419</v>
      </c>
      <c r="CM78">
        <f>$B$11*DK78+$C$11*DL78+$F$11*DW78*(1-DZ78)</f>
        <v>0</v>
      </c>
      <c r="CN78">
        <f>CM78*CO78</f>
        <v>0</v>
      </c>
      <c r="CO78">
        <f>($B$11*$D$9+$C$11*$D$9+$F$11*((EJ78+EB78)/MAX(EJ78+EB78+EK78, 0.1)*$I$9+EK78/MAX(EJ78+EB78+EK78, 0.1)*$J$9))/($B$11+$C$11+$F$11)</f>
        <v>0</v>
      </c>
      <c r="CP78">
        <f>($B$11*$K$9+$C$11*$K$9+$F$11*((EJ78+EB78)/MAX(EJ78+EB78+EK78, 0.1)*$P$9+EK78/MAX(EJ78+EB78+EK78, 0.1)*$Q$9))/($B$11+$C$11+$F$11)</f>
        <v>0</v>
      </c>
      <c r="CQ78">
        <v>6</v>
      </c>
      <c r="CR78">
        <v>0.5</v>
      </c>
      <c r="CS78" t="s">
        <v>420</v>
      </c>
      <c r="CT78">
        <v>2</v>
      </c>
      <c r="CU78">
        <v>1690477636.849999</v>
      </c>
      <c r="CV78">
        <v>1477.648666666667</v>
      </c>
      <c r="CW78">
        <v>1499.966333333333</v>
      </c>
      <c r="CX78">
        <v>3.114487333333333</v>
      </c>
      <c r="CY78">
        <v>0.3799981999999999</v>
      </c>
      <c r="CZ78">
        <v>1477.577</v>
      </c>
      <c r="DA78">
        <v>3.085797333333333</v>
      </c>
      <c r="DB78">
        <v>600.2109666666666</v>
      </c>
      <c r="DC78">
        <v>101.339</v>
      </c>
      <c r="DD78">
        <v>0.10015919</v>
      </c>
      <c r="DE78">
        <v>27.99235666666666</v>
      </c>
      <c r="DF78">
        <v>28.02856333333333</v>
      </c>
      <c r="DG78">
        <v>999.9000000000002</v>
      </c>
      <c r="DH78">
        <v>0</v>
      </c>
      <c r="DI78">
        <v>0</v>
      </c>
      <c r="DJ78">
        <v>9991.113000000001</v>
      </c>
      <c r="DK78">
        <v>0</v>
      </c>
      <c r="DL78">
        <v>1726.347</v>
      </c>
      <c r="DM78">
        <v>-22.31714</v>
      </c>
      <c r="DN78">
        <v>1482.265</v>
      </c>
      <c r="DO78">
        <v>1500.536666666667</v>
      </c>
      <c r="DP78">
        <v>2.734489000000001</v>
      </c>
      <c r="DQ78">
        <v>1499.966333333333</v>
      </c>
      <c r="DR78">
        <v>0.3799981999999999</v>
      </c>
      <c r="DS78">
        <v>0.3156189</v>
      </c>
      <c r="DT78">
        <v>0.03850863</v>
      </c>
      <c r="DU78">
        <v>-8.819263333333334</v>
      </c>
      <c r="DV78">
        <v>-32.91158333333334</v>
      </c>
      <c r="DW78">
        <v>1499.992666666666</v>
      </c>
      <c r="DX78">
        <v>0.9729915000000001</v>
      </c>
      <c r="DY78">
        <v>0.02700828999999999</v>
      </c>
      <c r="DZ78">
        <v>0</v>
      </c>
      <c r="EA78">
        <v>576.3880666666666</v>
      </c>
      <c r="EB78">
        <v>4.99931</v>
      </c>
      <c r="EC78">
        <v>9981.335999999999</v>
      </c>
      <c r="ED78">
        <v>13259.11666666666</v>
      </c>
      <c r="EE78">
        <v>39.375</v>
      </c>
      <c r="EF78">
        <v>40.93703333333332</v>
      </c>
      <c r="EG78">
        <v>39.70590000000001</v>
      </c>
      <c r="EH78">
        <v>40.3393</v>
      </c>
      <c r="EI78">
        <v>40.43286666666665</v>
      </c>
      <c r="EJ78">
        <v>1454.612666666667</v>
      </c>
      <c r="EK78">
        <v>40.38000000000002</v>
      </c>
      <c r="EL78">
        <v>0</v>
      </c>
      <c r="EM78">
        <v>83.79999995231628</v>
      </c>
      <c r="EN78">
        <v>0</v>
      </c>
      <c r="EO78">
        <v>576.36572</v>
      </c>
      <c r="EP78">
        <v>-10.82669231894698</v>
      </c>
      <c r="EQ78">
        <v>-436.8484618312297</v>
      </c>
      <c r="ER78">
        <v>9978.370000000001</v>
      </c>
      <c r="ES78">
        <v>15</v>
      </c>
      <c r="ET78">
        <v>1690477190</v>
      </c>
      <c r="EU78" t="s">
        <v>693</v>
      </c>
      <c r="EV78">
        <v>1690477174.5</v>
      </c>
      <c r="EW78">
        <v>1690477190</v>
      </c>
      <c r="EX78">
        <v>38</v>
      </c>
      <c r="EY78">
        <v>-0.038</v>
      </c>
      <c r="EZ78">
        <v>-0.002</v>
      </c>
      <c r="FA78">
        <v>1.076</v>
      </c>
      <c r="FB78">
        <v>0.024</v>
      </c>
      <c r="FC78">
        <v>400</v>
      </c>
      <c r="FD78">
        <v>0</v>
      </c>
      <c r="FE78">
        <v>0.26</v>
      </c>
      <c r="FF78">
        <v>0.03</v>
      </c>
      <c r="FG78">
        <v>18.25825559750475</v>
      </c>
      <c r="FH78">
        <v>0.1077319499361836</v>
      </c>
      <c r="FI78">
        <v>0.05039105085045147</v>
      </c>
      <c r="FJ78">
        <v>1</v>
      </c>
      <c r="FK78">
        <v>-22.3133575</v>
      </c>
      <c r="FL78">
        <v>-0.00128442776732215</v>
      </c>
      <c r="FM78">
        <v>0.04708261827628107</v>
      </c>
      <c r="FN78">
        <v>1</v>
      </c>
      <c r="FO78">
        <v>1477.669333333333</v>
      </c>
      <c r="FP78">
        <v>-1.309721913235766</v>
      </c>
      <c r="FQ78">
        <v>0.09969731970096521</v>
      </c>
      <c r="FR78">
        <v>1</v>
      </c>
      <c r="FS78">
        <v>2.73832925</v>
      </c>
      <c r="FT78">
        <v>-0.0670197748592951</v>
      </c>
      <c r="FU78">
        <v>0.006468313685768469</v>
      </c>
      <c r="FV78">
        <v>1</v>
      </c>
      <c r="FW78">
        <v>3.115535</v>
      </c>
      <c r="FX78">
        <v>-0.06447136818687578</v>
      </c>
      <c r="FY78">
        <v>0.004691176646997346</v>
      </c>
      <c r="FZ78">
        <v>1</v>
      </c>
      <c r="GA78">
        <v>5</v>
      </c>
      <c r="GB78">
        <v>5</v>
      </c>
      <c r="GC78" t="s">
        <v>459</v>
      </c>
      <c r="GD78">
        <v>3.17261</v>
      </c>
      <c r="GE78">
        <v>2.79724</v>
      </c>
      <c r="GF78">
        <v>0.242633</v>
      </c>
      <c r="GG78">
        <v>0.245802</v>
      </c>
      <c r="GH78">
        <v>0.0240626</v>
      </c>
      <c r="GI78">
        <v>0.00350435</v>
      </c>
      <c r="GJ78">
        <v>23437.3</v>
      </c>
      <c r="GK78">
        <v>18623.4</v>
      </c>
      <c r="GL78">
        <v>28954.4</v>
      </c>
      <c r="GM78">
        <v>24215.7</v>
      </c>
      <c r="GN78">
        <v>35988.6</v>
      </c>
      <c r="GO78">
        <v>35239.1</v>
      </c>
      <c r="GP78">
        <v>39961.4</v>
      </c>
      <c r="GQ78">
        <v>39512.2</v>
      </c>
      <c r="GR78">
        <v>2.11278</v>
      </c>
      <c r="GS78">
        <v>1.67948</v>
      </c>
      <c r="GT78">
        <v>0.0228658</v>
      </c>
      <c r="GU78">
        <v>0</v>
      </c>
      <c r="GV78">
        <v>27.6291</v>
      </c>
      <c r="GW78">
        <v>999.9</v>
      </c>
      <c r="GX78">
        <v>27.7</v>
      </c>
      <c r="GY78">
        <v>37.7</v>
      </c>
      <c r="GZ78">
        <v>17.9039</v>
      </c>
      <c r="HA78">
        <v>62.6189</v>
      </c>
      <c r="HB78">
        <v>36.242</v>
      </c>
      <c r="HC78">
        <v>1</v>
      </c>
      <c r="HD78">
        <v>0.375544</v>
      </c>
      <c r="HE78">
        <v>2.95044</v>
      </c>
      <c r="HF78">
        <v>20.2393</v>
      </c>
      <c r="HG78">
        <v>5.22313</v>
      </c>
      <c r="HH78">
        <v>11.9141</v>
      </c>
      <c r="HI78">
        <v>4.96375</v>
      </c>
      <c r="HJ78">
        <v>3.292</v>
      </c>
      <c r="HK78">
        <v>9999</v>
      </c>
      <c r="HL78">
        <v>9999</v>
      </c>
      <c r="HM78">
        <v>9999</v>
      </c>
      <c r="HN78">
        <v>999.9</v>
      </c>
      <c r="HO78">
        <v>4.97026</v>
      </c>
      <c r="HP78">
        <v>1.87545</v>
      </c>
      <c r="HQ78">
        <v>1.87418</v>
      </c>
      <c r="HR78">
        <v>1.87335</v>
      </c>
      <c r="HS78">
        <v>1.87483</v>
      </c>
      <c r="HT78">
        <v>1.86975</v>
      </c>
      <c r="HU78">
        <v>1.87393</v>
      </c>
      <c r="HV78">
        <v>1.87903</v>
      </c>
      <c r="HW78">
        <v>0</v>
      </c>
      <c r="HX78">
        <v>0</v>
      </c>
      <c r="HY78">
        <v>0</v>
      </c>
      <c r="HZ78">
        <v>0</v>
      </c>
      <c r="IA78" t="s">
        <v>423</v>
      </c>
      <c r="IB78" t="s">
        <v>424</v>
      </c>
      <c r="IC78" t="s">
        <v>425</v>
      </c>
      <c r="ID78" t="s">
        <v>425</v>
      </c>
      <c r="IE78" t="s">
        <v>425</v>
      </c>
      <c r="IF78" t="s">
        <v>425</v>
      </c>
      <c r="IG78">
        <v>0</v>
      </c>
      <c r="IH78">
        <v>100</v>
      </c>
      <c r="II78">
        <v>100</v>
      </c>
      <c r="IJ78">
        <v>0.07000000000000001</v>
      </c>
      <c r="IK78">
        <v>0.0287</v>
      </c>
      <c r="IL78">
        <v>0.9687427547014746</v>
      </c>
      <c r="IM78">
        <v>0.0006505169527216642</v>
      </c>
      <c r="IN78">
        <v>-9.946525650119643E-07</v>
      </c>
      <c r="IO78">
        <v>9.726639054903232E-11</v>
      </c>
      <c r="IP78">
        <v>0.02474276507416293</v>
      </c>
      <c r="IQ78">
        <v>-0.001002495894158835</v>
      </c>
      <c r="IR78">
        <v>0.0007384742138202362</v>
      </c>
      <c r="IS78">
        <v>2.770066711642725E-07</v>
      </c>
      <c r="IT78">
        <v>0</v>
      </c>
      <c r="IU78">
        <v>1810</v>
      </c>
      <c r="IV78">
        <v>1</v>
      </c>
      <c r="IW78">
        <v>29</v>
      </c>
      <c r="IX78">
        <v>7.8</v>
      </c>
      <c r="IY78">
        <v>7.6</v>
      </c>
      <c r="IZ78">
        <v>3.07251</v>
      </c>
      <c r="JA78">
        <v>2.4353</v>
      </c>
      <c r="JB78">
        <v>1.42578</v>
      </c>
      <c r="JC78">
        <v>2.26807</v>
      </c>
      <c r="JD78">
        <v>1.54785</v>
      </c>
      <c r="JE78">
        <v>2.3584</v>
      </c>
      <c r="JF78">
        <v>40.9122</v>
      </c>
      <c r="JG78">
        <v>14.456</v>
      </c>
      <c r="JH78">
        <v>18</v>
      </c>
      <c r="JI78">
        <v>634.032</v>
      </c>
      <c r="JJ78">
        <v>349.721</v>
      </c>
      <c r="JK78">
        <v>23.6688</v>
      </c>
      <c r="JL78">
        <v>31.7671</v>
      </c>
      <c r="JM78">
        <v>29.9999</v>
      </c>
      <c r="JN78">
        <v>31.7811</v>
      </c>
      <c r="JO78">
        <v>31.7328</v>
      </c>
      <c r="JP78">
        <v>61.5127</v>
      </c>
      <c r="JQ78">
        <v>100</v>
      </c>
      <c r="JR78">
        <v>0</v>
      </c>
      <c r="JS78">
        <v>23.6899</v>
      </c>
      <c r="JT78">
        <v>1500</v>
      </c>
      <c r="JU78">
        <v>21.2188</v>
      </c>
      <c r="JV78">
        <v>94.3708</v>
      </c>
      <c r="JW78">
        <v>100.523</v>
      </c>
    </row>
    <row r="79" spans="1:283">
      <c r="A79">
        <v>63</v>
      </c>
      <c r="B79">
        <v>1690477752.6</v>
      </c>
      <c r="C79">
        <v>7733</v>
      </c>
      <c r="D79" t="s">
        <v>714</v>
      </c>
      <c r="E79" t="s">
        <v>715</v>
      </c>
      <c r="F79">
        <v>15</v>
      </c>
      <c r="L79" t="s">
        <v>625</v>
      </c>
      <c r="N79" t="s">
        <v>530</v>
      </c>
      <c r="O79" t="s">
        <v>626</v>
      </c>
      <c r="P79">
        <v>1690477744.599999</v>
      </c>
      <c r="Q79">
        <f>(R79)/1000</f>
        <v>0</v>
      </c>
      <c r="R79">
        <f>1000*DB79*AP79*(CX79-CY79)/(100*CQ79*(1000-AP79*CX79))</f>
        <v>0</v>
      </c>
      <c r="S79">
        <f>DB79*AP79*(CW79-CV79*(1000-AP79*CY79)/(1000-AP79*CX79))/(100*CQ79)</f>
        <v>0</v>
      </c>
      <c r="T79">
        <f>CV79 - IF(AP79&gt;1, S79*CQ79*100.0/(AR79*DJ79), 0)</f>
        <v>0</v>
      </c>
      <c r="U79">
        <f>((AA79-Q79/2)*T79-S79)/(AA79+Q79/2)</f>
        <v>0</v>
      </c>
      <c r="V79">
        <f>U79*(DC79+DD79)/1000.0</f>
        <v>0</v>
      </c>
      <c r="W79">
        <f>(CV79 - IF(AP79&gt;1, S79*CQ79*100.0/(AR79*DJ79), 0))*(DC79+DD79)/1000.0</f>
        <v>0</v>
      </c>
      <c r="X79">
        <f>2.0/((1/Z79-1/Y79)+SIGN(Z79)*SQRT((1/Z79-1/Y79)*(1/Z79-1/Y79) + 4*CR79/((CR79+1)*(CR79+1))*(2*1/Z79*1/Y79-1/Y79*1/Y79)))</f>
        <v>0</v>
      </c>
      <c r="Y79">
        <f>IF(LEFT(CS79,1)&lt;&gt;"0",IF(LEFT(CS79,1)="1",3.0,CT79),$D$5+$E$5*(DJ79*DC79/($K$5*1000))+$F$5*(DJ79*DC79/($K$5*1000))*MAX(MIN(CQ79,$J$5),$I$5)*MAX(MIN(CQ79,$J$5),$I$5)+$G$5*MAX(MIN(CQ79,$J$5),$I$5)*(DJ79*DC79/($K$5*1000))+$H$5*(DJ79*DC79/($K$5*1000))*(DJ79*DC79/($K$5*1000)))</f>
        <v>0</v>
      </c>
      <c r="Z79">
        <f>Q79*(1000-(1000*0.61365*exp(17.502*AD79/(240.97+AD79))/(DC79+DD79)+CX79)/2)/(1000*0.61365*exp(17.502*AD79/(240.97+AD79))/(DC79+DD79)-CX79)</f>
        <v>0</v>
      </c>
      <c r="AA79">
        <f>1/((CR79+1)/(X79/1.6)+1/(Y79/1.37)) + CR79/((CR79+1)/(X79/1.6) + CR79/(Y79/1.37))</f>
        <v>0</v>
      </c>
      <c r="AB79">
        <f>(CM79*CP79)</f>
        <v>0</v>
      </c>
      <c r="AC79">
        <f>(DE79+(AB79+2*0.95*5.67E-8*(((DE79+$B$7)+273)^4-(DE79+273)^4)-44100*Q79)/(1.84*29.3*Y79+8*0.95*5.67E-8*(DE79+273)^3))</f>
        <v>0</v>
      </c>
      <c r="AD79">
        <f>($C$7*DF79+$D$7*DG79+$E$7*AC79)</f>
        <v>0</v>
      </c>
      <c r="AE79">
        <f>0.61365*exp(17.502*AD79/(240.97+AD79))</f>
        <v>0</v>
      </c>
      <c r="AF79">
        <f>(AG79/AH79*100)</f>
        <v>0</v>
      </c>
      <c r="AG79">
        <f>CX79*(DC79+DD79)/1000</f>
        <v>0</v>
      </c>
      <c r="AH79">
        <f>0.61365*exp(17.502*DE79/(240.97+DE79))</f>
        <v>0</v>
      </c>
      <c r="AI79">
        <f>(AE79-CX79*(DC79+DD79)/1000)</f>
        <v>0</v>
      </c>
      <c r="AJ79">
        <f>(-Q79*44100)</f>
        <v>0</v>
      </c>
      <c r="AK79">
        <f>2*29.3*Y79*0.92*(DE79-AD79)</f>
        <v>0</v>
      </c>
      <c r="AL79">
        <f>2*0.95*5.67E-8*(((DE79+$B$7)+273)^4-(AD79+273)^4)</f>
        <v>0</v>
      </c>
      <c r="AM79">
        <f>AB79+AL79+AJ79+AK79</f>
        <v>0</v>
      </c>
      <c r="AN79">
        <v>0</v>
      </c>
      <c r="AO79">
        <v>0</v>
      </c>
      <c r="AP79">
        <f>IF(AN79*$H$13&gt;=AR79,1.0,(AR79/(AR79-AN79*$H$13)))</f>
        <v>0</v>
      </c>
      <c r="AQ79">
        <f>(AP79-1)*100</f>
        <v>0</v>
      </c>
      <c r="AR79">
        <f>MAX(0,($B$13+$C$13*DJ79)/(1+$D$13*DJ79)*DC79/(DE79+273)*$E$13)</f>
        <v>0</v>
      </c>
      <c r="AS79" t="s">
        <v>652</v>
      </c>
      <c r="AT79">
        <v>12582</v>
      </c>
      <c r="AU79">
        <v>635.7226923076923</v>
      </c>
      <c r="AV79">
        <v>2255.79</v>
      </c>
      <c r="AW79">
        <f>1-AU79/AV79</f>
        <v>0</v>
      </c>
      <c r="AX79">
        <v>-1.738851395060759</v>
      </c>
      <c r="AY79" t="s">
        <v>716</v>
      </c>
      <c r="AZ79">
        <v>12576.8</v>
      </c>
      <c r="BA79">
        <v>577.629</v>
      </c>
      <c r="BB79">
        <v>701.727</v>
      </c>
      <c r="BC79">
        <f>1-BA79/BB79</f>
        <v>0</v>
      </c>
      <c r="BD79">
        <v>0.5</v>
      </c>
      <c r="BE79">
        <f>CN79</f>
        <v>0</v>
      </c>
      <c r="BF79">
        <f>S79</f>
        <v>0</v>
      </c>
      <c r="BG79">
        <f>BC79*BD79*BE79</f>
        <v>0</v>
      </c>
      <c r="BH79">
        <f>(BF79-AX79)/BE79</f>
        <v>0</v>
      </c>
      <c r="BI79">
        <f>(AV79-BB79)/BB79</f>
        <v>0</v>
      </c>
      <c r="BJ79">
        <f>AU79/(AW79+AU79/BB79)</f>
        <v>0</v>
      </c>
      <c r="BK79" t="s">
        <v>717</v>
      </c>
      <c r="BL79">
        <v>423.76</v>
      </c>
      <c r="BM79">
        <f>IF(BL79&lt;&gt;0, BL79, BJ79)</f>
        <v>0</v>
      </c>
      <c r="BN79">
        <f>1-BM79/BB79</f>
        <v>0</v>
      </c>
      <c r="BO79">
        <f>(BB79-BA79)/(BB79-BM79)</f>
        <v>0</v>
      </c>
      <c r="BP79">
        <f>(AV79-BB79)/(AV79-BM79)</f>
        <v>0</v>
      </c>
      <c r="BQ79">
        <f>(BB79-BA79)/(BB79-AU79)</f>
        <v>0</v>
      </c>
      <c r="BR79">
        <f>(AV79-BB79)/(AV79-AU79)</f>
        <v>0</v>
      </c>
      <c r="BS79">
        <f>(BO79*BM79/BA79)</f>
        <v>0</v>
      </c>
      <c r="BT79">
        <f>(1-BS79)</f>
        <v>0</v>
      </c>
      <c r="BU79">
        <v>3667</v>
      </c>
      <c r="BV79">
        <v>300</v>
      </c>
      <c r="BW79">
        <v>300</v>
      </c>
      <c r="BX79">
        <v>300</v>
      </c>
      <c r="BY79">
        <v>12576.8</v>
      </c>
      <c r="BZ79">
        <v>680.02</v>
      </c>
      <c r="CA79">
        <v>-0.00911111</v>
      </c>
      <c r="CB79">
        <v>-1.33</v>
      </c>
      <c r="CC79" t="s">
        <v>419</v>
      </c>
      <c r="CD79" t="s">
        <v>419</v>
      </c>
      <c r="CE79" t="s">
        <v>419</v>
      </c>
      <c r="CF79" t="s">
        <v>419</v>
      </c>
      <c r="CG79" t="s">
        <v>419</v>
      </c>
      <c r="CH79" t="s">
        <v>419</v>
      </c>
      <c r="CI79" t="s">
        <v>419</v>
      </c>
      <c r="CJ79" t="s">
        <v>419</v>
      </c>
      <c r="CK79" t="s">
        <v>419</v>
      </c>
      <c r="CL79" t="s">
        <v>419</v>
      </c>
      <c r="CM79">
        <f>$B$11*DK79+$C$11*DL79+$F$11*DW79*(1-DZ79)</f>
        <v>0</v>
      </c>
      <c r="CN79">
        <f>CM79*CO79</f>
        <v>0</v>
      </c>
      <c r="CO79">
        <f>($B$11*$D$9+$C$11*$D$9+$F$11*((EJ79+EB79)/MAX(EJ79+EB79+EK79, 0.1)*$I$9+EK79/MAX(EJ79+EB79+EK79, 0.1)*$J$9))/($B$11+$C$11+$F$11)</f>
        <v>0</v>
      </c>
      <c r="CP79">
        <f>($B$11*$K$9+$C$11*$K$9+$F$11*((EJ79+EB79)/MAX(EJ79+EB79+EK79, 0.1)*$P$9+EK79/MAX(EJ79+EB79+EK79, 0.1)*$Q$9))/($B$11+$C$11+$F$11)</f>
        <v>0</v>
      </c>
      <c r="CQ79">
        <v>6</v>
      </c>
      <c r="CR79">
        <v>0.5</v>
      </c>
      <c r="CS79" t="s">
        <v>420</v>
      </c>
      <c r="CT79">
        <v>2</v>
      </c>
      <c r="CU79">
        <v>1690477744.599999</v>
      </c>
      <c r="CV79">
        <v>1974.279677419355</v>
      </c>
      <c r="CW79">
        <v>2000.000967741936</v>
      </c>
      <c r="CX79">
        <v>3.062492580645161</v>
      </c>
      <c r="CY79">
        <v>0.389658</v>
      </c>
      <c r="CZ79">
        <v>1975.157419354839</v>
      </c>
      <c r="DA79">
        <v>3.033986774193548</v>
      </c>
      <c r="DB79">
        <v>600.2323225806452</v>
      </c>
      <c r="DC79">
        <v>101.3326451612903</v>
      </c>
      <c r="DD79">
        <v>0.09998938387096776</v>
      </c>
      <c r="DE79">
        <v>27.83870967741936</v>
      </c>
      <c r="DF79">
        <v>27.93766451612903</v>
      </c>
      <c r="DG79">
        <v>999.9000000000003</v>
      </c>
      <c r="DH79">
        <v>0</v>
      </c>
      <c r="DI79">
        <v>0</v>
      </c>
      <c r="DJ79">
        <v>10004.02258064516</v>
      </c>
      <c r="DK79">
        <v>0</v>
      </c>
      <c r="DL79">
        <v>1729.662258064516</v>
      </c>
      <c r="DM79">
        <v>-25.72197419354838</v>
      </c>
      <c r="DN79">
        <v>1980.345161290323</v>
      </c>
      <c r="DO79">
        <v>2000.781290322581</v>
      </c>
      <c r="DP79">
        <v>2.672834516129032</v>
      </c>
      <c r="DQ79">
        <v>2000.000967741936</v>
      </c>
      <c r="DR79">
        <v>0.389658</v>
      </c>
      <c r="DS79">
        <v>0.310330870967742</v>
      </c>
      <c r="DT79">
        <v>0.03948512580645162</v>
      </c>
      <c r="DU79">
        <v>-9.034973548387097</v>
      </c>
      <c r="DV79">
        <v>-32.65424516129033</v>
      </c>
      <c r="DW79">
        <v>1500.024516129032</v>
      </c>
      <c r="DX79">
        <v>0.9729926129032257</v>
      </c>
      <c r="DY79">
        <v>0.02700715483870967</v>
      </c>
      <c r="DZ79">
        <v>0</v>
      </c>
      <c r="EA79">
        <v>577.5707419354839</v>
      </c>
      <c r="EB79">
        <v>4.999310000000001</v>
      </c>
      <c r="EC79">
        <v>10065.61548387097</v>
      </c>
      <c r="ED79">
        <v>13259.41612903226</v>
      </c>
      <c r="EE79">
        <v>39.625</v>
      </c>
      <c r="EF79">
        <v>41.28199999999998</v>
      </c>
      <c r="EG79">
        <v>39.98577419354839</v>
      </c>
      <c r="EH79">
        <v>40.68499999999998</v>
      </c>
      <c r="EI79">
        <v>40.625</v>
      </c>
      <c r="EJ79">
        <v>1454.65064516129</v>
      </c>
      <c r="EK79">
        <v>40.37741935483873</v>
      </c>
      <c r="EL79">
        <v>0</v>
      </c>
      <c r="EM79">
        <v>107.2000000476837</v>
      </c>
      <c r="EN79">
        <v>0</v>
      </c>
      <c r="EO79">
        <v>577.629</v>
      </c>
      <c r="EP79">
        <v>14.831179505061</v>
      </c>
      <c r="EQ79">
        <v>364.3384617669534</v>
      </c>
      <c r="ER79">
        <v>10067.77461538462</v>
      </c>
      <c r="ES79">
        <v>15</v>
      </c>
      <c r="ET79">
        <v>1690477190</v>
      </c>
      <c r="EU79" t="s">
        <v>693</v>
      </c>
      <c r="EV79">
        <v>1690477174.5</v>
      </c>
      <c r="EW79">
        <v>1690477190</v>
      </c>
      <c r="EX79">
        <v>38</v>
      </c>
      <c r="EY79">
        <v>-0.038</v>
      </c>
      <c r="EZ79">
        <v>-0.002</v>
      </c>
      <c r="FA79">
        <v>1.076</v>
      </c>
      <c r="FB79">
        <v>0.024</v>
      </c>
      <c r="FC79">
        <v>400</v>
      </c>
      <c r="FD79">
        <v>0</v>
      </c>
      <c r="FE79">
        <v>0.26</v>
      </c>
      <c r="FF79">
        <v>0.03</v>
      </c>
      <c r="FG79">
        <v>20.46108522007593</v>
      </c>
      <c r="FH79">
        <v>-0.4115988245166881</v>
      </c>
      <c r="FI79">
        <v>0.1180742621851484</v>
      </c>
      <c r="FJ79">
        <v>1</v>
      </c>
      <c r="FK79">
        <v>-25.59491951219512</v>
      </c>
      <c r="FL79">
        <v>-1.652504529616742</v>
      </c>
      <c r="FM79">
        <v>0.2907287338610428</v>
      </c>
      <c r="FN79">
        <v>1</v>
      </c>
      <c r="FO79">
        <v>1974.272258064516</v>
      </c>
      <c r="FP79">
        <v>0.9837096774141109</v>
      </c>
      <c r="FQ79">
        <v>0.1316816708390228</v>
      </c>
      <c r="FR79">
        <v>1</v>
      </c>
      <c r="FS79">
        <v>2.674690975609756</v>
      </c>
      <c r="FT79">
        <v>-0.03787024390243934</v>
      </c>
      <c r="FU79">
        <v>0.003761726902911476</v>
      </c>
      <c r="FV79">
        <v>1</v>
      </c>
      <c r="FW79">
        <v>3.062795806451613</v>
      </c>
      <c r="FX79">
        <v>-0.0384503225806558</v>
      </c>
      <c r="FY79">
        <v>0.002935209806419353</v>
      </c>
      <c r="FZ79">
        <v>1</v>
      </c>
      <c r="GA79">
        <v>5</v>
      </c>
      <c r="GB79">
        <v>5</v>
      </c>
      <c r="GC79" t="s">
        <v>459</v>
      </c>
      <c r="GD79">
        <v>3.17232</v>
      </c>
      <c r="GE79">
        <v>2.7971</v>
      </c>
      <c r="GF79">
        <v>0.287983</v>
      </c>
      <c r="GG79">
        <v>0.291019</v>
      </c>
      <c r="GH79">
        <v>0.0237142</v>
      </c>
      <c r="GI79">
        <v>0.00358813</v>
      </c>
      <c r="GJ79">
        <v>22024.7</v>
      </c>
      <c r="GK79">
        <v>17499.5</v>
      </c>
      <c r="GL79">
        <v>28949.3</v>
      </c>
      <c r="GM79">
        <v>24211.5</v>
      </c>
      <c r="GN79">
        <v>35996.8</v>
      </c>
      <c r="GO79">
        <v>35231.5</v>
      </c>
      <c r="GP79">
        <v>39954.5</v>
      </c>
      <c r="GQ79">
        <v>39505.4</v>
      </c>
      <c r="GR79">
        <v>2.11235</v>
      </c>
      <c r="GS79">
        <v>1.6794</v>
      </c>
      <c r="GT79">
        <v>0.0152215</v>
      </c>
      <c r="GU79">
        <v>0</v>
      </c>
      <c r="GV79">
        <v>27.6773</v>
      </c>
      <c r="GW79">
        <v>999.9</v>
      </c>
      <c r="GX79">
        <v>27.5</v>
      </c>
      <c r="GY79">
        <v>37.7</v>
      </c>
      <c r="GZ79">
        <v>17.7737</v>
      </c>
      <c r="HA79">
        <v>61.7489</v>
      </c>
      <c r="HB79">
        <v>36.238</v>
      </c>
      <c r="HC79">
        <v>1</v>
      </c>
      <c r="HD79">
        <v>0.381265</v>
      </c>
      <c r="HE79">
        <v>2.15942</v>
      </c>
      <c r="HF79">
        <v>20.2517</v>
      </c>
      <c r="HG79">
        <v>5.22403</v>
      </c>
      <c r="HH79">
        <v>11.9141</v>
      </c>
      <c r="HI79">
        <v>4.96375</v>
      </c>
      <c r="HJ79">
        <v>3.292</v>
      </c>
      <c r="HK79">
        <v>9999</v>
      </c>
      <c r="HL79">
        <v>9999</v>
      </c>
      <c r="HM79">
        <v>9999</v>
      </c>
      <c r="HN79">
        <v>999.9</v>
      </c>
      <c r="HO79">
        <v>4.97028</v>
      </c>
      <c r="HP79">
        <v>1.87545</v>
      </c>
      <c r="HQ79">
        <v>1.87416</v>
      </c>
      <c r="HR79">
        <v>1.8734</v>
      </c>
      <c r="HS79">
        <v>1.87482</v>
      </c>
      <c r="HT79">
        <v>1.86977</v>
      </c>
      <c r="HU79">
        <v>1.87393</v>
      </c>
      <c r="HV79">
        <v>1.87899</v>
      </c>
      <c r="HW79">
        <v>0</v>
      </c>
      <c r="HX79">
        <v>0</v>
      </c>
      <c r="HY79">
        <v>0</v>
      </c>
      <c r="HZ79">
        <v>0</v>
      </c>
      <c r="IA79" t="s">
        <v>423</v>
      </c>
      <c r="IB79" t="s">
        <v>424</v>
      </c>
      <c r="IC79" t="s">
        <v>425</v>
      </c>
      <c r="ID79" t="s">
        <v>425</v>
      </c>
      <c r="IE79" t="s">
        <v>425</v>
      </c>
      <c r="IF79" t="s">
        <v>425</v>
      </c>
      <c r="IG79">
        <v>0</v>
      </c>
      <c r="IH79">
        <v>100</v>
      </c>
      <c r="II79">
        <v>100</v>
      </c>
      <c r="IJ79">
        <v>-0.88</v>
      </c>
      <c r="IK79">
        <v>0.0285</v>
      </c>
      <c r="IL79">
        <v>0.9687427547014746</v>
      </c>
      <c r="IM79">
        <v>0.0006505169527216642</v>
      </c>
      <c r="IN79">
        <v>-9.946525650119643E-07</v>
      </c>
      <c r="IO79">
        <v>9.726639054903232E-11</v>
      </c>
      <c r="IP79">
        <v>0.02474276507416293</v>
      </c>
      <c r="IQ79">
        <v>-0.001002495894158835</v>
      </c>
      <c r="IR79">
        <v>0.0007384742138202362</v>
      </c>
      <c r="IS79">
        <v>2.770066711642725E-07</v>
      </c>
      <c r="IT79">
        <v>0</v>
      </c>
      <c r="IU79">
        <v>1810</v>
      </c>
      <c r="IV79">
        <v>1</v>
      </c>
      <c r="IW79">
        <v>29</v>
      </c>
      <c r="IX79">
        <v>9.6</v>
      </c>
      <c r="IY79">
        <v>9.4</v>
      </c>
      <c r="IZ79">
        <v>3.87329</v>
      </c>
      <c r="JA79">
        <v>2.38281</v>
      </c>
      <c r="JB79">
        <v>1.42578</v>
      </c>
      <c r="JC79">
        <v>2.26807</v>
      </c>
      <c r="JD79">
        <v>1.54785</v>
      </c>
      <c r="JE79">
        <v>2.37915</v>
      </c>
      <c r="JF79">
        <v>40.9638</v>
      </c>
      <c r="JG79">
        <v>14.4472</v>
      </c>
      <c r="JH79">
        <v>18</v>
      </c>
      <c r="JI79">
        <v>634.439</v>
      </c>
      <c r="JJ79">
        <v>350.066</v>
      </c>
      <c r="JK79">
        <v>24.2038</v>
      </c>
      <c r="JL79">
        <v>31.8706</v>
      </c>
      <c r="JM79">
        <v>30.0001</v>
      </c>
      <c r="JN79">
        <v>31.8546</v>
      </c>
      <c r="JO79">
        <v>31.8028</v>
      </c>
      <c r="JP79">
        <v>77.5581</v>
      </c>
      <c r="JQ79">
        <v>100</v>
      </c>
      <c r="JR79">
        <v>0</v>
      </c>
      <c r="JS79">
        <v>24.2192</v>
      </c>
      <c r="JT79">
        <v>2000</v>
      </c>
      <c r="JU79">
        <v>21.2188</v>
      </c>
      <c r="JV79">
        <v>94.3544</v>
      </c>
      <c r="JW79">
        <v>100.506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2023-07-27T17:17:19Z</dcterms:created>
  <dcterms:modified xsi:type="dcterms:W3CDTF">2023-07-27T17:17:19Z</dcterms:modified>
</cp:coreProperties>
</file>