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<sst xmlns="http://schemas.openxmlformats.org/spreadsheetml/2006/main" count="5359" uniqueCount="834">
  <si>
    <t>File opened</t>
  </si>
  <si>
    <t>2023-07-28 08:41:33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</si>
  <si>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</si>
  <si>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</si>
  <si>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</si>
  <si>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</si>
  <si>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</si>
  <si>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</si>
  <si>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</si>
  <si>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</si>
  <si>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</si>
  <si>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</si>
  <si>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</si>
  <si>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"0.28873", "chamberpressurezero": "2.64749", "ssa_ref": "36513.3", "ssb_ref": "31698.2"}</t>
  </si>
  <si>
    <t>CO2 rangematch</t>
  </si>
  <si>
    <t>Thu Jul 27 09:40</t>
  </si>
  <si>
    <t>H2O rangematch</t>
  </si>
  <si>
    <t>Thu Jul 27 09:46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</si>
  <si>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</si>
  <si>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</si>
  <si>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</si>
  <si>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</si>
  <si>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</si>
  <si>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</si>
  <si>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</si>
  <si>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</si>
  <si>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</si>
  <si>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08:41:33</t>
  </si>
  <si>
    <t>Stability Definition:	ΔCO2 (Meas2): Slp&lt;2 Per=20	ΔH2O (Meas2): Slp&lt;0.5 Per=20	CO2_s (Meas): Slp&lt;5 Per=15	H2O_s (Meas):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</si>
  <si>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</si>
  <si>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</si>
  <si>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</si>
  <si>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</si>
  <si>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</si>
  <si>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</si>
  <si>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</si>
  <si>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</si>
  <si>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</si>
  <si>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</si>
  <si>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</si>
  <si>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</si>
  <si>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</si>
  <si>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</si>
  <si>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</si>
  <si>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</si>
  <si>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</si>
  <si>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</si>
  <si>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</si>
  <si>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</si>
  <si>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</si>
  <si>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</si>
  <si>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</si>
  <si>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</si>
  <si>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</si>
  <si>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</si>
  <si>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</si>
  <si>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</si>
  <si>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</si>
  <si>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</si>
  <si>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</si>
  <si>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</si>
  <si>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</si>
  <si>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</si>
  <si>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</si>
  <si>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</si>
  <si>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</si>
  <si>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</si>
  <si>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</si>
  <si>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</si>
  <si>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</si>
  <si>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</si>
  <si>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</si>
  <si>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</si>
  <si>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</si>
  <si>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</si>
  <si>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</si>
  <si>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</si>
  <si>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</si>
  <si>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</si>
  <si>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</si>
  <si>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</si>
  <si>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4.54747 81.3651 379.835 619.361 862.904 1052.83 1231.38 1380.31</t>
  </si>
  <si>
    <t>Fs_true</t>
  </si>
  <si>
    <t>0.0875496 100.168 402.284 601.599 802.138 1001.14 1202.18 1401.1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</si>
  <si>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</si>
  <si>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</si>
  <si>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</si>
  <si>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</si>
  <si>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</si>
  <si>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</si>
  <si>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</si>
  <si>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</si>
  <si>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</si>
  <si>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</si>
  <si>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</si>
  <si>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</si>
  <si>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</si>
  <si>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</si>
  <si>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</si>
  <si>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</si>
  <si>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</si>
  <si>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</si>
  <si>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</si>
  <si>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</si>
  <si>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</si>
  <si>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</si>
  <si>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</si>
  <si>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</si>
  <si>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</si>
  <si>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</si>
  <si>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</si>
  <si>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</si>
  <si>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</si>
  <si>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</si>
  <si>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</si>
  <si>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</si>
  <si>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</si>
  <si>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</si>
  <si>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</si>
  <si>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</si>
  <si>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</si>
  <si>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</si>
  <si>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</si>
  <si>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</si>
  <si>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</si>
  <si>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</si>
  <si>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</si>
  <si>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</si>
  <si>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</si>
  <si>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</si>
  <si>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</si>
  <si>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</si>
  <si>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</si>
  <si>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</si>
  <si>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</si>
  <si>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</si>
  <si>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</si>
  <si>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</si>
  <si>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</si>
  <si>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</si>
  <si>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</si>
  <si>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</si>
  <si>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</si>
  <si>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</si>
  <si>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</si>
  <si>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</si>
  <si>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</si>
  <si>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</si>
  <si>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</si>
  <si>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</si>
  <si>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</si>
  <si>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</si>
  <si>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</si>
  <si>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</si>
  <si>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</si>
  <si>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</si>
  <si>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</si>
  <si>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</si>
  <si>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</si>
  <si>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</si>
  <si>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</si>
  <si>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</si>
  <si>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</si>
  <si>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</si>
  <si>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</si>
  <si>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</si>
  <si>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</si>
  <si>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</si>
  <si>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</si>
  <si>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</si>
  <si>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</si>
  <si>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</si>
  <si>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</si>
  <si>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</si>
  <si>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</si>
  <si>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</si>
  <si>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</si>
  <si>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</si>
  <si>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</si>
  <si>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</si>
  <si>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</si>
  <si>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</si>
  <si>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</si>
  <si>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</si>
  <si>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</si>
  <si>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</si>
  <si>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</si>
  <si>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</si>
  <si>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</si>
  <si>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</si>
  <si>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</si>
  <si>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</si>
  <si>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</si>
  <si>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</si>
  <si>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</si>
  <si>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</si>
  <si>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</si>
  <si>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</si>
  <si>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</si>
  <si>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</si>
  <si>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</si>
  <si>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</si>
  <si>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</si>
  <si>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</si>
  <si>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</si>
  <si>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</si>
  <si>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</si>
  <si>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</si>
  <si>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</si>
  <si>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</si>
  <si>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</si>
  <si>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</si>
  <si>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</si>
  <si>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</si>
  <si>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</si>
  <si>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</si>
  <si>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</si>
  <si>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</si>
  <si>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</si>
  <si>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</si>
  <si>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</si>
  <si>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</si>
  <si>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</si>
  <si>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</si>
  <si>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</si>
  <si>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</si>
  <si>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</si>
  <si>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</si>
  <si>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</si>
  <si>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</si>
  <si>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</si>
  <si>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</si>
  <si>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</si>
  <si>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</si>
  <si>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</si>
  <si>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</si>
  <si>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</si>
  <si>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</si>
  <si>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</si>
  <si>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</si>
  <si>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</si>
  <si>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</si>
  <si>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</si>
  <si>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</si>
  <si>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</si>
  <si>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</si>
  <si>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</si>
  <si>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</si>
  <si>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</si>
  <si>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</si>
  <si>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</si>
  <si>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</si>
  <si>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</si>
  <si>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</si>
  <si>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</si>
  <si>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</si>
  <si>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</si>
  <si>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</si>
  <si>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</si>
  <si>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</si>
  <si>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</si>
  <si>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</si>
  <si>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</si>
  <si>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</si>
  <si>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</si>
  <si>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</si>
  <si>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</si>
  <si>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</si>
  <si>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</si>
  <si>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</si>
  <si>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</si>
  <si>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</si>
  <si>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</si>
  <si>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</si>
  <si>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</si>
  <si>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</si>
  <si>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</si>
  <si>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</si>
  <si>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</si>
  <si>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</si>
  <si>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</si>
  <si>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</si>
  <si>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</si>
  <si>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</si>
  <si>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</si>
  <si>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</si>
  <si>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</si>
  <si>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</si>
  <si>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</si>
  <si>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</si>
  <si>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</si>
  <si>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</si>
  <si>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</si>
  <si>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</si>
  <si>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</si>
  <si>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</si>
  <si>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</si>
  <si>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</si>
  <si>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</si>
  <si>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</si>
  <si>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</si>
  <si>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</si>
  <si>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</si>
  <si>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</si>
  <si>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</si>
  <si>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</si>
  <si>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</si>
  <si>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</si>
  <si>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</si>
  <si>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</si>
  <si>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</si>
  <si>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</si>
  <si>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</si>
  <si>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</si>
  <si>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</si>
  <si>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</si>
  <si>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</si>
  <si>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</si>
  <si>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</si>
  <si>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</si>
  <si>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</si>
  <si>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</si>
  <si>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</si>
  <si>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</si>
  <si>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</si>
  <si>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</si>
  <si>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</si>
  <si>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</si>
  <si>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</si>
  <si>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</si>
  <si>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</si>
  <si>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</si>
  <si>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</si>
  <si>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</si>
  <si>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</si>
  <si>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</si>
  <si>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</si>
  <si>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</si>
  <si>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</si>
  <si>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</si>
  <si>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</si>
  <si>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</si>
  <si>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</si>
  <si>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</si>
  <si>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</si>
  <si>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</si>
  <si>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</si>
  <si>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</si>
  <si>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</si>
  <si>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</si>
  <si>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</si>
  <si>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</si>
  <si>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</si>
  <si>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</si>
  <si>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</si>
  <si>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</si>
  <si>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</si>
  <si>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</si>
  <si>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</si>
  <si>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</si>
  <si>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</si>
  <si>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</si>
  <si>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</si>
  <si>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</si>
  <si>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</si>
  <si>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</si>
  <si>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</si>
  <si>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</si>
  <si>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</si>
  <si>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</si>
  <si>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</si>
  <si>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</si>
  <si>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</si>
  <si>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</si>
  <si>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</si>
  <si>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</si>
  <si>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</si>
  <si>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</si>
  <si>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</si>
  <si>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</si>
  <si>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</si>
  <si>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</si>
  <si>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</si>
  <si>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</si>
  <si>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</si>
  <si>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</si>
  <si>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</si>
  <si>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</si>
  <si>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</si>
  <si>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</si>
  <si>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</si>
  <si>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</si>
  <si>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</si>
  <si>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</si>
  <si>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</si>
  <si>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</si>
  <si>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</si>
  <si>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</si>
  <si>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µmol mol⁻¹ min⁻¹</t>
  </si>
  <si>
    <t>mmol mol⁻¹ min⁻¹</t>
  </si>
  <si>
    <t>V</t>
  </si>
  <si>
    <t>mV</t>
  </si>
  <si>
    <t>mg</t>
  </si>
  <si>
    <t>hrs</t>
  </si>
  <si>
    <t>min</t>
  </si>
  <si>
    <t>20230728 09:20:42</t>
  </si>
  <si>
    <t>09:20:42</t>
  </si>
  <si>
    <t>none</t>
  </si>
  <si>
    <t>16-20</t>
  </si>
  <si>
    <t>8</t>
  </si>
  <si>
    <t>LCOR-516</t>
  </si>
  <si>
    <t>-</t>
  </si>
  <si>
    <t>RECT-3669-20230728-09_20_44</t>
  </si>
  <si>
    <t>0: Broadleaf</t>
  </si>
  <si>
    <t>09:21:02</t>
  </si>
  <si>
    <t>4/4</t>
  </si>
  <si>
    <t>00000000</t>
  </si>
  <si>
    <t>iiiiiiii</t>
  </si>
  <si>
    <t>off</t>
  </si>
  <si>
    <t>on</t>
  </si>
  <si>
    <t>20230728 09:22:51</t>
  </si>
  <si>
    <t>09:22:51</t>
  </si>
  <si>
    <t>RECT-3670-20230728-09_22_53</t>
  </si>
  <si>
    <t>09:23:10</t>
  </si>
  <si>
    <t>20230728 09:25:11</t>
  </si>
  <si>
    <t>09:25:11</t>
  </si>
  <si>
    <t>RECT-3671-20230728-09_25_13</t>
  </si>
  <si>
    <t>09:25:31</t>
  </si>
  <si>
    <t>20230728 09:27:32</t>
  </si>
  <si>
    <t>09:27:32</t>
  </si>
  <si>
    <t>RECT-3672-20230728-09_27_34</t>
  </si>
  <si>
    <t>09:28:04</t>
  </si>
  <si>
    <t>2/4</t>
  </si>
  <si>
    <t>20230728 09:30:05</t>
  </si>
  <si>
    <t>09:30:05</t>
  </si>
  <si>
    <t>RECT-3673-20230728-09_30_07</t>
  </si>
  <si>
    <t>09:30:31</t>
  </si>
  <si>
    <t>20230728 09:32:10</t>
  </si>
  <si>
    <t>09:32:10</t>
  </si>
  <si>
    <t>RECT-3674-20230728-09_32_12</t>
  </si>
  <si>
    <t>09:31:46</t>
  </si>
  <si>
    <t>20230728 09:34:08</t>
  </si>
  <si>
    <t>09:34:08</t>
  </si>
  <si>
    <t>RECT-3675-20230728-09_34_10</t>
  </si>
  <si>
    <t>09:33:27</t>
  </si>
  <si>
    <t>20230728 09:36:42</t>
  </si>
  <si>
    <t>09:36:42</t>
  </si>
  <si>
    <t>RECT-3676-20230728-09_36_44</t>
  </si>
  <si>
    <t>09:36:01</t>
  </si>
  <si>
    <t>20230728 09:38:44</t>
  </si>
  <si>
    <t>09:38:44</t>
  </si>
  <si>
    <t>RECT-3677-20230728-09_38_46</t>
  </si>
  <si>
    <t>09:38:05</t>
  </si>
  <si>
    <t>20230728 09:40:01</t>
  </si>
  <si>
    <t>09:40:01</t>
  </si>
  <si>
    <t>RECT-3678-20230728-09_40_03</t>
  </si>
  <si>
    <t>09:40:19</t>
  </si>
  <si>
    <t>20230728 09:42:13</t>
  </si>
  <si>
    <t>09:42:13</t>
  </si>
  <si>
    <t>RECT-3679-20230728-09_42_15</t>
  </si>
  <si>
    <t>09:42:32</t>
  </si>
  <si>
    <t>20230728 09:44:33</t>
  </si>
  <si>
    <t>09:44:33</t>
  </si>
  <si>
    <t>RECT-3680-20230728-09_44_35</t>
  </si>
  <si>
    <t>09:43:45</t>
  </si>
  <si>
    <t>20230728 09:45:54</t>
  </si>
  <si>
    <t>09:45:54</t>
  </si>
  <si>
    <t>RECT-3681-20230728-09_45_56</t>
  </si>
  <si>
    <t>09:46:19</t>
  </si>
  <si>
    <t>20230728 09:47:37</t>
  </si>
  <si>
    <t>09:47:37</t>
  </si>
  <si>
    <t>RECT-3682-20230728-09_47_39</t>
  </si>
  <si>
    <t>09:47:57</t>
  </si>
  <si>
    <t>20230728 09:49:32</t>
  </si>
  <si>
    <t>09:49:32</t>
  </si>
  <si>
    <t>RECT-3683-20230728-09_49_34</t>
  </si>
  <si>
    <t>09:49:07</t>
  </si>
  <si>
    <t>20230728 09:50:49</t>
  </si>
  <si>
    <t>09:50:49</t>
  </si>
  <si>
    <t>RECT-3684-20230728-09_50_51</t>
  </si>
  <si>
    <t>09:51:13</t>
  </si>
  <si>
    <t>20230728 09:53:14</t>
  </si>
  <si>
    <t>09:53:14</t>
  </si>
  <si>
    <t>RECT-3685-20230728-09_53_16</t>
  </si>
  <si>
    <t>09:52:28</t>
  </si>
  <si>
    <t>20230728 09:55:17</t>
  </si>
  <si>
    <t>09:55:17</t>
  </si>
  <si>
    <t>RECT-3686-20230728-09_55_19</t>
  </si>
  <si>
    <t>09:54:12</t>
  </si>
  <si>
    <t>3/4</t>
  </si>
  <si>
    <t>20230728 09:57:19</t>
  </si>
  <si>
    <t>09:57:19</t>
  </si>
  <si>
    <t>RECT-3687-20230728-09_57_21</t>
  </si>
  <si>
    <t>09:56:47</t>
  </si>
  <si>
    <t>1/4</t>
  </si>
  <si>
    <t>20230728 09:58:36</t>
  </si>
  <si>
    <t>09:58:36</t>
  </si>
  <si>
    <t>RECT-3688-20230728-09_58_38</t>
  </si>
  <si>
    <t>09:58:56</t>
  </si>
  <si>
    <t>20230728 10:00:12</t>
  </si>
  <si>
    <t>10:00:12</t>
  </si>
  <si>
    <t>RECT-3689-20230728-10_00_14</t>
  </si>
  <si>
    <t>20230728 10:10:46</t>
  </si>
  <si>
    <t>10:10:46</t>
  </si>
  <si>
    <t>RECT-3690-20230728-10_10_48</t>
  </si>
  <si>
    <t>10:09:39</t>
  </si>
  <si>
    <t>20230728 10:12:09</t>
  </si>
  <si>
    <t>10:12:09</t>
  </si>
  <si>
    <t>RECT-3691-20230728-10_12_11</t>
  </si>
  <si>
    <t>20230728 10:14:11</t>
  </si>
  <si>
    <t>10:14:11</t>
  </si>
  <si>
    <t>RECT-3692-20230728-10_14_13</t>
  </si>
  <si>
    <t>10:14:32</t>
  </si>
  <si>
    <t>20230728 10:16:21</t>
  </si>
  <si>
    <t>10:16:21</t>
  </si>
  <si>
    <t>RECT-3693-20230728-10_16_23</t>
  </si>
  <si>
    <t>20230728 10:17:23</t>
  </si>
  <si>
    <t>10:17:23</t>
  </si>
  <si>
    <t>RECT-3694-20230728-10_17_25</t>
  </si>
  <si>
    <t>10:17:41</t>
  </si>
  <si>
    <t>20230728 10:19:30</t>
  </si>
  <si>
    <t>10:19:30</t>
  </si>
  <si>
    <t>RECT-3695-20230728-10_19_32</t>
  </si>
  <si>
    <t>10:19:56</t>
  </si>
  <si>
    <t>20230728 10:21:54</t>
  </si>
  <si>
    <t>10:21:54</t>
  </si>
  <si>
    <t>RECT-3696-20230728-10_21_56</t>
  </si>
  <si>
    <t>10:21:09</t>
  </si>
  <si>
    <t>20230728 10:24:24</t>
  </si>
  <si>
    <t>10:24:24</t>
  </si>
  <si>
    <t>RECT-3697-20230728-10_24_26</t>
  </si>
  <si>
    <t>10:23:27</t>
  </si>
  <si>
    <t>20230728 10:25:52</t>
  </si>
  <si>
    <t>10:25:52</t>
  </si>
  <si>
    <t>RECT-3698-20230728-10_25_54</t>
  </si>
  <si>
    <t>10:26:11</t>
  </si>
  <si>
    <t>20230728 10:27:38</t>
  </si>
  <si>
    <t>10:27:38</t>
  </si>
  <si>
    <t>RECT-3699-20230728-10_27_40</t>
  </si>
  <si>
    <t>10:27:55</t>
  </si>
  <si>
    <t>20230728 10:29:52</t>
  </si>
  <si>
    <t>10:29:52</t>
  </si>
  <si>
    <t>RECT-3700-20230728-10_29_54</t>
  </si>
  <si>
    <t>10:30:10</t>
  </si>
  <si>
    <t>20230728 10:32:11</t>
  </si>
  <si>
    <t>10:32:11</t>
  </si>
  <si>
    <t>RECT-3701-20230728-10_32_13</t>
  </si>
  <si>
    <t>10:31:21</t>
  </si>
  <si>
    <t>20230728 10:33:39</t>
  </si>
  <si>
    <t>10:33:39</t>
  </si>
  <si>
    <t>RECT-3702-20230728-10_33_41</t>
  </si>
  <si>
    <t>10:33:56</t>
  </si>
  <si>
    <t>20230728 10:35:57</t>
  </si>
  <si>
    <t>10:35:57</t>
  </si>
  <si>
    <t>RECT-3703-20230728-10_35_59</t>
  </si>
  <si>
    <t>10:36:32</t>
  </si>
  <si>
    <t>20230728 10:38:33</t>
  </si>
  <si>
    <t>10:38:33</t>
  </si>
  <si>
    <t>RECT-3704-20230728-10_38_35</t>
  </si>
  <si>
    <t>10:37:52</t>
  </si>
  <si>
    <t>20230728 10:40:10</t>
  </si>
  <si>
    <t>10:40:10</t>
  </si>
  <si>
    <t>RECT-3705-20230728-10_40_12</t>
  </si>
  <si>
    <t>10:40:29</t>
  </si>
  <si>
    <t>20230728 10:42:30</t>
  </si>
  <si>
    <t>10:42:30</t>
  </si>
  <si>
    <t>RECT-3706-20230728-10_42_32</t>
  </si>
  <si>
    <t>10:41:40</t>
  </si>
  <si>
    <t>20230728 10:43:47</t>
  </si>
  <si>
    <t>10:43:47</t>
  </si>
  <si>
    <t>RECT-3707-20230728-10_43_49</t>
  </si>
  <si>
    <t>10:44:27</t>
  </si>
  <si>
    <t>20230728 10:46:28</t>
  </si>
  <si>
    <t>10:46:28</t>
  </si>
  <si>
    <t>RECT-3708-20230728-10_46_30</t>
  </si>
  <si>
    <t>20230728 10:49:10</t>
  </si>
  <si>
    <t>10:49:10</t>
  </si>
  <si>
    <t>RECT-3709-20230728-10_49_12</t>
  </si>
  <si>
    <t>20230728 10:51:51</t>
  </si>
  <si>
    <t>10:51:51</t>
  </si>
  <si>
    <t>RECT-3710-20230728-10_51_54</t>
  </si>
  <si>
    <t>10:52:18</t>
  </si>
  <si>
    <t>20230728 11:05:24</t>
  </si>
  <si>
    <t>11:05:24</t>
  </si>
  <si>
    <t>5A</t>
  </si>
  <si>
    <t>7</t>
  </si>
  <si>
    <t>LCOR-578</t>
  </si>
  <si>
    <t>RECT-3711-20230728-11_05_26</t>
  </si>
  <si>
    <t>11:04:30</t>
  </si>
  <si>
    <t>20230728 11:06:26</t>
  </si>
  <si>
    <t>11:06:26</t>
  </si>
  <si>
    <t>RECT-3712-20230728-11_06_28</t>
  </si>
  <si>
    <t>20230728 11:08:02</t>
  </si>
  <si>
    <t>11:08:02</t>
  </si>
  <si>
    <t>RECT-3713-20230728-11_08_04</t>
  </si>
  <si>
    <t>20230728 11:09:04</t>
  </si>
  <si>
    <t>11:09:04</t>
  </si>
  <si>
    <t>RECT-3714-20230728-11_09_06</t>
  </si>
  <si>
    <t>20230728 11:11:06</t>
  </si>
  <si>
    <t>11:11:06</t>
  </si>
  <si>
    <t>RECT-3715-20230728-11_11_08</t>
  </si>
  <si>
    <t>11:10:24</t>
  </si>
  <si>
    <t>20230728 11:12:24</t>
  </si>
  <si>
    <t>11:12:24</t>
  </si>
  <si>
    <t>RECT-3716-20230728-11_12_26</t>
  </si>
  <si>
    <t>11:12:44</t>
  </si>
  <si>
    <t>20230728 11:13:51</t>
  </si>
  <si>
    <t>11:13:51</t>
  </si>
  <si>
    <t>RECT-3717-20230728-11_13_54</t>
  </si>
  <si>
    <t>11:13:46</t>
  </si>
  <si>
    <t>20230728 11:21:44</t>
  </si>
  <si>
    <t>11:21:44</t>
  </si>
  <si>
    <t>RECT-3718-20230728-11_21_46</t>
  </si>
  <si>
    <t>11:20:33</t>
  </si>
  <si>
    <t>20230728 11:23:19</t>
  </si>
  <si>
    <t>11:23:19</t>
  </si>
  <si>
    <t>RECT-3719-20230728-11_23_21</t>
  </si>
  <si>
    <t>11:22:53</t>
  </si>
  <si>
    <t>20230728 11:25:04</t>
  </si>
  <si>
    <t>11:25:04</t>
  </si>
  <si>
    <t>RECT-3720-20230728-11_25_06</t>
  </si>
  <si>
    <t>11:24:33</t>
  </si>
  <si>
    <t>20230728 11:26:30</t>
  </si>
  <si>
    <t>11:26:30</t>
  </si>
  <si>
    <t>RECT-3721-20230728-11_26_32</t>
  </si>
  <si>
    <t>11:26:06</t>
  </si>
  <si>
    <t>20230728 11:27:58</t>
  </si>
  <si>
    <t>11:27:58</t>
  </si>
  <si>
    <t>RECT-3722-20230728-11_28_00</t>
  </si>
  <si>
    <t>11:27:33</t>
  </si>
  <si>
    <t>20230728 11:29:18</t>
  </si>
  <si>
    <t>11:29:18</t>
  </si>
  <si>
    <t>RECT-3723-20230728-11_29_20</t>
  </si>
  <si>
    <t>11:28:54</t>
  </si>
  <si>
    <t>20230728 11:30:38</t>
  </si>
  <si>
    <t>11:30:38</t>
  </si>
  <si>
    <t>RECT-3724-20230728-11_30_40</t>
  </si>
  <si>
    <t>11:31:02</t>
  </si>
  <si>
    <t>20230728 11:32:34</t>
  </si>
  <si>
    <t>11:32:34</t>
  </si>
  <si>
    <t>RECT-3725-20230728-11_32_36</t>
  </si>
  <si>
    <t>11:31:58</t>
  </si>
  <si>
    <t>20230728 11:34:12</t>
  </si>
  <si>
    <t>11:34:12</t>
  </si>
  <si>
    <t>RECT-3726-20230728-11_34_14</t>
  </si>
  <si>
    <t>11:33:45</t>
  </si>
  <si>
    <t>20230728 11:36:03</t>
  </si>
  <si>
    <t>11:36:03</t>
  </si>
  <si>
    <t>RECT-3727-20230728-11_36_05</t>
  </si>
  <si>
    <t>11:35:26</t>
  </si>
  <si>
    <t>20230728 11:38:05</t>
  </si>
  <si>
    <t>11:38:05</t>
  </si>
  <si>
    <t>RECT-3728-20230728-11_38_07</t>
  </si>
  <si>
    <t>11:37:26</t>
  </si>
  <si>
    <t>20230728 11:40:07</t>
  </si>
  <si>
    <t>11:40:07</t>
  </si>
  <si>
    <t>RECT-3729-20230728-11_40_09</t>
  </si>
  <si>
    <t>11:40:31</t>
  </si>
  <si>
    <t>20230728 11:41:52</t>
  </si>
  <si>
    <t>11:41:52</t>
  </si>
  <si>
    <t>RECT-3730-20230728-11_41_54</t>
  </si>
  <si>
    <t>11:41:24</t>
  </si>
  <si>
    <t>20230728 11:43:45</t>
  </si>
  <si>
    <t>11:43:45</t>
  </si>
  <si>
    <t>RECT-3731-20230728-11_43_47</t>
  </si>
  <si>
    <t>11:43:11</t>
  </si>
  <si>
    <t>20230728 11:54:25</t>
  </si>
  <si>
    <t>11:54:25</t>
  </si>
  <si>
    <t>8-9D</t>
  </si>
  <si>
    <t>14</t>
  </si>
  <si>
    <t>LCOR-417</t>
  </si>
  <si>
    <t>RECT-3732-20230728-11_54_27</t>
  </si>
  <si>
    <t>11:53:28</t>
  </si>
  <si>
    <t>20230728 11:55:33</t>
  </si>
  <si>
    <t>11:55:33</t>
  </si>
  <si>
    <t>RECT-3733-20230728-11_55_35</t>
  </si>
  <si>
    <t>20230728 11:57:12</t>
  </si>
  <si>
    <t>11:57:12</t>
  </si>
  <si>
    <t>RECT-3734-20230728-11_57_14</t>
  </si>
  <si>
    <t>20230728 11:58:14</t>
  </si>
  <si>
    <t>11:58:14</t>
  </si>
  <si>
    <t>RECT-3735-20230728-11_58_16</t>
  </si>
  <si>
    <t>20230728 11:59:27</t>
  </si>
  <si>
    <t>11:59:27</t>
  </si>
  <si>
    <t>RECT-3736-20230728-11_59_29</t>
  </si>
  <si>
    <t>11:59:44</t>
  </si>
  <si>
    <t>20230728 12:00:45</t>
  </si>
  <si>
    <t>12:00:45</t>
  </si>
  <si>
    <t>RECT-3737-20230728-12_00_47</t>
  </si>
  <si>
    <t>12:01:02</t>
  </si>
  <si>
    <t>20230728 12:03:03</t>
  </si>
  <si>
    <t>12:03:03</t>
  </si>
  <si>
    <t>RECT-3738-20230728-12_03_05</t>
  </si>
  <si>
    <t>12:03:20</t>
  </si>
  <si>
    <t>20230728 12:05:13</t>
  </si>
  <si>
    <t>12:05:13</t>
  </si>
  <si>
    <t>RECT-3739-20230728-12_05_15</t>
  </si>
  <si>
    <t>12:05:36</t>
  </si>
  <si>
    <t>20230728 12:07:19</t>
  </si>
  <si>
    <t>12:07:19</t>
  </si>
  <si>
    <t>RECT-3740-20230728-12_07_21</t>
  </si>
  <si>
    <t>12:07:37</t>
  </si>
  <si>
    <t>20230728 12:09:38</t>
  </si>
  <si>
    <t>12:09:38</t>
  </si>
  <si>
    <t>RECT-3741-20230728-12_09_40</t>
  </si>
  <si>
    <t>12:09:56</t>
  </si>
  <si>
    <t>20230728 12:11:13</t>
  </si>
  <si>
    <t>12:11:13</t>
  </si>
  <si>
    <t>RECT-3742-20230728-12_11_15</t>
  </si>
  <si>
    <t>12:11:08</t>
  </si>
  <si>
    <t>20230728 12:13:15</t>
  </si>
  <si>
    <t>12:13:15</t>
  </si>
  <si>
    <t>RECT-3743-20230728-12_13_17</t>
  </si>
  <si>
    <t>12:12:24</t>
  </si>
  <si>
    <t>20230728 12:14:38</t>
  </si>
  <si>
    <t>12:14:38</t>
  </si>
  <si>
    <t>RECT-3744-20230728-12_14_40</t>
  </si>
  <si>
    <t>12:14:58</t>
  </si>
  <si>
    <t>20230728 12:16:15</t>
  </si>
  <si>
    <t>12:16:15</t>
  </si>
  <si>
    <t>RECT-3745-20230728-12_16_17</t>
  </si>
  <si>
    <t>12:16:55</t>
  </si>
  <si>
    <t>20230728 12:18:56</t>
  </si>
  <si>
    <t>12:18:56</t>
  </si>
  <si>
    <t>RECT-3746-20230728-12_18_58</t>
  </si>
  <si>
    <t>12:19:14</t>
  </si>
  <si>
    <t>20230728 12:20:40</t>
  </si>
  <si>
    <t>12:20:40</t>
  </si>
  <si>
    <t>RECT-3747-20230728-12_20_42</t>
  </si>
  <si>
    <t>12:20:58</t>
  </si>
  <si>
    <t>20230728 12:22:59</t>
  </si>
  <si>
    <t>12:22:59</t>
  </si>
  <si>
    <t>RECT-3748-20230728-12_23_01</t>
  </si>
  <si>
    <t>12:23:39</t>
  </si>
  <si>
    <t>20230728 12:25:40</t>
  </si>
  <si>
    <t>12:25:40</t>
  </si>
  <si>
    <t>RECT-3749-20230728-12_25_42</t>
  </si>
  <si>
    <t>12:26:07</t>
  </si>
  <si>
    <t>20230728 12:27:58</t>
  </si>
  <si>
    <t>12:27:58</t>
  </si>
  <si>
    <t>RECT-3750-20230728-12_28_00</t>
  </si>
  <si>
    <t>12:27:24</t>
  </si>
  <si>
    <t>20230728 12:29:23</t>
  </si>
  <si>
    <t>12:29:23</t>
  </si>
  <si>
    <t>RECT-3751-20230728-12_29_25</t>
  </si>
  <si>
    <t>12:28:56</t>
  </si>
  <si>
    <t>20230728 12:31:25</t>
  </si>
  <si>
    <t>12:31:25</t>
  </si>
  <si>
    <t>RECT-3752-20230728-12_31_28</t>
  </si>
  <si>
    <t>12:31:47</t>
  </si>
  <si>
    <t>20230728 12:39:10</t>
  </si>
  <si>
    <t>12:39:10</t>
  </si>
  <si>
    <t>2H</t>
  </si>
  <si>
    <t>10</t>
  </si>
  <si>
    <t>LCOR-215</t>
  </si>
  <si>
    <t>RECT-3753-20230728-12_39_12</t>
  </si>
  <si>
    <t>12:38:14</t>
  </si>
  <si>
    <t>20230728 12:40:58</t>
  </si>
  <si>
    <t>12:40:58</t>
  </si>
  <si>
    <t>RECT-3754-20230728-12_41_00</t>
  </si>
  <si>
    <t>20230728 12:42:26</t>
  </si>
  <si>
    <t>12:42:26</t>
  </si>
  <si>
    <t>RECT-3755-20230728-12_42_28</t>
  </si>
  <si>
    <t>20230728 12:43:56</t>
  </si>
  <si>
    <t>12:43:56</t>
  </si>
  <si>
    <t>RECT-3756-20230728-12_43_58</t>
  </si>
  <si>
    <t>12:44:15</t>
  </si>
  <si>
    <t>20230728 12:46:09</t>
  </si>
  <si>
    <t>12:46:09</t>
  </si>
  <si>
    <t>RECT-3757-20230728-12_46_11</t>
  </si>
  <si>
    <t>12:46:33</t>
  </si>
  <si>
    <t>20230728 12:47:34</t>
  </si>
  <si>
    <t>12:47:34</t>
  </si>
  <si>
    <t>RECT-3758-20230728-12_47_36</t>
  </si>
  <si>
    <t>12:47:56</t>
  </si>
  <si>
    <t>20230728 12:49:42</t>
  </si>
  <si>
    <t>12:49:42</t>
  </si>
  <si>
    <t>RECT-3759-20230728-12_49_44</t>
  </si>
  <si>
    <t>12:50:01</t>
  </si>
  <si>
    <t>20230728 12:51:49</t>
  </si>
  <si>
    <t>12:51:49</t>
  </si>
  <si>
    <t>RECT-3760-20230728-12_51_51</t>
  </si>
  <si>
    <t>12:52:07</t>
  </si>
  <si>
    <t>20230728 12:53:32</t>
  </si>
  <si>
    <t>12:53:32</t>
  </si>
  <si>
    <t>RECT-3761-20230728-12_53_34</t>
  </si>
  <si>
    <t>12:53:49</t>
  </si>
  <si>
    <t>20230728 12:55:14</t>
  </si>
  <si>
    <t>12:55:14</t>
  </si>
  <si>
    <t>RECT-3762-20230728-12_55_16</t>
  </si>
  <si>
    <t>12:55:35</t>
  </si>
  <si>
    <t>20230728 12:56:56</t>
  </si>
  <si>
    <t>12:56:56</t>
  </si>
  <si>
    <t>RECT-3763-20230728-12_56_58</t>
  </si>
  <si>
    <t>12:57:21</t>
  </si>
  <si>
    <t>20230728 12:58:37</t>
  </si>
  <si>
    <t>12:58:37</t>
  </si>
  <si>
    <t>RECT-3764-20230728-12_58_40</t>
  </si>
  <si>
    <t>12:58:56</t>
  </si>
  <si>
    <t>20230728 13:00:24</t>
  </si>
  <si>
    <t>13:00:24</t>
  </si>
  <si>
    <t>RECT-3765-20230728-13_00_27</t>
  </si>
  <si>
    <t>13:00:41</t>
  </si>
  <si>
    <t>20230728 13:02:26</t>
  </si>
  <si>
    <t>13:02:26</t>
  </si>
  <si>
    <t>RECT-3766-20230728-13_02_29</t>
  </si>
  <si>
    <t>13:02:47</t>
  </si>
  <si>
    <t>20230728 13:04:31</t>
  </si>
  <si>
    <t>13:04:31</t>
  </si>
  <si>
    <t>RECT-3767-20230728-13_04_33</t>
  </si>
  <si>
    <t>13:04:48</t>
  </si>
  <si>
    <t>20230728 13:06:04</t>
  </si>
  <si>
    <t>13:06:04</t>
  </si>
  <si>
    <t>RECT-3768-20230728-13_06_06</t>
  </si>
  <si>
    <t>13:06:22</t>
  </si>
  <si>
    <t>20230728 13:07:53</t>
  </si>
  <si>
    <t>13:07:53</t>
  </si>
  <si>
    <t>RECT-3769-20230728-13_07_55</t>
  </si>
  <si>
    <t>13:08:18</t>
  </si>
  <si>
    <t>20230728 13:09:34</t>
  </si>
  <si>
    <t>13:09:34</t>
  </si>
  <si>
    <t>RECT-3770-20230728-13_09_37</t>
  </si>
  <si>
    <t>20230728 13:12:16</t>
  </si>
  <si>
    <t>13:12:16</t>
  </si>
  <si>
    <t>RECT-3771-20230728-13_12_18</t>
  </si>
  <si>
    <t>13:12:33</t>
  </si>
  <si>
    <t>20230728 13:14:14</t>
  </si>
  <si>
    <t>13:14:14</t>
  </si>
  <si>
    <t>RECT-3772-20230728-13_14_17</t>
  </si>
  <si>
    <t>13:14:55</t>
  </si>
  <si>
    <t>20230728 13:16:39</t>
  </si>
  <si>
    <t>13:16:39</t>
  </si>
  <si>
    <t>RECT-3773-20230728-13_16_42</t>
  </si>
  <si>
    <t>13:16:14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</si>
</sst>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121"/>
  <sheetViews>
    <sheetView tabSelected="1" workbookViewId="0"/>
  </sheetViews>
  <sheetFormatPr defaultRowHeight="15"/>
  <sheetData>
    <row r="2" spans="1:276">
      <c r="A2" t="s">
        <v>29</v>
      </c>
      <c r="B2" t="s">
        <v>30</v>
      </c>
      <c r="C2" t="s">
        <v>32</v>
      </c>
    </row>
    <row r="3" spans="1:276">
      <c r="B3" t="s">
        <v>31</v>
      </c>
      <c r="C3">
        <v>21</v>
      </c>
    </row>
    <row r="4" spans="1:276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6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6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6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6">
      <c r="B11">
        <v>0</v>
      </c>
      <c r="C11">
        <v>0</v>
      </c>
      <c r="D11">
        <v>1</v>
      </c>
      <c r="E11">
        <v>0</v>
      </c>
      <c r="F11">
        <v>1</v>
      </c>
    </row>
    <row r="12" spans="1:276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76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93</v>
      </c>
      <c r="CO14" t="s">
        <v>93</v>
      </c>
      <c r="CP14" t="s">
        <v>93</v>
      </c>
      <c r="CQ14" t="s">
        <v>93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</row>
    <row r="15" spans="1:276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174</v>
      </c>
      <c r="CA15" t="s">
        <v>182</v>
      </c>
      <c r="CB15" t="s">
        <v>148</v>
      </c>
      <c r="CC15" t="s">
        <v>183</v>
      </c>
      <c r="CD15" t="s">
        <v>184</v>
      </c>
      <c r="CE15" t="s">
        <v>185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118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107</v>
      </c>
      <c r="ER15" t="s">
        <v>110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</row>
    <row r="16" spans="1:276">
      <c r="B16" t="s">
        <v>376</v>
      </c>
      <c r="C16" t="s">
        <v>376</v>
      </c>
      <c r="F16" t="s">
        <v>376</v>
      </c>
      <c r="M16" t="s">
        <v>376</v>
      </c>
      <c r="N16" t="s">
        <v>377</v>
      </c>
      <c r="O16" t="s">
        <v>378</v>
      </c>
      <c r="P16" t="s">
        <v>379</v>
      </c>
      <c r="Q16" t="s">
        <v>380</v>
      </c>
      <c r="R16" t="s">
        <v>380</v>
      </c>
      <c r="S16" t="s">
        <v>205</v>
      </c>
      <c r="T16" t="s">
        <v>205</v>
      </c>
      <c r="U16" t="s">
        <v>377</v>
      </c>
      <c r="V16" t="s">
        <v>377</v>
      </c>
      <c r="W16" t="s">
        <v>377</v>
      </c>
      <c r="X16" t="s">
        <v>377</v>
      </c>
      <c r="Y16" t="s">
        <v>381</v>
      </c>
      <c r="Z16" t="s">
        <v>382</v>
      </c>
      <c r="AA16" t="s">
        <v>382</v>
      </c>
      <c r="AB16" t="s">
        <v>383</v>
      </c>
      <c r="AC16" t="s">
        <v>384</v>
      </c>
      <c r="AD16" t="s">
        <v>383</v>
      </c>
      <c r="AE16" t="s">
        <v>383</v>
      </c>
      <c r="AF16" t="s">
        <v>383</v>
      </c>
      <c r="AG16" t="s">
        <v>381</v>
      </c>
      <c r="AH16" t="s">
        <v>381</v>
      </c>
      <c r="AI16" t="s">
        <v>381</v>
      </c>
      <c r="AJ16" t="s">
        <v>381</v>
      </c>
      <c r="AK16" t="s">
        <v>385</v>
      </c>
      <c r="AL16" t="s">
        <v>384</v>
      </c>
      <c r="AN16" t="s">
        <v>384</v>
      </c>
      <c r="AO16" t="s">
        <v>385</v>
      </c>
      <c r="AU16" t="s">
        <v>379</v>
      </c>
      <c r="BB16" t="s">
        <v>379</v>
      </c>
      <c r="BC16" t="s">
        <v>379</v>
      </c>
      <c r="BD16" t="s">
        <v>379</v>
      </c>
      <c r="BE16" t="s">
        <v>386</v>
      </c>
      <c r="BS16" t="s">
        <v>387</v>
      </c>
      <c r="BT16" t="s">
        <v>387</v>
      </c>
      <c r="BU16" t="s">
        <v>387</v>
      </c>
      <c r="BV16" t="s">
        <v>379</v>
      </c>
      <c r="BX16" t="s">
        <v>388</v>
      </c>
      <c r="CA16" t="s">
        <v>387</v>
      </c>
      <c r="CF16" t="s">
        <v>376</v>
      </c>
      <c r="CG16" t="s">
        <v>376</v>
      </c>
      <c r="CH16" t="s">
        <v>376</v>
      </c>
      <c r="CI16" t="s">
        <v>376</v>
      </c>
      <c r="CJ16" t="s">
        <v>379</v>
      </c>
      <c r="CK16" t="s">
        <v>379</v>
      </c>
      <c r="CM16" t="s">
        <v>389</v>
      </c>
      <c r="CN16" t="s">
        <v>390</v>
      </c>
      <c r="CQ16" t="s">
        <v>377</v>
      </c>
      <c r="CR16" t="s">
        <v>376</v>
      </c>
      <c r="CS16" t="s">
        <v>380</v>
      </c>
      <c r="CT16" t="s">
        <v>380</v>
      </c>
      <c r="CU16" t="s">
        <v>391</v>
      </c>
      <c r="CV16" t="s">
        <v>391</v>
      </c>
      <c r="CW16" t="s">
        <v>380</v>
      </c>
      <c r="CX16" t="s">
        <v>391</v>
      </c>
      <c r="CY16" t="s">
        <v>385</v>
      </c>
      <c r="CZ16" t="s">
        <v>383</v>
      </c>
      <c r="DA16" t="s">
        <v>383</v>
      </c>
      <c r="DB16" t="s">
        <v>382</v>
      </c>
      <c r="DC16" t="s">
        <v>382</v>
      </c>
      <c r="DD16" t="s">
        <v>382</v>
      </c>
      <c r="DE16" t="s">
        <v>382</v>
      </c>
      <c r="DF16" t="s">
        <v>382</v>
      </c>
      <c r="DG16" t="s">
        <v>392</v>
      </c>
      <c r="DH16" t="s">
        <v>379</v>
      </c>
      <c r="DI16" t="s">
        <v>379</v>
      </c>
      <c r="DJ16" t="s">
        <v>380</v>
      </c>
      <c r="DK16" t="s">
        <v>380</v>
      </c>
      <c r="DL16" t="s">
        <v>380</v>
      </c>
      <c r="DM16" t="s">
        <v>391</v>
      </c>
      <c r="DN16" t="s">
        <v>380</v>
      </c>
      <c r="DO16" t="s">
        <v>391</v>
      </c>
      <c r="DP16" t="s">
        <v>383</v>
      </c>
      <c r="DQ16" t="s">
        <v>383</v>
      </c>
      <c r="DR16" t="s">
        <v>382</v>
      </c>
      <c r="DS16" t="s">
        <v>382</v>
      </c>
      <c r="DT16" t="s">
        <v>379</v>
      </c>
      <c r="DY16" t="s">
        <v>379</v>
      </c>
      <c r="EB16" t="s">
        <v>382</v>
      </c>
      <c r="EC16" t="s">
        <v>382</v>
      </c>
      <c r="ED16" t="s">
        <v>382</v>
      </c>
      <c r="EE16" t="s">
        <v>382</v>
      </c>
      <c r="EF16" t="s">
        <v>382</v>
      </c>
      <c r="EG16" t="s">
        <v>379</v>
      </c>
      <c r="EH16" t="s">
        <v>379</v>
      </c>
      <c r="EI16" t="s">
        <v>379</v>
      </c>
      <c r="EJ16" t="s">
        <v>376</v>
      </c>
      <c r="EM16" t="s">
        <v>393</v>
      </c>
      <c r="EN16" t="s">
        <v>393</v>
      </c>
      <c r="EP16" t="s">
        <v>376</v>
      </c>
      <c r="EQ16" t="s">
        <v>394</v>
      </c>
      <c r="ES16" t="s">
        <v>376</v>
      </c>
      <c r="ET16" t="s">
        <v>376</v>
      </c>
      <c r="EV16" t="s">
        <v>395</v>
      </c>
      <c r="EW16" t="s">
        <v>396</v>
      </c>
      <c r="EX16" t="s">
        <v>395</v>
      </c>
      <c r="EY16" t="s">
        <v>396</v>
      </c>
      <c r="EZ16" t="s">
        <v>395</v>
      </c>
      <c r="FA16" t="s">
        <v>396</v>
      </c>
      <c r="FB16" t="s">
        <v>384</v>
      </c>
      <c r="FC16" t="s">
        <v>384</v>
      </c>
      <c r="FE16" t="s">
        <v>397</v>
      </c>
      <c r="FH16" t="s">
        <v>380</v>
      </c>
      <c r="FI16" t="s">
        <v>398</v>
      </c>
      <c r="FJ16" t="s">
        <v>380</v>
      </c>
      <c r="FM16" t="s">
        <v>397</v>
      </c>
      <c r="FP16" t="s">
        <v>391</v>
      </c>
      <c r="FQ16" t="s">
        <v>399</v>
      </c>
      <c r="FR16" t="s">
        <v>391</v>
      </c>
      <c r="FW16" t="s">
        <v>400</v>
      </c>
      <c r="FX16" t="s">
        <v>400</v>
      </c>
      <c r="GK16" t="s">
        <v>400</v>
      </c>
      <c r="GL16" t="s">
        <v>400</v>
      </c>
      <c r="GM16" t="s">
        <v>401</v>
      </c>
      <c r="GN16" t="s">
        <v>401</v>
      </c>
      <c r="GO16" t="s">
        <v>382</v>
      </c>
      <c r="GP16" t="s">
        <v>382</v>
      </c>
      <c r="GQ16" t="s">
        <v>384</v>
      </c>
      <c r="GR16" t="s">
        <v>382</v>
      </c>
      <c r="GS16" t="s">
        <v>391</v>
      </c>
      <c r="GT16" t="s">
        <v>384</v>
      </c>
      <c r="GU16" t="s">
        <v>384</v>
      </c>
      <c r="GW16" t="s">
        <v>400</v>
      </c>
      <c r="GX16" t="s">
        <v>400</v>
      </c>
      <c r="GY16" t="s">
        <v>400</v>
      </c>
      <c r="GZ16" t="s">
        <v>400</v>
      </c>
      <c r="HA16" t="s">
        <v>400</v>
      </c>
      <c r="HB16" t="s">
        <v>400</v>
      </c>
      <c r="HC16" t="s">
        <v>400</v>
      </c>
      <c r="HD16" t="s">
        <v>402</v>
      </c>
      <c r="HE16" t="s">
        <v>402</v>
      </c>
      <c r="HF16" t="s">
        <v>402</v>
      </c>
      <c r="HG16" t="s">
        <v>403</v>
      </c>
      <c r="HH16" t="s">
        <v>400</v>
      </c>
      <c r="HI16" t="s">
        <v>400</v>
      </c>
      <c r="HJ16" t="s">
        <v>400</v>
      </c>
      <c r="HK16" t="s">
        <v>400</v>
      </c>
      <c r="HL16" t="s">
        <v>400</v>
      </c>
      <c r="HM16" t="s">
        <v>400</v>
      </c>
      <c r="HN16" t="s">
        <v>400</v>
      </c>
      <c r="HO16" t="s">
        <v>400</v>
      </c>
      <c r="HP16" t="s">
        <v>400</v>
      </c>
      <c r="HQ16" t="s">
        <v>400</v>
      </c>
      <c r="HR16" t="s">
        <v>400</v>
      </c>
      <c r="HS16" t="s">
        <v>400</v>
      </c>
      <c r="HZ16" t="s">
        <v>400</v>
      </c>
      <c r="IA16" t="s">
        <v>384</v>
      </c>
      <c r="IB16" t="s">
        <v>384</v>
      </c>
      <c r="IC16" t="s">
        <v>395</v>
      </c>
      <c r="ID16" t="s">
        <v>396</v>
      </c>
      <c r="IE16" t="s">
        <v>396</v>
      </c>
      <c r="II16" t="s">
        <v>396</v>
      </c>
      <c r="IM16" t="s">
        <v>380</v>
      </c>
      <c r="IN16" t="s">
        <v>380</v>
      </c>
      <c r="IO16" t="s">
        <v>391</v>
      </c>
      <c r="IP16" t="s">
        <v>391</v>
      </c>
      <c r="IQ16" t="s">
        <v>404</v>
      </c>
      <c r="IR16" t="s">
        <v>404</v>
      </c>
      <c r="IS16" t="s">
        <v>400</v>
      </c>
      <c r="IT16" t="s">
        <v>400</v>
      </c>
      <c r="IU16" t="s">
        <v>400</v>
      </c>
      <c r="IV16" t="s">
        <v>400</v>
      </c>
      <c r="IW16" t="s">
        <v>400</v>
      </c>
      <c r="IX16" t="s">
        <v>400</v>
      </c>
      <c r="IY16" t="s">
        <v>382</v>
      </c>
      <c r="IZ16" t="s">
        <v>400</v>
      </c>
      <c r="JB16" t="s">
        <v>385</v>
      </c>
      <c r="JC16" t="s">
        <v>385</v>
      </c>
      <c r="JD16" t="s">
        <v>382</v>
      </c>
      <c r="JE16" t="s">
        <v>382</v>
      </c>
      <c r="JF16" t="s">
        <v>382</v>
      </c>
      <c r="JG16" t="s">
        <v>382</v>
      </c>
      <c r="JH16" t="s">
        <v>382</v>
      </c>
      <c r="JI16" t="s">
        <v>384</v>
      </c>
      <c r="JJ16" t="s">
        <v>384</v>
      </c>
      <c r="JK16" t="s">
        <v>384</v>
      </c>
      <c r="JL16" t="s">
        <v>382</v>
      </c>
      <c r="JM16" t="s">
        <v>380</v>
      </c>
      <c r="JN16" t="s">
        <v>391</v>
      </c>
      <c r="JO16" t="s">
        <v>384</v>
      </c>
      <c r="JP16" t="s">
        <v>384</v>
      </c>
    </row>
    <row r="17" spans="1:276">
      <c r="A17">
        <v>1</v>
      </c>
      <c r="B17">
        <v>1690554042</v>
      </c>
      <c r="C17">
        <v>0</v>
      </c>
      <c r="D17" t="s">
        <v>405</v>
      </c>
      <c r="E17" t="s">
        <v>406</v>
      </c>
      <c r="F17" t="s">
        <v>407</v>
      </c>
      <c r="I17" t="s">
        <v>408</v>
      </c>
      <c r="K17" t="s">
        <v>409</v>
      </c>
      <c r="L17" t="s">
        <v>410</v>
      </c>
      <c r="M17">
        <v>1690554042</v>
      </c>
      <c r="N17">
        <f>(O17)/1000</f>
        <v>0</v>
      </c>
      <c r="O17">
        <f>1000*CY17*AM17*(CU17-CV17)/(100*CN17*(1000-AM17*CU17))</f>
        <v>0</v>
      </c>
      <c r="P17">
        <f>CY17*AM17*(CT17-CS17*(1000-AM17*CV17)/(1000-AM17*CU17))/(100*CN17)</f>
        <v>0</v>
      </c>
      <c r="Q17">
        <f>CS17 - IF(AM17&gt;1, P17*CN17*100.0/(AO17*DG17), 0)</f>
        <v>0</v>
      </c>
      <c r="R17">
        <f>((X17-N17/2)*Q17-P17)/(X17+N17/2)</f>
        <v>0</v>
      </c>
      <c r="S17">
        <f>R17*(CZ17+DA17)/1000.0</f>
        <v>0</v>
      </c>
      <c r="T17">
        <f>(CS17 - IF(AM17&gt;1, P17*CN17*100.0/(AO17*DG17), 0))*(CZ17+DA17)/1000.0</f>
        <v>0</v>
      </c>
      <c r="U17">
        <f>2.0/((1/W17-1/V17)+SIGN(W17)*SQRT((1/W17-1/V17)*(1/W17-1/V17) + 4*CO17/((CO17+1)*(CO17+1))*(2*1/W17*1/V17-1/V17*1/V17)))</f>
        <v>0</v>
      </c>
      <c r="V17">
        <f>IF(LEFT(CP17,1)&lt;&gt;"0",IF(LEFT(CP17,1)="1",3.0,CQ17),$D$5+$E$5*(DG17*CZ17/($K$5*1000))+$F$5*(DG17*CZ17/($K$5*1000))*MAX(MIN(CN17,$J$5),$I$5)*MAX(MIN(CN17,$J$5),$I$5)+$G$5*MAX(MIN(CN17,$J$5),$I$5)*(DG17*CZ17/($K$5*1000))+$H$5*(DG17*CZ17/($K$5*1000))*(DG17*CZ17/($K$5*1000)))</f>
        <v>0</v>
      </c>
      <c r="W17">
        <f>N17*(1000-(1000*0.61365*exp(17.502*AA17/(240.97+AA17))/(CZ17+DA17)+CU17)/2)/(1000*0.61365*exp(17.502*AA17/(240.97+AA17))/(CZ17+DA17)-CU17)</f>
        <v>0</v>
      </c>
      <c r="X17">
        <f>1/((CO17+1)/(U17/1.6)+1/(V17/1.37)) + CO17/((CO17+1)/(U17/1.6) + CO17/(V17/1.37))</f>
        <v>0</v>
      </c>
      <c r="Y17">
        <f>(CJ17*CM17)</f>
        <v>0</v>
      </c>
      <c r="Z17">
        <f>(DB17+(Y17+2*0.95*5.67E-8*(((DB17+$B$7)+273)^4-(DB17+273)^4)-44100*N17)/(1.84*29.3*V17+8*0.95*5.67E-8*(DB17+273)^3))</f>
        <v>0</v>
      </c>
      <c r="AA17">
        <f>($C$7*DC17+$D$7*DD17+$E$7*Z17)</f>
        <v>0</v>
      </c>
      <c r="AB17">
        <f>0.61365*exp(17.502*AA17/(240.97+AA17))</f>
        <v>0</v>
      </c>
      <c r="AC17">
        <f>(AD17/AE17*100)</f>
        <v>0</v>
      </c>
      <c r="AD17">
        <f>CU17*(CZ17+DA17)/1000</f>
        <v>0</v>
      </c>
      <c r="AE17">
        <f>0.61365*exp(17.502*DB17/(240.97+DB17))</f>
        <v>0</v>
      </c>
      <c r="AF17">
        <f>(AB17-CU17*(CZ17+DA17)/1000)</f>
        <v>0</v>
      </c>
      <c r="AG17">
        <f>(-N17*44100)</f>
        <v>0</v>
      </c>
      <c r="AH17">
        <f>2*29.3*V17*0.92*(DB17-AA17)</f>
        <v>0</v>
      </c>
      <c r="AI17">
        <f>2*0.95*5.67E-8*(((DB17+$B$7)+273)^4-(AA17+273)^4)</f>
        <v>0</v>
      </c>
      <c r="AJ17">
        <f>Y17+AI17+AG17+AH17</f>
        <v>0</v>
      </c>
      <c r="AK17">
        <v>0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MAX(0,($B$13+$C$13*DG17)/(1+$D$13*DG17)*CZ17/(DB17+273)*$E$13)</f>
        <v>0</v>
      </c>
      <c r="AP17" t="s">
        <v>411</v>
      </c>
      <c r="AQ17">
        <v>0</v>
      </c>
      <c r="AR17">
        <v>0</v>
      </c>
      <c r="AS17">
        <v>0</v>
      </c>
      <c r="AT17">
        <f>1-AR17/AS17</f>
        <v>0</v>
      </c>
      <c r="AU17">
        <v>-1</v>
      </c>
      <c r="AV17" t="s">
        <v>412</v>
      </c>
      <c r="AW17">
        <v>10567</v>
      </c>
      <c r="AX17">
        <v>390.5814800000001</v>
      </c>
      <c r="AY17">
        <v>429.7</v>
      </c>
      <c r="AZ17">
        <f>1-AX17/AY17</f>
        <v>0</v>
      </c>
      <c r="BA17">
        <v>0.5</v>
      </c>
      <c r="BB17">
        <f>CK17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411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 t="s">
        <v>411</v>
      </c>
      <c r="BS17" t="s">
        <v>411</v>
      </c>
      <c r="BT17" t="s">
        <v>411</v>
      </c>
      <c r="BU17" t="s">
        <v>411</v>
      </c>
      <c r="BV17" t="s">
        <v>411</v>
      </c>
      <c r="BW17" t="s">
        <v>411</v>
      </c>
      <c r="BX17" t="s">
        <v>411</v>
      </c>
      <c r="BY17" t="s">
        <v>411</v>
      </c>
      <c r="BZ17" t="s">
        <v>411</v>
      </c>
      <c r="CA17" t="s">
        <v>411</v>
      </c>
      <c r="CB17" t="s">
        <v>411</v>
      </c>
      <c r="CC17" t="s">
        <v>411</v>
      </c>
      <c r="CD17" t="s">
        <v>411</v>
      </c>
      <c r="CE17" t="s">
        <v>411</v>
      </c>
      <c r="CF17" t="s">
        <v>411</v>
      </c>
      <c r="CG17" t="s">
        <v>411</v>
      </c>
      <c r="CH17" t="s">
        <v>411</v>
      </c>
      <c r="CI17" t="s">
        <v>411</v>
      </c>
      <c r="CJ17">
        <f>$B$11*DH17+$C$11*DI17+$F$11*DT17*(1-DW17)</f>
        <v>0</v>
      </c>
      <c r="CK17">
        <f>CJ17*CL17</f>
        <v>0</v>
      </c>
      <c r="CL17">
        <f>($B$11*$D$9+$C$11*$D$9+$F$11*((EG17+DY17)/MAX(EG17+DY17+EH17, 0.1)*$I$9+EH17/MAX(EG17+DY17+EH17, 0.1)*$J$9))/($B$11+$C$11+$F$11)</f>
        <v>0</v>
      </c>
      <c r="CM17">
        <f>($B$11*$K$9+$C$11*$K$9+$F$11*((EG17+DY17)/MAX(EG17+DY17+EH17, 0.1)*$P$9+EH17/MAX(EG17+DY17+EH17, 0.1)*$Q$9))/($B$11+$C$11+$F$11)</f>
        <v>0</v>
      </c>
      <c r="CN17">
        <v>6</v>
      </c>
      <c r="CO17">
        <v>0.5</v>
      </c>
      <c r="CP17" t="s">
        <v>413</v>
      </c>
      <c r="CQ17">
        <v>2</v>
      </c>
      <c r="CR17">
        <v>1690554042</v>
      </c>
      <c r="CS17">
        <v>410.434</v>
      </c>
      <c r="CT17">
        <v>415.686</v>
      </c>
      <c r="CU17">
        <v>22.922</v>
      </c>
      <c r="CV17">
        <v>22.3542</v>
      </c>
      <c r="CW17">
        <v>409.098</v>
      </c>
      <c r="CX17">
        <v>22.626</v>
      </c>
      <c r="CY17">
        <v>600.059</v>
      </c>
      <c r="CZ17">
        <v>101.373</v>
      </c>
      <c r="DA17">
        <v>0.0998975</v>
      </c>
      <c r="DB17">
        <v>27.5906</v>
      </c>
      <c r="DC17">
        <v>27.9745</v>
      </c>
      <c r="DD17">
        <v>999.9</v>
      </c>
      <c r="DE17">
        <v>0</v>
      </c>
      <c r="DF17">
        <v>0</v>
      </c>
      <c r="DG17">
        <v>10019.4</v>
      </c>
      <c r="DH17">
        <v>0</v>
      </c>
      <c r="DI17">
        <v>997.576</v>
      </c>
      <c r="DJ17">
        <v>-5.51364</v>
      </c>
      <c r="DK17">
        <v>419.832</v>
      </c>
      <c r="DL17">
        <v>425.191</v>
      </c>
      <c r="DM17">
        <v>0.654354</v>
      </c>
      <c r="DN17">
        <v>415.686</v>
      </c>
      <c r="DO17">
        <v>22.3542</v>
      </c>
      <c r="DP17">
        <v>2.33244</v>
      </c>
      <c r="DQ17">
        <v>2.26611</v>
      </c>
      <c r="DR17">
        <v>19.9022</v>
      </c>
      <c r="DS17">
        <v>19.4375</v>
      </c>
      <c r="DT17">
        <v>1499.94</v>
      </c>
      <c r="DU17">
        <v>0.972997</v>
      </c>
      <c r="DV17">
        <v>0.0270034</v>
      </c>
      <c r="DW17">
        <v>0</v>
      </c>
      <c r="DX17">
        <v>390.352</v>
      </c>
      <c r="DY17">
        <v>4.99931</v>
      </c>
      <c r="DZ17">
        <v>9190.15</v>
      </c>
      <c r="EA17">
        <v>13258.7</v>
      </c>
      <c r="EB17">
        <v>38.5</v>
      </c>
      <c r="EC17">
        <v>40.375</v>
      </c>
      <c r="ED17">
        <v>38.937</v>
      </c>
      <c r="EE17">
        <v>40.125</v>
      </c>
      <c r="EF17">
        <v>40.312</v>
      </c>
      <c r="EG17">
        <v>1454.57</v>
      </c>
      <c r="EH17">
        <v>40.37</v>
      </c>
      <c r="EI17">
        <v>0</v>
      </c>
      <c r="EJ17">
        <v>1690554041.6</v>
      </c>
      <c r="EK17">
        <v>0</v>
      </c>
      <c r="EL17">
        <v>390.5814800000001</v>
      </c>
      <c r="EM17">
        <v>-3.292769221753793</v>
      </c>
      <c r="EN17">
        <v>-2.898460998339979</v>
      </c>
      <c r="EO17">
        <v>9256.7968</v>
      </c>
      <c r="EP17">
        <v>15</v>
      </c>
      <c r="EQ17">
        <v>1690554062</v>
      </c>
      <c r="ER17" t="s">
        <v>414</v>
      </c>
      <c r="ES17">
        <v>1690554059</v>
      </c>
      <c r="ET17">
        <v>1690554062</v>
      </c>
      <c r="EU17">
        <v>1</v>
      </c>
      <c r="EV17">
        <v>0.262</v>
      </c>
      <c r="EW17">
        <v>-0.07099999999999999</v>
      </c>
      <c r="EX17">
        <v>1.336</v>
      </c>
      <c r="EY17">
        <v>0.296</v>
      </c>
      <c r="EZ17">
        <v>416</v>
      </c>
      <c r="FA17">
        <v>22</v>
      </c>
      <c r="FB17">
        <v>0.32</v>
      </c>
      <c r="FC17">
        <v>0.17</v>
      </c>
      <c r="FD17">
        <v>-5.544013658536585</v>
      </c>
      <c r="FE17">
        <v>0.533329756097552</v>
      </c>
      <c r="FF17">
        <v>0.07977910190801384</v>
      </c>
      <c r="FG17">
        <v>1</v>
      </c>
      <c r="FH17">
        <v>410.2884838709678</v>
      </c>
      <c r="FI17">
        <v>-0.6272419354837621</v>
      </c>
      <c r="FJ17">
        <v>0.05352411031502771</v>
      </c>
      <c r="FK17">
        <v>1</v>
      </c>
      <c r="FL17">
        <v>0.6628164634146341</v>
      </c>
      <c r="FM17">
        <v>0.4945593240418129</v>
      </c>
      <c r="FN17">
        <v>0.06516155215368899</v>
      </c>
      <c r="FO17">
        <v>1</v>
      </c>
      <c r="FP17">
        <v>22.99706451612903</v>
      </c>
      <c r="FQ17">
        <v>0.2447467741935622</v>
      </c>
      <c r="FR17">
        <v>0.02828150596422653</v>
      </c>
      <c r="FS17">
        <v>1</v>
      </c>
      <c r="FT17">
        <v>4</v>
      </c>
      <c r="FU17">
        <v>4</v>
      </c>
      <c r="FV17" t="s">
        <v>415</v>
      </c>
      <c r="FW17">
        <v>3.17741</v>
      </c>
      <c r="FX17">
        <v>2.79702</v>
      </c>
      <c r="FY17">
        <v>0.103108</v>
      </c>
      <c r="FZ17">
        <v>0.104898</v>
      </c>
      <c r="GA17">
        <v>0.11644</v>
      </c>
      <c r="GB17">
        <v>0.115502</v>
      </c>
      <c r="GC17">
        <v>28045.7</v>
      </c>
      <c r="GD17">
        <v>22286.4</v>
      </c>
      <c r="GE17">
        <v>29227</v>
      </c>
      <c r="GF17">
        <v>24392.2</v>
      </c>
      <c r="GG17">
        <v>32830.6</v>
      </c>
      <c r="GH17">
        <v>31472.1</v>
      </c>
      <c r="GI17">
        <v>40310.5</v>
      </c>
      <c r="GJ17">
        <v>39789.6</v>
      </c>
      <c r="GK17">
        <v>2.15765</v>
      </c>
      <c r="GL17">
        <v>1.90508</v>
      </c>
      <c r="GM17">
        <v>0.131521</v>
      </c>
      <c r="GN17">
        <v>0</v>
      </c>
      <c r="GO17">
        <v>25.8233</v>
      </c>
      <c r="GP17">
        <v>999.9</v>
      </c>
      <c r="GQ17">
        <v>65.59999999999999</v>
      </c>
      <c r="GR17">
        <v>27.9</v>
      </c>
      <c r="GS17">
        <v>24.4136</v>
      </c>
      <c r="GT17">
        <v>61.9199</v>
      </c>
      <c r="GU17">
        <v>33.1691</v>
      </c>
      <c r="GV17">
        <v>1</v>
      </c>
      <c r="GW17">
        <v>0.0271875</v>
      </c>
      <c r="GX17">
        <v>1.57754</v>
      </c>
      <c r="GY17">
        <v>20.2584</v>
      </c>
      <c r="GZ17">
        <v>5.22747</v>
      </c>
      <c r="HA17">
        <v>11.9093</v>
      </c>
      <c r="HB17">
        <v>4.9638</v>
      </c>
      <c r="HC17">
        <v>3.292</v>
      </c>
      <c r="HD17">
        <v>9999</v>
      </c>
      <c r="HE17">
        <v>9999</v>
      </c>
      <c r="HF17">
        <v>9999</v>
      </c>
      <c r="HG17">
        <v>999.9</v>
      </c>
      <c r="HH17">
        <v>1.87665</v>
      </c>
      <c r="HI17">
        <v>1.87486</v>
      </c>
      <c r="HJ17">
        <v>1.87363</v>
      </c>
      <c r="HK17">
        <v>1.87271</v>
      </c>
      <c r="HL17">
        <v>1.87436</v>
      </c>
      <c r="HM17">
        <v>1.86926</v>
      </c>
      <c r="HN17">
        <v>1.87349</v>
      </c>
      <c r="HO17">
        <v>1.87852</v>
      </c>
      <c r="HP17">
        <v>0</v>
      </c>
      <c r="HQ17">
        <v>0</v>
      </c>
      <c r="HR17">
        <v>0</v>
      </c>
      <c r="HS17">
        <v>0</v>
      </c>
      <c r="HT17" t="s">
        <v>416</v>
      </c>
      <c r="HU17" t="s">
        <v>417</v>
      </c>
      <c r="HV17" t="s">
        <v>418</v>
      </c>
      <c r="HW17" t="s">
        <v>419</v>
      </c>
      <c r="HX17" t="s">
        <v>419</v>
      </c>
      <c r="HY17" t="s">
        <v>418</v>
      </c>
      <c r="HZ17">
        <v>0</v>
      </c>
      <c r="IA17">
        <v>100</v>
      </c>
      <c r="IB17">
        <v>100</v>
      </c>
      <c r="IC17">
        <v>1.336</v>
      </c>
      <c r="ID17">
        <v>0.296</v>
      </c>
      <c r="IE17">
        <v>0.9687125803181105</v>
      </c>
      <c r="IF17">
        <v>0.0006505169527216642</v>
      </c>
      <c r="IG17">
        <v>-9.946525650119643E-07</v>
      </c>
      <c r="IH17">
        <v>9.726639054903232E-11</v>
      </c>
      <c r="II17">
        <v>0.024</v>
      </c>
      <c r="IJ17">
        <v>-0.001002495894158835</v>
      </c>
      <c r="IK17">
        <v>0.0007384742138202362</v>
      </c>
      <c r="IL17">
        <v>2.770066711642725E-07</v>
      </c>
      <c r="IM17">
        <v>0</v>
      </c>
      <c r="IN17">
        <v>1810</v>
      </c>
      <c r="IO17">
        <v>1</v>
      </c>
      <c r="IP17">
        <v>29</v>
      </c>
      <c r="IQ17">
        <v>1281.1</v>
      </c>
      <c r="IR17">
        <v>1280.9</v>
      </c>
      <c r="IS17">
        <v>1.07788</v>
      </c>
      <c r="IT17">
        <v>2.40234</v>
      </c>
      <c r="IU17">
        <v>1.42578</v>
      </c>
      <c r="IV17">
        <v>2.27539</v>
      </c>
      <c r="IW17">
        <v>1.54785</v>
      </c>
      <c r="IX17">
        <v>2.46582</v>
      </c>
      <c r="IY17">
        <v>31.6298</v>
      </c>
      <c r="IZ17">
        <v>15.6818</v>
      </c>
      <c r="JA17">
        <v>18</v>
      </c>
      <c r="JB17">
        <v>624.8920000000001</v>
      </c>
      <c r="JC17">
        <v>451.71</v>
      </c>
      <c r="JD17">
        <v>25.107</v>
      </c>
      <c r="JE17">
        <v>27.6519</v>
      </c>
      <c r="JF17">
        <v>29.9981</v>
      </c>
      <c r="JG17">
        <v>27.6028</v>
      </c>
      <c r="JH17">
        <v>27.55</v>
      </c>
      <c r="JI17">
        <v>21.6093</v>
      </c>
      <c r="JJ17">
        <v>3.56304</v>
      </c>
      <c r="JK17">
        <v>100</v>
      </c>
      <c r="JL17">
        <v>25.2359</v>
      </c>
      <c r="JM17">
        <v>415.863</v>
      </c>
      <c r="JN17">
        <v>21.8207</v>
      </c>
      <c r="JO17">
        <v>95.2222</v>
      </c>
      <c r="JP17">
        <v>101.239</v>
      </c>
    </row>
    <row r="18" spans="1:276">
      <c r="A18">
        <v>2</v>
      </c>
      <c r="B18">
        <v>1690554171</v>
      </c>
      <c r="C18">
        <v>129</v>
      </c>
      <c r="D18" t="s">
        <v>420</v>
      </c>
      <c r="E18" t="s">
        <v>421</v>
      </c>
      <c r="F18" t="s">
        <v>407</v>
      </c>
      <c r="I18" t="s">
        <v>408</v>
      </c>
      <c r="K18" t="s">
        <v>409</v>
      </c>
      <c r="L18" t="s">
        <v>410</v>
      </c>
      <c r="M18">
        <v>1690554171</v>
      </c>
      <c r="N18">
        <f>(O18)/1000</f>
        <v>0</v>
      </c>
      <c r="O18">
        <f>1000*CY18*AM18*(CU18-CV18)/(100*CN18*(1000-AM18*CU18))</f>
        <v>0</v>
      </c>
      <c r="P18">
        <f>CY18*AM18*(CT18-CS18*(1000-AM18*CV18)/(1000-AM18*CU18))/(100*CN18)</f>
        <v>0</v>
      </c>
      <c r="Q18">
        <f>CS18 - IF(AM18&gt;1, P18*CN18*100.0/(AO18*DG18), 0)</f>
        <v>0</v>
      </c>
      <c r="R18">
        <f>((X18-N18/2)*Q18-P18)/(X18+N18/2)</f>
        <v>0</v>
      </c>
      <c r="S18">
        <f>R18*(CZ18+DA18)/1000.0</f>
        <v>0</v>
      </c>
      <c r="T18">
        <f>(CS18 - IF(AM18&gt;1, P18*CN18*100.0/(AO18*DG18), 0))*(CZ18+DA18)/1000.0</f>
        <v>0</v>
      </c>
      <c r="U18">
        <f>2.0/((1/W18-1/V18)+SIGN(W18)*SQRT((1/W18-1/V18)*(1/W18-1/V18) + 4*CO18/((CO18+1)*(CO18+1))*(2*1/W18*1/V18-1/V18*1/V18)))</f>
        <v>0</v>
      </c>
      <c r="V18">
        <f>IF(LEFT(CP18,1)&lt;&gt;"0",IF(LEFT(CP18,1)="1",3.0,CQ18),$D$5+$E$5*(DG18*CZ18/($K$5*1000))+$F$5*(DG18*CZ18/($K$5*1000))*MAX(MIN(CN18,$J$5),$I$5)*MAX(MIN(CN18,$J$5),$I$5)+$G$5*MAX(MIN(CN18,$J$5),$I$5)*(DG18*CZ18/($K$5*1000))+$H$5*(DG18*CZ18/($K$5*1000))*(DG18*CZ18/($K$5*1000)))</f>
        <v>0</v>
      </c>
      <c r="W18">
        <f>N18*(1000-(1000*0.61365*exp(17.502*AA18/(240.97+AA18))/(CZ18+DA18)+CU18)/2)/(1000*0.61365*exp(17.502*AA18/(240.97+AA18))/(CZ18+DA18)-CU18)</f>
        <v>0</v>
      </c>
      <c r="X18">
        <f>1/((CO18+1)/(U18/1.6)+1/(V18/1.37)) + CO18/((CO18+1)/(U18/1.6) + CO18/(V18/1.37))</f>
        <v>0</v>
      </c>
      <c r="Y18">
        <f>(CJ18*CM18)</f>
        <v>0</v>
      </c>
      <c r="Z18">
        <f>(DB18+(Y18+2*0.95*5.67E-8*(((DB18+$B$7)+273)^4-(DB18+273)^4)-44100*N18)/(1.84*29.3*V18+8*0.95*5.67E-8*(DB18+273)^3))</f>
        <v>0</v>
      </c>
      <c r="AA18">
        <f>($C$7*DC18+$D$7*DD18+$E$7*Z18)</f>
        <v>0</v>
      </c>
      <c r="AB18">
        <f>0.61365*exp(17.502*AA18/(240.97+AA18))</f>
        <v>0</v>
      </c>
      <c r="AC18">
        <f>(AD18/AE18*100)</f>
        <v>0</v>
      </c>
      <c r="AD18">
        <f>CU18*(CZ18+DA18)/1000</f>
        <v>0</v>
      </c>
      <c r="AE18">
        <f>0.61365*exp(17.502*DB18/(240.97+DB18))</f>
        <v>0</v>
      </c>
      <c r="AF18">
        <f>(AB18-CU18*(CZ18+DA18)/1000)</f>
        <v>0</v>
      </c>
      <c r="AG18">
        <f>(-N18*44100)</f>
        <v>0</v>
      </c>
      <c r="AH18">
        <f>2*29.3*V18*0.92*(DB18-AA18)</f>
        <v>0</v>
      </c>
      <c r="AI18">
        <f>2*0.95*5.67E-8*(((DB18+$B$7)+273)^4-(AA18+273)^4)</f>
        <v>0</v>
      </c>
      <c r="AJ18">
        <f>Y18+AI18+AG18+AH18</f>
        <v>0</v>
      </c>
      <c r="AK18">
        <v>0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MAX(0,($B$13+$C$13*DG18)/(1+$D$13*DG18)*CZ18/(DB18+273)*$E$13)</f>
        <v>0</v>
      </c>
      <c r="AP18" t="s">
        <v>411</v>
      </c>
      <c r="AQ18">
        <v>0</v>
      </c>
      <c r="AR18">
        <v>0</v>
      </c>
      <c r="AS18">
        <v>0</v>
      </c>
      <c r="AT18">
        <f>1-AR18/AS18</f>
        <v>0</v>
      </c>
      <c r="AU18">
        <v>-1</v>
      </c>
      <c r="AV18" t="s">
        <v>422</v>
      </c>
      <c r="AW18">
        <v>10571.1</v>
      </c>
      <c r="AX18">
        <v>381.3547307692307</v>
      </c>
      <c r="AY18">
        <v>442.79</v>
      </c>
      <c r="AZ18">
        <f>1-AX18/AY18</f>
        <v>0</v>
      </c>
      <c r="BA18">
        <v>0.5</v>
      </c>
      <c r="BB18">
        <f>CK18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411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 t="s">
        <v>411</v>
      </c>
      <c r="BS18" t="s">
        <v>411</v>
      </c>
      <c r="BT18" t="s">
        <v>411</v>
      </c>
      <c r="BU18" t="s">
        <v>411</v>
      </c>
      <c r="BV18" t="s">
        <v>411</v>
      </c>
      <c r="BW18" t="s">
        <v>411</v>
      </c>
      <c r="BX18" t="s">
        <v>411</v>
      </c>
      <c r="BY18" t="s">
        <v>411</v>
      </c>
      <c r="BZ18" t="s">
        <v>411</v>
      </c>
      <c r="CA18" t="s">
        <v>411</v>
      </c>
      <c r="CB18" t="s">
        <v>411</v>
      </c>
      <c r="CC18" t="s">
        <v>411</v>
      </c>
      <c r="CD18" t="s">
        <v>411</v>
      </c>
      <c r="CE18" t="s">
        <v>411</v>
      </c>
      <c r="CF18" t="s">
        <v>411</v>
      </c>
      <c r="CG18" t="s">
        <v>411</v>
      </c>
      <c r="CH18" t="s">
        <v>411</v>
      </c>
      <c r="CI18" t="s">
        <v>411</v>
      </c>
      <c r="CJ18">
        <f>$B$11*DH18+$C$11*DI18+$F$11*DT18*(1-DW18)</f>
        <v>0</v>
      </c>
      <c r="CK18">
        <f>CJ18*CL18</f>
        <v>0</v>
      </c>
      <c r="CL18">
        <f>($B$11*$D$9+$C$11*$D$9+$F$11*((EG18+DY18)/MAX(EG18+DY18+EH18, 0.1)*$I$9+EH18/MAX(EG18+DY18+EH18, 0.1)*$J$9))/($B$11+$C$11+$F$11)</f>
        <v>0</v>
      </c>
      <c r="CM18">
        <f>($B$11*$K$9+$C$11*$K$9+$F$11*((EG18+DY18)/MAX(EG18+DY18+EH18, 0.1)*$P$9+EH18/MAX(EG18+DY18+EH18, 0.1)*$Q$9))/($B$11+$C$11+$F$11)</f>
        <v>0</v>
      </c>
      <c r="CN18">
        <v>6</v>
      </c>
      <c r="CO18">
        <v>0.5</v>
      </c>
      <c r="CP18" t="s">
        <v>413</v>
      </c>
      <c r="CQ18">
        <v>2</v>
      </c>
      <c r="CR18">
        <v>1690554171</v>
      </c>
      <c r="CS18">
        <v>410.017</v>
      </c>
      <c r="CT18">
        <v>415.271</v>
      </c>
      <c r="CU18">
        <v>22.8958</v>
      </c>
      <c r="CV18">
        <v>22.264</v>
      </c>
      <c r="CW18">
        <v>408.681</v>
      </c>
      <c r="CX18">
        <v>22.6068</v>
      </c>
      <c r="CY18">
        <v>600.11</v>
      </c>
      <c r="CZ18">
        <v>101.371</v>
      </c>
      <c r="DA18">
        <v>0.09974520000000001</v>
      </c>
      <c r="DB18">
        <v>27.2271</v>
      </c>
      <c r="DC18">
        <v>27.3278</v>
      </c>
      <c r="DD18">
        <v>999.9</v>
      </c>
      <c r="DE18">
        <v>0</v>
      </c>
      <c r="DF18">
        <v>0</v>
      </c>
      <c r="DG18">
        <v>9979.379999999999</v>
      </c>
      <c r="DH18">
        <v>0</v>
      </c>
      <c r="DI18">
        <v>1004.23</v>
      </c>
      <c r="DJ18">
        <v>-5.25366</v>
      </c>
      <c r="DK18">
        <v>419.634</v>
      </c>
      <c r="DL18">
        <v>424.727</v>
      </c>
      <c r="DM18">
        <v>0.653498</v>
      </c>
      <c r="DN18">
        <v>415.271</v>
      </c>
      <c r="DO18">
        <v>22.264</v>
      </c>
      <c r="DP18">
        <v>2.32318</v>
      </c>
      <c r="DQ18">
        <v>2.25693</v>
      </c>
      <c r="DR18">
        <v>19.838</v>
      </c>
      <c r="DS18">
        <v>19.3723</v>
      </c>
      <c r="DT18">
        <v>999.92</v>
      </c>
      <c r="DU18">
        <v>0.960009</v>
      </c>
      <c r="DV18">
        <v>0.0399914</v>
      </c>
      <c r="DW18">
        <v>0</v>
      </c>
      <c r="DX18">
        <v>381.437</v>
      </c>
      <c r="DY18">
        <v>4.99931</v>
      </c>
      <c r="DZ18">
        <v>7316</v>
      </c>
      <c r="EA18">
        <v>8784.18</v>
      </c>
      <c r="EB18">
        <v>38.937</v>
      </c>
      <c r="EC18">
        <v>40.5</v>
      </c>
      <c r="ED18">
        <v>39.687</v>
      </c>
      <c r="EE18">
        <v>39.937</v>
      </c>
      <c r="EF18">
        <v>40.187</v>
      </c>
      <c r="EG18">
        <v>955.13</v>
      </c>
      <c r="EH18">
        <v>39.79</v>
      </c>
      <c r="EI18">
        <v>0</v>
      </c>
      <c r="EJ18">
        <v>128.7000000476837</v>
      </c>
      <c r="EK18">
        <v>0</v>
      </c>
      <c r="EL18">
        <v>381.3547307692307</v>
      </c>
      <c r="EM18">
        <v>0.03517949240976857</v>
      </c>
      <c r="EN18">
        <v>-102.4311100720628</v>
      </c>
      <c r="EO18">
        <v>7317.315000000001</v>
      </c>
      <c r="EP18">
        <v>15</v>
      </c>
      <c r="EQ18">
        <v>1690554190</v>
      </c>
      <c r="ER18" t="s">
        <v>423</v>
      </c>
      <c r="ES18">
        <v>1690554059</v>
      </c>
      <c r="ET18">
        <v>1690554190</v>
      </c>
      <c r="EU18">
        <v>2</v>
      </c>
      <c r="EV18">
        <v>0.262</v>
      </c>
      <c r="EW18">
        <v>-0.002</v>
      </c>
      <c r="EX18">
        <v>1.336</v>
      </c>
      <c r="EY18">
        <v>0.289</v>
      </c>
      <c r="EZ18">
        <v>416</v>
      </c>
      <c r="FA18">
        <v>22</v>
      </c>
      <c r="FB18">
        <v>0.32</v>
      </c>
      <c r="FC18">
        <v>0.13</v>
      </c>
      <c r="FD18">
        <v>-5.212277073170731</v>
      </c>
      <c r="FE18">
        <v>-0.3738294773519293</v>
      </c>
      <c r="FF18">
        <v>0.06305674359959362</v>
      </c>
      <c r="FG18">
        <v>1</v>
      </c>
      <c r="FH18">
        <v>410.0644516129032</v>
      </c>
      <c r="FI18">
        <v>-0.1584193548394</v>
      </c>
      <c r="FJ18">
        <v>0.02885764695398889</v>
      </c>
      <c r="FK18">
        <v>1</v>
      </c>
      <c r="FL18">
        <v>0.5895735609756098</v>
      </c>
      <c r="FM18">
        <v>0.4826224390243907</v>
      </c>
      <c r="FN18">
        <v>0.0485818237600858</v>
      </c>
      <c r="FO18">
        <v>1</v>
      </c>
      <c r="FP18">
        <v>22.88493870967742</v>
      </c>
      <c r="FQ18">
        <v>0.1740967741935714</v>
      </c>
      <c r="FR18">
        <v>0.01314391009283812</v>
      </c>
      <c r="FS18">
        <v>1</v>
      </c>
      <c r="FT18">
        <v>4</v>
      </c>
      <c r="FU18">
        <v>4</v>
      </c>
      <c r="FV18" t="s">
        <v>415</v>
      </c>
      <c r="FW18">
        <v>3.1776</v>
      </c>
      <c r="FX18">
        <v>2.79652</v>
      </c>
      <c r="FY18">
        <v>0.103036</v>
      </c>
      <c r="FZ18">
        <v>0.104826</v>
      </c>
      <c r="GA18">
        <v>0.116379</v>
      </c>
      <c r="GB18">
        <v>0.115187</v>
      </c>
      <c r="GC18">
        <v>28047.2</v>
      </c>
      <c r="GD18">
        <v>22288.5</v>
      </c>
      <c r="GE18">
        <v>29225.9</v>
      </c>
      <c r="GF18">
        <v>24392.3</v>
      </c>
      <c r="GG18">
        <v>32831.7</v>
      </c>
      <c r="GH18">
        <v>31483.7</v>
      </c>
      <c r="GI18">
        <v>40309.3</v>
      </c>
      <c r="GJ18">
        <v>39789.9</v>
      </c>
      <c r="GK18">
        <v>2.15935</v>
      </c>
      <c r="GL18">
        <v>1.90387</v>
      </c>
      <c r="GM18">
        <v>0.106394</v>
      </c>
      <c r="GN18">
        <v>0</v>
      </c>
      <c r="GO18">
        <v>25.5863</v>
      </c>
      <c r="GP18">
        <v>999.9</v>
      </c>
      <c r="GQ18">
        <v>65.7</v>
      </c>
      <c r="GR18">
        <v>28</v>
      </c>
      <c r="GS18">
        <v>24.5947</v>
      </c>
      <c r="GT18">
        <v>62.7599</v>
      </c>
      <c r="GU18">
        <v>33.2692</v>
      </c>
      <c r="GV18">
        <v>1</v>
      </c>
      <c r="GW18">
        <v>0.020376</v>
      </c>
      <c r="GX18">
        <v>-0.322111</v>
      </c>
      <c r="GY18">
        <v>20.2684</v>
      </c>
      <c r="GZ18">
        <v>5.22118</v>
      </c>
      <c r="HA18">
        <v>11.9081</v>
      </c>
      <c r="HB18">
        <v>4.9633</v>
      </c>
      <c r="HC18">
        <v>3.29137</v>
      </c>
      <c r="HD18">
        <v>9999</v>
      </c>
      <c r="HE18">
        <v>9999</v>
      </c>
      <c r="HF18">
        <v>9999</v>
      </c>
      <c r="HG18">
        <v>999.9</v>
      </c>
      <c r="HH18">
        <v>1.87663</v>
      </c>
      <c r="HI18">
        <v>1.87485</v>
      </c>
      <c r="HJ18">
        <v>1.87363</v>
      </c>
      <c r="HK18">
        <v>1.87271</v>
      </c>
      <c r="HL18">
        <v>1.87433</v>
      </c>
      <c r="HM18">
        <v>1.86924</v>
      </c>
      <c r="HN18">
        <v>1.87347</v>
      </c>
      <c r="HO18">
        <v>1.87851</v>
      </c>
      <c r="HP18">
        <v>0</v>
      </c>
      <c r="HQ18">
        <v>0</v>
      </c>
      <c r="HR18">
        <v>0</v>
      </c>
      <c r="HS18">
        <v>0</v>
      </c>
      <c r="HT18" t="s">
        <v>416</v>
      </c>
      <c r="HU18" t="s">
        <v>417</v>
      </c>
      <c r="HV18" t="s">
        <v>418</v>
      </c>
      <c r="HW18" t="s">
        <v>419</v>
      </c>
      <c r="HX18" t="s">
        <v>419</v>
      </c>
      <c r="HY18" t="s">
        <v>418</v>
      </c>
      <c r="HZ18">
        <v>0</v>
      </c>
      <c r="IA18">
        <v>100</v>
      </c>
      <c r="IB18">
        <v>100</v>
      </c>
      <c r="IC18">
        <v>1.336</v>
      </c>
      <c r="ID18">
        <v>0.289</v>
      </c>
      <c r="IE18">
        <v>1.230223931735029</v>
      </c>
      <c r="IF18">
        <v>0.0006505169527216642</v>
      </c>
      <c r="IG18">
        <v>-9.946525650119643E-07</v>
      </c>
      <c r="IH18">
        <v>9.726639054903232E-11</v>
      </c>
      <c r="II18">
        <v>-0.04727642009744273</v>
      </c>
      <c r="IJ18">
        <v>-0.001002495894158835</v>
      </c>
      <c r="IK18">
        <v>0.0007384742138202362</v>
      </c>
      <c r="IL18">
        <v>2.770066711642725E-07</v>
      </c>
      <c r="IM18">
        <v>0</v>
      </c>
      <c r="IN18">
        <v>1810</v>
      </c>
      <c r="IO18">
        <v>1</v>
      </c>
      <c r="IP18">
        <v>29</v>
      </c>
      <c r="IQ18">
        <v>1.9</v>
      </c>
      <c r="IR18">
        <v>1.8</v>
      </c>
      <c r="IS18">
        <v>1.0791</v>
      </c>
      <c r="IT18">
        <v>2.3999</v>
      </c>
      <c r="IU18">
        <v>1.42578</v>
      </c>
      <c r="IV18">
        <v>2.27539</v>
      </c>
      <c r="IW18">
        <v>1.54785</v>
      </c>
      <c r="IX18">
        <v>2.47803</v>
      </c>
      <c r="IY18">
        <v>31.5424</v>
      </c>
      <c r="IZ18">
        <v>15.6731</v>
      </c>
      <c r="JA18">
        <v>18</v>
      </c>
      <c r="JB18">
        <v>625.753</v>
      </c>
      <c r="JC18">
        <v>450.722</v>
      </c>
      <c r="JD18">
        <v>25.4301</v>
      </c>
      <c r="JE18">
        <v>27.593</v>
      </c>
      <c r="JF18">
        <v>29.9998</v>
      </c>
      <c r="JG18">
        <v>27.5658</v>
      </c>
      <c r="JH18">
        <v>27.5152</v>
      </c>
      <c r="JI18">
        <v>21.6328</v>
      </c>
      <c r="JJ18">
        <v>0</v>
      </c>
      <c r="JK18">
        <v>100</v>
      </c>
      <c r="JL18">
        <v>25.5269</v>
      </c>
      <c r="JM18">
        <v>415.366</v>
      </c>
      <c r="JN18">
        <v>22.576</v>
      </c>
      <c r="JO18">
        <v>95.21899999999999</v>
      </c>
      <c r="JP18">
        <v>101.24</v>
      </c>
    </row>
    <row r="19" spans="1:276">
      <c r="A19">
        <v>3</v>
      </c>
      <c r="B19">
        <v>1690554311</v>
      </c>
      <c r="C19">
        <v>269</v>
      </c>
      <c r="D19" t="s">
        <v>424</v>
      </c>
      <c r="E19" t="s">
        <v>425</v>
      </c>
      <c r="F19" t="s">
        <v>407</v>
      </c>
      <c r="I19" t="s">
        <v>408</v>
      </c>
      <c r="K19" t="s">
        <v>409</v>
      </c>
      <c r="L19" t="s">
        <v>410</v>
      </c>
      <c r="M19">
        <v>1690554311</v>
      </c>
      <c r="N19">
        <f>(O19)/1000</f>
        <v>0</v>
      </c>
      <c r="O19">
        <f>1000*CY19*AM19*(CU19-CV19)/(100*CN19*(1000-AM19*CU19))</f>
        <v>0</v>
      </c>
      <c r="P19">
        <f>CY19*AM19*(CT19-CS19*(1000-AM19*CV19)/(1000-AM19*CU19))/(100*CN19)</f>
        <v>0</v>
      </c>
      <c r="Q19">
        <f>CS19 - IF(AM19&gt;1, P19*CN19*100.0/(AO19*DG19), 0)</f>
        <v>0</v>
      </c>
      <c r="R19">
        <f>((X19-N19/2)*Q19-P19)/(X19+N19/2)</f>
        <v>0</v>
      </c>
      <c r="S19">
        <f>R19*(CZ19+DA19)/1000.0</f>
        <v>0</v>
      </c>
      <c r="T19">
        <f>(CS19 - IF(AM19&gt;1, P19*CN19*100.0/(AO19*DG19), 0))*(CZ19+DA19)/1000.0</f>
        <v>0</v>
      </c>
      <c r="U19">
        <f>2.0/((1/W19-1/V19)+SIGN(W19)*SQRT((1/W19-1/V19)*(1/W19-1/V19) + 4*CO19/((CO19+1)*(CO19+1))*(2*1/W19*1/V19-1/V19*1/V19)))</f>
        <v>0</v>
      </c>
      <c r="V19">
        <f>IF(LEFT(CP19,1)&lt;&gt;"0",IF(LEFT(CP19,1)="1",3.0,CQ19),$D$5+$E$5*(DG19*CZ19/($K$5*1000))+$F$5*(DG19*CZ19/($K$5*1000))*MAX(MIN(CN19,$J$5),$I$5)*MAX(MIN(CN19,$J$5),$I$5)+$G$5*MAX(MIN(CN19,$J$5),$I$5)*(DG19*CZ19/($K$5*1000))+$H$5*(DG19*CZ19/($K$5*1000))*(DG19*CZ19/($K$5*1000)))</f>
        <v>0</v>
      </c>
      <c r="W19">
        <f>N19*(1000-(1000*0.61365*exp(17.502*AA19/(240.97+AA19))/(CZ19+DA19)+CU19)/2)/(1000*0.61365*exp(17.502*AA19/(240.97+AA19))/(CZ19+DA19)-CU19)</f>
        <v>0</v>
      </c>
      <c r="X19">
        <f>1/((CO19+1)/(U19/1.6)+1/(V19/1.37)) + CO19/((CO19+1)/(U19/1.6) + CO19/(V19/1.37))</f>
        <v>0</v>
      </c>
      <c r="Y19">
        <f>(CJ19*CM19)</f>
        <v>0</v>
      </c>
      <c r="Z19">
        <f>(DB19+(Y19+2*0.95*5.67E-8*(((DB19+$B$7)+273)^4-(DB19+273)^4)-44100*N19)/(1.84*29.3*V19+8*0.95*5.67E-8*(DB19+273)^3))</f>
        <v>0</v>
      </c>
      <c r="AA19">
        <f>($C$7*DC19+$D$7*DD19+$E$7*Z19)</f>
        <v>0</v>
      </c>
      <c r="AB19">
        <f>0.61365*exp(17.502*AA19/(240.97+AA19))</f>
        <v>0</v>
      </c>
      <c r="AC19">
        <f>(AD19/AE19*100)</f>
        <v>0</v>
      </c>
      <c r="AD19">
        <f>CU19*(CZ19+DA19)/1000</f>
        <v>0</v>
      </c>
      <c r="AE19">
        <f>0.61365*exp(17.502*DB19/(240.97+DB19))</f>
        <v>0</v>
      </c>
      <c r="AF19">
        <f>(AB19-CU19*(CZ19+DA19)/1000)</f>
        <v>0</v>
      </c>
      <c r="AG19">
        <f>(-N19*44100)</f>
        <v>0</v>
      </c>
      <c r="AH19">
        <f>2*29.3*V19*0.92*(DB19-AA19)</f>
        <v>0</v>
      </c>
      <c r="AI19">
        <f>2*0.95*5.67E-8*(((DB19+$B$7)+273)^4-(AA19+273)^4)</f>
        <v>0</v>
      </c>
      <c r="AJ19">
        <f>Y19+AI19+AG19+AH19</f>
        <v>0</v>
      </c>
      <c r="AK19">
        <v>0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MAX(0,($B$13+$C$13*DG19)/(1+$D$13*DG19)*CZ19/(DB19+273)*$E$13)</f>
        <v>0</v>
      </c>
      <c r="AP19" t="s">
        <v>411</v>
      </c>
      <c r="AQ19">
        <v>0</v>
      </c>
      <c r="AR19">
        <v>0</v>
      </c>
      <c r="AS19">
        <v>0</v>
      </c>
      <c r="AT19">
        <f>1-AR19/AS19</f>
        <v>0</v>
      </c>
      <c r="AU19">
        <v>-1</v>
      </c>
      <c r="AV19" t="s">
        <v>426</v>
      </c>
      <c r="AW19">
        <v>10583.1</v>
      </c>
      <c r="AX19">
        <v>439.22</v>
      </c>
      <c r="AY19">
        <v>599.8099999999999</v>
      </c>
      <c r="AZ19">
        <f>1-AX19/AY19</f>
        <v>0</v>
      </c>
      <c r="BA19">
        <v>0.5</v>
      </c>
      <c r="BB19">
        <f>CK19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411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 t="s">
        <v>411</v>
      </c>
      <c r="BS19" t="s">
        <v>411</v>
      </c>
      <c r="BT19" t="s">
        <v>411</v>
      </c>
      <c r="BU19" t="s">
        <v>411</v>
      </c>
      <c r="BV19" t="s">
        <v>411</v>
      </c>
      <c r="BW19" t="s">
        <v>411</v>
      </c>
      <c r="BX19" t="s">
        <v>411</v>
      </c>
      <c r="BY19" t="s">
        <v>411</v>
      </c>
      <c r="BZ19" t="s">
        <v>411</v>
      </c>
      <c r="CA19" t="s">
        <v>411</v>
      </c>
      <c r="CB19" t="s">
        <v>411</v>
      </c>
      <c r="CC19" t="s">
        <v>411</v>
      </c>
      <c r="CD19" t="s">
        <v>411</v>
      </c>
      <c r="CE19" t="s">
        <v>411</v>
      </c>
      <c r="CF19" t="s">
        <v>411</v>
      </c>
      <c r="CG19" t="s">
        <v>411</v>
      </c>
      <c r="CH19" t="s">
        <v>411</v>
      </c>
      <c r="CI19" t="s">
        <v>411</v>
      </c>
      <c r="CJ19">
        <f>$B$11*DH19+$C$11*DI19+$F$11*DT19*(1-DW19)</f>
        <v>0</v>
      </c>
      <c r="CK19">
        <f>CJ19*CL19</f>
        <v>0</v>
      </c>
      <c r="CL19">
        <f>($B$11*$D$9+$C$11*$D$9+$F$11*((EG19+DY19)/MAX(EG19+DY19+EH19, 0.1)*$I$9+EH19/MAX(EG19+DY19+EH19, 0.1)*$J$9))/($B$11+$C$11+$F$11)</f>
        <v>0</v>
      </c>
      <c r="CM19">
        <f>($B$11*$K$9+$C$11*$K$9+$F$11*((EG19+DY19)/MAX(EG19+DY19+EH19, 0.1)*$P$9+EH19/MAX(EG19+DY19+EH19, 0.1)*$Q$9))/($B$11+$C$11+$F$11)</f>
        <v>0</v>
      </c>
      <c r="CN19">
        <v>6</v>
      </c>
      <c r="CO19">
        <v>0.5</v>
      </c>
      <c r="CP19" t="s">
        <v>413</v>
      </c>
      <c r="CQ19">
        <v>2</v>
      </c>
      <c r="CR19">
        <v>1690554311</v>
      </c>
      <c r="CS19">
        <v>410.074</v>
      </c>
      <c r="CT19">
        <v>414.905</v>
      </c>
      <c r="CU19">
        <v>22.7892</v>
      </c>
      <c r="CV19">
        <v>22.1648</v>
      </c>
      <c r="CW19">
        <v>408.68</v>
      </c>
      <c r="CX19">
        <v>22.4882</v>
      </c>
      <c r="CY19">
        <v>600.057</v>
      </c>
      <c r="CZ19">
        <v>101.37</v>
      </c>
      <c r="DA19">
        <v>0.100462</v>
      </c>
      <c r="DB19">
        <v>27.5909</v>
      </c>
      <c r="DC19">
        <v>27.489</v>
      </c>
      <c r="DD19">
        <v>999.9</v>
      </c>
      <c r="DE19">
        <v>0</v>
      </c>
      <c r="DF19">
        <v>0</v>
      </c>
      <c r="DG19">
        <v>9989.379999999999</v>
      </c>
      <c r="DH19">
        <v>0</v>
      </c>
      <c r="DI19">
        <v>1010.49</v>
      </c>
      <c r="DJ19">
        <v>-4.88858</v>
      </c>
      <c r="DK19">
        <v>419.58</v>
      </c>
      <c r="DL19">
        <v>424.31</v>
      </c>
      <c r="DM19">
        <v>0.628162</v>
      </c>
      <c r="DN19">
        <v>414.905</v>
      </c>
      <c r="DO19">
        <v>22.1648</v>
      </c>
      <c r="DP19">
        <v>2.31053</v>
      </c>
      <c r="DQ19">
        <v>2.24686</v>
      </c>
      <c r="DR19">
        <v>19.75</v>
      </c>
      <c r="DS19">
        <v>19.3004</v>
      </c>
      <c r="DT19">
        <v>500.018</v>
      </c>
      <c r="DU19">
        <v>0.920019</v>
      </c>
      <c r="DV19">
        <v>0.0799808</v>
      </c>
      <c r="DW19">
        <v>0</v>
      </c>
      <c r="DX19">
        <v>439.434</v>
      </c>
      <c r="DY19">
        <v>4.99931</v>
      </c>
      <c r="DZ19">
        <v>5801.21</v>
      </c>
      <c r="EA19">
        <v>4309.55</v>
      </c>
      <c r="EB19">
        <v>37</v>
      </c>
      <c r="EC19">
        <v>39.062</v>
      </c>
      <c r="ED19">
        <v>38.25</v>
      </c>
      <c r="EE19">
        <v>38.125</v>
      </c>
      <c r="EF19">
        <v>38.562</v>
      </c>
      <c r="EG19">
        <v>455.43</v>
      </c>
      <c r="EH19">
        <v>39.59</v>
      </c>
      <c r="EI19">
        <v>0</v>
      </c>
      <c r="EJ19">
        <v>139.8999998569489</v>
      </c>
      <c r="EK19">
        <v>0</v>
      </c>
      <c r="EL19">
        <v>439.22</v>
      </c>
      <c r="EM19">
        <v>0.7681367457612153</v>
      </c>
      <c r="EN19">
        <v>-222.1411967306354</v>
      </c>
      <c r="EO19">
        <v>5827.606538461537</v>
      </c>
      <c r="EP19">
        <v>15</v>
      </c>
      <c r="EQ19">
        <v>1690554331</v>
      </c>
      <c r="ER19" t="s">
        <v>427</v>
      </c>
      <c r="ES19">
        <v>1690554331</v>
      </c>
      <c r="ET19">
        <v>1690554331</v>
      </c>
      <c r="EU19">
        <v>3</v>
      </c>
      <c r="EV19">
        <v>0.057</v>
      </c>
      <c r="EW19">
        <v>0.005</v>
      </c>
      <c r="EX19">
        <v>1.394</v>
      </c>
      <c r="EY19">
        <v>0.301</v>
      </c>
      <c r="EZ19">
        <v>415</v>
      </c>
      <c r="FA19">
        <v>23</v>
      </c>
      <c r="FB19">
        <v>0.29</v>
      </c>
      <c r="FC19">
        <v>0.21</v>
      </c>
      <c r="FD19">
        <v>-4.901728</v>
      </c>
      <c r="FE19">
        <v>-0.01006739212006409</v>
      </c>
      <c r="FF19">
        <v>0.03081367944598637</v>
      </c>
      <c r="FG19">
        <v>1</v>
      </c>
      <c r="FH19">
        <v>410.0682333333334</v>
      </c>
      <c r="FI19">
        <v>-0.1464293659619798</v>
      </c>
      <c r="FJ19">
        <v>0.01825501453177911</v>
      </c>
      <c r="FK19">
        <v>1</v>
      </c>
      <c r="FL19">
        <v>0.6088742999999999</v>
      </c>
      <c r="FM19">
        <v>0.4538303639774851</v>
      </c>
      <c r="FN19">
        <v>0.04624510201210502</v>
      </c>
      <c r="FO19">
        <v>1</v>
      </c>
      <c r="FP19">
        <v>22.72686</v>
      </c>
      <c r="FQ19">
        <v>0.5886433815350046</v>
      </c>
      <c r="FR19">
        <v>0.04266925981703133</v>
      </c>
      <c r="FS19">
        <v>1</v>
      </c>
      <c r="FT19">
        <v>4</v>
      </c>
      <c r="FU19">
        <v>4</v>
      </c>
      <c r="FV19" t="s">
        <v>415</v>
      </c>
      <c r="FW19">
        <v>3.17762</v>
      </c>
      <c r="FX19">
        <v>2.79732</v>
      </c>
      <c r="FY19">
        <v>0.103053</v>
      </c>
      <c r="FZ19">
        <v>0.104771</v>
      </c>
      <c r="GA19">
        <v>0.115969</v>
      </c>
      <c r="GB19">
        <v>0.114848</v>
      </c>
      <c r="GC19">
        <v>28049.4</v>
      </c>
      <c r="GD19">
        <v>22290.7</v>
      </c>
      <c r="GE19">
        <v>29228.1</v>
      </c>
      <c r="GF19">
        <v>24392.6</v>
      </c>
      <c r="GG19">
        <v>32849.3</v>
      </c>
      <c r="GH19">
        <v>31496.4</v>
      </c>
      <c r="GI19">
        <v>40312.1</v>
      </c>
      <c r="GJ19">
        <v>39790.8</v>
      </c>
      <c r="GK19">
        <v>2.16033</v>
      </c>
      <c r="GL19">
        <v>1.90395</v>
      </c>
      <c r="GM19">
        <v>0.112414</v>
      </c>
      <c r="GN19">
        <v>0</v>
      </c>
      <c r="GO19">
        <v>25.6493</v>
      </c>
      <c r="GP19">
        <v>999.9</v>
      </c>
      <c r="GQ19">
        <v>65.8</v>
      </c>
      <c r="GR19">
        <v>28</v>
      </c>
      <c r="GS19">
        <v>24.6327</v>
      </c>
      <c r="GT19">
        <v>62.0799</v>
      </c>
      <c r="GU19">
        <v>33.3333</v>
      </c>
      <c r="GV19">
        <v>1</v>
      </c>
      <c r="GW19">
        <v>0.0154954</v>
      </c>
      <c r="GX19">
        <v>-0.977146</v>
      </c>
      <c r="GY19">
        <v>20.2708</v>
      </c>
      <c r="GZ19">
        <v>5.22598</v>
      </c>
      <c r="HA19">
        <v>11.9083</v>
      </c>
      <c r="HB19">
        <v>4.96375</v>
      </c>
      <c r="HC19">
        <v>3.292</v>
      </c>
      <c r="HD19">
        <v>9999</v>
      </c>
      <c r="HE19">
        <v>9999</v>
      </c>
      <c r="HF19">
        <v>9999</v>
      </c>
      <c r="HG19">
        <v>999.9</v>
      </c>
      <c r="HH19">
        <v>1.87655</v>
      </c>
      <c r="HI19">
        <v>1.87485</v>
      </c>
      <c r="HJ19">
        <v>1.87363</v>
      </c>
      <c r="HK19">
        <v>1.87271</v>
      </c>
      <c r="HL19">
        <v>1.87427</v>
      </c>
      <c r="HM19">
        <v>1.86921</v>
      </c>
      <c r="HN19">
        <v>1.87347</v>
      </c>
      <c r="HO19">
        <v>1.87851</v>
      </c>
      <c r="HP19">
        <v>0</v>
      </c>
      <c r="HQ19">
        <v>0</v>
      </c>
      <c r="HR19">
        <v>0</v>
      </c>
      <c r="HS19">
        <v>0</v>
      </c>
      <c r="HT19" t="s">
        <v>416</v>
      </c>
      <c r="HU19" t="s">
        <v>417</v>
      </c>
      <c r="HV19" t="s">
        <v>418</v>
      </c>
      <c r="HW19" t="s">
        <v>419</v>
      </c>
      <c r="HX19" t="s">
        <v>419</v>
      </c>
      <c r="HY19" t="s">
        <v>418</v>
      </c>
      <c r="HZ19">
        <v>0</v>
      </c>
      <c r="IA19">
        <v>100</v>
      </c>
      <c r="IB19">
        <v>100</v>
      </c>
      <c r="IC19">
        <v>1.394</v>
      </c>
      <c r="ID19">
        <v>0.301</v>
      </c>
      <c r="IE19">
        <v>1.230223931735029</v>
      </c>
      <c r="IF19">
        <v>0.0006505169527216642</v>
      </c>
      <c r="IG19">
        <v>-9.946525650119643E-07</v>
      </c>
      <c r="IH19">
        <v>9.726639054903232E-11</v>
      </c>
      <c r="II19">
        <v>-0.04923671311617308</v>
      </c>
      <c r="IJ19">
        <v>-0.001002495894158835</v>
      </c>
      <c r="IK19">
        <v>0.0007384742138202362</v>
      </c>
      <c r="IL19">
        <v>2.770066711642725E-07</v>
      </c>
      <c r="IM19">
        <v>0</v>
      </c>
      <c r="IN19">
        <v>1810</v>
      </c>
      <c r="IO19">
        <v>1</v>
      </c>
      <c r="IP19">
        <v>29</v>
      </c>
      <c r="IQ19">
        <v>4.2</v>
      </c>
      <c r="IR19">
        <v>2</v>
      </c>
      <c r="IS19">
        <v>1.08032</v>
      </c>
      <c r="IT19">
        <v>2.39746</v>
      </c>
      <c r="IU19">
        <v>1.42578</v>
      </c>
      <c r="IV19">
        <v>2.27539</v>
      </c>
      <c r="IW19">
        <v>1.54785</v>
      </c>
      <c r="IX19">
        <v>2.45972</v>
      </c>
      <c r="IY19">
        <v>31.4552</v>
      </c>
      <c r="IZ19">
        <v>15.6556</v>
      </c>
      <c r="JA19">
        <v>18</v>
      </c>
      <c r="JB19">
        <v>625.704</v>
      </c>
      <c r="JC19">
        <v>450.227</v>
      </c>
      <c r="JD19">
        <v>27.0901</v>
      </c>
      <c r="JE19">
        <v>27.4625</v>
      </c>
      <c r="JF19">
        <v>29.9998</v>
      </c>
      <c r="JG19">
        <v>27.493</v>
      </c>
      <c r="JH19">
        <v>27.4464</v>
      </c>
      <c r="JI19">
        <v>21.6504</v>
      </c>
      <c r="JJ19">
        <v>0.618706</v>
      </c>
      <c r="JK19">
        <v>100</v>
      </c>
      <c r="JL19">
        <v>27.1014</v>
      </c>
      <c r="JM19">
        <v>415.122</v>
      </c>
      <c r="JN19">
        <v>21.9634</v>
      </c>
      <c r="JO19">
        <v>95.2259</v>
      </c>
      <c r="JP19">
        <v>101.241</v>
      </c>
    </row>
    <row r="20" spans="1:276">
      <c r="A20">
        <v>4</v>
      </c>
      <c r="B20">
        <v>1690554452.1</v>
      </c>
      <c r="C20">
        <v>410.0999999046326</v>
      </c>
      <c r="D20" t="s">
        <v>428</v>
      </c>
      <c r="E20" t="s">
        <v>429</v>
      </c>
      <c r="F20" t="s">
        <v>407</v>
      </c>
      <c r="I20" t="s">
        <v>408</v>
      </c>
      <c r="K20" t="s">
        <v>409</v>
      </c>
      <c r="L20" t="s">
        <v>410</v>
      </c>
      <c r="M20">
        <v>1690554452.1</v>
      </c>
      <c r="N20">
        <f>(O20)/1000</f>
        <v>0</v>
      </c>
      <c r="O20">
        <f>1000*CY20*AM20*(CU20-CV20)/(100*CN20*(1000-AM20*CU20))</f>
        <v>0</v>
      </c>
      <c r="P20">
        <f>CY20*AM20*(CT20-CS20*(1000-AM20*CV20)/(1000-AM20*CU20))/(100*CN20)</f>
        <v>0</v>
      </c>
      <c r="Q20">
        <f>CS20 - IF(AM20&gt;1, P20*CN20*100.0/(AO20*DG20), 0)</f>
        <v>0</v>
      </c>
      <c r="R20">
        <f>((X20-N20/2)*Q20-P20)/(X20+N20/2)</f>
        <v>0</v>
      </c>
      <c r="S20">
        <f>R20*(CZ20+DA20)/1000.0</f>
        <v>0</v>
      </c>
      <c r="T20">
        <f>(CS20 - IF(AM20&gt;1, P20*CN20*100.0/(AO20*DG20), 0))*(CZ20+DA20)/1000.0</f>
        <v>0</v>
      </c>
      <c r="U20">
        <f>2.0/((1/W20-1/V20)+SIGN(W20)*SQRT((1/W20-1/V20)*(1/W20-1/V20) + 4*CO20/((CO20+1)*(CO20+1))*(2*1/W20*1/V20-1/V20*1/V20)))</f>
        <v>0</v>
      </c>
      <c r="V20">
        <f>IF(LEFT(CP20,1)&lt;&gt;"0",IF(LEFT(CP20,1)="1",3.0,CQ20),$D$5+$E$5*(DG20*CZ20/($K$5*1000))+$F$5*(DG20*CZ20/($K$5*1000))*MAX(MIN(CN20,$J$5),$I$5)*MAX(MIN(CN20,$J$5),$I$5)+$G$5*MAX(MIN(CN20,$J$5),$I$5)*(DG20*CZ20/($K$5*1000))+$H$5*(DG20*CZ20/($K$5*1000))*(DG20*CZ20/($K$5*1000)))</f>
        <v>0</v>
      </c>
      <c r="W20">
        <f>N20*(1000-(1000*0.61365*exp(17.502*AA20/(240.97+AA20))/(CZ20+DA20)+CU20)/2)/(1000*0.61365*exp(17.502*AA20/(240.97+AA20))/(CZ20+DA20)-CU20)</f>
        <v>0</v>
      </c>
      <c r="X20">
        <f>1/((CO20+1)/(U20/1.6)+1/(V20/1.37)) + CO20/((CO20+1)/(U20/1.6) + CO20/(V20/1.37))</f>
        <v>0</v>
      </c>
      <c r="Y20">
        <f>(CJ20*CM20)</f>
        <v>0</v>
      </c>
      <c r="Z20">
        <f>(DB20+(Y20+2*0.95*5.67E-8*(((DB20+$B$7)+273)^4-(DB20+273)^4)-44100*N20)/(1.84*29.3*V20+8*0.95*5.67E-8*(DB20+273)^3))</f>
        <v>0</v>
      </c>
      <c r="AA20">
        <f>($C$7*DC20+$D$7*DD20+$E$7*Z20)</f>
        <v>0</v>
      </c>
      <c r="AB20">
        <f>0.61365*exp(17.502*AA20/(240.97+AA20))</f>
        <v>0</v>
      </c>
      <c r="AC20">
        <f>(AD20/AE20*100)</f>
        <v>0</v>
      </c>
      <c r="AD20">
        <f>CU20*(CZ20+DA20)/1000</f>
        <v>0</v>
      </c>
      <c r="AE20">
        <f>0.61365*exp(17.502*DB20/(240.97+DB20))</f>
        <v>0</v>
      </c>
      <c r="AF20">
        <f>(AB20-CU20*(CZ20+DA20)/1000)</f>
        <v>0</v>
      </c>
      <c r="AG20">
        <f>(-N20*44100)</f>
        <v>0</v>
      </c>
      <c r="AH20">
        <f>2*29.3*V20*0.92*(DB20-AA20)</f>
        <v>0</v>
      </c>
      <c r="AI20">
        <f>2*0.95*5.67E-8*(((DB20+$B$7)+273)^4-(AA20+273)^4)</f>
        <v>0</v>
      </c>
      <c r="AJ20">
        <f>Y20+AI20+AG20+AH20</f>
        <v>0</v>
      </c>
      <c r="AK20">
        <v>0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MAX(0,($B$13+$C$13*DG20)/(1+$D$13*DG20)*CZ20/(DB20+273)*$E$13)</f>
        <v>0</v>
      </c>
      <c r="AP20" t="s">
        <v>411</v>
      </c>
      <c r="AQ20">
        <v>0</v>
      </c>
      <c r="AR20">
        <v>0</v>
      </c>
      <c r="AS20">
        <v>0</v>
      </c>
      <c r="AT20">
        <f>1-AR20/AS20</f>
        <v>0</v>
      </c>
      <c r="AU20">
        <v>-1</v>
      </c>
      <c r="AV20" t="s">
        <v>430</v>
      </c>
      <c r="AW20">
        <v>10577.6</v>
      </c>
      <c r="AX20">
        <v>515.81024</v>
      </c>
      <c r="AY20">
        <v>875.5700000000001</v>
      </c>
      <c r="AZ20">
        <f>1-AX20/AY20</f>
        <v>0</v>
      </c>
      <c r="BA20">
        <v>0.5</v>
      </c>
      <c r="BB20">
        <f>CK20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411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 t="s">
        <v>411</v>
      </c>
      <c r="BS20" t="s">
        <v>411</v>
      </c>
      <c r="BT20" t="s">
        <v>411</v>
      </c>
      <c r="BU20" t="s">
        <v>411</v>
      </c>
      <c r="BV20" t="s">
        <v>411</v>
      </c>
      <c r="BW20" t="s">
        <v>411</v>
      </c>
      <c r="BX20" t="s">
        <v>411</v>
      </c>
      <c r="BY20" t="s">
        <v>411</v>
      </c>
      <c r="BZ20" t="s">
        <v>411</v>
      </c>
      <c r="CA20" t="s">
        <v>411</v>
      </c>
      <c r="CB20" t="s">
        <v>411</v>
      </c>
      <c r="CC20" t="s">
        <v>411</v>
      </c>
      <c r="CD20" t="s">
        <v>411</v>
      </c>
      <c r="CE20" t="s">
        <v>411</v>
      </c>
      <c r="CF20" t="s">
        <v>411</v>
      </c>
      <c r="CG20" t="s">
        <v>411</v>
      </c>
      <c r="CH20" t="s">
        <v>411</v>
      </c>
      <c r="CI20" t="s">
        <v>411</v>
      </c>
      <c r="CJ20">
        <f>$B$11*DH20+$C$11*DI20+$F$11*DT20*(1-DW20)</f>
        <v>0</v>
      </c>
      <c r="CK20">
        <f>CJ20*CL20</f>
        <v>0</v>
      </c>
      <c r="CL20">
        <f>($B$11*$D$9+$C$11*$D$9+$F$11*((EG20+DY20)/MAX(EG20+DY20+EH20, 0.1)*$I$9+EH20/MAX(EG20+DY20+EH20, 0.1)*$J$9))/($B$11+$C$11+$F$11)</f>
        <v>0</v>
      </c>
      <c r="CM20">
        <f>($B$11*$K$9+$C$11*$K$9+$F$11*((EG20+DY20)/MAX(EG20+DY20+EH20, 0.1)*$P$9+EH20/MAX(EG20+DY20+EH20, 0.1)*$Q$9))/($B$11+$C$11+$F$11)</f>
        <v>0</v>
      </c>
      <c r="CN20">
        <v>6</v>
      </c>
      <c r="CO20">
        <v>0.5</v>
      </c>
      <c r="CP20" t="s">
        <v>413</v>
      </c>
      <c r="CQ20">
        <v>2</v>
      </c>
      <c r="CR20">
        <v>1690554452.1</v>
      </c>
      <c r="CS20">
        <v>409.7550000000001</v>
      </c>
      <c r="CT20">
        <v>413.875</v>
      </c>
      <c r="CU20">
        <v>21.7349</v>
      </c>
      <c r="CV20">
        <v>19.9752</v>
      </c>
      <c r="CW20">
        <v>408.357</v>
      </c>
      <c r="CX20">
        <v>21.4575</v>
      </c>
      <c r="CY20">
        <v>600.119</v>
      </c>
      <c r="CZ20">
        <v>101.37</v>
      </c>
      <c r="DA20">
        <v>0.099913</v>
      </c>
      <c r="DB20">
        <v>27.7025</v>
      </c>
      <c r="DC20">
        <v>27.5669</v>
      </c>
      <c r="DD20">
        <v>999.9</v>
      </c>
      <c r="DE20">
        <v>0</v>
      </c>
      <c r="DF20">
        <v>0</v>
      </c>
      <c r="DG20">
        <v>9999.379999999999</v>
      </c>
      <c r="DH20">
        <v>0</v>
      </c>
      <c r="DI20">
        <v>1029.38</v>
      </c>
      <c r="DJ20">
        <v>-4.1235</v>
      </c>
      <c r="DK20">
        <v>418.855</v>
      </c>
      <c r="DL20">
        <v>422.311</v>
      </c>
      <c r="DM20">
        <v>1.75972</v>
      </c>
      <c r="DN20">
        <v>413.875</v>
      </c>
      <c r="DO20">
        <v>19.9752</v>
      </c>
      <c r="DP20">
        <v>2.20326</v>
      </c>
      <c r="DQ20">
        <v>2.02488</v>
      </c>
      <c r="DR20">
        <v>18.986</v>
      </c>
      <c r="DS20">
        <v>17.6402</v>
      </c>
      <c r="DT20">
        <v>250.023</v>
      </c>
      <c r="DU20">
        <v>0.900075</v>
      </c>
      <c r="DV20">
        <v>0.0999255</v>
      </c>
      <c r="DW20">
        <v>0</v>
      </c>
      <c r="DX20">
        <v>516.783</v>
      </c>
      <c r="DY20">
        <v>4.99931</v>
      </c>
      <c r="DZ20">
        <v>4904.94</v>
      </c>
      <c r="EA20">
        <v>2118.08</v>
      </c>
      <c r="EB20">
        <v>35.375</v>
      </c>
      <c r="EC20">
        <v>38.187</v>
      </c>
      <c r="ED20">
        <v>36.937</v>
      </c>
      <c r="EE20">
        <v>37.187</v>
      </c>
      <c r="EF20">
        <v>37.25</v>
      </c>
      <c r="EG20">
        <v>220.54</v>
      </c>
      <c r="EH20">
        <v>24.48</v>
      </c>
      <c r="EI20">
        <v>0</v>
      </c>
      <c r="EJ20">
        <v>140.7000000476837</v>
      </c>
      <c r="EK20">
        <v>0</v>
      </c>
      <c r="EL20">
        <v>515.81024</v>
      </c>
      <c r="EM20">
        <v>6.490923080907366</v>
      </c>
      <c r="EN20">
        <v>130.3084612130934</v>
      </c>
      <c r="EO20">
        <v>4897.842000000001</v>
      </c>
      <c r="EP20">
        <v>15</v>
      </c>
      <c r="EQ20">
        <v>1690554484.6</v>
      </c>
      <c r="ER20" t="s">
        <v>431</v>
      </c>
      <c r="ES20">
        <v>1690554484.6</v>
      </c>
      <c r="ET20">
        <v>1690554331</v>
      </c>
      <c r="EU20">
        <v>4</v>
      </c>
      <c r="EV20">
        <v>0.005</v>
      </c>
      <c r="EW20">
        <v>0.005</v>
      </c>
      <c r="EX20">
        <v>1.398</v>
      </c>
      <c r="EY20">
        <v>0.301</v>
      </c>
      <c r="EZ20">
        <v>416</v>
      </c>
      <c r="FA20">
        <v>23</v>
      </c>
      <c r="FB20">
        <v>0.4</v>
      </c>
      <c r="FC20">
        <v>0.21</v>
      </c>
      <c r="FD20">
        <v>-3.980052926829268</v>
      </c>
      <c r="FE20">
        <v>-0.08221588850174344</v>
      </c>
      <c r="FF20">
        <v>0.03786596793981422</v>
      </c>
      <c r="FG20">
        <v>1</v>
      </c>
      <c r="FH20">
        <v>410.0158387096774</v>
      </c>
      <c r="FI20">
        <v>-1.504016129032622</v>
      </c>
      <c r="FJ20">
        <v>0.1238904554563171</v>
      </c>
      <c r="FK20">
        <v>1</v>
      </c>
      <c r="FL20">
        <v>1.491631756097561</v>
      </c>
      <c r="FM20">
        <v>3.215573184668992</v>
      </c>
      <c r="FN20">
        <v>0.3299635062889184</v>
      </c>
      <c r="FO20">
        <v>0</v>
      </c>
      <c r="FP20">
        <v>22.3394870967742</v>
      </c>
      <c r="FQ20">
        <v>-4.282248387096793</v>
      </c>
      <c r="FR20">
        <v>0.3202667252734471</v>
      </c>
      <c r="FS20">
        <v>0</v>
      </c>
      <c r="FT20">
        <v>2</v>
      </c>
      <c r="FU20">
        <v>4</v>
      </c>
      <c r="FV20" t="s">
        <v>432</v>
      </c>
      <c r="FW20">
        <v>3.17775</v>
      </c>
      <c r="FX20">
        <v>2.79686</v>
      </c>
      <c r="FY20">
        <v>0.102994</v>
      </c>
      <c r="FZ20">
        <v>0.104565</v>
      </c>
      <c r="GA20">
        <v>0.112218</v>
      </c>
      <c r="GB20">
        <v>0.106827</v>
      </c>
      <c r="GC20">
        <v>28050.9</v>
      </c>
      <c r="GD20">
        <v>22296.3</v>
      </c>
      <c r="GE20">
        <v>29227.5</v>
      </c>
      <c r="GF20">
        <v>24392.9</v>
      </c>
      <c r="GG20">
        <v>32991</v>
      </c>
      <c r="GH20">
        <v>31786.6</v>
      </c>
      <c r="GI20">
        <v>40311.2</v>
      </c>
      <c r="GJ20">
        <v>39791.2</v>
      </c>
      <c r="GK20">
        <v>2.1622</v>
      </c>
      <c r="GL20">
        <v>1.8991</v>
      </c>
      <c r="GM20">
        <v>0.0936724</v>
      </c>
      <c r="GN20">
        <v>0</v>
      </c>
      <c r="GO20">
        <v>26.0345</v>
      </c>
      <c r="GP20">
        <v>999.9</v>
      </c>
      <c r="GQ20">
        <v>65.8</v>
      </c>
      <c r="GR20">
        <v>28</v>
      </c>
      <c r="GS20">
        <v>24.6336</v>
      </c>
      <c r="GT20">
        <v>62.0772</v>
      </c>
      <c r="GU20">
        <v>33.4014</v>
      </c>
      <c r="GV20">
        <v>1</v>
      </c>
      <c r="GW20">
        <v>0.0121824</v>
      </c>
      <c r="GX20">
        <v>-0.460586</v>
      </c>
      <c r="GY20">
        <v>20.2748</v>
      </c>
      <c r="GZ20">
        <v>5.22388</v>
      </c>
      <c r="HA20">
        <v>11.9081</v>
      </c>
      <c r="HB20">
        <v>4.9635</v>
      </c>
      <c r="HC20">
        <v>3.29137</v>
      </c>
      <c r="HD20">
        <v>9999</v>
      </c>
      <c r="HE20">
        <v>9999</v>
      </c>
      <c r="HF20">
        <v>9999</v>
      </c>
      <c r="HG20">
        <v>999.9</v>
      </c>
      <c r="HH20">
        <v>1.87665</v>
      </c>
      <c r="HI20">
        <v>1.87486</v>
      </c>
      <c r="HJ20">
        <v>1.87363</v>
      </c>
      <c r="HK20">
        <v>1.87271</v>
      </c>
      <c r="HL20">
        <v>1.87435</v>
      </c>
      <c r="HM20">
        <v>1.86929</v>
      </c>
      <c r="HN20">
        <v>1.87347</v>
      </c>
      <c r="HO20">
        <v>1.87853</v>
      </c>
      <c r="HP20">
        <v>0</v>
      </c>
      <c r="HQ20">
        <v>0</v>
      </c>
      <c r="HR20">
        <v>0</v>
      </c>
      <c r="HS20">
        <v>0</v>
      </c>
      <c r="HT20" t="s">
        <v>416</v>
      </c>
      <c r="HU20" t="s">
        <v>417</v>
      </c>
      <c r="HV20" t="s">
        <v>418</v>
      </c>
      <c r="HW20" t="s">
        <v>419</v>
      </c>
      <c r="HX20" t="s">
        <v>419</v>
      </c>
      <c r="HY20" t="s">
        <v>418</v>
      </c>
      <c r="HZ20">
        <v>0</v>
      </c>
      <c r="IA20">
        <v>100</v>
      </c>
      <c r="IB20">
        <v>100</v>
      </c>
      <c r="IC20">
        <v>1.398</v>
      </c>
      <c r="ID20">
        <v>0.2774</v>
      </c>
      <c r="IE20">
        <v>1.287810999142462</v>
      </c>
      <c r="IF20">
        <v>0.0006505169527216642</v>
      </c>
      <c r="IG20">
        <v>-9.946525650119643E-07</v>
      </c>
      <c r="IH20">
        <v>9.726639054903232E-11</v>
      </c>
      <c r="II20">
        <v>-0.04379820441142337</v>
      </c>
      <c r="IJ20">
        <v>-0.001002495894158835</v>
      </c>
      <c r="IK20">
        <v>0.0007384742138202362</v>
      </c>
      <c r="IL20">
        <v>2.770066711642725E-07</v>
      </c>
      <c r="IM20">
        <v>0</v>
      </c>
      <c r="IN20">
        <v>1810</v>
      </c>
      <c r="IO20">
        <v>1</v>
      </c>
      <c r="IP20">
        <v>29</v>
      </c>
      <c r="IQ20">
        <v>2</v>
      </c>
      <c r="IR20">
        <v>2</v>
      </c>
      <c r="IS20">
        <v>1.07422</v>
      </c>
      <c r="IT20">
        <v>2.40356</v>
      </c>
      <c r="IU20">
        <v>1.42578</v>
      </c>
      <c r="IV20">
        <v>2.27539</v>
      </c>
      <c r="IW20">
        <v>1.54785</v>
      </c>
      <c r="IX20">
        <v>2.33521</v>
      </c>
      <c r="IY20">
        <v>31.477</v>
      </c>
      <c r="IZ20">
        <v>15.6381</v>
      </c>
      <c r="JA20">
        <v>18</v>
      </c>
      <c r="JB20">
        <v>626.4829999999999</v>
      </c>
      <c r="JC20">
        <v>446.919</v>
      </c>
      <c r="JD20">
        <v>26.8637</v>
      </c>
      <c r="JE20">
        <v>27.4107</v>
      </c>
      <c r="JF20">
        <v>29.9999</v>
      </c>
      <c r="JG20">
        <v>27.436</v>
      </c>
      <c r="JH20">
        <v>27.391</v>
      </c>
      <c r="JI20">
        <v>21.5319</v>
      </c>
      <c r="JJ20">
        <v>23.652</v>
      </c>
      <c r="JK20">
        <v>100</v>
      </c>
      <c r="JL20">
        <v>26.8407</v>
      </c>
      <c r="JM20">
        <v>414.021</v>
      </c>
      <c r="JN20">
        <v>20.317</v>
      </c>
      <c r="JO20">
        <v>95.2239</v>
      </c>
      <c r="JP20">
        <v>101.243</v>
      </c>
    </row>
    <row r="21" spans="1:276">
      <c r="A21">
        <v>5</v>
      </c>
      <c r="B21">
        <v>1690554605.6</v>
      </c>
      <c r="C21">
        <v>563.5999999046326</v>
      </c>
      <c r="D21" t="s">
        <v>433</v>
      </c>
      <c r="E21" t="s">
        <v>434</v>
      </c>
      <c r="F21" t="s">
        <v>407</v>
      </c>
      <c r="I21" t="s">
        <v>408</v>
      </c>
      <c r="K21" t="s">
        <v>409</v>
      </c>
      <c r="L21" t="s">
        <v>410</v>
      </c>
      <c r="M21">
        <v>1690554605.6</v>
      </c>
      <c r="N21">
        <f>(O21)/1000</f>
        <v>0</v>
      </c>
      <c r="O21">
        <f>1000*CY21*AM21*(CU21-CV21)/(100*CN21*(1000-AM21*CU21))</f>
        <v>0</v>
      </c>
      <c r="P21">
        <f>CY21*AM21*(CT21-CS21*(1000-AM21*CV21)/(1000-AM21*CU21))/(100*CN21)</f>
        <v>0</v>
      </c>
      <c r="Q21">
        <f>CS21 - IF(AM21&gt;1, P21*CN21*100.0/(AO21*DG21), 0)</f>
        <v>0</v>
      </c>
      <c r="R21">
        <f>((X21-N21/2)*Q21-P21)/(X21+N21/2)</f>
        <v>0</v>
      </c>
      <c r="S21">
        <f>R21*(CZ21+DA21)/1000.0</f>
        <v>0</v>
      </c>
      <c r="T21">
        <f>(CS21 - IF(AM21&gt;1, P21*CN21*100.0/(AO21*DG21), 0))*(CZ21+DA21)/1000.0</f>
        <v>0</v>
      </c>
      <c r="U21">
        <f>2.0/((1/W21-1/V21)+SIGN(W21)*SQRT((1/W21-1/V21)*(1/W21-1/V21) + 4*CO21/((CO21+1)*(CO21+1))*(2*1/W21*1/V21-1/V21*1/V21)))</f>
        <v>0</v>
      </c>
      <c r="V21">
        <f>IF(LEFT(CP21,1)&lt;&gt;"0",IF(LEFT(CP21,1)="1",3.0,CQ21),$D$5+$E$5*(DG21*CZ21/($K$5*1000))+$F$5*(DG21*CZ21/($K$5*1000))*MAX(MIN(CN21,$J$5),$I$5)*MAX(MIN(CN21,$J$5),$I$5)+$G$5*MAX(MIN(CN21,$J$5),$I$5)*(DG21*CZ21/($K$5*1000))+$H$5*(DG21*CZ21/($K$5*1000))*(DG21*CZ21/($K$5*1000)))</f>
        <v>0</v>
      </c>
      <c r="W21">
        <f>N21*(1000-(1000*0.61365*exp(17.502*AA21/(240.97+AA21))/(CZ21+DA21)+CU21)/2)/(1000*0.61365*exp(17.502*AA21/(240.97+AA21))/(CZ21+DA21)-CU21)</f>
        <v>0</v>
      </c>
      <c r="X21">
        <f>1/((CO21+1)/(U21/1.6)+1/(V21/1.37)) + CO21/((CO21+1)/(U21/1.6) + CO21/(V21/1.37))</f>
        <v>0</v>
      </c>
      <c r="Y21">
        <f>(CJ21*CM21)</f>
        <v>0</v>
      </c>
      <c r="Z21">
        <f>(DB21+(Y21+2*0.95*5.67E-8*(((DB21+$B$7)+273)^4-(DB21+273)^4)-44100*N21)/(1.84*29.3*V21+8*0.95*5.67E-8*(DB21+273)^3))</f>
        <v>0</v>
      </c>
      <c r="AA21">
        <f>($C$7*DC21+$D$7*DD21+$E$7*Z21)</f>
        <v>0</v>
      </c>
      <c r="AB21">
        <f>0.61365*exp(17.502*AA21/(240.97+AA21))</f>
        <v>0</v>
      </c>
      <c r="AC21">
        <f>(AD21/AE21*100)</f>
        <v>0</v>
      </c>
      <c r="AD21">
        <f>CU21*(CZ21+DA21)/1000</f>
        <v>0</v>
      </c>
      <c r="AE21">
        <f>0.61365*exp(17.502*DB21/(240.97+DB21))</f>
        <v>0</v>
      </c>
      <c r="AF21">
        <f>(AB21-CU21*(CZ21+DA21)/1000)</f>
        <v>0</v>
      </c>
      <c r="AG21">
        <f>(-N21*44100)</f>
        <v>0</v>
      </c>
      <c r="AH21">
        <f>2*29.3*V21*0.92*(DB21-AA21)</f>
        <v>0</v>
      </c>
      <c r="AI21">
        <f>2*0.95*5.67E-8*(((DB21+$B$7)+273)^4-(AA21+273)^4)</f>
        <v>0</v>
      </c>
      <c r="AJ21">
        <f>Y21+AI21+AG21+AH21</f>
        <v>0</v>
      </c>
      <c r="AK21">
        <v>0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MAX(0,($B$13+$C$13*DG21)/(1+$D$13*DG21)*CZ21/(DB21+273)*$E$13)</f>
        <v>0</v>
      </c>
      <c r="AP21" t="s">
        <v>411</v>
      </c>
      <c r="AQ21">
        <v>0</v>
      </c>
      <c r="AR21">
        <v>0</v>
      </c>
      <c r="AS21">
        <v>0</v>
      </c>
      <c r="AT21">
        <f>1-AR21/AS21</f>
        <v>0</v>
      </c>
      <c r="AU21">
        <v>-1</v>
      </c>
      <c r="AV21" t="s">
        <v>435</v>
      </c>
      <c r="AW21">
        <v>10562.6</v>
      </c>
      <c r="AX21">
        <v>519.9101538461538</v>
      </c>
      <c r="AY21">
        <v>1003.49</v>
      </c>
      <c r="AZ21">
        <f>1-AX21/AY21</f>
        <v>0</v>
      </c>
      <c r="BA21">
        <v>0.5</v>
      </c>
      <c r="BB21">
        <f>CK21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411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 t="s">
        <v>411</v>
      </c>
      <c r="BS21" t="s">
        <v>411</v>
      </c>
      <c r="BT21" t="s">
        <v>411</v>
      </c>
      <c r="BU21" t="s">
        <v>411</v>
      </c>
      <c r="BV21" t="s">
        <v>411</v>
      </c>
      <c r="BW21" t="s">
        <v>411</v>
      </c>
      <c r="BX21" t="s">
        <v>411</v>
      </c>
      <c r="BY21" t="s">
        <v>411</v>
      </c>
      <c r="BZ21" t="s">
        <v>411</v>
      </c>
      <c r="CA21" t="s">
        <v>411</v>
      </c>
      <c r="CB21" t="s">
        <v>411</v>
      </c>
      <c r="CC21" t="s">
        <v>411</v>
      </c>
      <c r="CD21" t="s">
        <v>411</v>
      </c>
      <c r="CE21" t="s">
        <v>411</v>
      </c>
      <c r="CF21" t="s">
        <v>411</v>
      </c>
      <c r="CG21" t="s">
        <v>411</v>
      </c>
      <c r="CH21" t="s">
        <v>411</v>
      </c>
      <c r="CI21" t="s">
        <v>411</v>
      </c>
      <c r="CJ21">
        <f>$B$11*DH21+$C$11*DI21+$F$11*DT21*(1-DW21)</f>
        <v>0</v>
      </c>
      <c r="CK21">
        <f>CJ21*CL21</f>
        <v>0</v>
      </c>
      <c r="CL21">
        <f>($B$11*$D$9+$C$11*$D$9+$F$11*((EG21+DY21)/MAX(EG21+DY21+EH21, 0.1)*$I$9+EH21/MAX(EG21+DY21+EH21, 0.1)*$J$9))/($B$11+$C$11+$F$11)</f>
        <v>0</v>
      </c>
      <c r="CM21">
        <f>($B$11*$K$9+$C$11*$K$9+$F$11*((EG21+DY21)/MAX(EG21+DY21+EH21, 0.1)*$P$9+EH21/MAX(EG21+DY21+EH21, 0.1)*$Q$9))/($B$11+$C$11+$F$11)</f>
        <v>0</v>
      </c>
      <c r="CN21">
        <v>6</v>
      </c>
      <c r="CO21">
        <v>0.5</v>
      </c>
      <c r="CP21" t="s">
        <v>413</v>
      </c>
      <c r="CQ21">
        <v>2</v>
      </c>
      <c r="CR21">
        <v>1690554605.6</v>
      </c>
      <c r="CS21">
        <v>410.046</v>
      </c>
      <c r="CT21">
        <v>412.454</v>
      </c>
      <c r="CU21">
        <v>22.072</v>
      </c>
      <c r="CV21">
        <v>21.3556</v>
      </c>
      <c r="CW21">
        <v>408.682</v>
      </c>
      <c r="CX21">
        <v>21.811</v>
      </c>
      <c r="CY21">
        <v>600.102</v>
      </c>
      <c r="CZ21">
        <v>101.367</v>
      </c>
      <c r="DA21">
        <v>0.0996843</v>
      </c>
      <c r="DB21">
        <v>27.6904</v>
      </c>
      <c r="DC21">
        <v>27.5536</v>
      </c>
      <c r="DD21">
        <v>999.9</v>
      </c>
      <c r="DE21">
        <v>0</v>
      </c>
      <c r="DF21">
        <v>0</v>
      </c>
      <c r="DG21">
        <v>9978.120000000001</v>
      </c>
      <c r="DH21">
        <v>0</v>
      </c>
      <c r="DI21">
        <v>1047.68</v>
      </c>
      <c r="DJ21">
        <v>-2.37354</v>
      </c>
      <c r="DK21">
        <v>419.348</v>
      </c>
      <c r="DL21">
        <v>421.455</v>
      </c>
      <c r="DM21">
        <v>0.743914</v>
      </c>
      <c r="DN21">
        <v>412.454</v>
      </c>
      <c r="DO21">
        <v>21.3556</v>
      </c>
      <c r="DP21">
        <v>2.24017</v>
      </c>
      <c r="DQ21">
        <v>2.16476</v>
      </c>
      <c r="DR21">
        <v>19.2525</v>
      </c>
      <c r="DS21">
        <v>18.7039</v>
      </c>
      <c r="DT21">
        <v>125.087</v>
      </c>
      <c r="DU21">
        <v>0.899957</v>
      </c>
      <c r="DV21">
        <v>0.100043</v>
      </c>
      <c r="DW21">
        <v>0</v>
      </c>
      <c r="DX21">
        <v>520.712</v>
      </c>
      <c r="DY21">
        <v>4.99931</v>
      </c>
      <c r="DZ21">
        <v>4275.03</v>
      </c>
      <c r="EA21">
        <v>1038.04</v>
      </c>
      <c r="EB21">
        <v>36</v>
      </c>
      <c r="EC21">
        <v>40.687</v>
      </c>
      <c r="ED21">
        <v>38.125</v>
      </c>
      <c r="EE21">
        <v>40.5</v>
      </c>
      <c r="EF21">
        <v>38.812</v>
      </c>
      <c r="EG21">
        <v>108.07</v>
      </c>
      <c r="EH21">
        <v>12.01</v>
      </c>
      <c r="EI21">
        <v>0</v>
      </c>
      <c r="EJ21">
        <v>153.1000001430511</v>
      </c>
      <c r="EK21">
        <v>0</v>
      </c>
      <c r="EL21">
        <v>519.9101538461538</v>
      </c>
      <c r="EM21">
        <v>4.894153857641203</v>
      </c>
      <c r="EN21">
        <v>-13.22529921600617</v>
      </c>
      <c r="EO21">
        <v>4279.176923076923</v>
      </c>
      <c r="EP21">
        <v>15</v>
      </c>
      <c r="EQ21">
        <v>1690554631.1</v>
      </c>
      <c r="ER21" t="s">
        <v>436</v>
      </c>
      <c r="ES21">
        <v>1690554622.6</v>
      </c>
      <c r="ET21">
        <v>1690554631.1</v>
      </c>
      <c r="EU21">
        <v>5</v>
      </c>
      <c r="EV21">
        <v>-0.035</v>
      </c>
      <c r="EW21">
        <v>0.003</v>
      </c>
      <c r="EX21">
        <v>1.364</v>
      </c>
      <c r="EY21">
        <v>0.261</v>
      </c>
      <c r="EZ21">
        <v>412</v>
      </c>
      <c r="FA21">
        <v>21</v>
      </c>
      <c r="FB21">
        <v>0.37</v>
      </c>
      <c r="FC21">
        <v>0.14</v>
      </c>
      <c r="FD21">
        <v>-2.31309025</v>
      </c>
      <c r="FE21">
        <v>-0.150629606003756</v>
      </c>
      <c r="FF21">
        <v>0.03839708514246229</v>
      </c>
      <c r="FG21">
        <v>1</v>
      </c>
      <c r="FH21">
        <v>410.0862666666667</v>
      </c>
      <c r="FI21">
        <v>-0.2487563959948308</v>
      </c>
      <c r="FJ21">
        <v>0.02199535304457266</v>
      </c>
      <c r="FK21">
        <v>1</v>
      </c>
      <c r="FL21">
        <v>0.4658462249999999</v>
      </c>
      <c r="FM21">
        <v>1.491232198874296</v>
      </c>
      <c r="FN21">
        <v>0.1438184769143881</v>
      </c>
      <c r="FO21">
        <v>0</v>
      </c>
      <c r="FP21">
        <v>21.96949666666667</v>
      </c>
      <c r="FQ21">
        <v>1.321930144605049</v>
      </c>
      <c r="FR21">
        <v>0.09727942736719242</v>
      </c>
      <c r="FS21">
        <v>0</v>
      </c>
      <c r="FT21">
        <v>2</v>
      </c>
      <c r="FU21">
        <v>4</v>
      </c>
      <c r="FV21" t="s">
        <v>432</v>
      </c>
      <c r="FW21">
        <v>3.17775</v>
      </c>
      <c r="FX21">
        <v>2.79645</v>
      </c>
      <c r="FY21">
        <v>0.103065</v>
      </c>
      <c r="FZ21">
        <v>0.10431</v>
      </c>
      <c r="GA21">
        <v>0.113522</v>
      </c>
      <c r="GB21">
        <v>0.111935</v>
      </c>
      <c r="GC21">
        <v>28049.3</v>
      </c>
      <c r="GD21">
        <v>22303.1</v>
      </c>
      <c r="GE21">
        <v>29228.1</v>
      </c>
      <c r="GF21">
        <v>24393.3</v>
      </c>
      <c r="GG21">
        <v>32941.9</v>
      </c>
      <c r="GH21">
        <v>31602.6</v>
      </c>
      <c r="GI21">
        <v>40311.9</v>
      </c>
      <c r="GJ21">
        <v>39792</v>
      </c>
      <c r="GK21">
        <v>2.16122</v>
      </c>
      <c r="GL21">
        <v>1.9009</v>
      </c>
      <c r="GM21">
        <v>0.0792369</v>
      </c>
      <c r="GN21">
        <v>0</v>
      </c>
      <c r="GO21">
        <v>26.2576</v>
      </c>
      <c r="GP21">
        <v>999.9</v>
      </c>
      <c r="GQ21">
        <v>65</v>
      </c>
      <c r="GR21">
        <v>28.2</v>
      </c>
      <c r="GS21">
        <v>24.6189</v>
      </c>
      <c r="GT21">
        <v>61.8671</v>
      </c>
      <c r="GU21">
        <v>33.3654</v>
      </c>
      <c r="GV21">
        <v>1</v>
      </c>
      <c r="GW21">
        <v>0.009900910000000001</v>
      </c>
      <c r="GX21">
        <v>-0.5709340000000001</v>
      </c>
      <c r="GY21">
        <v>20.2772</v>
      </c>
      <c r="GZ21">
        <v>5.22343</v>
      </c>
      <c r="HA21">
        <v>11.9081</v>
      </c>
      <c r="HB21">
        <v>4.9634</v>
      </c>
      <c r="HC21">
        <v>3.29133</v>
      </c>
      <c r="HD21">
        <v>9999</v>
      </c>
      <c r="HE21">
        <v>9999</v>
      </c>
      <c r="HF21">
        <v>9999</v>
      </c>
      <c r="HG21">
        <v>999.9</v>
      </c>
      <c r="HH21">
        <v>1.87668</v>
      </c>
      <c r="HI21">
        <v>1.87493</v>
      </c>
      <c r="HJ21">
        <v>1.87363</v>
      </c>
      <c r="HK21">
        <v>1.87272</v>
      </c>
      <c r="HL21">
        <v>1.87438</v>
      </c>
      <c r="HM21">
        <v>1.86931</v>
      </c>
      <c r="HN21">
        <v>1.87352</v>
      </c>
      <c r="HO21">
        <v>1.87863</v>
      </c>
      <c r="HP21">
        <v>0</v>
      </c>
      <c r="HQ21">
        <v>0</v>
      </c>
      <c r="HR21">
        <v>0</v>
      </c>
      <c r="HS21">
        <v>0</v>
      </c>
      <c r="HT21" t="s">
        <v>416</v>
      </c>
      <c r="HU21" t="s">
        <v>417</v>
      </c>
      <c r="HV21" t="s">
        <v>418</v>
      </c>
      <c r="HW21" t="s">
        <v>419</v>
      </c>
      <c r="HX21" t="s">
        <v>419</v>
      </c>
      <c r="HY21" t="s">
        <v>418</v>
      </c>
      <c r="HZ21">
        <v>0</v>
      </c>
      <c r="IA21">
        <v>100</v>
      </c>
      <c r="IB21">
        <v>100</v>
      </c>
      <c r="IC21">
        <v>1.364</v>
      </c>
      <c r="ID21">
        <v>0.261</v>
      </c>
      <c r="IE21">
        <v>1.292551113442222</v>
      </c>
      <c r="IF21">
        <v>0.0006505169527216642</v>
      </c>
      <c r="IG21">
        <v>-9.946525650119643E-07</v>
      </c>
      <c r="IH21">
        <v>9.726639054903232E-11</v>
      </c>
      <c r="II21">
        <v>-0.04379820441142337</v>
      </c>
      <c r="IJ21">
        <v>-0.001002495894158835</v>
      </c>
      <c r="IK21">
        <v>0.0007384742138202362</v>
      </c>
      <c r="IL21">
        <v>2.770066711642725E-07</v>
      </c>
      <c r="IM21">
        <v>0</v>
      </c>
      <c r="IN21">
        <v>1810</v>
      </c>
      <c r="IO21">
        <v>1</v>
      </c>
      <c r="IP21">
        <v>29</v>
      </c>
      <c r="IQ21">
        <v>2</v>
      </c>
      <c r="IR21">
        <v>4.6</v>
      </c>
      <c r="IS21">
        <v>1.07422</v>
      </c>
      <c r="IT21">
        <v>2.40601</v>
      </c>
      <c r="IU21">
        <v>1.42578</v>
      </c>
      <c r="IV21">
        <v>2.27417</v>
      </c>
      <c r="IW21">
        <v>1.54785</v>
      </c>
      <c r="IX21">
        <v>2.31079</v>
      </c>
      <c r="IY21">
        <v>31.8049</v>
      </c>
      <c r="IZ21">
        <v>15.6118</v>
      </c>
      <c r="JA21">
        <v>18</v>
      </c>
      <c r="JB21">
        <v>625.474</v>
      </c>
      <c r="JC21">
        <v>447.769</v>
      </c>
      <c r="JD21">
        <v>26.8797</v>
      </c>
      <c r="JE21">
        <v>27.3894</v>
      </c>
      <c r="JF21">
        <v>30</v>
      </c>
      <c r="JG21">
        <v>27.4085</v>
      </c>
      <c r="JH21">
        <v>27.3634</v>
      </c>
      <c r="JI21">
        <v>21.5307</v>
      </c>
      <c r="JJ21">
        <v>17.2024</v>
      </c>
      <c r="JK21">
        <v>100</v>
      </c>
      <c r="JL21">
        <v>26.8419</v>
      </c>
      <c r="JM21">
        <v>412.279</v>
      </c>
      <c r="JN21">
        <v>21.0241</v>
      </c>
      <c r="JO21">
        <v>95.22539999999999</v>
      </c>
      <c r="JP21">
        <v>101.244</v>
      </c>
    </row>
    <row r="22" spans="1:276">
      <c r="A22">
        <v>6</v>
      </c>
      <c r="B22">
        <v>1690554730.1</v>
      </c>
      <c r="C22">
        <v>688.0999999046326</v>
      </c>
      <c r="D22" t="s">
        <v>437</v>
      </c>
      <c r="E22" t="s">
        <v>438</v>
      </c>
      <c r="F22" t="s">
        <v>407</v>
      </c>
      <c r="I22" t="s">
        <v>408</v>
      </c>
      <c r="K22" t="s">
        <v>409</v>
      </c>
      <c r="L22" t="s">
        <v>410</v>
      </c>
      <c r="M22">
        <v>1690554730.1</v>
      </c>
      <c r="N22">
        <f>(O22)/1000</f>
        <v>0</v>
      </c>
      <c r="O22">
        <f>1000*CY22*AM22*(CU22-CV22)/(100*CN22*(1000-AM22*CU22))</f>
        <v>0</v>
      </c>
      <c r="P22">
        <f>CY22*AM22*(CT22-CS22*(1000-AM22*CV22)/(1000-AM22*CU22))/(100*CN22)</f>
        <v>0</v>
      </c>
      <c r="Q22">
        <f>CS22 - IF(AM22&gt;1, P22*CN22*100.0/(AO22*DG22), 0)</f>
        <v>0</v>
      </c>
      <c r="R22">
        <f>((X22-N22/2)*Q22-P22)/(X22+N22/2)</f>
        <v>0</v>
      </c>
      <c r="S22">
        <f>R22*(CZ22+DA22)/1000.0</f>
        <v>0</v>
      </c>
      <c r="T22">
        <f>(CS22 - IF(AM22&gt;1, P22*CN22*100.0/(AO22*DG22), 0))*(CZ22+DA22)/1000.0</f>
        <v>0</v>
      </c>
      <c r="U22">
        <f>2.0/((1/W22-1/V22)+SIGN(W22)*SQRT((1/W22-1/V22)*(1/W22-1/V22) + 4*CO22/((CO22+1)*(CO22+1))*(2*1/W22*1/V22-1/V22*1/V22)))</f>
        <v>0</v>
      </c>
      <c r="V22">
        <f>IF(LEFT(CP22,1)&lt;&gt;"0",IF(LEFT(CP22,1)="1",3.0,CQ22),$D$5+$E$5*(DG22*CZ22/($K$5*1000))+$F$5*(DG22*CZ22/($K$5*1000))*MAX(MIN(CN22,$J$5),$I$5)*MAX(MIN(CN22,$J$5),$I$5)+$G$5*MAX(MIN(CN22,$J$5),$I$5)*(DG22*CZ22/($K$5*1000))+$H$5*(DG22*CZ22/($K$5*1000))*(DG22*CZ22/($K$5*1000)))</f>
        <v>0</v>
      </c>
      <c r="W22">
        <f>N22*(1000-(1000*0.61365*exp(17.502*AA22/(240.97+AA22))/(CZ22+DA22)+CU22)/2)/(1000*0.61365*exp(17.502*AA22/(240.97+AA22))/(CZ22+DA22)-CU22)</f>
        <v>0</v>
      </c>
      <c r="X22">
        <f>1/((CO22+1)/(U22/1.6)+1/(V22/1.37)) + CO22/((CO22+1)/(U22/1.6) + CO22/(V22/1.37))</f>
        <v>0</v>
      </c>
      <c r="Y22">
        <f>(CJ22*CM22)</f>
        <v>0</v>
      </c>
      <c r="Z22">
        <f>(DB22+(Y22+2*0.95*5.67E-8*(((DB22+$B$7)+273)^4-(DB22+273)^4)-44100*N22)/(1.84*29.3*V22+8*0.95*5.67E-8*(DB22+273)^3))</f>
        <v>0</v>
      </c>
      <c r="AA22">
        <f>($C$7*DC22+$D$7*DD22+$E$7*Z22)</f>
        <v>0</v>
      </c>
      <c r="AB22">
        <f>0.61365*exp(17.502*AA22/(240.97+AA22))</f>
        <v>0</v>
      </c>
      <c r="AC22">
        <f>(AD22/AE22*100)</f>
        <v>0</v>
      </c>
      <c r="AD22">
        <f>CU22*(CZ22+DA22)/1000</f>
        <v>0</v>
      </c>
      <c r="AE22">
        <f>0.61365*exp(17.502*DB22/(240.97+DB22))</f>
        <v>0</v>
      </c>
      <c r="AF22">
        <f>(AB22-CU22*(CZ22+DA22)/1000)</f>
        <v>0</v>
      </c>
      <c r="AG22">
        <f>(-N22*44100)</f>
        <v>0</v>
      </c>
      <c r="AH22">
        <f>2*29.3*V22*0.92*(DB22-AA22)</f>
        <v>0</v>
      </c>
      <c r="AI22">
        <f>2*0.95*5.67E-8*(((DB22+$B$7)+273)^4-(AA22+273)^4)</f>
        <v>0</v>
      </c>
      <c r="AJ22">
        <f>Y22+AI22+AG22+AH22</f>
        <v>0</v>
      </c>
      <c r="AK22">
        <v>0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MAX(0,($B$13+$C$13*DG22)/(1+$D$13*DG22)*CZ22/(DB22+273)*$E$13)</f>
        <v>0</v>
      </c>
      <c r="AP22" t="s">
        <v>411</v>
      </c>
      <c r="AQ22">
        <v>0</v>
      </c>
      <c r="AR22">
        <v>0</v>
      </c>
      <c r="AS22">
        <v>0</v>
      </c>
      <c r="AT22">
        <f>1-AR22/AS22</f>
        <v>0</v>
      </c>
      <c r="AU22">
        <v>-1</v>
      </c>
      <c r="AV22" t="s">
        <v>439</v>
      </c>
      <c r="AW22">
        <v>10557.2</v>
      </c>
      <c r="AX22">
        <v>517.1198000000001</v>
      </c>
      <c r="AY22">
        <v>1104.5</v>
      </c>
      <c r="AZ22">
        <f>1-AX22/AY22</f>
        <v>0</v>
      </c>
      <c r="BA22">
        <v>0.5</v>
      </c>
      <c r="BB22">
        <f>CK22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411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 t="s">
        <v>411</v>
      </c>
      <c r="BS22" t="s">
        <v>411</v>
      </c>
      <c r="BT22" t="s">
        <v>411</v>
      </c>
      <c r="BU22" t="s">
        <v>411</v>
      </c>
      <c r="BV22" t="s">
        <v>411</v>
      </c>
      <c r="BW22" t="s">
        <v>411</v>
      </c>
      <c r="BX22" t="s">
        <v>411</v>
      </c>
      <c r="BY22" t="s">
        <v>411</v>
      </c>
      <c r="BZ22" t="s">
        <v>411</v>
      </c>
      <c r="CA22" t="s">
        <v>411</v>
      </c>
      <c r="CB22" t="s">
        <v>411</v>
      </c>
      <c r="CC22" t="s">
        <v>411</v>
      </c>
      <c r="CD22" t="s">
        <v>411</v>
      </c>
      <c r="CE22" t="s">
        <v>411</v>
      </c>
      <c r="CF22" t="s">
        <v>411</v>
      </c>
      <c r="CG22" t="s">
        <v>411</v>
      </c>
      <c r="CH22" t="s">
        <v>411</v>
      </c>
      <c r="CI22" t="s">
        <v>411</v>
      </c>
      <c r="CJ22">
        <f>$B$11*DH22+$C$11*DI22+$F$11*DT22*(1-DW22)</f>
        <v>0</v>
      </c>
      <c r="CK22">
        <f>CJ22*CL22</f>
        <v>0</v>
      </c>
      <c r="CL22">
        <f>($B$11*$D$9+$C$11*$D$9+$F$11*((EG22+DY22)/MAX(EG22+DY22+EH22, 0.1)*$I$9+EH22/MAX(EG22+DY22+EH22, 0.1)*$J$9))/($B$11+$C$11+$F$11)</f>
        <v>0</v>
      </c>
      <c r="CM22">
        <f>($B$11*$K$9+$C$11*$K$9+$F$11*((EG22+DY22)/MAX(EG22+DY22+EH22, 0.1)*$P$9+EH22/MAX(EG22+DY22+EH22, 0.1)*$Q$9))/($B$11+$C$11+$F$11)</f>
        <v>0</v>
      </c>
      <c r="CN22">
        <v>6</v>
      </c>
      <c r="CO22">
        <v>0.5</v>
      </c>
      <c r="CP22" t="s">
        <v>413</v>
      </c>
      <c r="CQ22">
        <v>2</v>
      </c>
      <c r="CR22">
        <v>1690554730.1</v>
      </c>
      <c r="CS22">
        <v>410.079</v>
      </c>
      <c r="CT22">
        <v>410.807</v>
      </c>
      <c r="CU22">
        <v>21.5769</v>
      </c>
      <c r="CV22">
        <v>20.7916</v>
      </c>
      <c r="CW22">
        <v>408.757</v>
      </c>
      <c r="CX22">
        <v>21.3017</v>
      </c>
      <c r="CY22">
        <v>600.204</v>
      </c>
      <c r="CZ22">
        <v>101.366</v>
      </c>
      <c r="DA22">
        <v>0.09956420000000001</v>
      </c>
      <c r="DB22">
        <v>27.6631</v>
      </c>
      <c r="DC22">
        <v>27.4855</v>
      </c>
      <c r="DD22">
        <v>999.9</v>
      </c>
      <c r="DE22">
        <v>0</v>
      </c>
      <c r="DF22">
        <v>0</v>
      </c>
      <c r="DG22">
        <v>10027.5</v>
      </c>
      <c r="DH22">
        <v>0</v>
      </c>
      <c r="DI22">
        <v>1064.66</v>
      </c>
      <c r="DJ22">
        <v>-0.72818</v>
      </c>
      <c r="DK22">
        <v>419.122</v>
      </c>
      <c r="DL22">
        <v>419.53</v>
      </c>
      <c r="DM22">
        <v>0.785324</v>
      </c>
      <c r="DN22">
        <v>410.807</v>
      </c>
      <c r="DO22">
        <v>20.7916</v>
      </c>
      <c r="DP22">
        <v>2.18717</v>
      </c>
      <c r="DQ22">
        <v>2.10756</v>
      </c>
      <c r="DR22">
        <v>18.8686</v>
      </c>
      <c r="DS22">
        <v>18.2764</v>
      </c>
      <c r="DT22">
        <v>49.7729</v>
      </c>
      <c r="DU22">
        <v>0.899957</v>
      </c>
      <c r="DV22">
        <v>0.100043</v>
      </c>
      <c r="DW22">
        <v>0</v>
      </c>
      <c r="DX22">
        <v>517.528</v>
      </c>
      <c r="DY22">
        <v>4.99931</v>
      </c>
      <c r="DZ22">
        <v>3755.91</v>
      </c>
      <c r="EA22">
        <v>387.024</v>
      </c>
      <c r="EB22">
        <v>36.125</v>
      </c>
      <c r="EC22">
        <v>40</v>
      </c>
      <c r="ED22">
        <v>38.062</v>
      </c>
      <c r="EE22">
        <v>39.687</v>
      </c>
      <c r="EF22">
        <v>38.312</v>
      </c>
      <c r="EG22">
        <v>40.29</v>
      </c>
      <c r="EH22">
        <v>4.48</v>
      </c>
      <c r="EI22">
        <v>0</v>
      </c>
      <c r="EJ22">
        <v>124.1000001430511</v>
      </c>
      <c r="EK22">
        <v>0</v>
      </c>
      <c r="EL22">
        <v>517.1198000000001</v>
      </c>
      <c r="EM22">
        <v>5.547999975688852</v>
      </c>
      <c r="EN22">
        <v>-70.72153845253847</v>
      </c>
      <c r="EO22">
        <v>3765.658</v>
      </c>
      <c r="EP22">
        <v>15</v>
      </c>
      <c r="EQ22">
        <v>1690554706.1</v>
      </c>
      <c r="ER22" t="s">
        <v>440</v>
      </c>
      <c r="ES22">
        <v>1690554703.1</v>
      </c>
      <c r="ET22">
        <v>1690554706.1</v>
      </c>
      <c r="EU22">
        <v>6</v>
      </c>
      <c r="EV22">
        <v>-0.042</v>
      </c>
      <c r="EW22">
        <v>-0</v>
      </c>
      <c r="EX22">
        <v>1.322</v>
      </c>
      <c r="EY22">
        <v>0.244</v>
      </c>
      <c r="EZ22">
        <v>411</v>
      </c>
      <c r="FA22">
        <v>21</v>
      </c>
      <c r="FB22">
        <v>0.33</v>
      </c>
      <c r="FC22">
        <v>0.12</v>
      </c>
      <c r="FD22">
        <v>-0.719069725</v>
      </c>
      <c r="FE22">
        <v>-1.110962848030019</v>
      </c>
      <c r="FF22">
        <v>0.1442867068154561</v>
      </c>
      <c r="FG22">
        <v>1</v>
      </c>
      <c r="FH22">
        <v>409.9687</v>
      </c>
      <c r="FI22">
        <v>0.8511056729698103</v>
      </c>
      <c r="FJ22">
        <v>0.06377781746030707</v>
      </c>
      <c r="FK22">
        <v>1</v>
      </c>
      <c r="FL22">
        <v>0.742524975</v>
      </c>
      <c r="FM22">
        <v>-0.0009416848030039512</v>
      </c>
      <c r="FN22">
        <v>0.06871614693705093</v>
      </c>
      <c r="FO22">
        <v>1</v>
      </c>
      <c r="FP22">
        <v>21.49498666666667</v>
      </c>
      <c r="FQ22">
        <v>0.7262202447163447</v>
      </c>
      <c r="FR22">
        <v>0.05262223695570368</v>
      </c>
      <c r="FS22">
        <v>1</v>
      </c>
      <c r="FT22">
        <v>4</v>
      </c>
      <c r="FU22">
        <v>4</v>
      </c>
      <c r="FV22" t="s">
        <v>415</v>
      </c>
      <c r="FW22">
        <v>3.17802</v>
      </c>
      <c r="FX22">
        <v>2.79677</v>
      </c>
      <c r="FY22">
        <v>0.103087</v>
      </c>
      <c r="FZ22">
        <v>0.104</v>
      </c>
      <c r="GA22">
        <v>0.11166</v>
      </c>
      <c r="GB22">
        <v>0.109879</v>
      </c>
      <c r="GC22">
        <v>28052.3</v>
      </c>
      <c r="GD22">
        <v>22314.5</v>
      </c>
      <c r="GE22">
        <v>29231.7</v>
      </c>
      <c r="GF22">
        <v>24397.1</v>
      </c>
      <c r="GG22">
        <v>33016.7</v>
      </c>
      <c r="GH22">
        <v>31682</v>
      </c>
      <c r="GI22">
        <v>40316.9</v>
      </c>
      <c r="GJ22">
        <v>39798.5</v>
      </c>
      <c r="GK22">
        <v>2.16062</v>
      </c>
      <c r="GL22">
        <v>1.89885</v>
      </c>
      <c r="GM22">
        <v>0.0745989</v>
      </c>
      <c r="GN22">
        <v>0</v>
      </c>
      <c r="GO22">
        <v>26.2652</v>
      </c>
      <c r="GP22">
        <v>999.9</v>
      </c>
      <c r="GQ22">
        <v>64.7</v>
      </c>
      <c r="GR22">
        <v>28.4</v>
      </c>
      <c r="GS22">
        <v>24.7919</v>
      </c>
      <c r="GT22">
        <v>62.1172</v>
      </c>
      <c r="GU22">
        <v>33.1771</v>
      </c>
      <c r="GV22">
        <v>1</v>
      </c>
      <c r="GW22">
        <v>0.00484502</v>
      </c>
      <c r="GX22">
        <v>-0.913461</v>
      </c>
      <c r="GY22">
        <v>20.2753</v>
      </c>
      <c r="GZ22">
        <v>5.22717</v>
      </c>
      <c r="HA22">
        <v>11.9081</v>
      </c>
      <c r="HB22">
        <v>4.96405</v>
      </c>
      <c r="HC22">
        <v>3.292</v>
      </c>
      <c r="HD22">
        <v>9999</v>
      </c>
      <c r="HE22">
        <v>9999</v>
      </c>
      <c r="HF22">
        <v>9999</v>
      </c>
      <c r="HG22">
        <v>999.9</v>
      </c>
      <c r="HH22">
        <v>1.87668</v>
      </c>
      <c r="HI22">
        <v>1.87497</v>
      </c>
      <c r="HJ22">
        <v>1.87365</v>
      </c>
      <c r="HK22">
        <v>1.87276</v>
      </c>
      <c r="HL22">
        <v>1.87439</v>
      </c>
      <c r="HM22">
        <v>1.86935</v>
      </c>
      <c r="HN22">
        <v>1.87352</v>
      </c>
      <c r="HO22">
        <v>1.87863</v>
      </c>
      <c r="HP22">
        <v>0</v>
      </c>
      <c r="HQ22">
        <v>0</v>
      </c>
      <c r="HR22">
        <v>0</v>
      </c>
      <c r="HS22">
        <v>0</v>
      </c>
      <c r="HT22" t="s">
        <v>416</v>
      </c>
      <c r="HU22" t="s">
        <v>417</v>
      </c>
      <c r="HV22" t="s">
        <v>418</v>
      </c>
      <c r="HW22" t="s">
        <v>419</v>
      </c>
      <c r="HX22" t="s">
        <v>419</v>
      </c>
      <c r="HY22" t="s">
        <v>418</v>
      </c>
      <c r="HZ22">
        <v>0</v>
      </c>
      <c r="IA22">
        <v>100</v>
      </c>
      <c r="IB22">
        <v>100</v>
      </c>
      <c r="IC22">
        <v>1.322</v>
      </c>
      <c r="ID22">
        <v>0.2752</v>
      </c>
      <c r="IE22">
        <v>1.215510709770905</v>
      </c>
      <c r="IF22">
        <v>0.0006505169527216642</v>
      </c>
      <c r="IG22">
        <v>-9.946525650119643E-07</v>
      </c>
      <c r="IH22">
        <v>9.726639054903232E-11</v>
      </c>
      <c r="II22">
        <v>-0.04120517007576132</v>
      </c>
      <c r="IJ22">
        <v>-0.001002495894158835</v>
      </c>
      <c r="IK22">
        <v>0.0007384742138202362</v>
      </c>
      <c r="IL22">
        <v>2.770066711642725E-07</v>
      </c>
      <c r="IM22">
        <v>0</v>
      </c>
      <c r="IN22">
        <v>1810</v>
      </c>
      <c r="IO22">
        <v>1</v>
      </c>
      <c r="IP22">
        <v>29</v>
      </c>
      <c r="IQ22">
        <v>0.5</v>
      </c>
      <c r="IR22">
        <v>0.4</v>
      </c>
      <c r="IS22">
        <v>1.07056</v>
      </c>
      <c r="IT22">
        <v>2.3938</v>
      </c>
      <c r="IU22">
        <v>1.42578</v>
      </c>
      <c r="IV22">
        <v>2.27417</v>
      </c>
      <c r="IW22">
        <v>1.54785</v>
      </c>
      <c r="IX22">
        <v>2.4707</v>
      </c>
      <c r="IY22">
        <v>32.1344</v>
      </c>
      <c r="IZ22">
        <v>15.603</v>
      </c>
      <c r="JA22">
        <v>18</v>
      </c>
      <c r="JB22">
        <v>624.49</v>
      </c>
      <c r="JC22">
        <v>446.142</v>
      </c>
      <c r="JD22">
        <v>27.0486</v>
      </c>
      <c r="JE22">
        <v>27.3436</v>
      </c>
      <c r="JF22">
        <v>29.9997</v>
      </c>
      <c r="JG22">
        <v>27.3569</v>
      </c>
      <c r="JH22">
        <v>27.3099</v>
      </c>
      <c r="JI22">
        <v>21.4606</v>
      </c>
      <c r="JJ22">
        <v>18.299</v>
      </c>
      <c r="JK22">
        <v>100</v>
      </c>
      <c r="JL22">
        <v>27.0538</v>
      </c>
      <c r="JM22">
        <v>410.726</v>
      </c>
      <c r="JN22">
        <v>20.6909</v>
      </c>
      <c r="JO22">
        <v>95.2373</v>
      </c>
      <c r="JP22">
        <v>101.261</v>
      </c>
    </row>
    <row r="23" spans="1:276">
      <c r="A23">
        <v>7</v>
      </c>
      <c r="B23">
        <v>1690554848.1</v>
      </c>
      <c r="C23">
        <v>806.0999999046326</v>
      </c>
      <c r="D23" t="s">
        <v>441</v>
      </c>
      <c r="E23" t="s">
        <v>442</v>
      </c>
      <c r="F23" t="s">
        <v>407</v>
      </c>
      <c r="I23" t="s">
        <v>408</v>
      </c>
      <c r="K23" t="s">
        <v>409</v>
      </c>
      <c r="L23" t="s">
        <v>410</v>
      </c>
      <c r="M23">
        <v>1690554848.1</v>
      </c>
      <c r="N23">
        <f>(O23)/1000</f>
        <v>0</v>
      </c>
      <c r="O23">
        <f>1000*CY23*AM23*(CU23-CV23)/(100*CN23*(1000-AM23*CU23))</f>
        <v>0</v>
      </c>
      <c r="P23">
        <f>CY23*AM23*(CT23-CS23*(1000-AM23*CV23)/(1000-AM23*CU23))/(100*CN23)</f>
        <v>0</v>
      </c>
      <c r="Q23">
        <f>CS23 - IF(AM23&gt;1, P23*CN23*100.0/(AO23*DG23), 0)</f>
        <v>0</v>
      </c>
      <c r="R23">
        <f>((X23-N23/2)*Q23-P23)/(X23+N23/2)</f>
        <v>0</v>
      </c>
      <c r="S23">
        <f>R23*(CZ23+DA23)/1000.0</f>
        <v>0</v>
      </c>
      <c r="T23">
        <f>(CS23 - IF(AM23&gt;1, P23*CN23*100.0/(AO23*DG23), 0))*(CZ23+DA23)/1000.0</f>
        <v>0</v>
      </c>
      <c r="U23">
        <f>2.0/((1/W23-1/V23)+SIGN(W23)*SQRT((1/W23-1/V23)*(1/W23-1/V23) + 4*CO23/((CO23+1)*(CO23+1))*(2*1/W23*1/V23-1/V23*1/V23)))</f>
        <v>0</v>
      </c>
      <c r="V23">
        <f>IF(LEFT(CP23,1)&lt;&gt;"0",IF(LEFT(CP23,1)="1",3.0,CQ23),$D$5+$E$5*(DG23*CZ23/($K$5*1000))+$F$5*(DG23*CZ23/($K$5*1000))*MAX(MIN(CN23,$J$5),$I$5)*MAX(MIN(CN23,$J$5),$I$5)+$G$5*MAX(MIN(CN23,$J$5),$I$5)*(DG23*CZ23/($K$5*1000))+$H$5*(DG23*CZ23/($K$5*1000))*(DG23*CZ23/($K$5*1000)))</f>
        <v>0</v>
      </c>
      <c r="W23">
        <f>N23*(1000-(1000*0.61365*exp(17.502*AA23/(240.97+AA23))/(CZ23+DA23)+CU23)/2)/(1000*0.61365*exp(17.502*AA23/(240.97+AA23))/(CZ23+DA23)-CU23)</f>
        <v>0</v>
      </c>
      <c r="X23">
        <f>1/((CO23+1)/(U23/1.6)+1/(V23/1.37)) + CO23/((CO23+1)/(U23/1.6) + CO23/(V23/1.37))</f>
        <v>0</v>
      </c>
      <c r="Y23">
        <f>(CJ23*CM23)</f>
        <v>0</v>
      </c>
      <c r="Z23">
        <f>(DB23+(Y23+2*0.95*5.67E-8*(((DB23+$B$7)+273)^4-(DB23+273)^4)-44100*N23)/(1.84*29.3*V23+8*0.95*5.67E-8*(DB23+273)^3))</f>
        <v>0</v>
      </c>
      <c r="AA23">
        <f>($C$7*DC23+$D$7*DD23+$E$7*Z23)</f>
        <v>0</v>
      </c>
      <c r="AB23">
        <f>0.61365*exp(17.502*AA23/(240.97+AA23))</f>
        <v>0</v>
      </c>
      <c r="AC23">
        <f>(AD23/AE23*100)</f>
        <v>0</v>
      </c>
      <c r="AD23">
        <f>CU23*(CZ23+DA23)/1000</f>
        <v>0</v>
      </c>
      <c r="AE23">
        <f>0.61365*exp(17.502*DB23/(240.97+DB23))</f>
        <v>0</v>
      </c>
      <c r="AF23">
        <f>(AB23-CU23*(CZ23+DA23)/1000)</f>
        <v>0</v>
      </c>
      <c r="AG23">
        <f>(-N23*44100)</f>
        <v>0</v>
      </c>
      <c r="AH23">
        <f>2*29.3*V23*0.92*(DB23-AA23)</f>
        <v>0</v>
      </c>
      <c r="AI23">
        <f>2*0.95*5.67E-8*(((DB23+$B$7)+273)^4-(AA23+273)^4)</f>
        <v>0</v>
      </c>
      <c r="AJ23">
        <f>Y23+AI23+AG23+AH23</f>
        <v>0</v>
      </c>
      <c r="AK23">
        <v>0</v>
      </c>
      <c r="AL23">
        <v>0</v>
      </c>
      <c r="AM23">
        <f>IF(AK23*$H$13&gt;=AO23,1.0,(AO23/(AO23-AK23*$H$13)))</f>
        <v>0</v>
      </c>
      <c r="AN23">
        <f>(AM23-1)*100</f>
        <v>0</v>
      </c>
      <c r="AO23">
        <f>MAX(0,($B$13+$C$13*DG23)/(1+$D$13*DG23)*CZ23/(DB23+273)*$E$13)</f>
        <v>0</v>
      </c>
      <c r="AP23" t="s">
        <v>443</v>
      </c>
      <c r="AQ23">
        <v>10560.6</v>
      </c>
      <c r="AR23">
        <v>504.7384615384616</v>
      </c>
      <c r="AS23">
        <v>1295.03</v>
      </c>
      <c r="AT23">
        <f>1-AR23/AS23</f>
        <v>0</v>
      </c>
      <c r="AU23">
        <v>-1.584001401611599</v>
      </c>
      <c r="AV23" t="s">
        <v>411</v>
      </c>
      <c r="AW23" t="s">
        <v>411</v>
      </c>
      <c r="AX23">
        <v>0</v>
      </c>
      <c r="AY23">
        <v>0</v>
      </c>
      <c r="AZ23">
        <f>1-AX23/AY23</f>
        <v>0</v>
      </c>
      <c r="BA23">
        <v>0.5</v>
      </c>
      <c r="BB23">
        <f>CK23</f>
        <v>0</v>
      </c>
      <c r="BC23">
        <f>P23</f>
        <v>0</v>
      </c>
      <c r="BD23">
        <f>AZ23*BA23*BB23</f>
        <v>0</v>
      </c>
      <c r="BE23">
        <f>(BC23-AU23)/BB23</f>
        <v>0</v>
      </c>
      <c r="BF23">
        <f>(AS23-AY23)/AY23</f>
        <v>0</v>
      </c>
      <c r="BG23">
        <f>AR23/(AT23+AR23/AY23)</f>
        <v>0</v>
      </c>
      <c r="BH23" t="s">
        <v>411</v>
      </c>
      <c r="BI23">
        <v>0</v>
      </c>
      <c r="BJ23">
        <f>IF(BI23&lt;&gt;0, BI23, BG23)</f>
        <v>0</v>
      </c>
      <c r="BK23">
        <f>1-BJ23/AY23</f>
        <v>0</v>
      </c>
      <c r="BL23">
        <f>(AY23-AX23)/(AY23-BJ23)</f>
        <v>0</v>
      </c>
      <c r="BM23">
        <f>(AS23-AY23)/(AS23-BJ23)</f>
        <v>0</v>
      </c>
      <c r="BN23">
        <f>(AY23-AX23)/(AY23-AR23)</f>
        <v>0</v>
      </c>
      <c r="BO23">
        <f>(AS23-AY23)/(AS23-AR23)</f>
        <v>0</v>
      </c>
      <c r="BP23">
        <f>(BL23*BJ23/AX23)</f>
        <v>0</v>
      </c>
      <c r="BQ23">
        <f>(1-BP23)</f>
        <v>0</v>
      </c>
      <c r="BR23" t="s">
        <v>411</v>
      </c>
      <c r="BS23" t="s">
        <v>411</v>
      </c>
      <c r="BT23" t="s">
        <v>411</v>
      </c>
      <c r="BU23" t="s">
        <v>411</v>
      </c>
      <c r="BV23" t="s">
        <v>411</v>
      </c>
      <c r="BW23" t="s">
        <v>411</v>
      </c>
      <c r="BX23" t="s">
        <v>411</v>
      </c>
      <c r="BY23" t="s">
        <v>411</v>
      </c>
      <c r="BZ23" t="s">
        <v>411</v>
      </c>
      <c r="CA23" t="s">
        <v>411</v>
      </c>
      <c r="CB23" t="s">
        <v>411</v>
      </c>
      <c r="CC23" t="s">
        <v>411</v>
      </c>
      <c r="CD23" t="s">
        <v>411</v>
      </c>
      <c r="CE23" t="s">
        <v>411</v>
      </c>
      <c r="CF23" t="s">
        <v>411</v>
      </c>
      <c r="CG23" t="s">
        <v>411</v>
      </c>
      <c r="CH23" t="s">
        <v>411</v>
      </c>
      <c r="CI23" t="s">
        <v>411</v>
      </c>
      <c r="CJ23">
        <f>$B$11*DH23+$C$11*DI23+$F$11*DT23*(1-DW23)</f>
        <v>0</v>
      </c>
      <c r="CK23">
        <f>CJ23*CL23</f>
        <v>0</v>
      </c>
      <c r="CL23">
        <f>($B$11*$D$9+$C$11*$D$9+$F$11*((EG23+DY23)/MAX(EG23+DY23+EH23, 0.1)*$I$9+EH23/MAX(EG23+DY23+EH23, 0.1)*$J$9))/($B$11+$C$11+$F$11)</f>
        <v>0</v>
      </c>
      <c r="CM23">
        <f>($B$11*$K$9+$C$11*$K$9+$F$11*((EG23+DY23)/MAX(EG23+DY23+EH23, 0.1)*$P$9+EH23/MAX(EG23+DY23+EH23, 0.1)*$Q$9))/($B$11+$C$11+$F$11)</f>
        <v>0</v>
      </c>
      <c r="CN23">
        <v>6</v>
      </c>
      <c r="CO23">
        <v>0.5</v>
      </c>
      <c r="CP23" t="s">
        <v>413</v>
      </c>
      <c r="CQ23">
        <v>2</v>
      </c>
      <c r="CR23">
        <v>1690554848.1</v>
      </c>
      <c r="CS23">
        <v>410.022</v>
      </c>
      <c r="CT23">
        <v>408.832</v>
      </c>
      <c r="CU23">
        <v>21.4623</v>
      </c>
      <c r="CV23">
        <v>20.5233</v>
      </c>
      <c r="CW23">
        <v>408.696</v>
      </c>
      <c r="CX23">
        <v>21.1901</v>
      </c>
      <c r="CY23">
        <v>600.207</v>
      </c>
      <c r="CZ23">
        <v>101.379</v>
      </c>
      <c r="DA23">
        <v>0.100049</v>
      </c>
      <c r="DB23">
        <v>27.6607</v>
      </c>
      <c r="DC23">
        <v>27.4977</v>
      </c>
      <c r="DD23">
        <v>999.9</v>
      </c>
      <c r="DE23">
        <v>0</v>
      </c>
      <c r="DF23">
        <v>0</v>
      </c>
      <c r="DG23">
        <v>10015.6</v>
      </c>
      <c r="DH23">
        <v>0</v>
      </c>
      <c r="DI23">
        <v>1063.27</v>
      </c>
      <c r="DJ23">
        <v>1.18958</v>
      </c>
      <c r="DK23">
        <v>419.015</v>
      </c>
      <c r="DL23">
        <v>417.398</v>
      </c>
      <c r="DM23">
        <v>0.9390540000000001</v>
      </c>
      <c r="DN23">
        <v>408.832</v>
      </c>
      <c r="DO23">
        <v>20.5233</v>
      </c>
      <c r="DP23">
        <v>2.17582</v>
      </c>
      <c r="DQ23">
        <v>2.08062</v>
      </c>
      <c r="DR23">
        <v>18.7854</v>
      </c>
      <c r="DS23">
        <v>18.0716</v>
      </c>
      <c r="DT23">
        <v>0.0499931</v>
      </c>
      <c r="DU23">
        <v>0</v>
      </c>
      <c r="DV23">
        <v>0</v>
      </c>
      <c r="DW23">
        <v>0</v>
      </c>
      <c r="DX23">
        <v>507.7</v>
      </c>
      <c r="DY23">
        <v>0.0499931</v>
      </c>
      <c r="DZ23">
        <v>3460.02</v>
      </c>
      <c r="EA23">
        <v>2.37</v>
      </c>
      <c r="EB23">
        <v>34.562</v>
      </c>
      <c r="EC23">
        <v>38.062</v>
      </c>
      <c r="ED23">
        <v>36.562</v>
      </c>
      <c r="EE23">
        <v>37</v>
      </c>
      <c r="EF23">
        <v>36.687</v>
      </c>
      <c r="EG23">
        <v>0</v>
      </c>
      <c r="EH23">
        <v>0</v>
      </c>
      <c r="EI23">
        <v>0</v>
      </c>
      <c r="EJ23">
        <v>117.2000000476837</v>
      </c>
      <c r="EK23">
        <v>0</v>
      </c>
      <c r="EL23">
        <v>504.7384615384616</v>
      </c>
      <c r="EM23">
        <v>6.167521435535424</v>
      </c>
      <c r="EN23">
        <v>-6.164444428440375</v>
      </c>
      <c r="EO23">
        <v>3462.848846153846</v>
      </c>
      <c r="EP23">
        <v>15</v>
      </c>
      <c r="EQ23">
        <v>1690554807.1</v>
      </c>
      <c r="ER23" t="s">
        <v>444</v>
      </c>
      <c r="ES23">
        <v>1690554803.1</v>
      </c>
      <c r="ET23">
        <v>1690554807.1</v>
      </c>
      <c r="EU23">
        <v>7</v>
      </c>
      <c r="EV23">
        <v>0.004</v>
      </c>
      <c r="EW23">
        <v>0</v>
      </c>
      <c r="EX23">
        <v>1.326</v>
      </c>
      <c r="EY23">
        <v>0.244</v>
      </c>
      <c r="EZ23">
        <v>409</v>
      </c>
      <c r="FA23">
        <v>20</v>
      </c>
      <c r="FB23">
        <v>0.27</v>
      </c>
      <c r="FC23">
        <v>0.06</v>
      </c>
      <c r="FD23">
        <v>1.18261375</v>
      </c>
      <c r="FE23">
        <v>-0.09408619136960951</v>
      </c>
      <c r="FF23">
        <v>0.02576614636373664</v>
      </c>
      <c r="FG23">
        <v>1</v>
      </c>
      <c r="FH23">
        <v>410.1017</v>
      </c>
      <c r="FI23">
        <v>-0.5129699666287727</v>
      </c>
      <c r="FJ23">
        <v>0.04608336648582154</v>
      </c>
      <c r="FK23">
        <v>1</v>
      </c>
      <c r="FL23">
        <v>0.932428625</v>
      </c>
      <c r="FM23">
        <v>0.4816789981238263</v>
      </c>
      <c r="FN23">
        <v>0.05537837702961667</v>
      </c>
      <c r="FO23">
        <v>1</v>
      </c>
      <c r="FP23">
        <v>21.57078666666667</v>
      </c>
      <c r="FQ23">
        <v>-0.7800080088987894</v>
      </c>
      <c r="FR23">
        <v>0.0564349344132006</v>
      </c>
      <c r="FS23">
        <v>1</v>
      </c>
      <c r="FT23">
        <v>4</v>
      </c>
      <c r="FU23">
        <v>4</v>
      </c>
      <c r="FV23" t="s">
        <v>415</v>
      </c>
      <c r="FW23">
        <v>3.17819</v>
      </c>
      <c r="FX23">
        <v>2.79715</v>
      </c>
      <c r="FY23">
        <v>0.103119</v>
      </c>
      <c r="FZ23">
        <v>0.10366</v>
      </c>
      <c r="GA23">
        <v>0.111293</v>
      </c>
      <c r="GB23">
        <v>0.108931</v>
      </c>
      <c r="GC23">
        <v>28061.6</v>
      </c>
      <c r="GD23">
        <v>22330.7</v>
      </c>
      <c r="GE23">
        <v>29241.7</v>
      </c>
      <c r="GF23">
        <v>24405</v>
      </c>
      <c r="GG23">
        <v>33041.6</v>
      </c>
      <c r="GH23">
        <v>31726.1</v>
      </c>
      <c r="GI23">
        <v>40330.7</v>
      </c>
      <c r="GJ23">
        <v>39811.1</v>
      </c>
      <c r="GK23">
        <v>2.16303</v>
      </c>
      <c r="GL23">
        <v>1.90097</v>
      </c>
      <c r="GM23">
        <v>0.07456169999999999</v>
      </c>
      <c r="GN23">
        <v>0</v>
      </c>
      <c r="GO23">
        <v>26.2781</v>
      </c>
      <c r="GP23">
        <v>999.9</v>
      </c>
      <c r="GQ23">
        <v>64.3</v>
      </c>
      <c r="GR23">
        <v>28.6</v>
      </c>
      <c r="GS23">
        <v>24.923</v>
      </c>
      <c r="GT23">
        <v>62.1671</v>
      </c>
      <c r="GU23">
        <v>32.7885</v>
      </c>
      <c r="GV23">
        <v>1</v>
      </c>
      <c r="GW23">
        <v>-0.00911585</v>
      </c>
      <c r="GX23">
        <v>-0.872219</v>
      </c>
      <c r="GY23">
        <v>20.2791</v>
      </c>
      <c r="GZ23">
        <v>5.22358</v>
      </c>
      <c r="HA23">
        <v>11.9081</v>
      </c>
      <c r="HB23">
        <v>4.9647</v>
      </c>
      <c r="HC23">
        <v>3.292</v>
      </c>
      <c r="HD23">
        <v>9999</v>
      </c>
      <c r="HE23">
        <v>9999</v>
      </c>
      <c r="HF23">
        <v>9999</v>
      </c>
      <c r="HG23">
        <v>999.9</v>
      </c>
      <c r="HH23">
        <v>1.87668</v>
      </c>
      <c r="HI23">
        <v>1.875</v>
      </c>
      <c r="HJ23">
        <v>1.87376</v>
      </c>
      <c r="HK23">
        <v>1.87284</v>
      </c>
      <c r="HL23">
        <v>1.87439</v>
      </c>
      <c r="HM23">
        <v>1.86935</v>
      </c>
      <c r="HN23">
        <v>1.87359</v>
      </c>
      <c r="HO23">
        <v>1.87865</v>
      </c>
      <c r="HP23">
        <v>0</v>
      </c>
      <c r="HQ23">
        <v>0</v>
      </c>
      <c r="HR23">
        <v>0</v>
      </c>
      <c r="HS23">
        <v>0</v>
      </c>
      <c r="HT23" t="s">
        <v>416</v>
      </c>
      <c r="HU23" t="s">
        <v>417</v>
      </c>
      <c r="HV23" t="s">
        <v>418</v>
      </c>
      <c r="HW23" t="s">
        <v>419</v>
      </c>
      <c r="HX23" t="s">
        <v>419</v>
      </c>
      <c r="HY23" t="s">
        <v>418</v>
      </c>
      <c r="HZ23">
        <v>0</v>
      </c>
      <c r="IA23">
        <v>100</v>
      </c>
      <c r="IB23">
        <v>100</v>
      </c>
      <c r="IC23">
        <v>1.326</v>
      </c>
      <c r="ID23">
        <v>0.2722</v>
      </c>
      <c r="IE23">
        <v>1.219300798042543</v>
      </c>
      <c r="IF23">
        <v>0.0006505169527216642</v>
      </c>
      <c r="IG23">
        <v>-9.946525650119643E-07</v>
      </c>
      <c r="IH23">
        <v>9.726639054903232E-11</v>
      </c>
      <c r="II23">
        <v>-0.04075876484259047</v>
      </c>
      <c r="IJ23">
        <v>-0.001002495894158835</v>
      </c>
      <c r="IK23">
        <v>0.0007384742138202362</v>
      </c>
      <c r="IL23">
        <v>2.770066711642725E-07</v>
      </c>
      <c r="IM23">
        <v>0</v>
      </c>
      <c r="IN23">
        <v>1810</v>
      </c>
      <c r="IO23">
        <v>1</v>
      </c>
      <c r="IP23">
        <v>29</v>
      </c>
      <c r="IQ23">
        <v>0.8</v>
      </c>
      <c r="IR23">
        <v>0.7</v>
      </c>
      <c r="IS23">
        <v>1.06812</v>
      </c>
      <c r="IT23">
        <v>2.40479</v>
      </c>
      <c r="IU23">
        <v>1.42578</v>
      </c>
      <c r="IV23">
        <v>2.27417</v>
      </c>
      <c r="IW23">
        <v>1.54785</v>
      </c>
      <c r="IX23">
        <v>2.3999</v>
      </c>
      <c r="IY23">
        <v>32.3549</v>
      </c>
      <c r="IZ23">
        <v>15.5855</v>
      </c>
      <c r="JA23">
        <v>18</v>
      </c>
      <c r="JB23">
        <v>624.936</v>
      </c>
      <c r="JC23">
        <v>446.452</v>
      </c>
      <c r="JD23">
        <v>27.1411</v>
      </c>
      <c r="JE23">
        <v>27.2003</v>
      </c>
      <c r="JF23">
        <v>29.9996</v>
      </c>
      <c r="JG23">
        <v>27.2323</v>
      </c>
      <c r="JH23">
        <v>27.1888</v>
      </c>
      <c r="JI23">
        <v>21.3881</v>
      </c>
      <c r="JJ23">
        <v>19.5085</v>
      </c>
      <c r="JK23">
        <v>100</v>
      </c>
      <c r="JL23">
        <v>27.147</v>
      </c>
      <c r="JM23">
        <v>408.838</v>
      </c>
      <c r="JN23">
        <v>20.518</v>
      </c>
      <c r="JO23">
        <v>95.26990000000001</v>
      </c>
      <c r="JP23">
        <v>101.293</v>
      </c>
    </row>
    <row r="24" spans="1:276">
      <c r="A24">
        <v>8</v>
      </c>
      <c r="B24">
        <v>1690555002.1</v>
      </c>
      <c r="C24">
        <v>960.0999999046326</v>
      </c>
      <c r="D24" t="s">
        <v>445</v>
      </c>
      <c r="E24" t="s">
        <v>446</v>
      </c>
      <c r="F24" t="s">
        <v>407</v>
      </c>
      <c r="I24" t="s">
        <v>408</v>
      </c>
      <c r="K24" t="s">
        <v>409</v>
      </c>
      <c r="L24" t="s">
        <v>410</v>
      </c>
      <c r="M24">
        <v>1690555002.1</v>
      </c>
      <c r="N24">
        <f>(O24)/1000</f>
        <v>0</v>
      </c>
      <c r="O24">
        <f>1000*CY24*AM24*(CU24-CV24)/(100*CN24*(1000-AM24*CU24))</f>
        <v>0</v>
      </c>
      <c r="P24">
        <f>CY24*AM24*(CT24-CS24*(1000-AM24*CV24)/(1000-AM24*CU24))/(100*CN24)</f>
        <v>0</v>
      </c>
      <c r="Q24">
        <f>CS24 - IF(AM24&gt;1, P24*CN24*100.0/(AO24*DG24), 0)</f>
        <v>0</v>
      </c>
      <c r="R24">
        <f>((X24-N24/2)*Q24-P24)/(X24+N24/2)</f>
        <v>0</v>
      </c>
      <c r="S24">
        <f>R24*(CZ24+DA24)/1000.0</f>
        <v>0</v>
      </c>
      <c r="T24">
        <f>(CS24 - IF(AM24&gt;1, P24*CN24*100.0/(AO24*DG24), 0))*(CZ24+DA24)/1000.0</f>
        <v>0</v>
      </c>
      <c r="U24">
        <f>2.0/((1/W24-1/V24)+SIGN(W24)*SQRT((1/W24-1/V24)*(1/W24-1/V24) + 4*CO24/((CO24+1)*(CO24+1))*(2*1/W24*1/V24-1/V24*1/V24)))</f>
        <v>0</v>
      </c>
      <c r="V24">
        <f>IF(LEFT(CP24,1)&lt;&gt;"0",IF(LEFT(CP24,1)="1",3.0,CQ24),$D$5+$E$5*(DG24*CZ24/($K$5*1000))+$F$5*(DG24*CZ24/($K$5*1000))*MAX(MIN(CN24,$J$5),$I$5)*MAX(MIN(CN24,$J$5),$I$5)+$G$5*MAX(MIN(CN24,$J$5),$I$5)*(DG24*CZ24/($K$5*1000))+$H$5*(DG24*CZ24/($K$5*1000))*(DG24*CZ24/($K$5*1000)))</f>
        <v>0</v>
      </c>
      <c r="W24">
        <f>N24*(1000-(1000*0.61365*exp(17.502*AA24/(240.97+AA24))/(CZ24+DA24)+CU24)/2)/(1000*0.61365*exp(17.502*AA24/(240.97+AA24))/(CZ24+DA24)-CU24)</f>
        <v>0</v>
      </c>
      <c r="X24">
        <f>1/((CO24+1)/(U24/1.6)+1/(V24/1.37)) + CO24/((CO24+1)/(U24/1.6) + CO24/(V24/1.37))</f>
        <v>0</v>
      </c>
      <c r="Y24">
        <f>(CJ24*CM24)</f>
        <v>0</v>
      </c>
      <c r="Z24">
        <f>(DB24+(Y24+2*0.95*5.67E-8*(((DB24+$B$7)+273)^4-(DB24+273)^4)-44100*N24)/(1.84*29.3*V24+8*0.95*5.67E-8*(DB24+273)^3))</f>
        <v>0</v>
      </c>
      <c r="AA24">
        <f>($C$7*DC24+$D$7*DD24+$E$7*Z24)</f>
        <v>0</v>
      </c>
      <c r="AB24">
        <f>0.61365*exp(17.502*AA24/(240.97+AA24))</f>
        <v>0</v>
      </c>
      <c r="AC24">
        <f>(AD24/AE24*100)</f>
        <v>0</v>
      </c>
      <c r="AD24">
        <f>CU24*(CZ24+DA24)/1000</f>
        <v>0</v>
      </c>
      <c r="AE24">
        <f>0.61365*exp(17.502*DB24/(240.97+DB24))</f>
        <v>0</v>
      </c>
      <c r="AF24">
        <f>(AB24-CU24*(CZ24+DA24)/1000)</f>
        <v>0</v>
      </c>
      <c r="AG24">
        <f>(-N24*44100)</f>
        <v>0</v>
      </c>
      <c r="AH24">
        <f>2*29.3*V24*0.92*(DB24-AA24)</f>
        <v>0</v>
      </c>
      <c r="AI24">
        <f>2*0.95*5.67E-8*(((DB24+$B$7)+273)^4-(AA24+273)^4)</f>
        <v>0</v>
      </c>
      <c r="AJ24">
        <f>Y24+AI24+AG24+AH24</f>
        <v>0</v>
      </c>
      <c r="AK24">
        <v>0</v>
      </c>
      <c r="AL24">
        <v>0</v>
      </c>
      <c r="AM24">
        <f>IF(AK24*$H$13&gt;=AO24,1.0,(AO24/(AO24-AK24*$H$13)))</f>
        <v>0</v>
      </c>
      <c r="AN24">
        <f>(AM24-1)*100</f>
        <v>0</v>
      </c>
      <c r="AO24">
        <f>MAX(0,($B$13+$C$13*DG24)/(1+$D$13*DG24)*CZ24/(DB24+273)*$E$13)</f>
        <v>0</v>
      </c>
      <c r="AP24" t="s">
        <v>443</v>
      </c>
      <c r="AQ24">
        <v>10560.6</v>
      </c>
      <c r="AR24">
        <v>504.7384615384616</v>
      </c>
      <c r="AS24">
        <v>1295.03</v>
      </c>
      <c r="AT24">
        <f>1-AR24/AS24</f>
        <v>0</v>
      </c>
      <c r="AU24">
        <v>-1.584001401611599</v>
      </c>
      <c r="AV24" t="s">
        <v>447</v>
      </c>
      <c r="AW24">
        <v>10570</v>
      </c>
      <c r="AX24">
        <v>399.1045769230769</v>
      </c>
      <c r="AY24">
        <v>428.53</v>
      </c>
      <c r="AZ24">
        <f>1-AX24/AY24</f>
        <v>0</v>
      </c>
      <c r="BA24">
        <v>0.5</v>
      </c>
      <c r="BB24">
        <f>CK24</f>
        <v>0</v>
      </c>
      <c r="BC24">
        <f>P24</f>
        <v>0</v>
      </c>
      <c r="BD24">
        <f>AZ24*BA24*BB24</f>
        <v>0</v>
      </c>
      <c r="BE24">
        <f>(BC24-AU24)/BB24</f>
        <v>0</v>
      </c>
      <c r="BF24">
        <f>(AS24-AY24)/AY24</f>
        <v>0</v>
      </c>
      <c r="BG24">
        <f>AR24/(AT24+AR24/AY24)</f>
        <v>0</v>
      </c>
      <c r="BH24" t="s">
        <v>411</v>
      </c>
      <c r="BI24">
        <v>0</v>
      </c>
      <c r="BJ24">
        <f>IF(BI24&lt;&gt;0, BI24, BG24)</f>
        <v>0</v>
      </c>
      <c r="BK24">
        <f>1-BJ24/AY24</f>
        <v>0</v>
      </c>
      <c r="BL24">
        <f>(AY24-AX24)/(AY24-BJ24)</f>
        <v>0</v>
      </c>
      <c r="BM24">
        <f>(AS24-AY24)/(AS24-BJ24)</f>
        <v>0</v>
      </c>
      <c r="BN24">
        <f>(AY24-AX24)/(AY24-AR24)</f>
        <v>0</v>
      </c>
      <c r="BO24">
        <f>(AS24-AY24)/(AS24-AR24)</f>
        <v>0</v>
      </c>
      <c r="BP24">
        <f>(BL24*BJ24/AX24)</f>
        <v>0</v>
      </c>
      <c r="BQ24">
        <f>(1-BP24)</f>
        <v>0</v>
      </c>
      <c r="BR24" t="s">
        <v>411</v>
      </c>
      <c r="BS24" t="s">
        <v>411</v>
      </c>
      <c r="BT24" t="s">
        <v>411</v>
      </c>
      <c r="BU24" t="s">
        <v>411</v>
      </c>
      <c r="BV24" t="s">
        <v>411</v>
      </c>
      <c r="BW24" t="s">
        <v>411</v>
      </c>
      <c r="BX24" t="s">
        <v>411</v>
      </c>
      <c r="BY24" t="s">
        <v>411</v>
      </c>
      <c r="BZ24" t="s">
        <v>411</v>
      </c>
      <c r="CA24" t="s">
        <v>411</v>
      </c>
      <c r="CB24" t="s">
        <v>411</v>
      </c>
      <c r="CC24" t="s">
        <v>411</v>
      </c>
      <c r="CD24" t="s">
        <v>411</v>
      </c>
      <c r="CE24" t="s">
        <v>411</v>
      </c>
      <c r="CF24" t="s">
        <v>411</v>
      </c>
      <c r="CG24" t="s">
        <v>411</v>
      </c>
      <c r="CH24" t="s">
        <v>411</v>
      </c>
      <c r="CI24" t="s">
        <v>411</v>
      </c>
      <c r="CJ24">
        <f>$B$11*DH24+$C$11*DI24+$F$11*DT24*(1-DW24)</f>
        <v>0</v>
      </c>
      <c r="CK24">
        <f>CJ24*CL24</f>
        <v>0</v>
      </c>
      <c r="CL24">
        <f>($B$11*$D$9+$C$11*$D$9+$F$11*((EG24+DY24)/MAX(EG24+DY24+EH24, 0.1)*$I$9+EH24/MAX(EG24+DY24+EH24, 0.1)*$J$9))/($B$11+$C$11+$F$11)</f>
        <v>0</v>
      </c>
      <c r="CM24">
        <f>($B$11*$K$9+$C$11*$K$9+$F$11*((EG24+DY24)/MAX(EG24+DY24+EH24, 0.1)*$P$9+EH24/MAX(EG24+DY24+EH24, 0.1)*$Q$9))/($B$11+$C$11+$F$11)</f>
        <v>0</v>
      </c>
      <c r="CN24">
        <v>6</v>
      </c>
      <c r="CO24">
        <v>0.5</v>
      </c>
      <c r="CP24" t="s">
        <v>413</v>
      </c>
      <c r="CQ24">
        <v>2</v>
      </c>
      <c r="CR24">
        <v>1690555002.1</v>
      </c>
      <c r="CS24">
        <v>395.7</v>
      </c>
      <c r="CT24">
        <v>400.229</v>
      </c>
      <c r="CU24">
        <v>22.8242</v>
      </c>
      <c r="CV24">
        <v>20.5598</v>
      </c>
      <c r="CW24">
        <v>394.383</v>
      </c>
      <c r="CX24">
        <v>22.51</v>
      </c>
      <c r="CY24">
        <v>600.1900000000001</v>
      </c>
      <c r="CZ24">
        <v>101.378</v>
      </c>
      <c r="DA24">
        <v>0.100297</v>
      </c>
      <c r="DB24">
        <v>26.853</v>
      </c>
      <c r="DC24">
        <v>27.3077</v>
      </c>
      <c r="DD24">
        <v>999.9</v>
      </c>
      <c r="DE24">
        <v>0</v>
      </c>
      <c r="DF24">
        <v>0</v>
      </c>
      <c r="DG24">
        <v>9955</v>
      </c>
      <c r="DH24">
        <v>0</v>
      </c>
      <c r="DI24">
        <v>1072.03</v>
      </c>
      <c r="DJ24">
        <v>-4.52924</v>
      </c>
      <c r="DK24">
        <v>404.943</v>
      </c>
      <c r="DL24">
        <v>408.631</v>
      </c>
      <c r="DM24">
        <v>2.26444</v>
      </c>
      <c r="DN24">
        <v>400.229</v>
      </c>
      <c r="DO24">
        <v>20.5598</v>
      </c>
      <c r="DP24">
        <v>2.31388</v>
      </c>
      <c r="DQ24">
        <v>2.08431</v>
      </c>
      <c r="DR24">
        <v>19.7733</v>
      </c>
      <c r="DS24">
        <v>18.0998</v>
      </c>
      <c r="DT24">
        <v>1499.99</v>
      </c>
      <c r="DU24">
        <v>0.973012</v>
      </c>
      <c r="DV24">
        <v>0.0269879</v>
      </c>
      <c r="DW24">
        <v>0</v>
      </c>
      <c r="DX24">
        <v>398.049</v>
      </c>
      <c r="DY24">
        <v>4.99931</v>
      </c>
      <c r="DZ24">
        <v>9341.84</v>
      </c>
      <c r="EA24">
        <v>13259.2</v>
      </c>
      <c r="EB24">
        <v>37.937</v>
      </c>
      <c r="EC24">
        <v>41.312</v>
      </c>
      <c r="ED24">
        <v>38.75</v>
      </c>
      <c r="EE24">
        <v>41.125</v>
      </c>
      <c r="EF24">
        <v>39.937</v>
      </c>
      <c r="EG24">
        <v>1454.64</v>
      </c>
      <c r="EH24">
        <v>40.35</v>
      </c>
      <c r="EI24">
        <v>0</v>
      </c>
      <c r="EJ24">
        <v>153.2999999523163</v>
      </c>
      <c r="EK24">
        <v>0</v>
      </c>
      <c r="EL24">
        <v>399.1045769230769</v>
      </c>
      <c r="EM24">
        <v>-8.423282055454635</v>
      </c>
      <c r="EN24">
        <v>-120.7305984892731</v>
      </c>
      <c r="EO24">
        <v>9353.956538461538</v>
      </c>
      <c r="EP24">
        <v>15</v>
      </c>
      <c r="EQ24">
        <v>1690554961.6</v>
      </c>
      <c r="ER24" t="s">
        <v>448</v>
      </c>
      <c r="ES24">
        <v>1690554961.6</v>
      </c>
      <c r="ET24">
        <v>1690554956.1</v>
      </c>
      <c r="EU24">
        <v>8</v>
      </c>
      <c r="EV24">
        <v>-0.01</v>
      </c>
      <c r="EW24">
        <v>0</v>
      </c>
      <c r="EX24">
        <v>1.316</v>
      </c>
      <c r="EY24">
        <v>0.325</v>
      </c>
      <c r="EZ24">
        <v>400</v>
      </c>
      <c r="FA24">
        <v>23</v>
      </c>
      <c r="FB24">
        <v>0.3</v>
      </c>
      <c r="FC24">
        <v>0.16</v>
      </c>
      <c r="FD24">
        <v>-4.447183170731707</v>
      </c>
      <c r="FE24">
        <v>-0.8030109407665561</v>
      </c>
      <c r="FF24">
        <v>0.0821821821362646</v>
      </c>
      <c r="FG24">
        <v>1</v>
      </c>
      <c r="FH24">
        <v>395.8008387096774</v>
      </c>
      <c r="FI24">
        <v>-0.8946774193560557</v>
      </c>
      <c r="FJ24">
        <v>0.07305150492993599</v>
      </c>
      <c r="FK24">
        <v>1</v>
      </c>
      <c r="FL24">
        <v>1.546378634146342</v>
      </c>
      <c r="FM24">
        <v>4.910645247386759</v>
      </c>
      <c r="FN24">
        <v>0.4861110886329282</v>
      </c>
      <c r="FO24">
        <v>0</v>
      </c>
      <c r="FP24">
        <v>23.45584193548386</v>
      </c>
      <c r="FQ24">
        <v>-4.022941935483919</v>
      </c>
      <c r="FR24">
        <v>0.303247581990938</v>
      </c>
      <c r="FS24">
        <v>0</v>
      </c>
      <c r="FT24">
        <v>2</v>
      </c>
      <c r="FU24">
        <v>4</v>
      </c>
      <c r="FV24" t="s">
        <v>432</v>
      </c>
      <c r="FW24">
        <v>3.17823</v>
      </c>
      <c r="FX24">
        <v>2.79686</v>
      </c>
      <c r="FY24">
        <v>0.100371</v>
      </c>
      <c r="FZ24">
        <v>0.102008</v>
      </c>
      <c r="GA24">
        <v>0.116149</v>
      </c>
      <c r="GB24">
        <v>0.109086</v>
      </c>
      <c r="GC24">
        <v>28148</v>
      </c>
      <c r="GD24">
        <v>22371.5</v>
      </c>
      <c r="GE24">
        <v>29241.8</v>
      </c>
      <c r="GF24">
        <v>24404.4</v>
      </c>
      <c r="GG24">
        <v>32855.7</v>
      </c>
      <c r="GH24">
        <v>31719.7</v>
      </c>
      <c r="GI24">
        <v>40329.6</v>
      </c>
      <c r="GJ24">
        <v>39810.3</v>
      </c>
      <c r="GK24">
        <v>2.16548</v>
      </c>
      <c r="GL24">
        <v>1.90045</v>
      </c>
      <c r="GM24">
        <v>0.09506199999999999</v>
      </c>
      <c r="GN24">
        <v>0</v>
      </c>
      <c r="GO24">
        <v>25.7519</v>
      </c>
      <c r="GP24">
        <v>999.9</v>
      </c>
      <c r="GQ24">
        <v>63.9</v>
      </c>
      <c r="GR24">
        <v>28.7</v>
      </c>
      <c r="GS24">
        <v>24.9122</v>
      </c>
      <c r="GT24">
        <v>62.7271</v>
      </c>
      <c r="GU24">
        <v>33.6619</v>
      </c>
      <c r="GV24">
        <v>1</v>
      </c>
      <c r="GW24">
        <v>-0.0126931</v>
      </c>
      <c r="GX24">
        <v>0.0606236</v>
      </c>
      <c r="GY24">
        <v>20.267</v>
      </c>
      <c r="GZ24">
        <v>5.22642</v>
      </c>
      <c r="HA24">
        <v>11.9083</v>
      </c>
      <c r="HB24">
        <v>4.96365</v>
      </c>
      <c r="HC24">
        <v>3.29155</v>
      </c>
      <c r="HD24">
        <v>9999</v>
      </c>
      <c r="HE24">
        <v>9999</v>
      </c>
      <c r="HF24">
        <v>9999</v>
      </c>
      <c r="HG24">
        <v>999.9</v>
      </c>
      <c r="HH24">
        <v>1.87669</v>
      </c>
      <c r="HI24">
        <v>1.87499</v>
      </c>
      <c r="HJ24">
        <v>1.87373</v>
      </c>
      <c r="HK24">
        <v>1.87284</v>
      </c>
      <c r="HL24">
        <v>1.87439</v>
      </c>
      <c r="HM24">
        <v>1.86935</v>
      </c>
      <c r="HN24">
        <v>1.87359</v>
      </c>
      <c r="HO24">
        <v>1.87866</v>
      </c>
      <c r="HP24">
        <v>0</v>
      </c>
      <c r="HQ24">
        <v>0</v>
      </c>
      <c r="HR24">
        <v>0</v>
      </c>
      <c r="HS24">
        <v>0</v>
      </c>
      <c r="HT24" t="s">
        <v>416</v>
      </c>
      <c r="HU24" t="s">
        <v>417</v>
      </c>
      <c r="HV24" t="s">
        <v>418</v>
      </c>
      <c r="HW24" t="s">
        <v>419</v>
      </c>
      <c r="HX24" t="s">
        <v>419</v>
      </c>
      <c r="HY24" t="s">
        <v>418</v>
      </c>
      <c r="HZ24">
        <v>0</v>
      </c>
      <c r="IA24">
        <v>100</v>
      </c>
      <c r="IB24">
        <v>100</v>
      </c>
      <c r="IC24">
        <v>1.317</v>
      </c>
      <c r="ID24">
        <v>0.3142</v>
      </c>
      <c r="IE24">
        <v>1.208871861932583</v>
      </c>
      <c r="IF24">
        <v>0.0006505169527216642</v>
      </c>
      <c r="IG24">
        <v>-9.946525650119643E-07</v>
      </c>
      <c r="IH24">
        <v>9.726639054903232E-11</v>
      </c>
      <c r="II24">
        <v>-0.04050343463750774</v>
      </c>
      <c r="IJ24">
        <v>-0.001002495894158835</v>
      </c>
      <c r="IK24">
        <v>0.0007384742138202362</v>
      </c>
      <c r="IL24">
        <v>2.770066711642725E-07</v>
      </c>
      <c r="IM24">
        <v>0</v>
      </c>
      <c r="IN24">
        <v>1810</v>
      </c>
      <c r="IO24">
        <v>1</v>
      </c>
      <c r="IP24">
        <v>29</v>
      </c>
      <c r="IQ24">
        <v>0.7</v>
      </c>
      <c r="IR24">
        <v>0.8</v>
      </c>
      <c r="IS24">
        <v>1.04858</v>
      </c>
      <c r="IT24">
        <v>2.40479</v>
      </c>
      <c r="IU24">
        <v>1.42578</v>
      </c>
      <c r="IV24">
        <v>2.27417</v>
      </c>
      <c r="IW24">
        <v>1.54785</v>
      </c>
      <c r="IX24">
        <v>2.323</v>
      </c>
      <c r="IY24">
        <v>32.5539</v>
      </c>
      <c r="IZ24">
        <v>15.5242</v>
      </c>
      <c r="JA24">
        <v>18</v>
      </c>
      <c r="JB24">
        <v>625.873</v>
      </c>
      <c r="JC24">
        <v>445.498</v>
      </c>
      <c r="JD24">
        <v>24.4428</v>
      </c>
      <c r="JE24">
        <v>27.1399</v>
      </c>
      <c r="JF24">
        <v>29.9999</v>
      </c>
      <c r="JG24">
        <v>27.1509</v>
      </c>
      <c r="JH24">
        <v>27.1063</v>
      </c>
      <c r="JI24">
        <v>21.0163</v>
      </c>
      <c r="JJ24">
        <v>25.626</v>
      </c>
      <c r="JK24">
        <v>100</v>
      </c>
      <c r="JL24">
        <v>24.5491</v>
      </c>
      <c r="JM24">
        <v>400</v>
      </c>
      <c r="JN24">
        <v>20.4753</v>
      </c>
      <c r="JO24">
        <v>95.26860000000001</v>
      </c>
      <c r="JP24">
        <v>101.291</v>
      </c>
    </row>
    <row r="25" spans="1:276">
      <c r="A25">
        <v>9</v>
      </c>
      <c r="B25">
        <v>1690555124.1</v>
      </c>
      <c r="C25">
        <v>1082.099999904633</v>
      </c>
      <c r="D25" t="s">
        <v>449</v>
      </c>
      <c r="E25" t="s">
        <v>450</v>
      </c>
      <c r="F25" t="s">
        <v>407</v>
      </c>
      <c r="I25" t="s">
        <v>408</v>
      </c>
      <c r="K25" t="s">
        <v>409</v>
      </c>
      <c r="L25" t="s">
        <v>410</v>
      </c>
      <c r="M25">
        <v>1690555124.1</v>
      </c>
      <c r="N25">
        <f>(O25)/1000</f>
        <v>0</v>
      </c>
      <c r="O25">
        <f>1000*CY25*AM25*(CU25-CV25)/(100*CN25*(1000-AM25*CU25))</f>
        <v>0</v>
      </c>
      <c r="P25">
        <f>CY25*AM25*(CT25-CS25*(1000-AM25*CV25)/(1000-AM25*CU25))/(100*CN25)</f>
        <v>0</v>
      </c>
      <c r="Q25">
        <f>CS25 - IF(AM25&gt;1, P25*CN25*100.0/(AO25*DG25), 0)</f>
        <v>0</v>
      </c>
      <c r="R25">
        <f>((X25-N25/2)*Q25-P25)/(X25+N25/2)</f>
        <v>0</v>
      </c>
      <c r="S25">
        <f>R25*(CZ25+DA25)/1000.0</f>
        <v>0</v>
      </c>
      <c r="T25">
        <f>(CS25 - IF(AM25&gt;1, P25*CN25*100.0/(AO25*DG25), 0))*(CZ25+DA25)/1000.0</f>
        <v>0</v>
      </c>
      <c r="U25">
        <f>2.0/((1/W25-1/V25)+SIGN(W25)*SQRT((1/W25-1/V25)*(1/W25-1/V25) + 4*CO25/((CO25+1)*(CO25+1))*(2*1/W25*1/V25-1/V25*1/V25)))</f>
        <v>0</v>
      </c>
      <c r="V25">
        <f>IF(LEFT(CP25,1)&lt;&gt;"0",IF(LEFT(CP25,1)="1",3.0,CQ25),$D$5+$E$5*(DG25*CZ25/($K$5*1000))+$F$5*(DG25*CZ25/($K$5*1000))*MAX(MIN(CN25,$J$5),$I$5)*MAX(MIN(CN25,$J$5),$I$5)+$G$5*MAX(MIN(CN25,$J$5),$I$5)*(DG25*CZ25/($K$5*1000))+$H$5*(DG25*CZ25/($K$5*1000))*(DG25*CZ25/($K$5*1000)))</f>
        <v>0</v>
      </c>
      <c r="W25">
        <f>N25*(1000-(1000*0.61365*exp(17.502*AA25/(240.97+AA25))/(CZ25+DA25)+CU25)/2)/(1000*0.61365*exp(17.502*AA25/(240.97+AA25))/(CZ25+DA25)-CU25)</f>
        <v>0</v>
      </c>
      <c r="X25">
        <f>1/((CO25+1)/(U25/1.6)+1/(V25/1.37)) + CO25/((CO25+1)/(U25/1.6) + CO25/(V25/1.37))</f>
        <v>0</v>
      </c>
      <c r="Y25">
        <f>(CJ25*CM25)</f>
        <v>0</v>
      </c>
      <c r="Z25">
        <f>(DB25+(Y25+2*0.95*5.67E-8*(((DB25+$B$7)+273)^4-(DB25+273)^4)-44100*N25)/(1.84*29.3*V25+8*0.95*5.67E-8*(DB25+273)^3))</f>
        <v>0</v>
      </c>
      <c r="AA25">
        <f>($C$7*DC25+$D$7*DD25+$E$7*Z25)</f>
        <v>0</v>
      </c>
      <c r="AB25">
        <f>0.61365*exp(17.502*AA25/(240.97+AA25))</f>
        <v>0</v>
      </c>
      <c r="AC25">
        <f>(AD25/AE25*100)</f>
        <v>0</v>
      </c>
      <c r="AD25">
        <f>CU25*(CZ25+DA25)/1000</f>
        <v>0</v>
      </c>
      <c r="AE25">
        <f>0.61365*exp(17.502*DB25/(240.97+DB25))</f>
        <v>0</v>
      </c>
      <c r="AF25">
        <f>(AB25-CU25*(CZ25+DA25)/1000)</f>
        <v>0</v>
      </c>
      <c r="AG25">
        <f>(-N25*44100)</f>
        <v>0</v>
      </c>
      <c r="AH25">
        <f>2*29.3*V25*0.92*(DB25-AA25)</f>
        <v>0</v>
      </c>
      <c r="AI25">
        <f>2*0.95*5.67E-8*(((DB25+$B$7)+273)^4-(AA25+273)^4)</f>
        <v>0</v>
      </c>
      <c r="AJ25">
        <f>Y25+AI25+AG25+AH25</f>
        <v>0</v>
      </c>
      <c r="AK25">
        <v>0</v>
      </c>
      <c r="AL25">
        <v>0</v>
      </c>
      <c r="AM25">
        <f>IF(AK25*$H$13&gt;=AO25,1.0,(AO25/(AO25-AK25*$H$13)))</f>
        <v>0</v>
      </c>
      <c r="AN25">
        <f>(AM25-1)*100</f>
        <v>0</v>
      </c>
      <c r="AO25">
        <f>MAX(0,($B$13+$C$13*DG25)/(1+$D$13*DG25)*CZ25/(DB25+273)*$E$13)</f>
        <v>0</v>
      </c>
      <c r="AP25" t="s">
        <v>443</v>
      </c>
      <c r="AQ25">
        <v>10560.6</v>
      </c>
      <c r="AR25">
        <v>504.7384615384616</v>
      </c>
      <c r="AS25">
        <v>1295.03</v>
      </c>
      <c r="AT25">
        <f>1-AR25/AS25</f>
        <v>0</v>
      </c>
      <c r="AU25">
        <v>-1.584001401611599</v>
      </c>
      <c r="AV25" t="s">
        <v>451</v>
      </c>
      <c r="AW25">
        <v>10569.5</v>
      </c>
      <c r="AX25">
        <v>387.7408846153846</v>
      </c>
      <c r="AY25">
        <v>417.4</v>
      </c>
      <c r="AZ25">
        <f>1-AX25/AY25</f>
        <v>0</v>
      </c>
      <c r="BA25">
        <v>0.5</v>
      </c>
      <c r="BB25">
        <f>CK25</f>
        <v>0</v>
      </c>
      <c r="BC25">
        <f>P25</f>
        <v>0</v>
      </c>
      <c r="BD25">
        <f>AZ25*BA25*BB25</f>
        <v>0</v>
      </c>
      <c r="BE25">
        <f>(BC25-AU25)/BB25</f>
        <v>0</v>
      </c>
      <c r="BF25">
        <f>(AS25-AY25)/AY25</f>
        <v>0</v>
      </c>
      <c r="BG25">
        <f>AR25/(AT25+AR25/AY25)</f>
        <v>0</v>
      </c>
      <c r="BH25" t="s">
        <v>411</v>
      </c>
      <c r="BI25">
        <v>0</v>
      </c>
      <c r="BJ25">
        <f>IF(BI25&lt;&gt;0, BI25, BG25)</f>
        <v>0</v>
      </c>
      <c r="BK25">
        <f>1-BJ25/AY25</f>
        <v>0</v>
      </c>
      <c r="BL25">
        <f>(AY25-AX25)/(AY25-BJ25)</f>
        <v>0</v>
      </c>
      <c r="BM25">
        <f>(AS25-AY25)/(AS25-BJ25)</f>
        <v>0</v>
      </c>
      <c r="BN25">
        <f>(AY25-AX25)/(AY25-AR25)</f>
        <v>0</v>
      </c>
      <c r="BO25">
        <f>(AS25-AY25)/(AS25-AR25)</f>
        <v>0</v>
      </c>
      <c r="BP25">
        <f>(BL25*BJ25/AX25)</f>
        <v>0</v>
      </c>
      <c r="BQ25">
        <f>(1-BP25)</f>
        <v>0</v>
      </c>
      <c r="BR25" t="s">
        <v>411</v>
      </c>
      <c r="BS25" t="s">
        <v>411</v>
      </c>
      <c r="BT25" t="s">
        <v>411</v>
      </c>
      <c r="BU25" t="s">
        <v>411</v>
      </c>
      <c r="BV25" t="s">
        <v>411</v>
      </c>
      <c r="BW25" t="s">
        <v>411</v>
      </c>
      <c r="BX25" t="s">
        <v>411</v>
      </c>
      <c r="BY25" t="s">
        <v>411</v>
      </c>
      <c r="BZ25" t="s">
        <v>411</v>
      </c>
      <c r="CA25" t="s">
        <v>411</v>
      </c>
      <c r="CB25" t="s">
        <v>411</v>
      </c>
      <c r="CC25" t="s">
        <v>411</v>
      </c>
      <c r="CD25" t="s">
        <v>411</v>
      </c>
      <c r="CE25" t="s">
        <v>411</v>
      </c>
      <c r="CF25" t="s">
        <v>411</v>
      </c>
      <c r="CG25" t="s">
        <v>411</v>
      </c>
      <c r="CH25" t="s">
        <v>411</v>
      </c>
      <c r="CI25" t="s">
        <v>411</v>
      </c>
      <c r="CJ25">
        <f>$B$11*DH25+$C$11*DI25+$F$11*DT25*(1-DW25)</f>
        <v>0</v>
      </c>
      <c r="CK25">
        <f>CJ25*CL25</f>
        <v>0</v>
      </c>
      <c r="CL25">
        <f>($B$11*$D$9+$C$11*$D$9+$F$11*((EG25+DY25)/MAX(EG25+DY25+EH25, 0.1)*$I$9+EH25/MAX(EG25+DY25+EH25, 0.1)*$J$9))/($B$11+$C$11+$F$11)</f>
        <v>0</v>
      </c>
      <c r="CM25">
        <f>($B$11*$K$9+$C$11*$K$9+$F$11*((EG25+DY25)/MAX(EG25+DY25+EH25, 0.1)*$P$9+EH25/MAX(EG25+DY25+EH25, 0.1)*$Q$9))/($B$11+$C$11+$F$11)</f>
        <v>0</v>
      </c>
      <c r="CN25">
        <v>6</v>
      </c>
      <c r="CO25">
        <v>0.5</v>
      </c>
      <c r="CP25" t="s">
        <v>413</v>
      </c>
      <c r="CQ25">
        <v>2</v>
      </c>
      <c r="CR25">
        <v>1690555124.1</v>
      </c>
      <c r="CS25">
        <v>296.656</v>
      </c>
      <c r="CT25">
        <v>300.041</v>
      </c>
      <c r="CU25">
        <v>22.941</v>
      </c>
      <c r="CV25">
        <v>21.6375</v>
      </c>
      <c r="CW25">
        <v>295.412</v>
      </c>
      <c r="CX25">
        <v>22.6259</v>
      </c>
      <c r="CY25">
        <v>600.1799999999999</v>
      </c>
      <c r="CZ25">
        <v>101.376</v>
      </c>
      <c r="DA25">
        <v>0.0994612</v>
      </c>
      <c r="DB25">
        <v>27.181</v>
      </c>
      <c r="DC25">
        <v>27.5969</v>
      </c>
      <c r="DD25">
        <v>999.9</v>
      </c>
      <c r="DE25">
        <v>0</v>
      </c>
      <c r="DF25">
        <v>0</v>
      </c>
      <c r="DG25">
        <v>9997.5</v>
      </c>
      <c r="DH25">
        <v>0</v>
      </c>
      <c r="DI25">
        <v>1077.31</v>
      </c>
      <c r="DJ25">
        <v>-3.38489</v>
      </c>
      <c r="DK25">
        <v>303.622</v>
      </c>
      <c r="DL25">
        <v>306.677</v>
      </c>
      <c r="DM25">
        <v>1.30344</v>
      </c>
      <c r="DN25">
        <v>300.041</v>
      </c>
      <c r="DO25">
        <v>21.6375</v>
      </c>
      <c r="DP25">
        <v>2.32566</v>
      </c>
      <c r="DQ25">
        <v>2.19352</v>
      </c>
      <c r="DR25">
        <v>19.8552</v>
      </c>
      <c r="DS25">
        <v>18.9151</v>
      </c>
      <c r="DT25">
        <v>1499.99</v>
      </c>
      <c r="DU25">
        <v>0.972997</v>
      </c>
      <c r="DV25">
        <v>0.0270034</v>
      </c>
      <c r="DW25">
        <v>0</v>
      </c>
      <c r="DX25">
        <v>387.383</v>
      </c>
      <c r="DY25">
        <v>4.99931</v>
      </c>
      <c r="DZ25">
        <v>9079.16</v>
      </c>
      <c r="EA25">
        <v>13259.1</v>
      </c>
      <c r="EB25">
        <v>38.625</v>
      </c>
      <c r="EC25">
        <v>40.187</v>
      </c>
      <c r="ED25">
        <v>39.25</v>
      </c>
      <c r="EE25">
        <v>39.375</v>
      </c>
      <c r="EF25">
        <v>39.687</v>
      </c>
      <c r="EG25">
        <v>1454.62</v>
      </c>
      <c r="EH25">
        <v>40.37</v>
      </c>
      <c r="EI25">
        <v>0</v>
      </c>
      <c r="EJ25">
        <v>121.5</v>
      </c>
      <c r="EK25">
        <v>0</v>
      </c>
      <c r="EL25">
        <v>387.7408846153846</v>
      </c>
      <c r="EM25">
        <v>-3.238803421694431</v>
      </c>
      <c r="EN25">
        <v>-143.2615386039551</v>
      </c>
      <c r="EO25">
        <v>9096.677692307692</v>
      </c>
      <c r="EP25">
        <v>15</v>
      </c>
      <c r="EQ25">
        <v>1690555085.1</v>
      </c>
      <c r="ER25" t="s">
        <v>452</v>
      </c>
      <c r="ES25">
        <v>1690555082.6</v>
      </c>
      <c r="ET25">
        <v>1690555085.1</v>
      </c>
      <c r="EU25">
        <v>9</v>
      </c>
      <c r="EV25">
        <v>-0.073</v>
      </c>
      <c r="EW25">
        <v>-0.003</v>
      </c>
      <c r="EX25">
        <v>1.244</v>
      </c>
      <c r="EY25">
        <v>0.299</v>
      </c>
      <c r="EZ25">
        <v>300</v>
      </c>
      <c r="FA25">
        <v>22</v>
      </c>
      <c r="FB25">
        <v>0.46</v>
      </c>
      <c r="FC25">
        <v>0.16</v>
      </c>
      <c r="FD25">
        <v>-3.356420731707317</v>
      </c>
      <c r="FE25">
        <v>-0.04264411149825443</v>
      </c>
      <c r="FF25">
        <v>0.02230847540900906</v>
      </c>
      <c r="FG25">
        <v>1</v>
      </c>
      <c r="FH25">
        <v>296.6954516129032</v>
      </c>
      <c r="FI25">
        <v>-0.1724032258065865</v>
      </c>
      <c r="FJ25">
        <v>0.02156885255697578</v>
      </c>
      <c r="FK25">
        <v>1</v>
      </c>
      <c r="FL25">
        <v>1.139917487804878</v>
      </c>
      <c r="FM25">
        <v>1.701280557491289</v>
      </c>
      <c r="FN25">
        <v>0.1711673941279195</v>
      </c>
      <c r="FO25">
        <v>0</v>
      </c>
      <c r="FP25">
        <v>23.15995483870968</v>
      </c>
      <c r="FQ25">
        <v>-1.21905000000007</v>
      </c>
      <c r="FR25">
        <v>0.09277607394119328</v>
      </c>
      <c r="FS25">
        <v>0</v>
      </c>
      <c r="FT25">
        <v>2</v>
      </c>
      <c r="FU25">
        <v>4</v>
      </c>
      <c r="FV25" t="s">
        <v>432</v>
      </c>
      <c r="FW25">
        <v>3.17825</v>
      </c>
      <c r="FX25">
        <v>2.7964</v>
      </c>
      <c r="FY25">
        <v>0.07973769999999999</v>
      </c>
      <c r="FZ25">
        <v>0.08118069999999999</v>
      </c>
      <c r="GA25">
        <v>0.11657</v>
      </c>
      <c r="GB25">
        <v>0.113043</v>
      </c>
      <c r="GC25">
        <v>28789.9</v>
      </c>
      <c r="GD25">
        <v>22887.6</v>
      </c>
      <c r="GE25">
        <v>29237.9</v>
      </c>
      <c r="GF25">
        <v>24401.3</v>
      </c>
      <c r="GG25">
        <v>32834.6</v>
      </c>
      <c r="GH25">
        <v>31571.9</v>
      </c>
      <c r="GI25">
        <v>40324.4</v>
      </c>
      <c r="GJ25">
        <v>39805.5</v>
      </c>
      <c r="GK25">
        <v>2.1648</v>
      </c>
      <c r="GL25">
        <v>1.90132</v>
      </c>
      <c r="GM25">
        <v>0.127159</v>
      </c>
      <c r="GN25">
        <v>0</v>
      </c>
      <c r="GO25">
        <v>25.5159</v>
      </c>
      <c r="GP25">
        <v>999.9</v>
      </c>
      <c r="GQ25">
        <v>63.8</v>
      </c>
      <c r="GR25">
        <v>28.8</v>
      </c>
      <c r="GS25">
        <v>25.0205</v>
      </c>
      <c r="GT25">
        <v>61.5971</v>
      </c>
      <c r="GU25">
        <v>32.8526</v>
      </c>
      <c r="GV25">
        <v>1</v>
      </c>
      <c r="GW25">
        <v>-0.00348069</v>
      </c>
      <c r="GX25">
        <v>3.48837</v>
      </c>
      <c r="GY25">
        <v>20.2176</v>
      </c>
      <c r="GZ25">
        <v>5.22358</v>
      </c>
      <c r="HA25">
        <v>11.9081</v>
      </c>
      <c r="HB25">
        <v>4.9637</v>
      </c>
      <c r="HC25">
        <v>3.29105</v>
      </c>
      <c r="HD25">
        <v>9999</v>
      </c>
      <c r="HE25">
        <v>9999</v>
      </c>
      <c r="HF25">
        <v>9999</v>
      </c>
      <c r="HG25">
        <v>999.9</v>
      </c>
      <c r="HH25">
        <v>1.87668</v>
      </c>
      <c r="HI25">
        <v>1.87496</v>
      </c>
      <c r="HJ25">
        <v>1.87367</v>
      </c>
      <c r="HK25">
        <v>1.87285</v>
      </c>
      <c r="HL25">
        <v>1.87439</v>
      </c>
      <c r="HM25">
        <v>1.86935</v>
      </c>
      <c r="HN25">
        <v>1.87353</v>
      </c>
      <c r="HO25">
        <v>1.87864</v>
      </c>
      <c r="HP25">
        <v>0</v>
      </c>
      <c r="HQ25">
        <v>0</v>
      </c>
      <c r="HR25">
        <v>0</v>
      </c>
      <c r="HS25">
        <v>0</v>
      </c>
      <c r="HT25" t="s">
        <v>416</v>
      </c>
      <c r="HU25" t="s">
        <v>417</v>
      </c>
      <c r="HV25" t="s">
        <v>418</v>
      </c>
      <c r="HW25" t="s">
        <v>419</v>
      </c>
      <c r="HX25" t="s">
        <v>419</v>
      </c>
      <c r="HY25" t="s">
        <v>418</v>
      </c>
      <c r="HZ25">
        <v>0</v>
      </c>
      <c r="IA25">
        <v>100</v>
      </c>
      <c r="IB25">
        <v>100</v>
      </c>
      <c r="IC25">
        <v>1.244</v>
      </c>
      <c r="ID25">
        <v>0.3151</v>
      </c>
      <c r="IE25">
        <v>1.136135643520983</v>
      </c>
      <c r="IF25">
        <v>0.0006505169527216642</v>
      </c>
      <c r="IG25">
        <v>-9.946525650119643E-07</v>
      </c>
      <c r="IH25">
        <v>9.726639054903232E-11</v>
      </c>
      <c r="II25">
        <v>-0.04347010602908521</v>
      </c>
      <c r="IJ25">
        <v>-0.001002495894158835</v>
      </c>
      <c r="IK25">
        <v>0.0007384742138202362</v>
      </c>
      <c r="IL25">
        <v>2.770066711642725E-07</v>
      </c>
      <c r="IM25">
        <v>0</v>
      </c>
      <c r="IN25">
        <v>1810</v>
      </c>
      <c r="IO25">
        <v>1</v>
      </c>
      <c r="IP25">
        <v>29</v>
      </c>
      <c r="IQ25">
        <v>0.7</v>
      </c>
      <c r="IR25">
        <v>0.7</v>
      </c>
      <c r="IS25">
        <v>0.834961</v>
      </c>
      <c r="IT25">
        <v>2.40479</v>
      </c>
      <c r="IU25">
        <v>1.42578</v>
      </c>
      <c r="IV25">
        <v>2.27417</v>
      </c>
      <c r="IW25">
        <v>1.54785</v>
      </c>
      <c r="IX25">
        <v>2.46216</v>
      </c>
      <c r="IY25">
        <v>32.5539</v>
      </c>
      <c r="IZ25">
        <v>15.4892</v>
      </c>
      <c r="JA25">
        <v>18</v>
      </c>
      <c r="JB25">
        <v>625.2</v>
      </c>
      <c r="JC25">
        <v>445.86</v>
      </c>
      <c r="JD25">
        <v>26.2442</v>
      </c>
      <c r="JE25">
        <v>27.1222</v>
      </c>
      <c r="JF25">
        <v>30.005</v>
      </c>
      <c r="JG25">
        <v>27.1343</v>
      </c>
      <c r="JH25">
        <v>27.0866</v>
      </c>
      <c r="JI25">
        <v>16.7262</v>
      </c>
      <c r="JJ25">
        <v>15.0295</v>
      </c>
      <c r="JK25">
        <v>100</v>
      </c>
      <c r="JL25">
        <v>25.5756</v>
      </c>
      <c r="JM25">
        <v>300</v>
      </c>
      <c r="JN25">
        <v>21.9273</v>
      </c>
      <c r="JO25">
        <v>95.2561</v>
      </c>
      <c r="JP25">
        <v>101.278</v>
      </c>
    </row>
    <row r="26" spans="1:276">
      <c r="A26">
        <v>10</v>
      </c>
      <c r="B26">
        <v>1690555201.1</v>
      </c>
      <c r="C26">
        <v>1159.099999904633</v>
      </c>
      <c r="D26" t="s">
        <v>453</v>
      </c>
      <c r="E26" t="s">
        <v>454</v>
      </c>
      <c r="F26" t="s">
        <v>407</v>
      </c>
      <c r="I26" t="s">
        <v>408</v>
      </c>
      <c r="K26" t="s">
        <v>409</v>
      </c>
      <c r="L26" t="s">
        <v>410</v>
      </c>
      <c r="M26">
        <v>1690555201.1</v>
      </c>
      <c r="N26">
        <f>(O26)/1000</f>
        <v>0</v>
      </c>
      <c r="O26">
        <f>1000*CY26*AM26*(CU26-CV26)/(100*CN26*(1000-AM26*CU26))</f>
        <v>0</v>
      </c>
      <c r="P26">
        <f>CY26*AM26*(CT26-CS26*(1000-AM26*CV26)/(1000-AM26*CU26))/(100*CN26)</f>
        <v>0</v>
      </c>
      <c r="Q26">
        <f>CS26 - IF(AM26&gt;1, P26*CN26*100.0/(AO26*DG26), 0)</f>
        <v>0</v>
      </c>
      <c r="R26">
        <f>((X26-N26/2)*Q26-P26)/(X26+N26/2)</f>
        <v>0</v>
      </c>
      <c r="S26">
        <f>R26*(CZ26+DA26)/1000.0</f>
        <v>0</v>
      </c>
      <c r="T26">
        <f>(CS26 - IF(AM26&gt;1, P26*CN26*100.0/(AO26*DG26), 0))*(CZ26+DA26)/1000.0</f>
        <v>0</v>
      </c>
      <c r="U26">
        <f>2.0/((1/W26-1/V26)+SIGN(W26)*SQRT((1/W26-1/V26)*(1/W26-1/V26) + 4*CO26/((CO26+1)*(CO26+1))*(2*1/W26*1/V26-1/V26*1/V26)))</f>
        <v>0</v>
      </c>
      <c r="V26">
        <f>IF(LEFT(CP26,1)&lt;&gt;"0",IF(LEFT(CP26,1)="1",3.0,CQ26),$D$5+$E$5*(DG26*CZ26/($K$5*1000))+$F$5*(DG26*CZ26/($K$5*1000))*MAX(MIN(CN26,$J$5),$I$5)*MAX(MIN(CN26,$J$5),$I$5)+$G$5*MAX(MIN(CN26,$J$5),$I$5)*(DG26*CZ26/($K$5*1000))+$H$5*(DG26*CZ26/($K$5*1000))*(DG26*CZ26/($K$5*1000)))</f>
        <v>0</v>
      </c>
      <c r="W26">
        <f>N26*(1000-(1000*0.61365*exp(17.502*AA26/(240.97+AA26))/(CZ26+DA26)+CU26)/2)/(1000*0.61365*exp(17.502*AA26/(240.97+AA26))/(CZ26+DA26)-CU26)</f>
        <v>0</v>
      </c>
      <c r="X26">
        <f>1/((CO26+1)/(U26/1.6)+1/(V26/1.37)) + CO26/((CO26+1)/(U26/1.6) + CO26/(V26/1.37))</f>
        <v>0</v>
      </c>
      <c r="Y26">
        <f>(CJ26*CM26)</f>
        <v>0</v>
      </c>
      <c r="Z26">
        <f>(DB26+(Y26+2*0.95*5.67E-8*(((DB26+$B$7)+273)^4-(DB26+273)^4)-44100*N26)/(1.84*29.3*V26+8*0.95*5.67E-8*(DB26+273)^3))</f>
        <v>0</v>
      </c>
      <c r="AA26">
        <f>($C$7*DC26+$D$7*DD26+$E$7*Z26)</f>
        <v>0</v>
      </c>
      <c r="AB26">
        <f>0.61365*exp(17.502*AA26/(240.97+AA26))</f>
        <v>0</v>
      </c>
      <c r="AC26">
        <f>(AD26/AE26*100)</f>
        <v>0</v>
      </c>
      <c r="AD26">
        <f>CU26*(CZ26+DA26)/1000</f>
        <v>0</v>
      </c>
      <c r="AE26">
        <f>0.61365*exp(17.502*DB26/(240.97+DB26))</f>
        <v>0</v>
      </c>
      <c r="AF26">
        <f>(AB26-CU26*(CZ26+DA26)/1000)</f>
        <v>0</v>
      </c>
      <c r="AG26">
        <f>(-N26*44100)</f>
        <v>0</v>
      </c>
      <c r="AH26">
        <f>2*29.3*V26*0.92*(DB26-AA26)</f>
        <v>0</v>
      </c>
      <c r="AI26">
        <f>2*0.95*5.67E-8*(((DB26+$B$7)+273)^4-(AA26+273)^4)</f>
        <v>0</v>
      </c>
      <c r="AJ26">
        <f>Y26+AI26+AG26+AH26</f>
        <v>0</v>
      </c>
      <c r="AK26">
        <v>0</v>
      </c>
      <c r="AL26">
        <v>0</v>
      </c>
      <c r="AM26">
        <f>IF(AK26*$H$13&gt;=AO26,1.0,(AO26/(AO26-AK26*$H$13)))</f>
        <v>0</v>
      </c>
      <c r="AN26">
        <f>(AM26-1)*100</f>
        <v>0</v>
      </c>
      <c r="AO26">
        <f>MAX(0,($B$13+$C$13*DG26)/(1+$D$13*DG26)*CZ26/(DB26+273)*$E$13)</f>
        <v>0</v>
      </c>
      <c r="AP26" t="s">
        <v>443</v>
      </c>
      <c r="AQ26">
        <v>10560.6</v>
      </c>
      <c r="AR26">
        <v>504.7384615384616</v>
      </c>
      <c r="AS26">
        <v>1295.03</v>
      </c>
      <c r="AT26">
        <f>1-AR26/AS26</f>
        <v>0</v>
      </c>
      <c r="AU26">
        <v>-1.584001401611599</v>
      </c>
      <c r="AV26" t="s">
        <v>455</v>
      </c>
      <c r="AW26">
        <v>10571</v>
      </c>
      <c r="AX26">
        <v>385.1692692307691</v>
      </c>
      <c r="AY26">
        <v>412.55</v>
      </c>
      <c r="AZ26">
        <f>1-AX26/AY26</f>
        <v>0</v>
      </c>
      <c r="BA26">
        <v>0.5</v>
      </c>
      <c r="BB26">
        <f>CK26</f>
        <v>0</v>
      </c>
      <c r="BC26">
        <f>P26</f>
        <v>0</v>
      </c>
      <c r="BD26">
        <f>AZ26*BA26*BB26</f>
        <v>0</v>
      </c>
      <c r="BE26">
        <f>(BC26-AU26)/BB26</f>
        <v>0</v>
      </c>
      <c r="BF26">
        <f>(AS26-AY26)/AY26</f>
        <v>0</v>
      </c>
      <c r="BG26">
        <f>AR26/(AT26+AR26/AY26)</f>
        <v>0</v>
      </c>
      <c r="BH26" t="s">
        <v>411</v>
      </c>
      <c r="BI26">
        <v>0</v>
      </c>
      <c r="BJ26">
        <f>IF(BI26&lt;&gt;0, BI26, BG26)</f>
        <v>0</v>
      </c>
      <c r="BK26">
        <f>1-BJ26/AY26</f>
        <v>0</v>
      </c>
      <c r="BL26">
        <f>(AY26-AX26)/(AY26-BJ26)</f>
        <v>0</v>
      </c>
      <c r="BM26">
        <f>(AS26-AY26)/(AS26-BJ26)</f>
        <v>0</v>
      </c>
      <c r="BN26">
        <f>(AY26-AX26)/(AY26-AR26)</f>
        <v>0</v>
      </c>
      <c r="BO26">
        <f>(AS26-AY26)/(AS26-AR26)</f>
        <v>0</v>
      </c>
      <c r="BP26">
        <f>(BL26*BJ26/AX26)</f>
        <v>0</v>
      </c>
      <c r="BQ26">
        <f>(1-BP26)</f>
        <v>0</v>
      </c>
      <c r="BR26" t="s">
        <v>411</v>
      </c>
      <c r="BS26" t="s">
        <v>411</v>
      </c>
      <c r="BT26" t="s">
        <v>411</v>
      </c>
      <c r="BU26" t="s">
        <v>411</v>
      </c>
      <c r="BV26" t="s">
        <v>411</v>
      </c>
      <c r="BW26" t="s">
        <v>411</v>
      </c>
      <c r="BX26" t="s">
        <v>411</v>
      </c>
      <c r="BY26" t="s">
        <v>411</v>
      </c>
      <c r="BZ26" t="s">
        <v>411</v>
      </c>
      <c r="CA26" t="s">
        <v>411</v>
      </c>
      <c r="CB26" t="s">
        <v>411</v>
      </c>
      <c r="CC26" t="s">
        <v>411</v>
      </c>
      <c r="CD26" t="s">
        <v>411</v>
      </c>
      <c r="CE26" t="s">
        <v>411</v>
      </c>
      <c r="CF26" t="s">
        <v>411</v>
      </c>
      <c r="CG26" t="s">
        <v>411</v>
      </c>
      <c r="CH26" t="s">
        <v>411</v>
      </c>
      <c r="CI26" t="s">
        <v>411</v>
      </c>
      <c r="CJ26">
        <f>$B$11*DH26+$C$11*DI26+$F$11*DT26*(1-DW26)</f>
        <v>0</v>
      </c>
      <c r="CK26">
        <f>CJ26*CL26</f>
        <v>0</v>
      </c>
      <c r="CL26">
        <f>($B$11*$D$9+$C$11*$D$9+$F$11*((EG26+DY26)/MAX(EG26+DY26+EH26, 0.1)*$I$9+EH26/MAX(EG26+DY26+EH26, 0.1)*$J$9))/($B$11+$C$11+$F$11)</f>
        <v>0</v>
      </c>
      <c r="CM26">
        <f>($B$11*$K$9+$C$11*$K$9+$F$11*((EG26+DY26)/MAX(EG26+DY26+EH26, 0.1)*$P$9+EH26/MAX(EG26+DY26+EH26, 0.1)*$Q$9))/($B$11+$C$11+$F$11)</f>
        <v>0</v>
      </c>
      <c r="CN26">
        <v>6</v>
      </c>
      <c r="CO26">
        <v>0.5</v>
      </c>
      <c r="CP26" t="s">
        <v>413</v>
      </c>
      <c r="CQ26">
        <v>2</v>
      </c>
      <c r="CR26">
        <v>1690555201.1</v>
      </c>
      <c r="CS26">
        <v>198.179</v>
      </c>
      <c r="CT26">
        <v>199.949</v>
      </c>
      <c r="CU26">
        <v>23.7851</v>
      </c>
      <c r="CV26">
        <v>23.3977</v>
      </c>
      <c r="CW26">
        <v>196.869</v>
      </c>
      <c r="CX26">
        <v>23.4441</v>
      </c>
      <c r="CY26">
        <v>600.138</v>
      </c>
      <c r="CZ26">
        <v>101.379</v>
      </c>
      <c r="DA26">
        <v>0.1004</v>
      </c>
      <c r="DB26">
        <v>27.14</v>
      </c>
      <c r="DC26">
        <v>27.5568</v>
      </c>
      <c r="DD26">
        <v>999.9</v>
      </c>
      <c r="DE26">
        <v>0</v>
      </c>
      <c r="DF26">
        <v>0</v>
      </c>
      <c r="DG26">
        <v>9922.5</v>
      </c>
      <c r="DH26">
        <v>0</v>
      </c>
      <c r="DI26">
        <v>1097.25</v>
      </c>
      <c r="DJ26">
        <v>-1.85339</v>
      </c>
      <c r="DK26">
        <v>202.922</v>
      </c>
      <c r="DL26">
        <v>204.739</v>
      </c>
      <c r="DM26">
        <v>0.388893</v>
      </c>
      <c r="DN26">
        <v>199.949</v>
      </c>
      <c r="DO26">
        <v>23.3977</v>
      </c>
      <c r="DP26">
        <v>2.41147</v>
      </c>
      <c r="DQ26">
        <v>2.37204</v>
      </c>
      <c r="DR26">
        <v>20.441</v>
      </c>
      <c r="DS26">
        <v>20.1742</v>
      </c>
      <c r="DT26">
        <v>1499.81</v>
      </c>
      <c r="DU26">
        <v>0.9729910000000001</v>
      </c>
      <c r="DV26">
        <v>0.0270085</v>
      </c>
      <c r="DW26">
        <v>0</v>
      </c>
      <c r="DX26">
        <v>385.23</v>
      </c>
      <c r="DY26">
        <v>4.99931</v>
      </c>
      <c r="DZ26">
        <v>9019.780000000001</v>
      </c>
      <c r="EA26">
        <v>13257.5</v>
      </c>
      <c r="EB26">
        <v>38.125</v>
      </c>
      <c r="EC26">
        <v>39.375</v>
      </c>
      <c r="ED26">
        <v>38.75</v>
      </c>
      <c r="EE26">
        <v>38.125</v>
      </c>
      <c r="EF26">
        <v>39.125</v>
      </c>
      <c r="EG26">
        <v>1454.44</v>
      </c>
      <c r="EH26">
        <v>40.37</v>
      </c>
      <c r="EI26">
        <v>0</v>
      </c>
      <c r="EJ26">
        <v>76.70000004768372</v>
      </c>
      <c r="EK26">
        <v>0</v>
      </c>
      <c r="EL26">
        <v>385.1692692307691</v>
      </c>
      <c r="EM26">
        <v>-1.10868376487539</v>
      </c>
      <c r="EN26">
        <v>-52.99418799761133</v>
      </c>
      <c r="EO26">
        <v>9022.507692307692</v>
      </c>
      <c r="EP26">
        <v>15</v>
      </c>
      <c r="EQ26">
        <v>1690555219.1</v>
      </c>
      <c r="ER26" t="s">
        <v>456</v>
      </c>
      <c r="ES26">
        <v>1690555218.1</v>
      </c>
      <c r="ET26">
        <v>1690555219.1</v>
      </c>
      <c r="EU26">
        <v>10</v>
      </c>
      <c r="EV26">
        <v>0.08400000000000001</v>
      </c>
      <c r="EW26">
        <v>0.005</v>
      </c>
      <c r="EX26">
        <v>1.31</v>
      </c>
      <c r="EY26">
        <v>0.341</v>
      </c>
      <c r="EZ26">
        <v>200</v>
      </c>
      <c r="FA26">
        <v>24</v>
      </c>
      <c r="FB26">
        <v>0.35</v>
      </c>
      <c r="FC26">
        <v>0.22</v>
      </c>
      <c r="FD26">
        <v>-1.874106097560976</v>
      </c>
      <c r="FE26">
        <v>0.01696369337979008</v>
      </c>
      <c r="FF26">
        <v>0.03224597194568941</v>
      </c>
      <c r="FG26">
        <v>1</v>
      </c>
      <c r="FH26">
        <v>198.0982903225807</v>
      </c>
      <c r="FI26">
        <v>0.06919354838686402</v>
      </c>
      <c r="FJ26">
        <v>0.01286704605142767</v>
      </c>
      <c r="FK26">
        <v>1</v>
      </c>
      <c r="FL26">
        <v>0.4206260731707317</v>
      </c>
      <c r="FM26">
        <v>-0.04939164459930245</v>
      </c>
      <c r="FN26">
        <v>0.007379543288103097</v>
      </c>
      <c r="FO26">
        <v>1</v>
      </c>
      <c r="FP26">
        <v>23.66513225806451</v>
      </c>
      <c r="FQ26">
        <v>0.7922370967741353</v>
      </c>
      <c r="FR26">
        <v>0.05907710318480017</v>
      </c>
      <c r="FS26">
        <v>1</v>
      </c>
      <c r="FT26">
        <v>4</v>
      </c>
      <c r="FU26">
        <v>4</v>
      </c>
      <c r="FV26" t="s">
        <v>415</v>
      </c>
      <c r="FW26">
        <v>3.17826</v>
      </c>
      <c r="FX26">
        <v>2.79668</v>
      </c>
      <c r="FY26">
        <v>0.0562598</v>
      </c>
      <c r="FZ26">
        <v>0.0573567</v>
      </c>
      <c r="GA26">
        <v>0.119518</v>
      </c>
      <c r="GB26">
        <v>0.119345</v>
      </c>
      <c r="GC26">
        <v>29526.6</v>
      </c>
      <c r="GD26">
        <v>23482.4</v>
      </c>
      <c r="GE26">
        <v>29239.9</v>
      </c>
      <c r="GF26">
        <v>24402.6</v>
      </c>
      <c r="GG26">
        <v>32722.5</v>
      </c>
      <c r="GH26">
        <v>31344.5</v>
      </c>
      <c r="GI26">
        <v>40325.9</v>
      </c>
      <c r="GJ26">
        <v>39807.8</v>
      </c>
      <c r="GK26">
        <v>2.16495</v>
      </c>
      <c r="GL26">
        <v>1.90572</v>
      </c>
      <c r="GM26">
        <v>0.111513</v>
      </c>
      <c r="GN26">
        <v>0</v>
      </c>
      <c r="GO26">
        <v>25.7321</v>
      </c>
      <c r="GP26">
        <v>999.9</v>
      </c>
      <c r="GQ26">
        <v>63.8</v>
      </c>
      <c r="GR26">
        <v>28.8</v>
      </c>
      <c r="GS26">
        <v>25.0176</v>
      </c>
      <c r="GT26">
        <v>62.5971</v>
      </c>
      <c r="GU26">
        <v>33.3934</v>
      </c>
      <c r="GV26">
        <v>1</v>
      </c>
      <c r="GW26">
        <v>-0.0140498</v>
      </c>
      <c r="GX26">
        <v>0.697702</v>
      </c>
      <c r="GY26">
        <v>20.2638</v>
      </c>
      <c r="GZ26">
        <v>5.22852</v>
      </c>
      <c r="HA26">
        <v>11.9081</v>
      </c>
      <c r="HB26">
        <v>4.96395</v>
      </c>
      <c r="HC26">
        <v>3.292</v>
      </c>
      <c r="HD26">
        <v>9999</v>
      </c>
      <c r="HE26">
        <v>9999</v>
      </c>
      <c r="HF26">
        <v>9999</v>
      </c>
      <c r="HG26">
        <v>999.9</v>
      </c>
      <c r="HH26">
        <v>1.87668</v>
      </c>
      <c r="HI26">
        <v>1.875</v>
      </c>
      <c r="HJ26">
        <v>1.87372</v>
      </c>
      <c r="HK26">
        <v>1.87286</v>
      </c>
      <c r="HL26">
        <v>1.87439</v>
      </c>
      <c r="HM26">
        <v>1.86935</v>
      </c>
      <c r="HN26">
        <v>1.87361</v>
      </c>
      <c r="HO26">
        <v>1.87865</v>
      </c>
      <c r="HP26">
        <v>0</v>
      </c>
      <c r="HQ26">
        <v>0</v>
      </c>
      <c r="HR26">
        <v>0</v>
      </c>
      <c r="HS26">
        <v>0</v>
      </c>
      <c r="HT26" t="s">
        <v>416</v>
      </c>
      <c r="HU26" t="s">
        <v>417</v>
      </c>
      <c r="HV26" t="s">
        <v>418</v>
      </c>
      <c r="HW26" t="s">
        <v>419</v>
      </c>
      <c r="HX26" t="s">
        <v>419</v>
      </c>
      <c r="HY26" t="s">
        <v>418</v>
      </c>
      <c r="HZ26">
        <v>0</v>
      </c>
      <c r="IA26">
        <v>100</v>
      </c>
      <c r="IB26">
        <v>100</v>
      </c>
      <c r="IC26">
        <v>1.31</v>
      </c>
      <c r="ID26">
        <v>0.341</v>
      </c>
      <c r="IE26">
        <v>1.136135643520983</v>
      </c>
      <c r="IF26">
        <v>0.0006505169527216642</v>
      </c>
      <c r="IG26">
        <v>-9.946525650119643E-07</v>
      </c>
      <c r="IH26">
        <v>9.726639054903232E-11</v>
      </c>
      <c r="II26">
        <v>-0.04347010602908521</v>
      </c>
      <c r="IJ26">
        <v>-0.001002495894158835</v>
      </c>
      <c r="IK26">
        <v>0.0007384742138202362</v>
      </c>
      <c r="IL26">
        <v>2.770066711642725E-07</v>
      </c>
      <c r="IM26">
        <v>0</v>
      </c>
      <c r="IN26">
        <v>1810</v>
      </c>
      <c r="IO26">
        <v>1</v>
      </c>
      <c r="IP26">
        <v>29</v>
      </c>
      <c r="IQ26">
        <v>2</v>
      </c>
      <c r="IR26">
        <v>1.9</v>
      </c>
      <c r="IS26">
        <v>0.610352</v>
      </c>
      <c r="IT26">
        <v>2.41699</v>
      </c>
      <c r="IU26">
        <v>1.42578</v>
      </c>
      <c r="IV26">
        <v>2.27417</v>
      </c>
      <c r="IW26">
        <v>1.54785</v>
      </c>
      <c r="IX26">
        <v>2.46094</v>
      </c>
      <c r="IY26">
        <v>32.5318</v>
      </c>
      <c r="IZ26">
        <v>15.4892</v>
      </c>
      <c r="JA26">
        <v>18</v>
      </c>
      <c r="JB26">
        <v>624.981</v>
      </c>
      <c r="JC26">
        <v>448.235</v>
      </c>
      <c r="JD26">
        <v>24.5053</v>
      </c>
      <c r="JE26">
        <v>27.082</v>
      </c>
      <c r="JF26">
        <v>29.9999</v>
      </c>
      <c r="JG26">
        <v>27.1033</v>
      </c>
      <c r="JH26">
        <v>27.0584</v>
      </c>
      <c r="JI26">
        <v>12.2491</v>
      </c>
      <c r="JJ26">
        <v>0</v>
      </c>
      <c r="JK26">
        <v>100</v>
      </c>
      <c r="JL26">
        <v>24.4922</v>
      </c>
      <c r="JM26">
        <v>200</v>
      </c>
      <c r="JN26">
        <v>23.7195</v>
      </c>
      <c r="JO26">
        <v>95.26090000000001</v>
      </c>
      <c r="JP26">
        <v>101.284</v>
      </c>
    </row>
    <row r="27" spans="1:276">
      <c r="A27">
        <v>11</v>
      </c>
      <c r="B27">
        <v>1690555333.1</v>
      </c>
      <c r="C27">
        <v>1291.099999904633</v>
      </c>
      <c r="D27" t="s">
        <v>457</v>
      </c>
      <c r="E27" t="s">
        <v>458</v>
      </c>
      <c r="F27" t="s">
        <v>407</v>
      </c>
      <c r="I27" t="s">
        <v>408</v>
      </c>
      <c r="K27" t="s">
        <v>409</v>
      </c>
      <c r="L27" t="s">
        <v>410</v>
      </c>
      <c r="M27">
        <v>1690555333.1</v>
      </c>
      <c r="N27">
        <f>(O27)/1000</f>
        <v>0</v>
      </c>
      <c r="O27">
        <f>1000*CY27*AM27*(CU27-CV27)/(100*CN27*(1000-AM27*CU27))</f>
        <v>0</v>
      </c>
      <c r="P27">
        <f>CY27*AM27*(CT27-CS27*(1000-AM27*CV27)/(1000-AM27*CU27))/(100*CN27)</f>
        <v>0</v>
      </c>
      <c r="Q27">
        <f>CS27 - IF(AM27&gt;1, P27*CN27*100.0/(AO27*DG27), 0)</f>
        <v>0</v>
      </c>
      <c r="R27">
        <f>((X27-N27/2)*Q27-P27)/(X27+N27/2)</f>
        <v>0</v>
      </c>
      <c r="S27">
        <f>R27*(CZ27+DA27)/1000.0</f>
        <v>0</v>
      </c>
      <c r="T27">
        <f>(CS27 - IF(AM27&gt;1, P27*CN27*100.0/(AO27*DG27), 0))*(CZ27+DA27)/1000.0</f>
        <v>0</v>
      </c>
      <c r="U27">
        <f>2.0/((1/W27-1/V27)+SIGN(W27)*SQRT((1/W27-1/V27)*(1/W27-1/V27) + 4*CO27/((CO27+1)*(CO27+1))*(2*1/W27*1/V27-1/V27*1/V27)))</f>
        <v>0</v>
      </c>
      <c r="V27">
        <f>IF(LEFT(CP27,1)&lt;&gt;"0",IF(LEFT(CP27,1)="1",3.0,CQ27),$D$5+$E$5*(DG27*CZ27/($K$5*1000))+$F$5*(DG27*CZ27/($K$5*1000))*MAX(MIN(CN27,$J$5),$I$5)*MAX(MIN(CN27,$J$5),$I$5)+$G$5*MAX(MIN(CN27,$J$5),$I$5)*(DG27*CZ27/($K$5*1000))+$H$5*(DG27*CZ27/($K$5*1000))*(DG27*CZ27/($K$5*1000)))</f>
        <v>0</v>
      </c>
      <c r="W27">
        <f>N27*(1000-(1000*0.61365*exp(17.502*AA27/(240.97+AA27))/(CZ27+DA27)+CU27)/2)/(1000*0.61365*exp(17.502*AA27/(240.97+AA27))/(CZ27+DA27)-CU27)</f>
        <v>0</v>
      </c>
      <c r="X27">
        <f>1/((CO27+1)/(U27/1.6)+1/(V27/1.37)) + CO27/((CO27+1)/(U27/1.6) + CO27/(V27/1.37))</f>
        <v>0</v>
      </c>
      <c r="Y27">
        <f>(CJ27*CM27)</f>
        <v>0</v>
      </c>
      <c r="Z27">
        <f>(DB27+(Y27+2*0.95*5.67E-8*(((DB27+$B$7)+273)^4-(DB27+273)^4)-44100*N27)/(1.84*29.3*V27+8*0.95*5.67E-8*(DB27+273)^3))</f>
        <v>0</v>
      </c>
      <c r="AA27">
        <f>($C$7*DC27+$D$7*DD27+$E$7*Z27)</f>
        <v>0</v>
      </c>
      <c r="AB27">
        <f>0.61365*exp(17.502*AA27/(240.97+AA27))</f>
        <v>0</v>
      </c>
      <c r="AC27">
        <f>(AD27/AE27*100)</f>
        <v>0</v>
      </c>
      <c r="AD27">
        <f>CU27*(CZ27+DA27)/1000</f>
        <v>0</v>
      </c>
      <c r="AE27">
        <f>0.61365*exp(17.502*DB27/(240.97+DB27))</f>
        <v>0</v>
      </c>
      <c r="AF27">
        <f>(AB27-CU27*(CZ27+DA27)/1000)</f>
        <v>0</v>
      </c>
      <c r="AG27">
        <f>(-N27*44100)</f>
        <v>0</v>
      </c>
      <c r="AH27">
        <f>2*29.3*V27*0.92*(DB27-AA27)</f>
        <v>0</v>
      </c>
      <c r="AI27">
        <f>2*0.95*5.67E-8*(((DB27+$B$7)+273)^4-(AA27+273)^4)</f>
        <v>0</v>
      </c>
      <c r="AJ27">
        <f>Y27+AI27+AG27+AH27</f>
        <v>0</v>
      </c>
      <c r="AK27">
        <v>0</v>
      </c>
      <c r="AL27">
        <v>0</v>
      </c>
      <c r="AM27">
        <f>IF(AK27*$H$13&gt;=AO27,1.0,(AO27/(AO27-AK27*$H$13)))</f>
        <v>0</v>
      </c>
      <c r="AN27">
        <f>(AM27-1)*100</f>
        <v>0</v>
      </c>
      <c r="AO27">
        <f>MAX(0,($B$13+$C$13*DG27)/(1+$D$13*DG27)*CZ27/(DB27+273)*$E$13)</f>
        <v>0</v>
      </c>
      <c r="AP27" t="s">
        <v>443</v>
      </c>
      <c r="AQ27">
        <v>10560.6</v>
      </c>
      <c r="AR27">
        <v>504.7384615384616</v>
      </c>
      <c r="AS27">
        <v>1295.03</v>
      </c>
      <c r="AT27">
        <f>1-AR27/AS27</f>
        <v>0</v>
      </c>
      <c r="AU27">
        <v>-1.584001401611599</v>
      </c>
      <c r="AV27" t="s">
        <v>459</v>
      </c>
      <c r="AW27">
        <v>10572.9</v>
      </c>
      <c r="AX27">
        <v>383.1464999999999</v>
      </c>
      <c r="AY27">
        <v>407.43</v>
      </c>
      <c r="AZ27">
        <f>1-AX27/AY27</f>
        <v>0</v>
      </c>
      <c r="BA27">
        <v>0.5</v>
      </c>
      <c r="BB27">
        <f>CK27</f>
        <v>0</v>
      </c>
      <c r="BC27">
        <f>P27</f>
        <v>0</v>
      </c>
      <c r="BD27">
        <f>AZ27*BA27*BB27</f>
        <v>0</v>
      </c>
      <c r="BE27">
        <f>(BC27-AU27)/BB27</f>
        <v>0</v>
      </c>
      <c r="BF27">
        <f>(AS27-AY27)/AY27</f>
        <v>0</v>
      </c>
      <c r="BG27">
        <f>AR27/(AT27+AR27/AY27)</f>
        <v>0</v>
      </c>
      <c r="BH27" t="s">
        <v>411</v>
      </c>
      <c r="BI27">
        <v>0</v>
      </c>
      <c r="BJ27">
        <f>IF(BI27&lt;&gt;0, BI27, BG27)</f>
        <v>0</v>
      </c>
      <c r="BK27">
        <f>1-BJ27/AY27</f>
        <v>0</v>
      </c>
      <c r="BL27">
        <f>(AY27-AX27)/(AY27-BJ27)</f>
        <v>0</v>
      </c>
      <c r="BM27">
        <f>(AS27-AY27)/(AS27-BJ27)</f>
        <v>0</v>
      </c>
      <c r="BN27">
        <f>(AY27-AX27)/(AY27-AR27)</f>
        <v>0</v>
      </c>
      <c r="BO27">
        <f>(AS27-AY27)/(AS27-AR27)</f>
        <v>0</v>
      </c>
      <c r="BP27">
        <f>(BL27*BJ27/AX27)</f>
        <v>0</v>
      </c>
      <c r="BQ27">
        <f>(1-BP27)</f>
        <v>0</v>
      </c>
      <c r="BR27" t="s">
        <v>411</v>
      </c>
      <c r="BS27" t="s">
        <v>411</v>
      </c>
      <c r="BT27" t="s">
        <v>411</v>
      </c>
      <c r="BU27" t="s">
        <v>411</v>
      </c>
      <c r="BV27" t="s">
        <v>411</v>
      </c>
      <c r="BW27" t="s">
        <v>411</v>
      </c>
      <c r="BX27" t="s">
        <v>411</v>
      </c>
      <c r="BY27" t="s">
        <v>411</v>
      </c>
      <c r="BZ27" t="s">
        <v>411</v>
      </c>
      <c r="CA27" t="s">
        <v>411</v>
      </c>
      <c r="CB27" t="s">
        <v>411</v>
      </c>
      <c r="CC27" t="s">
        <v>411</v>
      </c>
      <c r="CD27" t="s">
        <v>411</v>
      </c>
      <c r="CE27" t="s">
        <v>411</v>
      </c>
      <c r="CF27" t="s">
        <v>411</v>
      </c>
      <c r="CG27" t="s">
        <v>411</v>
      </c>
      <c r="CH27" t="s">
        <v>411</v>
      </c>
      <c r="CI27" t="s">
        <v>411</v>
      </c>
      <c r="CJ27">
        <f>$B$11*DH27+$C$11*DI27+$F$11*DT27*(1-DW27)</f>
        <v>0</v>
      </c>
      <c r="CK27">
        <f>CJ27*CL27</f>
        <v>0</v>
      </c>
      <c r="CL27">
        <f>($B$11*$D$9+$C$11*$D$9+$F$11*((EG27+DY27)/MAX(EG27+DY27+EH27, 0.1)*$I$9+EH27/MAX(EG27+DY27+EH27, 0.1)*$J$9))/($B$11+$C$11+$F$11)</f>
        <v>0</v>
      </c>
      <c r="CM27">
        <f>($B$11*$K$9+$C$11*$K$9+$F$11*((EG27+DY27)/MAX(EG27+DY27+EH27, 0.1)*$P$9+EH27/MAX(EG27+DY27+EH27, 0.1)*$Q$9))/($B$11+$C$11+$F$11)</f>
        <v>0</v>
      </c>
      <c r="CN27">
        <v>6</v>
      </c>
      <c r="CO27">
        <v>0.5</v>
      </c>
      <c r="CP27" t="s">
        <v>413</v>
      </c>
      <c r="CQ27">
        <v>2</v>
      </c>
      <c r="CR27">
        <v>1690555333.1</v>
      </c>
      <c r="CS27">
        <v>99.6061</v>
      </c>
      <c r="CT27">
        <v>100.002</v>
      </c>
      <c r="CU27">
        <v>23.5146</v>
      </c>
      <c r="CV27">
        <v>23.0833</v>
      </c>
      <c r="CW27">
        <v>98.2991</v>
      </c>
      <c r="CX27">
        <v>23.1946</v>
      </c>
      <c r="CY27">
        <v>600.252</v>
      </c>
      <c r="CZ27">
        <v>101.374</v>
      </c>
      <c r="DA27">
        <v>0.09965</v>
      </c>
      <c r="DB27">
        <v>27.0363</v>
      </c>
      <c r="DC27">
        <v>27.4833</v>
      </c>
      <c r="DD27">
        <v>999.9</v>
      </c>
      <c r="DE27">
        <v>0</v>
      </c>
      <c r="DF27">
        <v>0</v>
      </c>
      <c r="DG27">
        <v>10015.6</v>
      </c>
      <c r="DH27">
        <v>0</v>
      </c>
      <c r="DI27">
        <v>1111.16</v>
      </c>
      <c r="DJ27">
        <v>-0.428955</v>
      </c>
      <c r="DK27">
        <v>101.973</v>
      </c>
      <c r="DL27">
        <v>102.365</v>
      </c>
      <c r="DM27">
        <v>0.4506</v>
      </c>
      <c r="DN27">
        <v>100.002</v>
      </c>
      <c r="DO27">
        <v>23.0833</v>
      </c>
      <c r="DP27">
        <v>2.38573</v>
      </c>
      <c r="DQ27">
        <v>2.34005</v>
      </c>
      <c r="DR27">
        <v>20.2672</v>
      </c>
      <c r="DS27">
        <v>19.9548</v>
      </c>
      <c r="DT27">
        <v>1499.9</v>
      </c>
      <c r="DU27">
        <v>0.9729910000000001</v>
      </c>
      <c r="DV27">
        <v>0.0270085</v>
      </c>
      <c r="DW27">
        <v>0</v>
      </c>
      <c r="DX27">
        <v>383.356</v>
      </c>
      <c r="DY27">
        <v>4.99931</v>
      </c>
      <c r="DZ27">
        <v>8881.780000000001</v>
      </c>
      <c r="EA27">
        <v>13258.3</v>
      </c>
      <c r="EB27">
        <v>37.625</v>
      </c>
      <c r="EC27">
        <v>38.937</v>
      </c>
      <c r="ED27">
        <v>38.187</v>
      </c>
      <c r="EE27">
        <v>37.812</v>
      </c>
      <c r="EF27">
        <v>38.75</v>
      </c>
      <c r="EG27">
        <v>1454.52</v>
      </c>
      <c r="EH27">
        <v>40.38</v>
      </c>
      <c r="EI27">
        <v>0</v>
      </c>
      <c r="EJ27">
        <v>131.5</v>
      </c>
      <c r="EK27">
        <v>0</v>
      </c>
      <c r="EL27">
        <v>383.1464999999999</v>
      </c>
      <c r="EM27">
        <v>-1.277982921585769</v>
      </c>
      <c r="EN27">
        <v>-17.01470087928632</v>
      </c>
      <c r="EO27">
        <v>8887.463846153847</v>
      </c>
      <c r="EP27">
        <v>15</v>
      </c>
      <c r="EQ27">
        <v>1690555352.1</v>
      </c>
      <c r="ER27" t="s">
        <v>460</v>
      </c>
      <c r="ES27">
        <v>1690555349.6</v>
      </c>
      <c r="ET27">
        <v>1690555352.1</v>
      </c>
      <c r="EU27">
        <v>11</v>
      </c>
      <c r="EV27">
        <v>0.033</v>
      </c>
      <c r="EW27">
        <v>-0.006</v>
      </c>
      <c r="EX27">
        <v>1.307</v>
      </c>
      <c r="EY27">
        <v>0.32</v>
      </c>
      <c r="EZ27">
        <v>100</v>
      </c>
      <c r="FA27">
        <v>23</v>
      </c>
      <c r="FB27">
        <v>0.36</v>
      </c>
      <c r="FC27">
        <v>0.17</v>
      </c>
      <c r="FD27">
        <v>-0.451479</v>
      </c>
      <c r="FE27">
        <v>-0.09312191369605942</v>
      </c>
      <c r="FF27">
        <v>0.01981009195586937</v>
      </c>
      <c r="FG27">
        <v>1</v>
      </c>
      <c r="FH27">
        <v>99.53555666666666</v>
      </c>
      <c r="FI27">
        <v>0.03104516129024636</v>
      </c>
      <c r="FJ27">
        <v>0.01139978606037195</v>
      </c>
      <c r="FK27">
        <v>1</v>
      </c>
      <c r="FL27">
        <v>0.3799349</v>
      </c>
      <c r="FM27">
        <v>0.3572058461538452</v>
      </c>
      <c r="FN27">
        <v>0.03489211047557885</v>
      </c>
      <c r="FO27">
        <v>1</v>
      </c>
      <c r="FP27">
        <v>23.41885</v>
      </c>
      <c r="FQ27">
        <v>0.9482562847608235</v>
      </c>
      <c r="FR27">
        <v>0.06856519403701375</v>
      </c>
      <c r="FS27">
        <v>1</v>
      </c>
      <c r="FT27">
        <v>4</v>
      </c>
      <c r="FU27">
        <v>4</v>
      </c>
      <c r="FV27" t="s">
        <v>415</v>
      </c>
      <c r="FW27">
        <v>3.17848</v>
      </c>
      <c r="FX27">
        <v>2.79674</v>
      </c>
      <c r="FY27">
        <v>0.0293044</v>
      </c>
      <c r="FZ27">
        <v>0.0299682</v>
      </c>
      <c r="GA27">
        <v>0.11862</v>
      </c>
      <c r="GB27">
        <v>0.118229</v>
      </c>
      <c r="GC27">
        <v>30367</v>
      </c>
      <c r="GD27">
        <v>24162.2</v>
      </c>
      <c r="GE27">
        <v>29237.2</v>
      </c>
      <c r="GF27">
        <v>24400.2</v>
      </c>
      <c r="GG27">
        <v>32753.6</v>
      </c>
      <c r="GH27">
        <v>31380.6</v>
      </c>
      <c r="GI27">
        <v>40323.3</v>
      </c>
      <c r="GJ27">
        <v>39803.4</v>
      </c>
      <c r="GK27">
        <v>2.1646</v>
      </c>
      <c r="GL27">
        <v>1.90368</v>
      </c>
      <c r="GM27">
        <v>0.110321</v>
      </c>
      <c r="GN27">
        <v>0</v>
      </c>
      <c r="GO27">
        <v>25.6779</v>
      </c>
      <c r="GP27">
        <v>999.9</v>
      </c>
      <c r="GQ27">
        <v>63.9</v>
      </c>
      <c r="GR27">
        <v>28.8</v>
      </c>
      <c r="GS27">
        <v>25.058</v>
      </c>
      <c r="GT27">
        <v>62.0871</v>
      </c>
      <c r="GU27">
        <v>33.5016</v>
      </c>
      <c r="GV27">
        <v>1</v>
      </c>
      <c r="GW27">
        <v>-0.011499</v>
      </c>
      <c r="GX27">
        <v>0.458151</v>
      </c>
      <c r="GY27">
        <v>20.2651</v>
      </c>
      <c r="GZ27">
        <v>5.22478</v>
      </c>
      <c r="HA27">
        <v>11.9081</v>
      </c>
      <c r="HB27">
        <v>4.96385</v>
      </c>
      <c r="HC27">
        <v>3.292</v>
      </c>
      <c r="HD27">
        <v>9999</v>
      </c>
      <c r="HE27">
        <v>9999</v>
      </c>
      <c r="HF27">
        <v>9999</v>
      </c>
      <c r="HG27">
        <v>999.9</v>
      </c>
      <c r="HH27">
        <v>1.87668</v>
      </c>
      <c r="HI27">
        <v>1.87495</v>
      </c>
      <c r="HJ27">
        <v>1.87369</v>
      </c>
      <c r="HK27">
        <v>1.87286</v>
      </c>
      <c r="HL27">
        <v>1.87439</v>
      </c>
      <c r="HM27">
        <v>1.86935</v>
      </c>
      <c r="HN27">
        <v>1.87356</v>
      </c>
      <c r="HO27">
        <v>1.87866</v>
      </c>
      <c r="HP27">
        <v>0</v>
      </c>
      <c r="HQ27">
        <v>0</v>
      </c>
      <c r="HR27">
        <v>0</v>
      </c>
      <c r="HS27">
        <v>0</v>
      </c>
      <c r="HT27" t="s">
        <v>416</v>
      </c>
      <c r="HU27" t="s">
        <v>417</v>
      </c>
      <c r="HV27" t="s">
        <v>418</v>
      </c>
      <c r="HW27" t="s">
        <v>419</v>
      </c>
      <c r="HX27" t="s">
        <v>419</v>
      </c>
      <c r="HY27" t="s">
        <v>418</v>
      </c>
      <c r="HZ27">
        <v>0</v>
      </c>
      <c r="IA27">
        <v>100</v>
      </c>
      <c r="IB27">
        <v>100</v>
      </c>
      <c r="IC27">
        <v>1.307</v>
      </c>
      <c r="ID27">
        <v>0.32</v>
      </c>
      <c r="IE27">
        <v>1.219564304407279</v>
      </c>
      <c r="IF27">
        <v>0.0006505169527216642</v>
      </c>
      <c r="IG27">
        <v>-9.946525650119643E-07</v>
      </c>
      <c r="IH27">
        <v>9.726639054903232E-11</v>
      </c>
      <c r="II27">
        <v>-0.03821498671826436</v>
      </c>
      <c r="IJ27">
        <v>-0.001002495894158835</v>
      </c>
      <c r="IK27">
        <v>0.0007384742138202362</v>
      </c>
      <c r="IL27">
        <v>2.770066711642725E-07</v>
      </c>
      <c r="IM27">
        <v>0</v>
      </c>
      <c r="IN27">
        <v>1810</v>
      </c>
      <c r="IO27">
        <v>1</v>
      </c>
      <c r="IP27">
        <v>29</v>
      </c>
      <c r="IQ27">
        <v>1.9</v>
      </c>
      <c r="IR27">
        <v>1.9</v>
      </c>
      <c r="IS27">
        <v>0.377197</v>
      </c>
      <c r="IT27">
        <v>2.44385</v>
      </c>
      <c r="IU27">
        <v>1.42578</v>
      </c>
      <c r="IV27">
        <v>2.27417</v>
      </c>
      <c r="IW27">
        <v>1.54785</v>
      </c>
      <c r="IX27">
        <v>2.38892</v>
      </c>
      <c r="IY27">
        <v>32.5539</v>
      </c>
      <c r="IZ27">
        <v>15.4717</v>
      </c>
      <c r="JA27">
        <v>18</v>
      </c>
      <c r="JB27">
        <v>624.753</v>
      </c>
      <c r="JC27">
        <v>447.071</v>
      </c>
      <c r="JD27">
        <v>24.5735</v>
      </c>
      <c r="JE27">
        <v>27.1031</v>
      </c>
      <c r="JF27">
        <v>30</v>
      </c>
      <c r="JG27">
        <v>27.106</v>
      </c>
      <c r="JH27">
        <v>27.0644</v>
      </c>
      <c r="JI27">
        <v>7.5879</v>
      </c>
      <c r="JJ27">
        <v>5.73262</v>
      </c>
      <c r="JK27">
        <v>100</v>
      </c>
      <c r="JL27">
        <v>24.5921</v>
      </c>
      <c r="JM27">
        <v>100</v>
      </c>
      <c r="JN27">
        <v>23.0036</v>
      </c>
      <c r="JO27">
        <v>95.2535</v>
      </c>
      <c r="JP27">
        <v>101.273</v>
      </c>
    </row>
    <row r="28" spans="1:276">
      <c r="A28">
        <v>12</v>
      </c>
      <c r="B28">
        <v>1690555473.1</v>
      </c>
      <c r="C28">
        <v>1431.099999904633</v>
      </c>
      <c r="D28" t="s">
        <v>461</v>
      </c>
      <c r="E28" t="s">
        <v>462</v>
      </c>
      <c r="F28" t="s">
        <v>407</v>
      </c>
      <c r="I28" t="s">
        <v>408</v>
      </c>
      <c r="K28" t="s">
        <v>409</v>
      </c>
      <c r="L28" t="s">
        <v>410</v>
      </c>
      <c r="M28">
        <v>1690555473.1</v>
      </c>
      <c r="N28">
        <f>(O28)/1000</f>
        <v>0</v>
      </c>
      <c r="O28">
        <f>1000*CY28*AM28*(CU28-CV28)/(100*CN28*(1000-AM28*CU28))</f>
        <v>0</v>
      </c>
      <c r="P28">
        <f>CY28*AM28*(CT28-CS28*(1000-AM28*CV28)/(1000-AM28*CU28))/(100*CN28)</f>
        <v>0</v>
      </c>
      <c r="Q28">
        <f>CS28 - IF(AM28&gt;1, P28*CN28*100.0/(AO28*DG28), 0)</f>
        <v>0</v>
      </c>
      <c r="R28">
        <f>((X28-N28/2)*Q28-P28)/(X28+N28/2)</f>
        <v>0</v>
      </c>
      <c r="S28">
        <f>R28*(CZ28+DA28)/1000.0</f>
        <v>0</v>
      </c>
      <c r="T28">
        <f>(CS28 - IF(AM28&gt;1, P28*CN28*100.0/(AO28*DG28), 0))*(CZ28+DA28)/1000.0</f>
        <v>0</v>
      </c>
      <c r="U28">
        <f>2.0/((1/W28-1/V28)+SIGN(W28)*SQRT((1/W28-1/V28)*(1/W28-1/V28) + 4*CO28/((CO28+1)*(CO28+1))*(2*1/W28*1/V28-1/V28*1/V28)))</f>
        <v>0</v>
      </c>
      <c r="V28">
        <f>IF(LEFT(CP28,1)&lt;&gt;"0",IF(LEFT(CP28,1)="1",3.0,CQ28),$D$5+$E$5*(DG28*CZ28/($K$5*1000))+$F$5*(DG28*CZ28/($K$5*1000))*MAX(MIN(CN28,$J$5),$I$5)*MAX(MIN(CN28,$J$5),$I$5)+$G$5*MAX(MIN(CN28,$J$5),$I$5)*(DG28*CZ28/($K$5*1000))+$H$5*(DG28*CZ28/($K$5*1000))*(DG28*CZ28/($K$5*1000)))</f>
        <v>0</v>
      </c>
      <c r="W28">
        <f>N28*(1000-(1000*0.61365*exp(17.502*AA28/(240.97+AA28))/(CZ28+DA28)+CU28)/2)/(1000*0.61365*exp(17.502*AA28/(240.97+AA28))/(CZ28+DA28)-CU28)</f>
        <v>0</v>
      </c>
      <c r="X28">
        <f>1/((CO28+1)/(U28/1.6)+1/(V28/1.37)) + CO28/((CO28+1)/(U28/1.6) + CO28/(V28/1.37))</f>
        <v>0</v>
      </c>
      <c r="Y28">
        <f>(CJ28*CM28)</f>
        <v>0</v>
      </c>
      <c r="Z28">
        <f>(DB28+(Y28+2*0.95*5.67E-8*(((DB28+$B$7)+273)^4-(DB28+273)^4)-44100*N28)/(1.84*29.3*V28+8*0.95*5.67E-8*(DB28+273)^3))</f>
        <v>0</v>
      </c>
      <c r="AA28">
        <f>($C$7*DC28+$D$7*DD28+$E$7*Z28)</f>
        <v>0</v>
      </c>
      <c r="AB28">
        <f>0.61365*exp(17.502*AA28/(240.97+AA28))</f>
        <v>0</v>
      </c>
      <c r="AC28">
        <f>(AD28/AE28*100)</f>
        <v>0</v>
      </c>
      <c r="AD28">
        <f>CU28*(CZ28+DA28)/1000</f>
        <v>0</v>
      </c>
      <c r="AE28">
        <f>0.61365*exp(17.502*DB28/(240.97+DB28))</f>
        <v>0</v>
      </c>
      <c r="AF28">
        <f>(AB28-CU28*(CZ28+DA28)/1000)</f>
        <v>0</v>
      </c>
      <c r="AG28">
        <f>(-N28*44100)</f>
        <v>0</v>
      </c>
      <c r="AH28">
        <f>2*29.3*V28*0.92*(DB28-AA28)</f>
        <v>0</v>
      </c>
      <c r="AI28">
        <f>2*0.95*5.67E-8*(((DB28+$B$7)+273)^4-(AA28+273)^4)</f>
        <v>0</v>
      </c>
      <c r="AJ28">
        <f>Y28+AI28+AG28+AH28</f>
        <v>0</v>
      </c>
      <c r="AK28">
        <v>0</v>
      </c>
      <c r="AL28">
        <v>0</v>
      </c>
      <c r="AM28">
        <f>IF(AK28*$H$13&gt;=AO28,1.0,(AO28/(AO28-AK28*$H$13)))</f>
        <v>0</v>
      </c>
      <c r="AN28">
        <f>(AM28-1)*100</f>
        <v>0</v>
      </c>
      <c r="AO28">
        <f>MAX(0,($B$13+$C$13*DG28)/(1+$D$13*DG28)*CZ28/(DB28+273)*$E$13)</f>
        <v>0</v>
      </c>
      <c r="AP28" t="s">
        <v>443</v>
      </c>
      <c r="AQ28">
        <v>10560.6</v>
      </c>
      <c r="AR28">
        <v>504.7384615384616</v>
      </c>
      <c r="AS28">
        <v>1295.03</v>
      </c>
      <c r="AT28">
        <f>1-AR28/AS28</f>
        <v>0</v>
      </c>
      <c r="AU28">
        <v>-1.584001401611599</v>
      </c>
      <c r="AV28" t="s">
        <v>463</v>
      </c>
      <c r="AW28">
        <v>10574.6</v>
      </c>
      <c r="AX28">
        <v>381.82536</v>
      </c>
      <c r="AY28">
        <v>403.28</v>
      </c>
      <c r="AZ28">
        <f>1-AX28/AY28</f>
        <v>0</v>
      </c>
      <c r="BA28">
        <v>0.5</v>
      </c>
      <c r="BB28">
        <f>CK28</f>
        <v>0</v>
      </c>
      <c r="BC28">
        <f>P28</f>
        <v>0</v>
      </c>
      <c r="BD28">
        <f>AZ28*BA28*BB28</f>
        <v>0</v>
      </c>
      <c r="BE28">
        <f>(BC28-AU28)/BB28</f>
        <v>0</v>
      </c>
      <c r="BF28">
        <f>(AS28-AY28)/AY28</f>
        <v>0</v>
      </c>
      <c r="BG28">
        <f>AR28/(AT28+AR28/AY28)</f>
        <v>0</v>
      </c>
      <c r="BH28" t="s">
        <v>411</v>
      </c>
      <c r="BI28">
        <v>0</v>
      </c>
      <c r="BJ28">
        <f>IF(BI28&lt;&gt;0, BI28, BG28)</f>
        <v>0</v>
      </c>
      <c r="BK28">
        <f>1-BJ28/AY28</f>
        <v>0</v>
      </c>
      <c r="BL28">
        <f>(AY28-AX28)/(AY28-BJ28)</f>
        <v>0</v>
      </c>
      <c r="BM28">
        <f>(AS28-AY28)/(AS28-BJ28)</f>
        <v>0</v>
      </c>
      <c r="BN28">
        <f>(AY28-AX28)/(AY28-AR28)</f>
        <v>0</v>
      </c>
      <c r="BO28">
        <f>(AS28-AY28)/(AS28-AR28)</f>
        <v>0</v>
      </c>
      <c r="BP28">
        <f>(BL28*BJ28/AX28)</f>
        <v>0</v>
      </c>
      <c r="BQ28">
        <f>(1-BP28)</f>
        <v>0</v>
      </c>
      <c r="BR28" t="s">
        <v>411</v>
      </c>
      <c r="BS28" t="s">
        <v>411</v>
      </c>
      <c r="BT28" t="s">
        <v>411</v>
      </c>
      <c r="BU28" t="s">
        <v>411</v>
      </c>
      <c r="BV28" t="s">
        <v>411</v>
      </c>
      <c r="BW28" t="s">
        <v>411</v>
      </c>
      <c r="BX28" t="s">
        <v>411</v>
      </c>
      <c r="BY28" t="s">
        <v>411</v>
      </c>
      <c r="BZ28" t="s">
        <v>411</v>
      </c>
      <c r="CA28" t="s">
        <v>411</v>
      </c>
      <c r="CB28" t="s">
        <v>411</v>
      </c>
      <c r="CC28" t="s">
        <v>411</v>
      </c>
      <c r="CD28" t="s">
        <v>411</v>
      </c>
      <c r="CE28" t="s">
        <v>411</v>
      </c>
      <c r="CF28" t="s">
        <v>411</v>
      </c>
      <c r="CG28" t="s">
        <v>411</v>
      </c>
      <c r="CH28" t="s">
        <v>411</v>
      </c>
      <c r="CI28" t="s">
        <v>411</v>
      </c>
      <c r="CJ28">
        <f>$B$11*DH28+$C$11*DI28+$F$11*DT28*(1-DW28)</f>
        <v>0</v>
      </c>
      <c r="CK28">
        <f>CJ28*CL28</f>
        <v>0</v>
      </c>
      <c r="CL28">
        <f>($B$11*$D$9+$C$11*$D$9+$F$11*((EG28+DY28)/MAX(EG28+DY28+EH28, 0.1)*$I$9+EH28/MAX(EG28+DY28+EH28, 0.1)*$J$9))/($B$11+$C$11+$F$11)</f>
        <v>0</v>
      </c>
      <c r="CM28">
        <f>($B$11*$K$9+$C$11*$K$9+$F$11*((EG28+DY28)/MAX(EG28+DY28+EH28, 0.1)*$P$9+EH28/MAX(EG28+DY28+EH28, 0.1)*$Q$9))/($B$11+$C$11+$F$11)</f>
        <v>0</v>
      </c>
      <c r="CN28">
        <v>6</v>
      </c>
      <c r="CO28">
        <v>0.5</v>
      </c>
      <c r="CP28" t="s">
        <v>413</v>
      </c>
      <c r="CQ28">
        <v>2</v>
      </c>
      <c r="CR28">
        <v>1690555473.1</v>
      </c>
      <c r="CS28">
        <v>50.334</v>
      </c>
      <c r="CT28">
        <v>50.003</v>
      </c>
      <c r="CU28">
        <v>23.4445</v>
      </c>
      <c r="CV28">
        <v>22.9576</v>
      </c>
      <c r="CW28">
        <v>48.991</v>
      </c>
      <c r="CX28">
        <v>23.1151</v>
      </c>
      <c r="CY28">
        <v>600.16</v>
      </c>
      <c r="CZ28">
        <v>101.369</v>
      </c>
      <c r="DA28">
        <v>0.0998217</v>
      </c>
      <c r="DB28">
        <v>27.0787</v>
      </c>
      <c r="DC28">
        <v>27.5382</v>
      </c>
      <c r="DD28">
        <v>999.9</v>
      </c>
      <c r="DE28">
        <v>0</v>
      </c>
      <c r="DF28">
        <v>0</v>
      </c>
      <c r="DG28">
        <v>9998.120000000001</v>
      </c>
      <c r="DH28">
        <v>0</v>
      </c>
      <c r="DI28">
        <v>1124</v>
      </c>
      <c r="DJ28">
        <v>0.331085</v>
      </c>
      <c r="DK28">
        <v>51.5424</v>
      </c>
      <c r="DL28">
        <v>51.1779</v>
      </c>
      <c r="DM28">
        <v>0.486843</v>
      </c>
      <c r="DN28">
        <v>50.003</v>
      </c>
      <c r="DO28">
        <v>22.9576</v>
      </c>
      <c r="DP28">
        <v>2.37655</v>
      </c>
      <c r="DQ28">
        <v>2.3272</v>
      </c>
      <c r="DR28">
        <v>20.2049</v>
      </c>
      <c r="DS28">
        <v>19.8659</v>
      </c>
      <c r="DT28">
        <v>1500.1</v>
      </c>
      <c r="DU28">
        <v>0.973012</v>
      </c>
      <c r="DV28">
        <v>0.0269882</v>
      </c>
      <c r="DW28">
        <v>0</v>
      </c>
      <c r="DX28">
        <v>381.707</v>
      </c>
      <c r="DY28">
        <v>4.99931</v>
      </c>
      <c r="DZ28">
        <v>8781.59</v>
      </c>
      <c r="EA28">
        <v>13260.2</v>
      </c>
      <c r="EB28">
        <v>37.312</v>
      </c>
      <c r="EC28">
        <v>38.687</v>
      </c>
      <c r="ED28">
        <v>37.812</v>
      </c>
      <c r="EE28">
        <v>37.625</v>
      </c>
      <c r="EF28">
        <v>38.437</v>
      </c>
      <c r="EG28">
        <v>1454.75</v>
      </c>
      <c r="EH28">
        <v>40.35</v>
      </c>
      <c r="EI28">
        <v>0</v>
      </c>
      <c r="EJ28">
        <v>139.7000000476837</v>
      </c>
      <c r="EK28">
        <v>0</v>
      </c>
      <c r="EL28">
        <v>381.82536</v>
      </c>
      <c r="EM28">
        <v>-0.968999998169796</v>
      </c>
      <c r="EN28">
        <v>-88.63384594853309</v>
      </c>
      <c r="EO28">
        <v>8787.922399999999</v>
      </c>
      <c r="EP28">
        <v>15</v>
      </c>
      <c r="EQ28">
        <v>1690555425.1</v>
      </c>
      <c r="ER28" t="s">
        <v>464</v>
      </c>
      <c r="ES28">
        <v>1690555422.1</v>
      </c>
      <c r="ET28">
        <v>1690555425.1</v>
      </c>
      <c r="EU28">
        <v>12</v>
      </c>
      <c r="EV28">
        <v>0.061</v>
      </c>
      <c r="EW28">
        <v>-0.001</v>
      </c>
      <c r="EX28">
        <v>1.343</v>
      </c>
      <c r="EY28">
        <v>0.264</v>
      </c>
      <c r="EZ28">
        <v>50</v>
      </c>
      <c r="FA28">
        <v>21</v>
      </c>
      <c r="FB28">
        <v>0.19</v>
      </c>
      <c r="FC28">
        <v>0.07000000000000001</v>
      </c>
      <c r="FD28">
        <v>0.322760025</v>
      </c>
      <c r="FE28">
        <v>-0.1462806866791746</v>
      </c>
      <c r="FF28">
        <v>0.03096461823718121</v>
      </c>
      <c r="FG28">
        <v>1</v>
      </c>
      <c r="FH28">
        <v>50.31746666666668</v>
      </c>
      <c r="FI28">
        <v>-0.2436520578419766</v>
      </c>
      <c r="FJ28">
        <v>0.0252007054574976</v>
      </c>
      <c r="FK28">
        <v>1</v>
      </c>
      <c r="FL28">
        <v>0.333201225</v>
      </c>
      <c r="FM28">
        <v>1.174207013133208</v>
      </c>
      <c r="FN28">
        <v>0.1145149545333463</v>
      </c>
      <c r="FO28">
        <v>0</v>
      </c>
      <c r="FP28">
        <v>23.32526333333333</v>
      </c>
      <c r="FQ28">
        <v>1.331663626251374</v>
      </c>
      <c r="FR28">
        <v>0.09786551821533222</v>
      </c>
      <c r="FS28">
        <v>0</v>
      </c>
      <c r="FT28">
        <v>2</v>
      </c>
      <c r="FU28">
        <v>4</v>
      </c>
      <c r="FV28" t="s">
        <v>432</v>
      </c>
      <c r="FW28">
        <v>3.1782</v>
      </c>
      <c r="FX28">
        <v>2.79676</v>
      </c>
      <c r="FY28">
        <v>0.0147209</v>
      </c>
      <c r="FZ28">
        <v>0.0151124</v>
      </c>
      <c r="GA28">
        <v>0.118317</v>
      </c>
      <c r="GB28">
        <v>0.117767</v>
      </c>
      <c r="GC28">
        <v>30816.1</v>
      </c>
      <c r="GD28">
        <v>24527.1</v>
      </c>
      <c r="GE28">
        <v>29230.6</v>
      </c>
      <c r="GF28">
        <v>24395.2</v>
      </c>
      <c r="GG28">
        <v>32758</v>
      </c>
      <c r="GH28">
        <v>31390.4</v>
      </c>
      <c r="GI28">
        <v>40315</v>
      </c>
      <c r="GJ28">
        <v>39795.2</v>
      </c>
      <c r="GK28">
        <v>2.16338</v>
      </c>
      <c r="GL28">
        <v>1.90178</v>
      </c>
      <c r="GM28">
        <v>0.123583</v>
      </c>
      <c r="GN28">
        <v>0</v>
      </c>
      <c r="GO28">
        <v>25.5156</v>
      </c>
      <c r="GP28">
        <v>999.9</v>
      </c>
      <c r="GQ28">
        <v>64</v>
      </c>
      <c r="GR28">
        <v>28.8</v>
      </c>
      <c r="GS28">
        <v>25.0998</v>
      </c>
      <c r="GT28">
        <v>62.1272</v>
      </c>
      <c r="GU28">
        <v>33.0248</v>
      </c>
      <c r="GV28">
        <v>1</v>
      </c>
      <c r="GW28">
        <v>-0.000543699</v>
      </c>
      <c r="GX28">
        <v>1.22471</v>
      </c>
      <c r="GY28">
        <v>20.2599</v>
      </c>
      <c r="GZ28">
        <v>5.22867</v>
      </c>
      <c r="HA28">
        <v>11.9081</v>
      </c>
      <c r="HB28">
        <v>4.96375</v>
      </c>
      <c r="HC28">
        <v>3.292</v>
      </c>
      <c r="HD28">
        <v>9999</v>
      </c>
      <c r="HE28">
        <v>9999</v>
      </c>
      <c r="HF28">
        <v>9999</v>
      </c>
      <c r="HG28">
        <v>999.9</v>
      </c>
      <c r="HH28">
        <v>1.87668</v>
      </c>
      <c r="HI28">
        <v>1.87496</v>
      </c>
      <c r="HJ28">
        <v>1.87377</v>
      </c>
      <c r="HK28">
        <v>1.87282</v>
      </c>
      <c r="HL28">
        <v>1.87439</v>
      </c>
      <c r="HM28">
        <v>1.86935</v>
      </c>
      <c r="HN28">
        <v>1.87359</v>
      </c>
      <c r="HO28">
        <v>1.87864</v>
      </c>
      <c r="HP28">
        <v>0</v>
      </c>
      <c r="HQ28">
        <v>0</v>
      </c>
      <c r="HR28">
        <v>0</v>
      </c>
      <c r="HS28">
        <v>0</v>
      </c>
      <c r="HT28" t="s">
        <v>416</v>
      </c>
      <c r="HU28" t="s">
        <v>417</v>
      </c>
      <c r="HV28" t="s">
        <v>418</v>
      </c>
      <c r="HW28" t="s">
        <v>419</v>
      </c>
      <c r="HX28" t="s">
        <v>419</v>
      </c>
      <c r="HY28" t="s">
        <v>418</v>
      </c>
      <c r="HZ28">
        <v>0</v>
      </c>
      <c r="IA28">
        <v>100</v>
      </c>
      <c r="IB28">
        <v>100</v>
      </c>
      <c r="IC28">
        <v>1.343</v>
      </c>
      <c r="ID28">
        <v>0.3294</v>
      </c>
      <c r="IE28">
        <v>1.313527867561666</v>
      </c>
      <c r="IF28">
        <v>0.0006505169527216642</v>
      </c>
      <c r="IG28">
        <v>-9.946525650119643E-07</v>
      </c>
      <c r="IH28">
        <v>9.726639054903232E-11</v>
      </c>
      <c r="II28">
        <v>-0.04545187190234436</v>
      </c>
      <c r="IJ28">
        <v>-0.001002495894158835</v>
      </c>
      <c r="IK28">
        <v>0.0007384742138202362</v>
      </c>
      <c r="IL28">
        <v>2.770066711642725E-07</v>
      </c>
      <c r="IM28">
        <v>0</v>
      </c>
      <c r="IN28">
        <v>1810</v>
      </c>
      <c r="IO28">
        <v>1</v>
      </c>
      <c r="IP28">
        <v>29</v>
      </c>
      <c r="IQ28">
        <v>0.8</v>
      </c>
      <c r="IR28">
        <v>0.8</v>
      </c>
      <c r="IS28">
        <v>0.262451</v>
      </c>
      <c r="IT28">
        <v>2.4646</v>
      </c>
      <c r="IU28">
        <v>1.42578</v>
      </c>
      <c r="IV28">
        <v>2.27417</v>
      </c>
      <c r="IW28">
        <v>1.54785</v>
      </c>
      <c r="IX28">
        <v>2.47314</v>
      </c>
      <c r="IY28">
        <v>32.5097</v>
      </c>
      <c r="IZ28">
        <v>15.4454</v>
      </c>
      <c r="JA28">
        <v>18</v>
      </c>
      <c r="JB28">
        <v>624.359</v>
      </c>
      <c r="JC28">
        <v>446.28</v>
      </c>
      <c r="JD28">
        <v>25.2709</v>
      </c>
      <c r="JE28">
        <v>27.1559</v>
      </c>
      <c r="JF28">
        <v>30.0014</v>
      </c>
      <c r="JG28">
        <v>27.1537</v>
      </c>
      <c r="JH28">
        <v>27.1066</v>
      </c>
      <c r="JI28">
        <v>5.27796</v>
      </c>
      <c r="JJ28">
        <v>6.8002</v>
      </c>
      <c r="JK28">
        <v>100</v>
      </c>
      <c r="JL28">
        <v>25.2514</v>
      </c>
      <c r="JM28">
        <v>50</v>
      </c>
      <c r="JN28">
        <v>22.9388</v>
      </c>
      <c r="JO28">
        <v>95.2332</v>
      </c>
      <c r="JP28">
        <v>101.252</v>
      </c>
    </row>
    <row r="29" spans="1:276">
      <c r="A29">
        <v>13</v>
      </c>
      <c r="B29">
        <v>1690555554.1</v>
      </c>
      <c r="C29">
        <v>1512.099999904633</v>
      </c>
      <c r="D29" t="s">
        <v>465</v>
      </c>
      <c r="E29" t="s">
        <v>466</v>
      </c>
      <c r="F29" t="s">
        <v>407</v>
      </c>
      <c r="I29" t="s">
        <v>408</v>
      </c>
      <c r="K29" t="s">
        <v>409</v>
      </c>
      <c r="L29" t="s">
        <v>410</v>
      </c>
      <c r="M29">
        <v>1690555554.1</v>
      </c>
      <c r="N29">
        <f>(O29)/1000</f>
        <v>0</v>
      </c>
      <c r="O29">
        <f>1000*CY29*AM29*(CU29-CV29)/(100*CN29*(1000-AM29*CU29))</f>
        <v>0</v>
      </c>
      <c r="P29">
        <f>CY29*AM29*(CT29-CS29*(1000-AM29*CV29)/(1000-AM29*CU29))/(100*CN29)</f>
        <v>0</v>
      </c>
      <c r="Q29">
        <f>CS29 - IF(AM29&gt;1, P29*CN29*100.0/(AO29*DG29), 0)</f>
        <v>0</v>
      </c>
      <c r="R29">
        <f>((X29-N29/2)*Q29-P29)/(X29+N29/2)</f>
        <v>0</v>
      </c>
      <c r="S29">
        <f>R29*(CZ29+DA29)/1000.0</f>
        <v>0</v>
      </c>
      <c r="T29">
        <f>(CS29 - IF(AM29&gt;1, P29*CN29*100.0/(AO29*DG29), 0))*(CZ29+DA29)/1000.0</f>
        <v>0</v>
      </c>
      <c r="U29">
        <f>2.0/((1/W29-1/V29)+SIGN(W29)*SQRT((1/W29-1/V29)*(1/W29-1/V29) + 4*CO29/((CO29+1)*(CO29+1))*(2*1/W29*1/V29-1/V29*1/V29)))</f>
        <v>0</v>
      </c>
      <c r="V29">
        <f>IF(LEFT(CP29,1)&lt;&gt;"0",IF(LEFT(CP29,1)="1",3.0,CQ29),$D$5+$E$5*(DG29*CZ29/($K$5*1000))+$F$5*(DG29*CZ29/($K$5*1000))*MAX(MIN(CN29,$J$5),$I$5)*MAX(MIN(CN29,$J$5),$I$5)+$G$5*MAX(MIN(CN29,$J$5),$I$5)*(DG29*CZ29/($K$5*1000))+$H$5*(DG29*CZ29/($K$5*1000))*(DG29*CZ29/($K$5*1000)))</f>
        <v>0</v>
      </c>
      <c r="W29">
        <f>N29*(1000-(1000*0.61365*exp(17.502*AA29/(240.97+AA29))/(CZ29+DA29)+CU29)/2)/(1000*0.61365*exp(17.502*AA29/(240.97+AA29))/(CZ29+DA29)-CU29)</f>
        <v>0</v>
      </c>
      <c r="X29">
        <f>1/((CO29+1)/(U29/1.6)+1/(V29/1.37)) + CO29/((CO29+1)/(U29/1.6) + CO29/(V29/1.37))</f>
        <v>0</v>
      </c>
      <c r="Y29">
        <f>(CJ29*CM29)</f>
        <v>0</v>
      </c>
      <c r="Z29">
        <f>(DB29+(Y29+2*0.95*5.67E-8*(((DB29+$B$7)+273)^4-(DB29+273)^4)-44100*N29)/(1.84*29.3*V29+8*0.95*5.67E-8*(DB29+273)^3))</f>
        <v>0</v>
      </c>
      <c r="AA29">
        <f>($C$7*DC29+$D$7*DD29+$E$7*Z29)</f>
        <v>0</v>
      </c>
      <c r="AB29">
        <f>0.61365*exp(17.502*AA29/(240.97+AA29))</f>
        <v>0</v>
      </c>
      <c r="AC29">
        <f>(AD29/AE29*100)</f>
        <v>0</v>
      </c>
      <c r="AD29">
        <f>CU29*(CZ29+DA29)/1000</f>
        <v>0</v>
      </c>
      <c r="AE29">
        <f>0.61365*exp(17.502*DB29/(240.97+DB29))</f>
        <v>0</v>
      </c>
      <c r="AF29">
        <f>(AB29-CU29*(CZ29+DA29)/1000)</f>
        <v>0</v>
      </c>
      <c r="AG29">
        <f>(-N29*44100)</f>
        <v>0</v>
      </c>
      <c r="AH29">
        <f>2*29.3*V29*0.92*(DB29-AA29)</f>
        <v>0</v>
      </c>
      <c r="AI29">
        <f>2*0.95*5.67E-8*(((DB29+$B$7)+273)^4-(AA29+273)^4)</f>
        <v>0</v>
      </c>
      <c r="AJ29">
        <f>Y29+AI29+AG29+AH29</f>
        <v>0</v>
      </c>
      <c r="AK29">
        <v>0</v>
      </c>
      <c r="AL29">
        <v>0</v>
      </c>
      <c r="AM29">
        <f>IF(AK29*$H$13&gt;=AO29,1.0,(AO29/(AO29-AK29*$H$13)))</f>
        <v>0</v>
      </c>
      <c r="AN29">
        <f>(AM29-1)*100</f>
        <v>0</v>
      </c>
      <c r="AO29">
        <f>MAX(0,($B$13+$C$13*DG29)/(1+$D$13*DG29)*CZ29/(DB29+273)*$E$13)</f>
        <v>0</v>
      </c>
      <c r="AP29" t="s">
        <v>443</v>
      </c>
      <c r="AQ29">
        <v>10560.6</v>
      </c>
      <c r="AR29">
        <v>504.7384615384616</v>
      </c>
      <c r="AS29">
        <v>1295.03</v>
      </c>
      <c r="AT29">
        <f>1-AR29/AS29</f>
        <v>0</v>
      </c>
      <c r="AU29">
        <v>-1.584001401611599</v>
      </c>
      <c r="AV29" t="s">
        <v>467</v>
      </c>
      <c r="AW29">
        <v>10575.5</v>
      </c>
      <c r="AX29">
        <v>381.94888</v>
      </c>
      <c r="AY29">
        <v>401.21</v>
      </c>
      <c r="AZ29">
        <f>1-AX29/AY29</f>
        <v>0</v>
      </c>
      <c r="BA29">
        <v>0.5</v>
      </c>
      <c r="BB29">
        <f>CK29</f>
        <v>0</v>
      </c>
      <c r="BC29">
        <f>P29</f>
        <v>0</v>
      </c>
      <c r="BD29">
        <f>AZ29*BA29*BB29</f>
        <v>0</v>
      </c>
      <c r="BE29">
        <f>(BC29-AU29)/BB29</f>
        <v>0</v>
      </c>
      <c r="BF29">
        <f>(AS29-AY29)/AY29</f>
        <v>0</v>
      </c>
      <c r="BG29">
        <f>AR29/(AT29+AR29/AY29)</f>
        <v>0</v>
      </c>
      <c r="BH29" t="s">
        <v>411</v>
      </c>
      <c r="BI29">
        <v>0</v>
      </c>
      <c r="BJ29">
        <f>IF(BI29&lt;&gt;0, BI29, BG29)</f>
        <v>0</v>
      </c>
      <c r="BK29">
        <f>1-BJ29/AY29</f>
        <v>0</v>
      </c>
      <c r="BL29">
        <f>(AY29-AX29)/(AY29-BJ29)</f>
        <v>0</v>
      </c>
      <c r="BM29">
        <f>(AS29-AY29)/(AS29-BJ29)</f>
        <v>0</v>
      </c>
      <c r="BN29">
        <f>(AY29-AX29)/(AY29-AR29)</f>
        <v>0</v>
      </c>
      <c r="BO29">
        <f>(AS29-AY29)/(AS29-AR29)</f>
        <v>0</v>
      </c>
      <c r="BP29">
        <f>(BL29*BJ29/AX29)</f>
        <v>0</v>
      </c>
      <c r="BQ29">
        <f>(1-BP29)</f>
        <v>0</v>
      </c>
      <c r="BR29" t="s">
        <v>411</v>
      </c>
      <c r="BS29" t="s">
        <v>411</v>
      </c>
      <c r="BT29" t="s">
        <v>411</v>
      </c>
      <c r="BU29" t="s">
        <v>411</v>
      </c>
      <c r="BV29" t="s">
        <v>411</v>
      </c>
      <c r="BW29" t="s">
        <v>411</v>
      </c>
      <c r="BX29" t="s">
        <v>411</v>
      </c>
      <c r="BY29" t="s">
        <v>411</v>
      </c>
      <c r="BZ29" t="s">
        <v>411</v>
      </c>
      <c r="CA29" t="s">
        <v>411</v>
      </c>
      <c r="CB29" t="s">
        <v>411</v>
      </c>
      <c r="CC29" t="s">
        <v>411</v>
      </c>
      <c r="CD29" t="s">
        <v>411</v>
      </c>
      <c r="CE29" t="s">
        <v>411</v>
      </c>
      <c r="CF29" t="s">
        <v>411</v>
      </c>
      <c r="CG29" t="s">
        <v>411</v>
      </c>
      <c r="CH29" t="s">
        <v>411</v>
      </c>
      <c r="CI29" t="s">
        <v>411</v>
      </c>
      <c r="CJ29">
        <f>$B$11*DH29+$C$11*DI29+$F$11*DT29*(1-DW29)</f>
        <v>0</v>
      </c>
      <c r="CK29">
        <f>CJ29*CL29</f>
        <v>0</v>
      </c>
      <c r="CL29">
        <f>($B$11*$D$9+$C$11*$D$9+$F$11*((EG29+DY29)/MAX(EG29+DY29+EH29, 0.1)*$I$9+EH29/MAX(EG29+DY29+EH29, 0.1)*$J$9))/($B$11+$C$11+$F$11)</f>
        <v>0</v>
      </c>
      <c r="CM29">
        <f>($B$11*$K$9+$C$11*$K$9+$F$11*((EG29+DY29)/MAX(EG29+DY29+EH29, 0.1)*$P$9+EH29/MAX(EG29+DY29+EH29, 0.1)*$Q$9))/($B$11+$C$11+$F$11)</f>
        <v>0</v>
      </c>
      <c r="CN29">
        <v>6</v>
      </c>
      <c r="CO29">
        <v>0.5</v>
      </c>
      <c r="CP29" t="s">
        <v>413</v>
      </c>
      <c r="CQ29">
        <v>2</v>
      </c>
      <c r="CR29">
        <v>1690555554.1</v>
      </c>
      <c r="CS29">
        <v>1.202689</v>
      </c>
      <c r="CT29">
        <v>0.142926</v>
      </c>
      <c r="CU29">
        <v>22.7209</v>
      </c>
      <c r="CV29">
        <v>21.8729</v>
      </c>
      <c r="CW29">
        <v>-0.150311</v>
      </c>
      <c r="CX29">
        <v>22.4409</v>
      </c>
      <c r="CY29">
        <v>600.189</v>
      </c>
      <c r="CZ29">
        <v>101.37</v>
      </c>
      <c r="DA29">
        <v>0.0999042</v>
      </c>
      <c r="DB29">
        <v>26.8258</v>
      </c>
      <c r="DC29">
        <v>27.2071</v>
      </c>
      <c r="DD29">
        <v>999.9</v>
      </c>
      <c r="DE29">
        <v>0</v>
      </c>
      <c r="DF29">
        <v>0</v>
      </c>
      <c r="DG29">
        <v>9981.879999999999</v>
      </c>
      <c r="DH29">
        <v>0</v>
      </c>
      <c r="DI29">
        <v>1126.89</v>
      </c>
      <c r="DJ29">
        <v>1.02019</v>
      </c>
      <c r="DK29">
        <v>1.19019</v>
      </c>
      <c r="DL29">
        <v>0.146122</v>
      </c>
      <c r="DM29">
        <v>0.875071</v>
      </c>
      <c r="DN29">
        <v>0.142926</v>
      </c>
      <c r="DO29">
        <v>21.8729</v>
      </c>
      <c r="DP29">
        <v>2.30596</v>
      </c>
      <c r="DQ29">
        <v>2.21725</v>
      </c>
      <c r="DR29">
        <v>19.7181</v>
      </c>
      <c r="DS29">
        <v>19.0875</v>
      </c>
      <c r="DT29">
        <v>1499.9</v>
      </c>
      <c r="DU29">
        <v>0.973007</v>
      </c>
      <c r="DV29">
        <v>0.026993</v>
      </c>
      <c r="DW29">
        <v>0</v>
      </c>
      <c r="DX29">
        <v>382.009</v>
      </c>
      <c r="DY29">
        <v>4.99931</v>
      </c>
      <c r="DZ29">
        <v>8707.209999999999</v>
      </c>
      <c r="EA29">
        <v>13258.4</v>
      </c>
      <c r="EB29">
        <v>37.125</v>
      </c>
      <c r="EC29">
        <v>38.437</v>
      </c>
      <c r="ED29">
        <v>37.625</v>
      </c>
      <c r="EE29">
        <v>37.312</v>
      </c>
      <c r="EF29">
        <v>38.25</v>
      </c>
      <c r="EG29">
        <v>1454.55</v>
      </c>
      <c r="EH29">
        <v>40.35</v>
      </c>
      <c r="EI29">
        <v>0</v>
      </c>
      <c r="EJ29">
        <v>80.5</v>
      </c>
      <c r="EK29">
        <v>0</v>
      </c>
      <c r="EL29">
        <v>381.94888</v>
      </c>
      <c r="EM29">
        <v>-0.3203846178553057</v>
      </c>
      <c r="EN29">
        <v>-6.621538577165552</v>
      </c>
      <c r="EO29">
        <v>8714.897199999999</v>
      </c>
      <c r="EP29">
        <v>15</v>
      </c>
      <c r="EQ29">
        <v>1690555579.1</v>
      </c>
      <c r="ER29" t="s">
        <v>468</v>
      </c>
      <c r="ES29">
        <v>1690555570.1</v>
      </c>
      <c r="ET29">
        <v>1690555579.1</v>
      </c>
      <c r="EU29">
        <v>13</v>
      </c>
      <c r="EV29">
        <v>0.04</v>
      </c>
      <c r="EW29">
        <v>-0.001</v>
      </c>
      <c r="EX29">
        <v>1.353</v>
      </c>
      <c r="EY29">
        <v>0.28</v>
      </c>
      <c r="EZ29">
        <v>0</v>
      </c>
      <c r="FA29">
        <v>22</v>
      </c>
      <c r="FB29">
        <v>0.53</v>
      </c>
      <c r="FC29">
        <v>0.11</v>
      </c>
      <c r="FD29">
        <v>1.0408535</v>
      </c>
      <c r="FE29">
        <v>-0.1436818761726085</v>
      </c>
      <c r="FF29">
        <v>0.01675783615954042</v>
      </c>
      <c r="FG29">
        <v>1</v>
      </c>
      <c r="FH29">
        <v>1.188396666666666</v>
      </c>
      <c r="FI29">
        <v>-0.2667219577308108</v>
      </c>
      <c r="FJ29">
        <v>0.02019519090168637</v>
      </c>
      <c r="FK29">
        <v>1</v>
      </c>
      <c r="FL29">
        <v>0.925720875</v>
      </c>
      <c r="FM29">
        <v>-0.4725999962476567</v>
      </c>
      <c r="FN29">
        <v>0.0464753481779252</v>
      </c>
      <c r="FO29">
        <v>1</v>
      </c>
      <c r="FP29">
        <v>22.78342666666667</v>
      </c>
      <c r="FQ29">
        <v>-0.3970491657396625</v>
      </c>
      <c r="FR29">
        <v>0.02932008337111084</v>
      </c>
      <c r="FS29">
        <v>1</v>
      </c>
      <c r="FT29">
        <v>4</v>
      </c>
      <c r="FU29">
        <v>4</v>
      </c>
      <c r="FV29" t="s">
        <v>415</v>
      </c>
      <c r="FW29">
        <v>3.1782</v>
      </c>
      <c r="FX29">
        <v>2.7967</v>
      </c>
      <c r="FY29">
        <v>-4.49284E-05</v>
      </c>
      <c r="FZ29">
        <v>4.29788E-05</v>
      </c>
      <c r="GA29">
        <v>0.115883</v>
      </c>
      <c r="GB29">
        <v>0.113878</v>
      </c>
      <c r="GC29">
        <v>31273.9</v>
      </c>
      <c r="GD29">
        <v>24900.5</v>
      </c>
      <c r="GE29">
        <v>29227</v>
      </c>
      <c r="GF29">
        <v>24393.4</v>
      </c>
      <c r="GG29">
        <v>32846.5</v>
      </c>
      <c r="GH29">
        <v>31528.8</v>
      </c>
      <c r="GI29">
        <v>40310.5</v>
      </c>
      <c r="GJ29">
        <v>39792.8</v>
      </c>
      <c r="GK29">
        <v>2.16415</v>
      </c>
      <c r="GL29">
        <v>1.89807</v>
      </c>
      <c r="GM29">
        <v>0.114903</v>
      </c>
      <c r="GN29">
        <v>0</v>
      </c>
      <c r="GO29">
        <v>25.3257</v>
      </c>
      <c r="GP29">
        <v>999.9</v>
      </c>
      <c r="GQ29">
        <v>64.2</v>
      </c>
      <c r="GR29">
        <v>28.8</v>
      </c>
      <c r="GS29">
        <v>25.1784</v>
      </c>
      <c r="GT29">
        <v>62.2171</v>
      </c>
      <c r="GU29">
        <v>33.3734</v>
      </c>
      <c r="GV29">
        <v>1</v>
      </c>
      <c r="GW29">
        <v>-0.00058435</v>
      </c>
      <c r="GX29">
        <v>-1.48619</v>
      </c>
      <c r="GY29">
        <v>20.2589</v>
      </c>
      <c r="GZ29">
        <v>5.22732</v>
      </c>
      <c r="HA29">
        <v>11.9081</v>
      </c>
      <c r="HB29">
        <v>4.9639</v>
      </c>
      <c r="HC29">
        <v>3.292</v>
      </c>
      <c r="HD29">
        <v>9999</v>
      </c>
      <c r="HE29">
        <v>9999</v>
      </c>
      <c r="HF29">
        <v>9999</v>
      </c>
      <c r="HG29">
        <v>999.9</v>
      </c>
      <c r="HH29">
        <v>1.8767</v>
      </c>
      <c r="HI29">
        <v>1.875</v>
      </c>
      <c r="HJ29">
        <v>1.87377</v>
      </c>
      <c r="HK29">
        <v>1.87286</v>
      </c>
      <c r="HL29">
        <v>1.87439</v>
      </c>
      <c r="HM29">
        <v>1.86935</v>
      </c>
      <c r="HN29">
        <v>1.8736</v>
      </c>
      <c r="HO29">
        <v>1.87866</v>
      </c>
      <c r="HP29">
        <v>0</v>
      </c>
      <c r="HQ29">
        <v>0</v>
      </c>
      <c r="HR29">
        <v>0</v>
      </c>
      <c r="HS29">
        <v>0</v>
      </c>
      <c r="HT29" t="s">
        <v>416</v>
      </c>
      <c r="HU29" t="s">
        <v>417</v>
      </c>
      <c r="HV29" t="s">
        <v>418</v>
      </c>
      <c r="HW29" t="s">
        <v>419</v>
      </c>
      <c r="HX29" t="s">
        <v>419</v>
      </c>
      <c r="HY29" t="s">
        <v>418</v>
      </c>
      <c r="HZ29">
        <v>0</v>
      </c>
      <c r="IA29">
        <v>100</v>
      </c>
      <c r="IB29">
        <v>100</v>
      </c>
      <c r="IC29">
        <v>1.353</v>
      </c>
      <c r="ID29">
        <v>0.28</v>
      </c>
      <c r="IE29">
        <v>1.313527867561666</v>
      </c>
      <c r="IF29">
        <v>0.0006505169527216642</v>
      </c>
      <c r="IG29">
        <v>-9.946525650119643E-07</v>
      </c>
      <c r="IH29">
        <v>9.726639054903232E-11</v>
      </c>
      <c r="II29">
        <v>-0.04545187190234436</v>
      </c>
      <c r="IJ29">
        <v>-0.001002495894158835</v>
      </c>
      <c r="IK29">
        <v>0.0007384742138202362</v>
      </c>
      <c r="IL29">
        <v>2.770066711642725E-07</v>
      </c>
      <c r="IM29">
        <v>0</v>
      </c>
      <c r="IN29">
        <v>1810</v>
      </c>
      <c r="IO29">
        <v>1</v>
      </c>
      <c r="IP29">
        <v>29</v>
      </c>
      <c r="IQ29">
        <v>2.2</v>
      </c>
      <c r="IR29">
        <v>2.1</v>
      </c>
      <c r="IS29">
        <v>0.136719</v>
      </c>
      <c r="IT29">
        <v>4.99756</v>
      </c>
      <c r="IU29">
        <v>1.42578</v>
      </c>
      <c r="IV29">
        <v>2.27295</v>
      </c>
      <c r="IW29">
        <v>1.54785</v>
      </c>
      <c r="IX29">
        <v>2.30347</v>
      </c>
      <c r="IY29">
        <v>32.4654</v>
      </c>
      <c r="IZ29">
        <v>15.4104</v>
      </c>
      <c r="JA29">
        <v>18</v>
      </c>
      <c r="JB29">
        <v>625.172</v>
      </c>
      <c r="JC29">
        <v>444.297</v>
      </c>
      <c r="JD29">
        <v>25.8857</v>
      </c>
      <c r="JE29">
        <v>27.1855</v>
      </c>
      <c r="JF29">
        <v>30.0008</v>
      </c>
      <c r="JG29">
        <v>27.1766</v>
      </c>
      <c r="JH29">
        <v>27.1314</v>
      </c>
      <c r="JI29">
        <v>0</v>
      </c>
      <c r="JJ29">
        <v>14.7626</v>
      </c>
      <c r="JK29">
        <v>100</v>
      </c>
      <c r="JL29">
        <v>25.9451</v>
      </c>
      <c r="JM29">
        <v>0</v>
      </c>
      <c r="JN29">
        <v>21.9111</v>
      </c>
      <c r="JO29">
        <v>95.2221</v>
      </c>
      <c r="JP29">
        <v>101.246</v>
      </c>
    </row>
    <row r="30" spans="1:276">
      <c r="A30">
        <v>14</v>
      </c>
      <c r="B30">
        <v>1690555657.1</v>
      </c>
      <c r="C30">
        <v>1615.099999904633</v>
      </c>
      <c r="D30" t="s">
        <v>469</v>
      </c>
      <c r="E30" t="s">
        <v>470</v>
      </c>
      <c r="F30" t="s">
        <v>407</v>
      </c>
      <c r="I30" t="s">
        <v>408</v>
      </c>
      <c r="K30" t="s">
        <v>409</v>
      </c>
      <c r="L30" t="s">
        <v>410</v>
      </c>
      <c r="M30">
        <v>1690555657.1</v>
      </c>
      <c r="N30">
        <f>(O30)/1000</f>
        <v>0</v>
      </c>
      <c r="O30">
        <f>1000*CY30*AM30*(CU30-CV30)/(100*CN30*(1000-AM30*CU30))</f>
        <v>0</v>
      </c>
      <c r="P30">
        <f>CY30*AM30*(CT30-CS30*(1000-AM30*CV30)/(1000-AM30*CU30))/(100*CN30)</f>
        <v>0</v>
      </c>
      <c r="Q30">
        <f>CS30 - IF(AM30&gt;1, P30*CN30*100.0/(AO30*DG30), 0)</f>
        <v>0</v>
      </c>
      <c r="R30">
        <f>((X30-N30/2)*Q30-P30)/(X30+N30/2)</f>
        <v>0</v>
      </c>
      <c r="S30">
        <f>R30*(CZ30+DA30)/1000.0</f>
        <v>0</v>
      </c>
      <c r="T30">
        <f>(CS30 - IF(AM30&gt;1, P30*CN30*100.0/(AO30*DG30), 0))*(CZ30+DA30)/1000.0</f>
        <v>0</v>
      </c>
      <c r="U30">
        <f>2.0/((1/W30-1/V30)+SIGN(W30)*SQRT((1/W30-1/V30)*(1/W30-1/V30) + 4*CO30/((CO30+1)*(CO30+1))*(2*1/W30*1/V30-1/V30*1/V30)))</f>
        <v>0</v>
      </c>
      <c r="V30">
        <f>IF(LEFT(CP30,1)&lt;&gt;"0",IF(LEFT(CP30,1)="1",3.0,CQ30),$D$5+$E$5*(DG30*CZ30/($K$5*1000))+$F$5*(DG30*CZ30/($K$5*1000))*MAX(MIN(CN30,$J$5),$I$5)*MAX(MIN(CN30,$J$5),$I$5)+$G$5*MAX(MIN(CN30,$J$5),$I$5)*(DG30*CZ30/($K$5*1000))+$H$5*(DG30*CZ30/($K$5*1000))*(DG30*CZ30/($K$5*1000)))</f>
        <v>0</v>
      </c>
      <c r="W30">
        <f>N30*(1000-(1000*0.61365*exp(17.502*AA30/(240.97+AA30))/(CZ30+DA30)+CU30)/2)/(1000*0.61365*exp(17.502*AA30/(240.97+AA30))/(CZ30+DA30)-CU30)</f>
        <v>0</v>
      </c>
      <c r="X30">
        <f>1/((CO30+1)/(U30/1.6)+1/(V30/1.37)) + CO30/((CO30+1)/(U30/1.6) + CO30/(V30/1.37))</f>
        <v>0</v>
      </c>
      <c r="Y30">
        <f>(CJ30*CM30)</f>
        <v>0</v>
      </c>
      <c r="Z30">
        <f>(DB30+(Y30+2*0.95*5.67E-8*(((DB30+$B$7)+273)^4-(DB30+273)^4)-44100*N30)/(1.84*29.3*V30+8*0.95*5.67E-8*(DB30+273)^3))</f>
        <v>0</v>
      </c>
      <c r="AA30">
        <f>($C$7*DC30+$D$7*DD30+$E$7*Z30)</f>
        <v>0</v>
      </c>
      <c r="AB30">
        <f>0.61365*exp(17.502*AA30/(240.97+AA30))</f>
        <v>0</v>
      </c>
      <c r="AC30">
        <f>(AD30/AE30*100)</f>
        <v>0</v>
      </c>
      <c r="AD30">
        <f>CU30*(CZ30+DA30)/1000</f>
        <v>0</v>
      </c>
      <c r="AE30">
        <f>0.61365*exp(17.502*DB30/(240.97+DB30))</f>
        <v>0</v>
      </c>
      <c r="AF30">
        <f>(AB30-CU30*(CZ30+DA30)/1000)</f>
        <v>0</v>
      </c>
      <c r="AG30">
        <f>(-N30*44100)</f>
        <v>0</v>
      </c>
      <c r="AH30">
        <f>2*29.3*V30*0.92*(DB30-AA30)</f>
        <v>0</v>
      </c>
      <c r="AI30">
        <f>2*0.95*5.67E-8*(((DB30+$B$7)+273)^4-(AA30+273)^4)</f>
        <v>0</v>
      </c>
      <c r="AJ30">
        <f>Y30+AI30+AG30+AH30</f>
        <v>0</v>
      </c>
      <c r="AK30">
        <v>0</v>
      </c>
      <c r="AL30">
        <v>0</v>
      </c>
      <c r="AM30">
        <f>IF(AK30*$H$13&gt;=AO30,1.0,(AO30/(AO30-AK30*$H$13)))</f>
        <v>0</v>
      </c>
      <c r="AN30">
        <f>(AM30-1)*100</f>
        <v>0</v>
      </c>
      <c r="AO30">
        <f>MAX(0,($B$13+$C$13*DG30)/(1+$D$13*DG30)*CZ30/(DB30+273)*$E$13)</f>
        <v>0</v>
      </c>
      <c r="AP30" t="s">
        <v>443</v>
      </c>
      <c r="AQ30">
        <v>10560.6</v>
      </c>
      <c r="AR30">
        <v>504.7384615384616</v>
      </c>
      <c r="AS30">
        <v>1295.03</v>
      </c>
      <c r="AT30">
        <f>1-AR30/AS30</f>
        <v>0</v>
      </c>
      <c r="AU30">
        <v>-1.584001401611599</v>
      </c>
      <c r="AV30" t="s">
        <v>471</v>
      </c>
      <c r="AW30">
        <v>10576.1</v>
      </c>
      <c r="AX30">
        <v>376.8794</v>
      </c>
      <c r="AY30">
        <v>407.71</v>
      </c>
      <c r="AZ30">
        <f>1-AX30/AY30</f>
        <v>0</v>
      </c>
      <c r="BA30">
        <v>0.5</v>
      </c>
      <c r="BB30">
        <f>CK30</f>
        <v>0</v>
      </c>
      <c r="BC30">
        <f>P30</f>
        <v>0</v>
      </c>
      <c r="BD30">
        <f>AZ30*BA30*BB30</f>
        <v>0</v>
      </c>
      <c r="BE30">
        <f>(BC30-AU30)/BB30</f>
        <v>0</v>
      </c>
      <c r="BF30">
        <f>(AS30-AY30)/AY30</f>
        <v>0</v>
      </c>
      <c r="BG30">
        <f>AR30/(AT30+AR30/AY30)</f>
        <v>0</v>
      </c>
      <c r="BH30" t="s">
        <v>411</v>
      </c>
      <c r="BI30">
        <v>0</v>
      </c>
      <c r="BJ30">
        <f>IF(BI30&lt;&gt;0, BI30, BG30)</f>
        <v>0</v>
      </c>
      <c r="BK30">
        <f>1-BJ30/AY30</f>
        <v>0</v>
      </c>
      <c r="BL30">
        <f>(AY30-AX30)/(AY30-BJ30)</f>
        <v>0</v>
      </c>
      <c r="BM30">
        <f>(AS30-AY30)/(AS30-BJ30)</f>
        <v>0</v>
      </c>
      <c r="BN30">
        <f>(AY30-AX30)/(AY30-AR30)</f>
        <v>0</v>
      </c>
      <c r="BO30">
        <f>(AS30-AY30)/(AS30-AR30)</f>
        <v>0</v>
      </c>
      <c r="BP30">
        <f>(BL30*BJ30/AX30)</f>
        <v>0</v>
      </c>
      <c r="BQ30">
        <f>(1-BP30)</f>
        <v>0</v>
      </c>
      <c r="BR30" t="s">
        <v>411</v>
      </c>
      <c r="BS30" t="s">
        <v>411</v>
      </c>
      <c r="BT30" t="s">
        <v>411</v>
      </c>
      <c r="BU30" t="s">
        <v>411</v>
      </c>
      <c r="BV30" t="s">
        <v>411</v>
      </c>
      <c r="BW30" t="s">
        <v>411</v>
      </c>
      <c r="BX30" t="s">
        <v>411</v>
      </c>
      <c r="BY30" t="s">
        <v>411</v>
      </c>
      <c r="BZ30" t="s">
        <v>411</v>
      </c>
      <c r="CA30" t="s">
        <v>411</v>
      </c>
      <c r="CB30" t="s">
        <v>411</v>
      </c>
      <c r="CC30" t="s">
        <v>411</v>
      </c>
      <c r="CD30" t="s">
        <v>411</v>
      </c>
      <c r="CE30" t="s">
        <v>411</v>
      </c>
      <c r="CF30" t="s">
        <v>411</v>
      </c>
      <c r="CG30" t="s">
        <v>411</v>
      </c>
      <c r="CH30" t="s">
        <v>411</v>
      </c>
      <c r="CI30" t="s">
        <v>411</v>
      </c>
      <c r="CJ30">
        <f>$B$11*DH30+$C$11*DI30+$F$11*DT30*(1-DW30)</f>
        <v>0</v>
      </c>
      <c r="CK30">
        <f>CJ30*CL30</f>
        <v>0</v>
      </c>
      <c r="CL30">
        <f>($B$11*$D$9+$C$11*$D$9+$F$11*((EG30+DY30)/MAX(EG30+DY30+EH30, 0.1)*$I$9+EH30/MAX(EG30+DY30+EH30, 0.1)*$J$9))/($B$11+$C$11+$F$11)</f>
        <v>0</v>
      </c>
      <c r="CM30">
        <f>($B$11*$K$9+$C$11*$K$9+$F$11*((EG30+DY30)/MAX(EG30+DY30+EH30, 0.1)*$P$9+EH30/MAX(EG30+DY30+EH30, 0.1)*$Q$9))/($B$11+$C$11+$F$11)</f>
        <v>0</v>
      </c>
      <c r="CN30">
        <v>6</v>
      </c>
      <c r="CO30">
        <v>0.5</v>
      </c>
      <c r="CP30" t="s">
        <v>413</v>
      </c>
      <c r="CQ30">
        <v>2</v>
      </c>
      <c r="CR30">
        <v>1690555657.1</v>
      </c>
      <c r="CS30">
        <v>395.33</v>
      </c>
      <c r="CT30">
        <v>400.149</v>
      </c>
      <c r="CU30">
        <v>23.4252</v>
      </c>
      <c r="CV30">
        <v>22.7368</v>
      </c>
      <c r="CW30">
        <v>393.963</v>
      </c>
      <c r="CX30">
        <v>23.1252</v>
      </c>
      <c r="CY30">
        <v>600.165</v>
      </c>
      <c r="CZ30">
        <v>101.367</v>
      </c>
      <c r="DA30">
        <v>0.0998761</v>
      </c>
      <c r="DB30">
        <v>27.1507</v>
      </c>
      <c r="DC30">
        <v>27.5506</v>
      </c>
      <c r="DD30">
        <v>999.9</v>
      </c>
      <c r="DE30">
        <v>0</v>
      </c>
      <c r="DF30">
        <v>0</v>
      </c>
      <c r="DG30">
        <v>10023.8</v>
      </c>
      <c r="DH30">
        <v>0</v>
      </c>
      <c r="DI30">
        <v>1138.01</v>
      </c>
      <c r="DJ30">
        <v>-4.72534</v>
      </c>
      <c r="DK30">
        <v>404.921</v>
      </c>
      <c r="DL30">
        <v>409.459</v>
      </c>
      <c r="DM30">
        <v>0.717525</v>
      </c>
      <c r="DN30">
        <v>400.149</v>
      </c>
      <c r="DO30">
        <v>22.7368</v>
      </c>
      <c r="DP30">
        <v>2.37749</v>
      </c>
      <c r="DQ30">
        <v>2.30476</v>
      </c>
      <c r="DR30">
        <v>20.2113</v>
      </c>
      <c r="DS30">
        <v>19.7097</v>
      </c>
      <c r="DT30">
        <v>1499.87</v>
      </c>
      <c r="DU30">
        <v>0.973007</v>
      </c>
      <c r="DV30">
        <v>0.026993</v>
      </c>
      <c r="DW30">
        <v>0</v>
      </c>
      <c r="DX30">
        <v>376.675</v>
      </c>
      <c r="DY30">
        <v>4.99931</v>
      </c>
      <c r="DZ30">
        <v>8563.25</v>
      </c>
      <c r="EA30">
        <v>13258.2</v>
      </c>
      <c r="EB30">
        <v>36.937</v>
      </c>
      <c r="EC30">
        <v>38.187</v>
      </c>
      <c r="ED30">
        <v>37.375</v>
      </c>
      <c r="EE30">
        <v>37.25</v>
      </c>
      <c r="EF30">
        <v>38.062</v>
      </c>
      <c r="EG30">
        <v>1454.52</v>
      </c>
      <c r="EH30">
        <v>40.35</v>
      </c>
      <c r="EI30">
        <v>0</v>
      </c>
      <c r="EJ30">
        <v>102.5</v>
      </c>
      <c r="EK30">
        <v>0</v>
      </c>
      <c r="EL30">
        <v>376.8794</v>
      </c>
      <c r="EM30">
        <v>-4.781923087413274</v>
      </c>
      <c r="EN30">
        <v>-107.9338461872581</v>
      </c>
      <c r="EO30">
        <v>8578.4416</v>
      </c>
      <c r="EP30">
        <v>15</v>
      </c>
      <c r="EQ30">
        <v>1690555677.1</v>
      </c>
      <c r="ER30" t="s">
        <v>472</v>
      </c>
      <c r="ES30">
        <v>1690555675.1</v>
      </c>
      <c r="ET30">
        <v>1690555677.1</v>
      </c>
      <c r="EU30">
        <v>14</v>
      </c>
      <c r="EV30">
        <v>-0.094</v>
      </c>
      <c r="EW30">
        <v>0.001</v>
      </c>
      <c r="EX30">
        <v>1.367</v>
      </c>
      <c r="EY30">
        <v>0.3</v>
      </c>
      <c r="EZ30">
        <v>401</v>
      </c>
      <c r="FA30">
        <v>23</v>
      </c>
      <c r="FB30">
        <v>0.27</v>
      </c>
      <c r="FC30">
        <v>0.16</v>
      </c>
      <c r="FD30">
        <v>-4.584668750000001</v>
      </c>
      <c r="FE30">
        <v>-1.588586454033765</v>
      </c>
      <c r="FF30">
        <v>0.1647681189913191</v>
      </c>
      <c r="FG30">
        <v>1</v>
      </c>
      <c r="FH30">
        <v>395.4808666666667</v>
      </c>
      <c r="FI30">
        <v>-1.063528364849505</v>
      </c>
      <c r="FJ30">
        <v>0.08590992699074458</v>
      </c>
      <c r="FK30">
        <v>1</v>
      </c>
      <c r="FL30">
        <v>0.652595775</v>
      </c>
      <c r="FM30">
        <v>0.2105066904315188</v>
      </c>
      <c r="FN30">
        <v>0.02457484633979173</v>
      </c>
      <c r="FO30">
        <v>1</v>
      </c>
      <c r="FP30">
        <v>23.40409333333332</v>
      </c>
      <c r="FQ30">
        <v>0.5693632925473425</v>
      </c>
      <c r="FR30">
        <v>0.04158478033554514</v>
      </c>
      <c r="FS30">
        <v>1</v>
      </c>
      <c r="FT30">
        <v>4</v>
      </c>
      <c r="FU30">
        <v>4</v>
      </c>
      <c r="FV30" t="s">
        <v>415</v>
      </c>
      <c r="FW30">
        <v>3.17815</v>
      </c>
      <c r="FX30">
        <v>2.79703</v>
      </c>
      <c r="FY30">
        <v>0.100273</v>
      </c>
      <c r="FZ30">
        <v>0.101993</v>
      </c>
      <c r="GA30">
        <v>0.11834</v>
      </c>
      <c r="GB30">
        <v>0.116969</v>
      </c>
      <c r="GC30">
        <v>28135.2</v>
      </c>
      <c r="GD30">
        <v>22360.9</v>
      </c>
      <c r="GE30">
        <v>29225.5</v>
      </c>
      <c r="GF30">
        <v>24392.7</v>
      </c>
      <c r="GG30">
        <v>32754.7</v>
      </c>
      <c r="GH30">
        <v>31419.9</v>
      </c>
      <c r="GI30">
        <v>40307.8</v>
      </c>
      <c r="GJ30">
        <v>39791.9</v>
      </c>
      <c r="GK30">
        <v>2.16353</v>
      </c>
      <c r="GL30">
        <v>1.90152</v>
      </c>
      <c r="GM30">
        <v>0.130236</v>
      </c>
      <c r="GN30">
        <v>0</v>
      </c>
      <c r="GO30">
        <v>25.419</v>
      </c>
      <c r="GP30">
        <v>999.9</v>
      </c>
      <c r="GQ30">
        <v>64.3</v>
      </c>
      <c r="GR30">
        <v>28.8</v>
      </c>
      <c r="GS30">
        <v>25.2166</v>
      </c>
      <c r="GT30">
        <v>61.9971</v>
      </c>
      <c r="GU30">
        <v>33.4816</v>
      </c>
      <c r="GV30">
        <v>1</v>
      </c>
      <c r="GW30">
        <v>-0.000797764</v>
      </c>
      <c r="GX30">
        <v>-0.239711</v>
      </c>
      <c r="GY30">
        <v>20.2661</v>
      </c>
      <c r="GZ30">
        <v>5.22792</v>
      </c>
      <c r="HA30">
        <v>11.9081</v>
      </c>
      <c r="HB30">
        <v>4.9638</v>
      </c>
      <c r="HC30">
        <v>3.292</v>
      </c>
      <c r="HD30">
        <v>9999</v>
      </c>
      <c r="HE30">
        <v>9999</v>
      </c>
      <c r="HF30">
        <v>9999</v>
      </c>
      <c r="HG30">
        <v>999.9</v>
      </c>
      <c r="HH30">
        <v>1.87668</v>
      </c>
      <c r="HI30">
        <v>1.87495</v>
      </c>
      <c r="HJ30">
        <v>1.8737</v>
      </c>
      <c r="HK30">
        <v>1.87283</v>
      </c>
      <c r="HL30">
        <v>1.87439</v>
      </c>
      <c r="HM30">
        <v>1.86935</v>
      </c>
      <c r="HN30">
        <v>1.87359</v>
      </c>
      <c r="HO30">
        <v>1.87866</v>
      </c>
      <c r="HP30">
        <v>0</v>
      </c>
      <c r="HQ30">
        <v>0</v>
      </c>
      <c r="HR30">
        <v>0</v>
      </c>
      <c r="HS30">
        <v>0</v>
      </c>
      <c r="HT30" t="s">
        <v>416</v>
      </c>
      <c r="HU30" t="s">
        <v>417</v>
      </c>
      <c r="HV30" t="s">
        <v>418</v>
      </c>
      <c r="HW30" t="s">
        <v>419</v>
      </c>
      <c r="HX30" t="s">
        <v>419</v>
      </c>
      <c r="HY30" t="s">
        <v>418</v>
      </c>
      <c r="HZ30">
        <v>0</v>
      </c>
      <c r="IA30">
        <v>100</v>
      </c>
      <c r="IB30">
        <v>100</v>
      </c>
      <c r="IC30">
        <v>1.367</v>
      </c>
      <c r="ID30">
        <v>0.3</v>
      </c>
      <c r="IE30">
        <v>1.353661515135588</v>
      </c>
      <c r="IF30">
        <v>0.0006505169527216642</v>
      </c>
      <c r="IG30">
        <v>-9.946525650119643E-07</v>
      </c>
      <c r="IH30">
        <v>9.726639054903232E-11</v>
      </c>
      <c r="II30">
        <v>-0.046013347427476</v>
      </c>
      <c r="IJ30">
        <v>-0.001002495894158835</v>
      </c>
      <c r="IK30">
        <v>0.0007384742138202362</v>
      </c>
      <c r="IL30">
        <v>2.770066711642725E-07</v>
      </c>
      <c r="IM30">
        <v>0</v>
      </c>
      <c r="IN30">
        <v>1810</v>
      </c>
      <c r="IO30">
        <v>1</v>
      </c>
      <c r="IP30">
        <v>29</v>
      </c>
      <c r="IQ30">
        <v>1.4</v>
      </c>
      <c r="IR30">
        <v>1.3</v>
      </c>
      <c r="IS30">
        <v>1.05591</v>
      </c>
      <c r="IT30">
        <v>2.43408</v>
      </c>
      <c r="IU30">
        <v>1.42578</v>
      </c>
      <c r="IV30">
        <v>2.27295</v>
      </c>
      <c r="IW30">
        <v>1.54785</v>
      </c>
      <c r="IX30">
        <v>2.47559</v>
      </c>
      <c r="IY30">
        <v>32.377</v>
      </c>
      <c r="IZ30">
        <v>15.4192</v>
      </c>
      <c r="JA30">
        <v>18</v>
      </c>
      <c r="JB30">
        <v>624.883</v>
      </c>
      <c r="JC30">
        <v>446.434</v>
      </c>
      <c r="JD30">
        <v>25.9306</v>
      </c>
      <c r="JE30">
        <v>27.191</v>
      </c>
      <c r="JF30">
        <v>30.0003</v>
      </c>
      <c r="JG30">
        <v>27.1927</v>
      </c>
      <c r="JH30">
        <v>27.1451</v>
      </c>
      <c r="JI30">
        <v>21.1725</v>
      </c>
      <c r="JJ30">
        <v>11.6994</v>
      </c>
      <c r="JK30">
        <v>100</v>
      </c>
      <c r="JL30">
        <v>25.9046</v>
      </c>
      <c r="JM30">
        <v>400</v>
      </c>
      <c r="JN30">
        <v>22.5458</v>
      </c>
      <c r="JO30">
        <v>95.2165</v>
      </c>
      <c r="JP30">
        <v>101.243</v>
      </c>
    </row>
    <row r="31" spans="1:276">
      <c r="A31">
        <v>15</v>
      </c>
      <c r="B31">
        <v>1690555772.6</v>
      </c>
      <c r="C31">
        <v>1730.599999904633</v>
      </c>
      <c r="D31" t="s">
        <v>473</v>
      </c>
      <c r="E31" t="s">
        <v>474</v>
      </c>
      <c r="F31" t="s">
        <v>407</v>
      </c>
      <c r="I31" t="s">
        <v>408</v>
      </c>
      <c r="K31" t="s">
        <v>409</v>
      </c>
      <c r="L31" t="s">
        <v>410</v>
      </c>
      <c r="M31">
        <v>1690555772.6</v>
      </c>
      <c r="N31">
        <f>(O31)/1000</f>
        <v>0</v>
      </c>
      <c r="O31">
        <f>1000*CY31*AM31*(CU31-CV31)/(100*CN31*(1000-AM31*CU31))</f>
        <v>0</v>
      </c>
      <c r="P31">
        <f>CY31*AM31*(CT31-CS31*(1000-AM31*CV31)/(1000-AM31*CU31))/(100*CN31)</f>
        <v>0</v>
      </c>
      <c r="Q31">
        <f>CS31 - IF(AM31&gt;1, P31*CN31*100.0/(AO31*DG31), 0)</f>
        <v>0</v>
      </c>
      <c r="R31">
        <f>((X31-N31/2)*Q31-P31)/(X31+N31/2)</f>
        <v>0</v>
      </c>
      <c r="S31">
        <f>R31*(CZ31+DA31)/1000.0</f>
        <v>0</v>
      </c>
      <c r="T31">
        <f>(CS31 - IF(AM31&gt;1, P31*CN31*100.0/(AO31*DG31), 0))*(CZ31+DA31)/1000.0</f>
        <v>0</v>
      </c>
      <c r="U31">
        <f>2.0/((1/W31-1/V31)+SIGN(W31)*SQRT((1/W31-1/V31)*(1/W31-1/V31) + 4*CO31/((CO31+1)*(CO31+1))*(2*1/W31*1/V31-1/V31*1/V31)))</f>
        <v>0</v>
      </c>
      <c r="V31">
        <f>IF(LEFT(CP31,1)&lt;&gt;"0",IF(LEFT(CP31,1)="1",3.0,CQ31),$D$5+$E$5*(DG31*CZ31/($K$5*1000))+$F$5*(DG31*CZ31/($K$5*1000))*MAX(MIN(CN31,$J$5),$I$5)*MAX(MIN(CN31,$J$5),$I$5)+$G$5*MAX(MIN(CN31,$J$5),$I$5)*(DG31*CZ31/($K$5*1000))+$H$5*(DG31*CZ31/($K$5*1000))*(DG31*CZ31/($K$5*1000)))</f>
        <v>0</v>
      </c>
      <c r="W31">
        <f>N31*(1000-(1000*0.61365*exp(17.502*AA31/(240.97+AA31))/(CZ31+DA31)+CU31)/2)/(1000*0.61365*exp(17.502*AA31/(240.97+AA31))/(CZ31+DA31)-CU31)</f>
        <v>0</v>
      </c>
      <c r="X31">
        <f>1/((CO31+1)/(U31/1.6)+1/(V31/1.37)) + CO31/((CO31+1)/(U31/1.6) + CO31/(V31/1.37))</f>
        <v>0</v>
      </c>
      <c r="Y31">
        <f>(CJ31*CM31)</f>
        <v>0</v>
      </c>
      <c r="Z31">
        <f>(DB31+(Y31+2*0.95*5.67E-8*(((DB31+$B$7)+273)^4-(DB31+273)^4)-44100*N31)/(1.84*29.3*V31+8*0.95*5.67E-8*(DB31+273)^3))</f>
        <v>0</v>
      </c>
      <c r="AA31">
        <f>($C$7*DC31+$D$7*DD31+$E$7*Z31)</f>
        <v>0</v>
      </c>
      <c r="AB31">
        <f>0.61365*exp(17.502*AA31/(240.97+AA31))</f>
        <v>0</v>
      </c>
      <c r="AC31">
        <f>(AD31/AE31*100)</f>
        <v>0</v>
      </c>
      <c r="AD31">
        <f>CU31*(CZ31+DA31)/1000</f>
        <v>0</v>
      </c>
      <c r="AE31">
        <f>0.61365*exp(17.502*DB31/(240.97+DB31))</f>
        <v>0</v>
      </c>
      <c r="AF31">
        <f>(AB31-CU31*(CZ31+DA31)/1000)</f>
        <v>0</v>
      </c>
      <c r="AG31">
        <f>(-N31*44100)</f>
        <v>0</v>
      </c>
      <c r="AH31">
        <f>2*29.3*V31*0.92*(DB31-AA31)</f>
        <v>0</v>
      </c>
      <c r="AI31">
        <f>2*0.95*5.67E-8*(((DB31+$B$7)+273)^4-(AA31+273)^4)</f>
        <v>0</v>
      </c>
      <c r="AJ31">
        <f>Y31+AI31+AG31+AH31</f>
        <v>0</v>
      </c>
      <c r="AK31">
        <v>0</v>
      </c>
      <c r="AL31">
        <v>0</v>
      </c>
      <c r="AM31">
        <f>IF(AK31*$H$13&gt;=AO31,1.0,(AO31/(AO31-AK31*$H$13)))</f>
        <v>0</v>
      </c>
      <c r="AN31">
        <f>(AM31-1)*100</f>
        <v>0</v>
      </c>
      <c r="AO31">
        <f>MAX(0,($B$13+$C$13*DG31)/(1+$D$13*DG31)*CZ31/(DB31+273)*$E$13)</f>
        <v>0</v>
      </c>
      <c r="AP31" t="s">
        <v>443</v>
      </c>
      <c r="AQ31">
        <v>10560.6</v>
      </c>
      <c r="AR31">
        <v>504.7384615384616</v>
      </c>
      <c r="AS31">
        <v>1295.03</v>
      </c>
      <c r="AT31">
        <f>1-AR31/AS31</f>
        <v>0</v>
      </c>
      <c r="AU31">
        <v>-1.584001401611599</v>
      </c>
      <c r="AV31" t="s">
        <v>475</v>
      </c>
      <c r="AW31">
        <v>10576.4</v>
      </c>
      <c r="AX31">
        <v>376.414</v>
      </c>
      <c r="AY31">
        <v>410.04</v>
      </c>
      <c r="AZ31">
        <f>1-AX31/AY31</f>
        <v>0</v>
      </c>
      <c r="BA31">
        <v>0.5</v>
      </c>
      <c r="BB31">
        <f>CK31</f>
        <v>0</v>
      </c>
      <c r="BC31">
        <f>P31</f>
        <v>0</v>
      </c>
      <c r="BD31">
        <f>AZ31*BA31*BB31</f>
        <v>0</v>
      </c>
      <c r="BE31">
        <f>(BC31-AU31)/BB31</f>
        <v>0</v>
      </c>
      <c r="BF31">
        <f>(AS31-AY31)/AY31</f>
        <v>0</v>
      </c>
      <c r="BG31">
        <f>AR31/(AT31+AR31/AY31)</f>
        <v>0</v>
      </c>
      <c r="BH31" t="s">
        <v>411</v>
      </c>
      <c r="BI31">
        <v>0</v>
      </c>
      <c r="BJ31">
        <f>IF(BI31&lt;&gt;0, BI31, BG31)</f>
        <v>0</v>
      </c>
      <c r="BK31">
        <f>1-BJ31/AY31</f>
        <v>0</v>
      </c>
      <c r="BL31">
        <f>(AY31-AX31)/(AY31-BJ31)</f>
        <v>0</v>
      </c>
      <c r="BM31">
        <f>(AS31-AY31)/(AS31-BJ31)</f>
        <v>0</v>
      </c>
      <c r="BN31">
        <f>(AY31-AX31)/(AY31-AR31)</f>
        <v>0</v>
      </c>
      <c r="BO31">
        <f>(AS31-AY31)/(AS31-AR31)</f>
        <v>0</v>
      </c>
      <c r="BP31">
        <f>(BL31*BJ31/AX31)</f>
        <v>0</v>
      </c>
      <c r="BQ31">
        <f>(1-BP31)</f>
        <v>0</v>
      </c>
      <c r="BR31" t="s">
        <v>411</v>
      </c>
      <c r="BS31" t="s">
        <v>411</v>
      </c>
      <c r="BT31" t="s">
        <v>411</v>
      </c>
      <c r="BU31" t="s">
        <v>411</v>
      </c>
      <c r="BV31" t="s">
        <v>411</v>
      </c>
      <c r="BW31" t="s">
        <v>411</v>
      </c>
      <c r="BX31" t="s">
        <v>411</v>
      </c>
      <c r="BY31" t="s">
        <v>411</v>
      </c>
      <c r="BZ31" t="s">
        <v>411</v>
      </c>
      <c r="CA31" t="s">
        <v>411</v>
      </c>
      <c r="CB31" t="s">
        <v>411</v>
      </c>
      <c r="CC31" t="s">
        <v>411</v>
      </c>
      <c r="CD31" t="s">
        <v>411</v>
      </c>
      <c r="CE31" t="s">
        <v>411</v>
      </c>
      <c r="CF31" t="s">
        <v>411</v>
      </c>
      <c r="CG31" t="s">
        <v>411</v>
      </c>
      <c r="CH31" t="s">
        <v>411</v>
      </c>
      <c r="CI31" t="s">
        <v>411</v>
      </c>
      <c r="CJ31">
        <f>$B$11*DH31+$C$11*DI31+$F$11*DT31*(1-DW31)</f>
        <v>0</v>
      </c>
      <c r="CK31">
        <f>CJ31*CL31</f>
        <v>0</v>
      </c>
      <c r="CL31">
        <f>($B$11*$D$9+$C$11*$D$9+$F$11*((EG31+DY31)/MAX(EG31+DY31+EH31, 0.1)*$I$9+EH31/MAX(EG31+DY31+EH31, 0.1)*$J$9))/($B$11+$C$11+$F$11)</f>
        <v>0</v>
      </c>
      <c r="CM31">
        <f>($B$11*$K$9+$C$11*$K$9+$F$11*((EG31+DY31)/MAX(EG31+DY31+EH31, 0.1)*$P$9+EH31/MAX(EG31+DY31+EH31, 0.1)*$Q$9))/($B$11+$C$11+$F$11)</f>
        <v>0</v>
      </c>
      <c r="CN31">
        <v>6</v>
      </c>
      <c r="CO31">
        <v>0.5</v>
      </c>
      <c r="CP31" t="s">
        <v>413</v>
      </c>
      <c r="CQ31">
        <v>2</v>
      </c>
      <c r="CR31">
        <v>1690555772.6</v>
      </c>
      <c r="CS31">
        <v>395.105</v>
      </c>
      <c r="CT31">
        <v>400.015</v>
      </c>
      <c r="CU31">
        <v>23.5063</v>
      </c>
      <c r="CV31">
        <v>22.7769</v>
      </c>
      <c r="CW31">
        <v>393.746</v>
      </c>
      <c r="CX31">
        <v>23.1759</v>
      </c>
      <c r="CY31">
        <v>600.184</v>
      </c>
      <c r="CZ31">
        <v>101.357</v>
      </c>
      <c r="DA31">
        <v>0.100038</v>
      </c>
      <c r="DB31">
        <v>27.0228</v>
      </c>
      <c r="DC31">
        <v>27.4594</v>
      </c>
      <c r="DD31">
        <v>999.9</v>
      </c>
      <c r="DE31">
        <v>0</v>
      </c>
      <c r="DF31">
        <v>0</v>
      </c>
      <c r="DG31">
        <v>10022.5</v>
      </c>
      <c r="DH31">
        <v>0</v>
      </c>
      <c r="DI31">
        <v>1149.12</v>
      </c>
      <c r="DJ31">
        <v>-4.91006</v>
      </c>
      <c r="DK31">
        <v>404.616</v>
      </c>
      <c r="DL31">
        <v>409.339</v>
      </c>
      <c r="DM31">
        <v>0.729353</v>
      </c>
      <c r="DN31">
        <v>400.015</v>
      </c>
      <c r="DO31">
        <v>22.7769</v>
      </c>
      <c r="DP31">
        <v>2.38253</v>
      </c>
      <c r="DQ31">
        <v>2.3086</v>
      </c>
      <c r="DR31">
        <v>20.2455</v>
      </c>
      <c r="DS31">
        <v>19.7365</v>
      </c>
      <c r="DT31">
        <v>1499.86</v>
      </c>
      <c r="DU31">
        <v>0.973007</v>
      </c>
      <c r="DV31">
        <v>0.026993</v>
      </c>
      <c r="DW31">
        <v>0</v>
      </c>
      <c r="DX31">
        <v>376.499</v>
      </c>
      <c r="DY31">
        <v>4.99931</v>
      </c>
      <c r="DZ31">
        <v>8468.65</v>
      </c>
      <c r="EA31">
        <v>13258</v>
      </c>
      <c r="EB31">
        <v>36.812</v>
      </c>
      <c r="EC31">
        <v>38.187</v>
      </c>
      <c r="ED31">
        <v>37.25</v>
      </c>
      <c r="EE31">
        <v>37.312</v>
      </c>
      <c r="EF31">
        <v>38</v>
      </c>
      <c r="EG31">
        <v>1454.51</v>
      </c>
      <c r="EH31">
        <v>40.35</v>
      </c>
      <c r="EI31">
        <v>0</v>
      </c>
      <c r="EJ31">
        <v>115.1000001430511</v>
      </c>
      <c r="EK31">
        <v>0</v>
      </c>
      <c r="EL31">
        <v>376.414</v>
      </c>
      <c r="EM31">
        <v>-0.8375384591307126</v>
      </c>
      <c r="EN31">
        <v>-39.15179477553564</v>
      </c>
      <c r="EO31">
        <v>8472.233461538461</v>
      </c>
      <c r="EP31">
        <v>15</v>
      </c>
      <c r="EQ31">
        <v>1690555747.1</v>
      </c>
      <c r="ER31" t="s">
        <v>476</v>
      </c>
      <c r="ES31">
        <v>1690555747.1</v>
      </c>
      <c r="ET31">
        <v>1690555747.1</v>
      </c>
      <c r="EU31">
        <v>15</v>
      </c>
      <c r="EV31">
        <v>-0.008999999999999999</v>
      </c>
      <c r="EW31">
        <v>-0.001</v>
      </c>
      <c r="EX31">
        <v>1.358</v>
      </c>
      <c r="EY31">
        <v>0.306</v>
      </c>
      <c r="EZ31">
        <v>400</v>
      </c>
      <c r="FA31">
        <v>23</v>
      </c>
      <c r="FB31">
        <v>0.34</v>
      </c>
      <c r="FC31">
        <v>0.11</v>
      </c>
      <c r="FD31">
        <v>-4.837777073170733</v>
      </c>
      <c r="FE31">
        <v>-0.8873128222996545</v>
      </c>
      <c r="FF31">
        <v>0.190125012573485</v>
      </c>
      <c r="FG31">
        <v>1</v>
      </c>
      <c r="FH31">
        <v>395.163064516129</v>
      </c>
      <c r="FI31">
        <v>-0.2582419354853456</v>
      </c>
      <c r="FJ31">
        <v>0.02210084728177265</v>
      </c>
      <c r="FK31">
        <v>1</v>
      </c>
      <c r="FL31">
        <v>0.6801202195121951</v>
      </c>
      <c r="FM31">
        <v>-0.1047561951219514</v>
      </c>
      <c r="FN31">
        <v>0.03576546944893963</v>
      </c>
      <c r="FO31">
        <v>1</v>
      </c>
      <c r="FP31">
        <v>23.4786064516129</v>
      </c>
      <c r="FQ31">
        <v>0.150537096774155</v>
      </c>
      <c r="FR31">
        <v>0.01125991850895487</v>
      </c>
      <c r="FS31">
        <v>1</v>
      </c>
      <c r="FT31">
        <v>4</v>
      </c>
      <c r="FU31">
        <v>4</v>
      </c>
      <c r="FV31" t="s">
        <v>415</v>
      </c>
      <c r="FW31">
        <v>3.17811</v>
      </c>
      <c r="FX31">
        <v>2.79719</v>
      </c>
      <c r="FY31">
        <v>0.100208</v>
      </c>
      <c r="FZ31">
        <v>0.101944</v>
      </c>
      <c r="GA31">
        <v>0.118496</v>
      </c>
      <c r="GB31">
        <v>0.117087</v>
      </c>
      <c r="GC31">
        <v>28134</v>
      </c>
      <c r="GD31">
        <v>22359.6</v>
      </c>
      <c r="GE31">
        <v>29222.6</v>
      </c>
      <c r="GF31">
        <v>24390.2</v>
      </c>
      <c r="GG31">
        <v>32746.2</v>
      </c>
      <c r="GH31">
        <v>31412.8</v>
      </c>
      <c r="GI31">
        <v>40304.4</v>
      </c>
      <c r="GJ31">
        <v>39788.2</v>
      </c>
      <c r="GK31">
        <v>2.1622</v>
      </c>
      <c r="GL31">
        <v>1.90003</v>
      </c>
      <c r="GM31">
        <v>0.103794</v>
      </c>
      <c r="GN31">
        <v>0</v>
      </c>
      <c r="GO31">
        <v>25.7609</v>
      </c>
      <c r="GP31">
        <v>999.9</v>
      </c>
      <c r="GQ31">
        <v>64.5</v>
      </c>
      <c r="GR31">
        <v>28.8</v>
      </c>
      <c r="GS31">
        <v>25.2982</v>
      </c>
      <c r="GT31">
        <v>61.7771</v>
      </c>
      <c r="GU31">
        <v>33.2171</v>
      </c>
      <c r="GV31">
        <v>1</v>
      </c>
      <c r="GW31">
        <v>0.0065498</v>
      </c>
      <c r="GX31">
        <v>-2.69267</v>
      </c>
      <c r="GY31">
        <v>20.2308</v>
      </c>
      <c r="GZ31">
        <v>5.22822</v>
      </c>
      <c r="HA31">
        <v>11.9081</v>
      </c>
      <c r="HB31">
        <v>4.9644</v>
      </c>
      <c r="HC31">
        <v>3.292</v>
      </c>
      <c r="HD31">
        <v>9999</v>
      </c>
      <c r="HE31">
        <v>9999</v>
      </c>
      <c r="HF31">
        <v>9999</v>
      </c>
      <c r="HG31">
        <v>999.9</v>
      </c>
      <c r="HH31">
        <v>1.87668</v>
      </c>
      <c r="HI31">
        <v>1.87493</v>
      </c>
      <c r="HJ31">
        <v>1.87367</v>
      </c>
      <c r="HK31">
        <v>1.8728</v>
      </c>
      <c r="HL31">
        <v>1.87438</v>
      </c>
      <c r="HM31">
        <v>1.86935</v>
      </c>
      <c r="HN31">
        <v>1.87355</v>
      </c>
      <c r="HO31">
        <v>1.87865</v>
      </c>
      <c r="HP31">
        <v>0</v>
      </c>
      <c r="HQ31">
        <v>0</v>
      </c>
      <c r="HR31">
        <v>0</v>
      </c>
      <c r="HS31">
        <v>0</v>
      </c>
      <c r="HT31" t="s">
        <v>416</v>
      </c>
      <c r="HU31" t="s">
        <v>417</v>
      </c>
      <c r="HV31" t="s">
        <v>418</v>
      </c>
      <c r="HW31" t="s">
        <v>419</v>
      </c>
      <c r="HX31" t="s">
        <v>419</v>
      </c>
      <c r="HY31" t="s">
        <v>418</v>
      </c>
      <c r="HZ31">
        <v>0</v>
      </c>
      <c r="IA31">
        <v>100</v>
      </c>
      <c r="IB31">
        <v>100</v>
      </c>
      <c r="IC31">
        <v>1.359</v>
      </c>
      <c r="ID31">
        <v>0.3304</v>
      </c>
      <c r="IE31">
        <v>1.250793378160431</v>
      </c>
      <c r="IF31">
        <v>0.0006505169527216642</v>
      </c>
      <c r="IG31">
        <v>-9.946525650119643E-07</v>
      </c>
      <c r="IH31">
        <v>9.726639054903232E-11</v>
      </c>
      <c r="II31">
        <v>-0.04654292239780879</v>
      </c>
      <c r="IJ31">
        <v>-0.001002495894158835</v>
      </c>
      <c r="IK31">
        <v>0.0007384742138202362</v>
      </c>
      <c r="IL31">
        <v>2.770066711642725E-07</v>
      </c>
      <c r="IM31">
        <v>0</v>
      </c>
      <c r="IN31">
        <v>1810</v>
      </c>
      <c r="IO31">
        <v>1</v>
      </c>
      <c r="IP31">
        <v>29</v>
      </c>
      <c r="IQ31">
        <v>0.4</v>
      </c>
      <c r="IR31">
        <v>0.4</v>
      </c>
      <c r="IS31">
        <v>1.05347</v>
      </c>
      <c r="IT31">
        <v>2.42554</v>
      </c>
      <c r="IU31">
        <v>1.42578</v>
      </c>
      <c r="IV31">
        <v>2.27295</v>
      </c>
      <c r="IW31">
        <v>1.54785</v>
      </c>
      <c r="IX31">
        <v>2.47559</v>
      </c>
      <c r="IY31">
        <v>32.3549</v>
      </c>
      <c r="IZ31">
        <v>15.3929</v>
      </c>
      <c r="JA31">
        <v>18</v>
      </c>
      <c r="JB31">
        <v>624.441</v>
      </c>
      <c r="JC31">
        <v>445.952</v>
      </c>
      <c r="JD31">
        <v>24.2209</v>
      </c>
      <c r="JE31">
        <v>27.263</v>
      </c>
      <c r="JF31">
        <v>30.0016</v>
      </c>
      <c r="JG31">
        <v>27.2431</v>
      </c>
      <c r="JH31">
        <v>27.1967</v>
      </c>
      <c r="JI31">
        <v>21.1059</v>
      </c>
      <c r="JJ31">
        <v>12.2821</v>
      </c>
      <c r="JK31">
        <v>100</v>
      </c>
      <c r="JL31">
        <v>24.9031</v>
      </c>
      <c r="JM31">
        <v>400</v>
      </c>
      <c r="JN31">
        <v>22.5601</v>
      </c>
      <c r="JO31">
        <v>95.2077</v>
      </c>
      <c r="JP31">
        <v>101.234</v>
      </c>
    </row>
    <row r="32" spans="1:276">
      <c r="A32">
        <v>16</v>
      </c>
      <c r="B32">
        <v>1690555849.6</v>
      </c>
      <c r="C32">
        <v>1807.599999904633</v>
      </c>
      <c r="D32" t="s">
        <v>477</v>
      </c>
      <c r="E32" t="s">
        <v>478</v>
      </c>
      <c r="F32" t="s">
        <v>407</v>
      </c>
      <c r="I32" t="s">
        <v>408</v>
      </c>
      <c r="K32" t="s">
        <v>409</v>
      </c>
      <c r="L32" t="s">
        <v>410</v>
      </c>
      <c r="M32">
        <v>1690555849.6</v>
      </c>
      <c r="N32">
        <f>(O32)/1000</f>
        <v>0</v>
      </c>
      <c r="O32">
        <f>1000*CY32*AM32*(CU32-CV32)/(100*CN32*(1000-AM32*CU32))</f>
        <v>0</v>
      </c>
      <c r="P32">
        <f>CY32*AM32*(CT32-CS32*(1000-AM32*CV32)/(1000-AM32*CU32))/(100*CN32)</f>
        <v>0</v>
      </c>
      <c r="Q32">
        <f>CS32 - IF(AM32&gt;1, P32*CN32*100.0/(AO32*DG32), 0)</f>
        <v>0</v>
      </c>
      <c r="R32">
        <f>((X32-N32/2)*Q32-P32)/(X32+N32/2)</f>
        <v>0</v>
      </c>
      <c r="S32">
        <f>R32*(CZ32+DA32)/1000.0</f>
        <v>0</v>
      </c>
      <c r="T32">
        <f>(CS32 - IF(AM32&gt;1, P32*CN32*100.0/(AO32*DG32), 0))*(CZ32+DA32)/1000.0</f>
        <v>0</v>
      </c>
      <c r="U32">
        <f>2.0/((1/W32-1/V32)+SIGN(W32)*SQRT((1/W32-1/V32)*(1/W32-1/V32) + 4*CO32/((CO32+1)*(CO32+1))*(2*1/W32*1/V32-1/V32*1/V32)))</f>
        <v>0</v>
      </c>
      <c r="V32">
        <f>IF(LEFT(CP32,1)&lt;&gt;"0",IF(LEFT(CP32,1)="1",3.0,CQ32),$D$5+$E$5*(DG32*CZ32/($K$5*1000))+$F$5*(DG32*CZ32/($K$5*1000))*MAX(MIN(CN32,$J$5),$I$5)*MAX(MIN(CN32,$J$5),$I$5)+$G$5*MAX(MIN(CN32,$J$5),$I$5)*(DG32*CZ32/($K$5*1000))+$H$5*(DG32*CZ32/($K$5*1000))*(DG32*CZ32/($K$5*1000)))</f>
        <v>0</v>
      </c>
      <c r="W32">
        <f>N32*(1000-(1000*0.61365*exp(17.502*AA32/(240.97+AA32))/(CZ32+DA32)+CU32)/2)/(1000*0.61365*exp(17.502*AA32/(240.97+AA32))/(CZ32+DA32)-CU32)</f>
        <v>0</v>
      </c>
      <c r="X32">
        <f>1/((CO32+1)/(U32/1.6)+1/(V32/1.37)) + CO32/((CO32+1)/(U32/1.6) + CO32/(V32/1.37))</f>
        <v>0</v>
      </c>
      <c r="Y32">
        <f>(CJ32*CM32)</f>
        <v>0</v>
      </c>
      <c r="Z32">
        <f>(DB32+(Y32+2*0.95*5.67E-8*(((DB32+$B$7)+273)^4-(DB32+273)^4)-44100*N32)/(1.84*29.3*V32+8*0.95*5.67E-8*(DB32+273)^3))</f>
        <v>0</v>
      </c>
      <c r="AA32">
        <f>($C$7*DC32+$D$7*DD32+$E$7*Z32)</f>
        <v>0</v>
      </c>
      <c r="AB32">
        <f>0.61365*exp(17.502*AA32/(240.97+AA32))</f>
        <v>0</v>
      </c>
      <c r="AC32">
        <f>(AD32/AE32*100)</f>
        <v>0</v>
      </c>
      <c r="AD32">
        <f>CU32*(CZ32+DA32)/1000</f>
        <v>0</v>
      </c>
      <c r="AE32">
        <f>0.61365*exp(17.502*DB32/(240.97+DB32))</f>
        <v>0</v>
      </c>
      <c r="AF32">
        <f>(AB32-CU32*(CZ32+DA32)/1000)</f>
        <v>0</v>
      </c>
      <c r="AG32">
        <f>(-N32*44100)</f>
        <v>0</v>
      </c>
      <c r="AH32">
        <f>2*29.3*V32*0.92*(DB32-AA32)</f>
        <v>0</v>
      </c>
      <c r="AI32">
        <f>2*0.95*5.67E-8*(((DB32+$B$7)+273)^4-(AA32+273)^4)</f>
        <v>0</v>
      </c>
      <c r="AJ32">
        <f>Y32+AI32+AG32+AH32</f>
        <v>0</v>
      </c>
      <c r="AK32">
        <v>0</v>
      </c>
      <c r="AL32">
        <v>0</v>
      </c>
      <c r="AM32">
        <f>IF(AK32*$H$13&gt;=AO32,1.0,(AO32/(AO32-AK32*$H$13)))</f>
        <v>0</v>
      </c>
      <c r="AN32">
        <f>(AM32-1)*100</f>
        <v>0</v>
      </c>
      <c r="AO32">
        <f>MAX(0,($B$13+$C$13*DG32)/(1+$D$13*DG32)*CZ32/(DB32+273)*$E$13)</f>
        <v>0</v>
      </c>
      <c r="AP32" t="s">
        <v>443</v>
      </c>
      <c r="AQ32">
        <v>10560.6</v>
      </c>
      <c r="AR32">
        <v>504.7384615384616</v>
      </c>
      <c r="AS32">
        <v>1295.03</v>
      </c>
      <c r="AT32">
        <f>1-AR32/AS32</f>
        <v>0</v>
      </c>
      <c r="AU32">
        <v>-1.584001401611599</v>
      </c>
      <c r="AV32" t="s">
        <v>479</v>
      </c>
      <c r="AW32">
        <v>10577.8</v>
      </c>
      <c r="AX32">
        <v>381.1539200000001</v>
      </c>
      <c r="AY32">
        <v>421.14</v>
      </c>
      <c r="AZ32">
        <f>1-AX32/AY32</f>
        <v>0</v>
      </c>
      <c r="BA32">
        <v>0.5</v>
      </c>
      <c r="BB32">
        <f>CK32</f>
        <v>0</v>
      </c>
      <c r="BC32">
        <f>P32</f>
        <v>0</v>
      </c>
      <c r="BD32">
        <f>AZ32*BA32*BB32</f>
        <v>0</v>
      </c>
      <c r="BE32">
        <f>(BC32-AU32)/BB32</f>
        <v>0</v>
      </c>
      <c r="BF32">
        <f>(AS32-AY32)/AY32</f>
        <v>0</v>
      </c>
      <c r="BG32">
        <f>AR32/(AT32+AR32/AY32)</f>
        <v>0</v>
      </c>
      <c r="BH32" t="s">
        <v>411</v>
      </c>
      <c r="BI32">
        <v>0</v>
      </c>
      <c r="BJ32">
        <f>IF(BI32&lt;&gt;0, BI32, BG32)</f>
        <v>0</v>
      </c>
      <c r="BK32">
        <f>1-BJ32/AY32</f>
        <v>0</v>
      </c>
      <c r="BL32">
        <f>(AY32-AX32)/(AY32-BJ32)</f>
        <v>0</v>
      </c>
      <c r="BM32">
        <f>(AS32-AY32)/(AS32-BJ32)</f>
        <v>0</v>
      </c>
      <c r="BN32">
        <f>(AY32-AX32)/(AY32-AR32)</f>
        <v>0</v>
      </c>
      <c r="BO32">
        <f>(AS32-AY32)/(AS32-AR32)</f>
        <v>0</v>
      </c>
      <c r="BP32">
        <f>(BL32*BJ32/AX32)</f>
        <v>0</v>
      </c>
      <c r="BQ32">
        <f>(1-BP32)</f>
        <v>0</v>
      </c>
      <c r="BR32" t="s">
        <v>411</v>
      </c>
      <c r="BS32" t="s">
        <v>411</v>
      </c>
      <c r="BT32" t="s">
        <v>411</v>
      </c>
      <c r="BU32" t="s">
        <v>411</v>
      </c>
      <c r="BV32" t="s">
        <v>411</v>
      </c>
      <c r="BW32" t="s">
        <v>411</v>
      </c>
      <c r="BX32" t="s">
        <v>411</v>
      </c>
      <c r="BY32" t="s">
        <v>411</v>
      </c>
      <c r="BZ32" t="s">
        <v>411</v>
      </c>
      <c r="CA32" t="s">
        <v>411</v>
      </c>
      <c r="CB32" t="s">
        <v>411</v>
      </c>
      <c r="CC32" t="s">
        <v>411</v>
      </c>
      <c r="CD32" t="s">
        <v>411</v>
      </c>
      <c r="CE32" t="s">
        <v>411</v>
      </c>
      <c r="CF32" t="s">
        <v>411</v>
      </c>
      <c r="CG32" t="s">
        <v>411</v>
      </c>
      <c r="CH32" t="s">
        <v>411</v>
      </c>
      <c r="CI32" t="s">
        <v>411</v>
      </c>
      <c r="CJ32">
        <f>$B$11*DH32+$C$11*DI32+$F$11*DT32*(1-DW32)</f>
        <v>0</v>
      </c>
      <c r="CK32">
        <f>CJ32*CL32</f>
        <v>0</v>
      </c>
      <c r="CL32">
        <f>($B$11*$D$9+$C$11*$D$9+$F$11*((EG32+DY32)/MAX(EG32+DY32+EH32, 0.1)*$I$9+EH32/MAX(EG32+DY32+EH32, 0.1)*$J$9))/($B$11+$C$11+$F$11)</f>
        <v>0</v>
      </c>
      <c r="CM32">
        <f>($B$11*$K$9+$C$11*$K$9+$F$11*((EG32+DY32)/MAX(EG32+DY32+EH32, 0.1)*$P$9+EH32/MAX(EG32+DY32+EH32, 0.1)*$Q$9))/($B$11+$C$11+$F$11)</f>
        <v>0</v>
      </c>
      <c r="CN32">
        <v>6</v>
      </c>
      <c r="CO32">
        <v>0.5</v>
      </c>
      <c r="CP32" t="s">
        <v>413</v>
      </c>
      <c r="CQ32">
        <v>2</v>
      </c>
      <c r="CR32">
        <v>1690555849.6</v>
      </c>
      <c r="CS32">
        <v>592.25</v>
      </c>
      <c r="CT32">
        <v>600.0549999999999</v>
      </c>
      <c r="CU32">
        <v>22.6812</v>
      </c>
      <c r="CV32">
        <v>21.7473</v>
      </c>
      <c r="CW32">
        <v>590.912</v>
      </c>
      <c r="CX32">
        <v>22.4072</v>
      </c>
      <c r="CY32">
        <v>600.196</v>
      </c>
      <c r="CZ32">
        <v>101.353</v>
      </c>
      <c r="DA32">
        <v>0.0999216</v>
      </c>
      <c r="DB32">
        <v>26.8166</v>
      </c>
      <c r="DC32">
        <v>27.2787</v>
      </c>
      <c r="DD32">
        <v>999.9</v>
      </c>
      <c r="DE32">
        <v>0</v>
      </c>
      <c r="DF32">
        <v>0</v>
      </c>
      <c r="DG32">
        <v>10009.4</v>
      </c>
      <c r="DH32">
        <v>0</v>
      </c>
      <c r="DI32">
        <v>1155.25</v>
      </c>
      <c r="DJ32">
        <v>-7.83484</v>
      </c>
      <c r="DK32">
        <v>605.9829999999999</v>
      </c>
      <c r="DL32">
        <v>613.395</v>
      </c>
      <c r="DM32">
        <v>0.964703</v>
      </c>
      <c r="DN32">
        <v>600.0549999999999</v>
      </c>
      <c r="DO32">
        <v>21.7473</v>
      </c>
      <c r="DP32">
        <v>2.30194</v>
      </c>
      <c r="DQ32">
        <v>2.20417</v>
      </c>
      <c r="DR32">
        <v>19.69</v>
      </c>
      <c r="DS32">
        <v>18.9926</v>
      </c>
      <c r="DT32">
        <v>1500.17</v>
      </c>
      <c r="DU32">
        <v>0.973007</v>
      </c>
      <c r="DV32">
        <v>0.026993</v>
      </c>
      <c r="DW32">
        <v>0</v>
      </c>
      <c r="DX32">
        <v>381.681</v>
      </c>
      <c r="DY32">
        <v>4.99931</v>
      </c>
      <c r="DZ32">
        <v>8488.360000000001</v>
      </c>
      <c r="EA32">
        <v>13260.8</v>
      </c>
      <c r="EB32">
        <v>36.687</v>
      </c>
      <c r="EC32">
        <v>38.125</v>
      </c>
      <c r="ED32">
        <v>37.187</v>
      </c>
      <c r="EE32">
        <v>37.062</v>
      </c>
      <c r="EF32">
        <v>37.937</v>
      </c>
      <c r="EG32">
        <v>1454.81</v>
      </c>
      <c r="EH32">
        <v>40.36</v>
      </c>
      <c r="EI32">
        <v>0</v>
      </c>
      <c r="EJ32">
        <v>76.90000009536743</v>
      </c>
      <c r="EK32">
        <v>0</v>
      </c>
      <c r="EL32">
        <v>381.1539200000001</v>
      </c>
      <c r="EM32">
        <v>2.22453847130158</v>
      </c>
      <c r="EN32">
        <v>-24.84461538209747</v>
      </c>
      <c r="EO32">
        <v>8489.671999999999</v>
      </c>
      <c r="EP32">
        <v>15</v>
      </c>
      <c r="EQ32">
        <v>1690555873.6</v>
      </c>
      <c r="ER32" t="s">
        <v>480</v>
      </c>
      <c r="ES32">
        <v>1690555873.6</v>
      </c>
      <c r="ET32">
        <v>1690555873.1</v>
      </c>
      <c r="EU32">
        <v>16</v>
      </c>
      <c r="EV32">
        <v>0.033</v>
      </c>
      <c r="EW32">
        <v>0.002</v>
      </c>
      <c r="EX32">
        <v>1.338</v>
      </c>
      <c r="EY32">
        <v>0.274</v>
      </c>
      <c r="EZ32">
        <v>600</v>
      </c>
      <c r="FA32">
        <v>22</v>
      </c>
      <c r="FB32">
        <v>0.36</v>
      </c>
      <c r="FC32">
        <v>0.09</v>
      </c>
      <c r="FD32">
        <v>-7.783447499999999</v>
      </c>
      <c r="FE32">
        <v>0.2839812382739322</v>
      </c>
      <c r="FF32">
        <v>0.04572584634263212</v>
      </c>
      <c r="FG32">
        <v>1</v>
      </c>
      <c r="FH32">
        <v>592.2870999999999</v>
      </c>
      <c r="FI32">
        <v>-0.1874883203563746</v>
      </c>
      <c r="FJ32">
        <v>0.02654725346747917</v>
      </c>
      <c r="FK32">
        <v>1</v>
      </c>
      <c r="FL32">
        <v>0.9865686</v>
      </c>
      <c r="FM32">
        <v>-0.1415232720450289</v>
      </c>
      <c r="FN32">
        <v>0.01631122392832617</v>
      </c>
      <c r="FO32">
        <v>1</v>
      </c>
      <c r="FP32">
        <v>22.78138666666667</v>
      </c>
      <c r="FQ32">
        <v>-0.543692102335954</v>
      </c>
      <c r="FR32">
        <v>0.03925769337198595</v>
      </c>
      <c r="FS32">
        <v>1</v>
      </c>
      <c r="FT32">
        <v>4</v>
      </c>
      <c r="FU32">
        <v>4</v>
      </c>
      <c r="FV32" t="s">
        <v>415</v>
      </c>
      <c r="FW32">
        <v>3.17805</v>
      </c>
      <c r="FX32">
        <v>2.79696</v>
      </c>
      <c r="FY32">
        <v>0.135098</v>
      </c>
      <c r="FZ32">
        <v>0.137215</v>
      </c>
      <c r="GA32">
        <v>0.115711</v>
      </c>
      <c r="GB32">
        <v>0.113376</v>
      </c>
      <c r="GC32">
        <v>27039.7</v>
      </c>
      <c r="GD32">
        <v>21479.2</v>
      </c>
      <c r="GE32">
        <v>29219.1</v>
      </c>
      <c r="GF32">
        <v>24387.9</v>
      </c>
      <c r="GG32">
        <v>32849.6</v>
      </c>
      <c r="GH32">
        <v>31545.3</v>
      </c>
      <c r="GI32">
        <v>40299.4</v>
      </c>
      <c r="GJ32">
        <v>39784.2</v>
      </c>
      <c r="GK32">
        <v>2.1626</v>
      </c>
      <c r="GL32">
        <v>1.89762</v>
      </c>
      <c r="GM32">
        <v>0.10398</v>
      </c>
      <c r="GN32">
        <v>0</v>
      </c>
      <c r="GO32">
        <v>25.5767</v>
      </c>
      <c r="GP32">
        <v>999.9</v>
      </c>
      <c r="GQ32">
        <v>64.59999999999999</v>
      </c>
      <c r="GR32">
        <v>28.8</v>
      </c>
      <c r="GS32">
        <v>25.3389</v>
      </c>
      <c r="GT32">
        <v>62.2672</v>
      </c>
      <c r="GU32">
        <v>33.0929</v>
      </c>
      <c r="GV32">
        <v>1</v>
      </c>
      <c r="GW32">
        <v>0.009077740000000001</v>
      </c>
      <c r="GX32">
        <v>-0.96823</v>
      </c>
      <c r="GY32">
        <v>20.2628</v>
      </c>
      <c r="GZ32">
        <v>5.22463</v>
      </c>
      <c r="HA32">
        <v>11.9081</v>
      </c>
      <c r="HB32">
        <v>4.96395</v>
      </c>
      <c r="HC32">
        <v>3.292</v>
      </c>
      <c r="HD32">
        <v>9999</v>
      </c>
      <c r="HE32">
        <v>9999</v>
      </c>
      <c r="HF32">
        <v>9999</v>
      </c>
      <c r="HG32">
        <v>999.9</v>
      </c>
      <c r="HH32">
        <v>1.87668</v>
      </c>
      <c r="HI32">
        <v>1.87498</v>
      </c>
      <c r="HJ32">
        <v>1.87366</v>
      </c>
      <c r="HK32">
        <v>1.87283</v>
      </c>
      <c r="HL32">
        <v>1.87439</v>
      </c>
      <c r="HM32">
        <v>1.86934</v>
      </c>
      <c r="HN32">
        <v>1.87358</v>
      </c>
      <c r="HO32">
        <v>1.87864</v>
      </c>
      <c r="HP32">
        <v>0</v>
      </c>
      <c r="HQ32">
        <v>0</v>
      </c>
      <c r="HR32">
        <v>0</v>
      </c>
      <c r="HS32">
        <v>0</v>
      </c>
      <c r="HT32" t="s">
        <v>416</v>
      </c>
      <c r="HU32" t="s">
        <v>417</v>
      </c>
      <c r="HV32" t="s">
        <v>418</v>
      </c>
      <c r="HW32" t="s">
        <v>419</v>
      </c>
      <c r="HX32" t="s">
        <v>419</v>
      </c>
      <c r="HY32" t="s">
        <v>418</v>
      </c>
      <c r="HZ32">
        <v>0</v>
      </c>
      <c r="IA32">
        <v>100</v>
      </c>
      <c r="IB32">
        <v>100</v>
      </c>
      <c r="IC32">
        <v>1.338</v>
      </c>
      <c r="ID32">
        <v>0.274</v>
      </c>
      <c r="IE32">
        <v>1.250793378160431</v>
      </c>
      <c r="IF32">
        <v>0.0006505169527216642</v>
      </c>
      <c r="IG32">
        <v>-9.946525650119643E-07</v>
      </c>
      <c r="IH32">
        <v>9.726639054903232E-11</v>
      </c>
      <c r="II32">
        <v>-0.04654292239780879</v>
      </c>
      <c r="IJ32">
        <v>-0.001002495894158835</v>
      </c>
      <c r="IK32">
        <v>0.0007384742138202362</v>
      </c>
      <c r="IL32">
        <v>2.770066711642725E-07</v>
      </c>
      <c r="IM32">
        <v>0</v>
      </c>
      <c r="IN32">
        <v>1810</v>
      </c>
      <c r="IO32">
        <v>1</v>
      </c>
      <c r="IP32">
        <v>29</v>
      </c>
      <c r="IQ32">
        <v>1.7</v>
      </c>
      <c r="IR32">
        <v>1.7</v>
      </c>
      <c r="IS32">
        <v>1.4563</v>
      </c>
      <c r="IT32">
        <v>2.4353</v>
      </c>
      <c r="IU32">
        <v>1.42578</v>
      </c>
      <c r="IV32">
        <v>2.27295</v>
      </c>
      <c r="IW32">
        <v>1.54785</v>
      </c>
      <c r="IX32">
        <v>2.30469</v>
      </c>
      <c r="IY32">
        <v>32.3549</v>
      </c>
      <c r="IZ32">
        <v>15.3754</v>
      </c>
      <c r="JA32">
        <v>18</v>
      </c>
      <c r="JB32">
        <v>625.252</v>
      </c>
      <c r="JC32">
        <v>444.908</v>
      </c>
      <c r="JD32">
        <v>25.4129</v>
      </c>
      <c r="JE32">
        <v>27.3245</v>
      </c>
      <c r="JF32">
        <v>30.0004</v>
      </c>
      <c r="JG32">
        <v>27.2919</v>
      </c>
      <c r="JH32">
        <v>27.2442</v>
      </c>
      <c r="JI32">
        <v>29.1784</v>
      </c>
      <c r="JJ32">
        <v>16.9428</v>
      </c>
      <c r="JK32">
        <v>100</v>
      </c>
      <c r="JL32">
        <v>25.4766</v>
      </c>
      <c r="JM32">
        <v>600</v>
      </c>
      <c r="JN32">
        <v>21.6759</v>
      </c>
      <c r="JO32">
        <v>95.1962</v>
      </c>
      <c r="JP32">
        <v>101.224</v>
      </c>
    </row>
    <row r="33" spans="1:276">
      <c r="A33">
        <v>17</v>
      </c>
      <c r="B33">
        <v>1690555994.6</v>
      </c>
      <c r="C33">
        <v>1952.599999904633</v>
      </c>
      <c r="D33" t="s">
        <v>481</v>
      </c>
      <c r="E33" t="s">
        <v>482</v>
      </c>
      <c r="F33" t="s">
        <v>407</v>
      </c>
      <c r="I33" t="s">
        <v>408</v>
      </c>
      <c r="K33" t="s">
        <v>409</v>
      </c>
      <c r="L33" t="s">
        <v>410</v>
      </c>
      <c r="M33">
        <v>1690555994.6</v>
      </c>
      <c r="N33">
        <f>(O33)/1000</f>
        <v>0</v>
      </c>
      <c r="O33">
        <f>1000*CY33*AM33*(CU33-CV33)/(100*CN33*(1000-AM33*CU33))</f>
        <v>0</v>
      </c>
      <c r="P33">
        <f>CY33*AM33*(CT33-CS33*(1000-AM33*CV33)/(1000-AM33*CU33))/(100*CN33)</f>
        <v>0</v>
      </c>
      <c r="Q33">
        <f>CS33 - IF(AM33&gt;1, P33*CN33*100.0/(AO33*DG33), 0)</f>
        <v>0</v>
      </c>
      <c r="R33">
        <f>((X33-N33/2)*Q33-P33)/(X33+N33/2)</f>
        <v>0</v>
      </c>
      <c r="S33">
        <f>R33*(CZ33+DA33)/1000.0</f>
        <v>0</v>
      </c>
      <c r="T33">
        <f>(CS33 - IF(AM33&gt;1, P33*CN33*100.0/(AO33*DG33), 0))*(CZ33+DA33)/1000.0</f>
        <v>0</v>
      </c>
      <c r="U33">
        <f>2.0/((1/W33-1/V33)+SIGN(W33)*SQRT((1/W33-1/V33)*(1/W33-1/V33) + 4*CO33/((CO33+1)*(CO33+1))*(2*1/W33*1/V33-1/V33*1/V33)))</f>
        <v>0</v>
      </c>
      <c r="V33">
        <f>IF(LEFT(CP33,1)&lt;&gt;"0",IF(LEFT(CP33,1)="1",3.0,CQ33),$D$5+$E$5*(DG33*CZ33/($K$5*1000))+$F$5*(DG33*CZ33/($K$5*1000))*MAX(MIN(CN33,$J$5),$I$5)*MAX(MIN(CN33,$J$5),$I$5)+$G$5*MAX(MIN(CN33,$J$5),$I$5)*(DG33*CZ33/($K$5*1000))+$H$5*(DG33*CZ33/($K$5*1000))*(DG33*CZ33/($K$5*1000)))</f>
        <v>0</v>
      </c>
      <c r="W33">
        <f>N33*(1000-(1000*0.61365*exp(17.502*AA33/(240.97+AA33))/(CZ33+DA33)+CU33)/2)/(1000*0.61365*exp(17.502*AA33/(240.97+AA33))/(CZ33+DA33)-CU33)</f>
        <v>0</v>
      </c>
      <c r="X33">
        <f>1/((CO33+1)/(U33/1.6)+1/(V33/1.37)) + CO33/((CO33+1)/(U33/1.6) + CO33/(V33/1.37))</f>
        <v>0</v>
      </c>
      <c r="Y33">
        <f>(CJ33*CM33)</f>
        <v>0</v>
      </c>
      <c r="Z33">
        <f>(DB33+(Y33+2*0.95*5.67E-8*(((DB33+$B$7)+273)^4-(DB33+273)^4)-44100*N33)/(1.84*29.3*V33+8*0.95*5.67E-8*(DB33+273)^3))</f>
        <v>0</v>
      </c>
      <c r="AA33">
        <f>($C$7*DC33+$D$7*DD33+$E$7*Z33)</f>
        <v>0</v>
      </c>
      <c r="AB33">
        <f>0.61365*exp(17.502*AA33/(240.97+AA33))</f>
        <v>0</v>
      </c>
      <c r="AC33">
        <f>(AD33/AE33*100)</f>
        <v>0</v>
      </c>
      <c r="AD33">
        <f>CU33*(CZ33+DA33)/1000</f>
        <v>0</v>
      </c>
      <c r="AE33">
        <f>0.61365*exp(17.502*DB33/(240.97+DB33))</f>
        <v>0</v>
      </c>
      <c r="AF33">
        <f>(AB33-CU33*(CZ33+DA33)/1000)</f>
        <v>0</v>
      </c>
      <c r="AG33">
        <f>(-N33*44100)</f>
        <v>0</v>
      </c>
      <c r="AH33">
        <f>2*29.3*V33*0.92*(DB33-AA33)</f>
        <v>0</v>
      </c>
      <c r="AI33">
        <f>2*0.95*5.67E-8*(((DB33+$B$7)+273)^4-(AA33+273)^4)</f>
        <v>0</v>
      </c>
      <c r="AJ33">
        <f>Y33+AI33+AG33+AH33</f>
        <v>0</v>
      </c>
      <c r="AK33">
        <v>0</v>
      </c>
      <c r="AL33">
        <v>0</v>
      </c>
      <c r="AM33">
        <f>IF(AK33*$H$13&gt;=AO33,1.0,(AO33/(AO33-AK33*$H$13)))</f>
        <v>0</v>
      </c>
      <c r="AN33">
        <f>(AM33-1)*100</f>
        <v>0</v>
      </c>
      <c r="AO33">
        <f>MAX(0,($B$13+$C$13*DG33)/(1+$D$13*DG33)*CZ33/(DB33+273)*$E$13)</f>
        <v>0</v>
      </c>
      <c r="AP33" t="s">
        <v>443</v>
      </c>
      <c r="AQ33">
        <v>10560.6</v>
      </c>
      <c r="AR33">
        <v>504.7384615384616</v>
      </c>
      <c r="AS33">
        <v>1295.03</v>
      </c>
      <c r="AT33">
        <f>1-AR33/AS33</f>
        <v>0</v>
      </c>
      <c r="AU33">
        <v>-1.584001401611599</v>
      </c>
      <c r="AV33" t="s">
        <v>483</v>
      </c>
      <c r="AW33">
        <v>10568.4</v>
      </c>
      <c r="AX33">
        <v>388.6628461538461</v>
      </c>
      <c r="AY33">
        <v>436.67</v>
      </c>
      <c r="AZ33">
        <f>1-AX33/AY33</f>
        <v>0</v>
      </c>
      <c r="BA33">
        <v>0.5</v>
      </c>
      <c r="BB33">
        <f>CK33</f>
        <v>0</v>
      </c>
      <c r="BC33">
        <f>P33</f>
        <v>0</v>
      </c>
      <c r="BD33">
        <f>AZ33*BA33*BB33</f>
        <v>0</v>
      </c>
      <c r="BE33">
        <f>(BC33-AU33)/BB33</f>
        <v>0</v>
      </c>
      <c r="BF33">
        <f>(AS33-AY33)/AY33</f>
        <v>0</v>
      </c>
      <c r="BG33">
        <f>AR33/(AT33+AR33/AY33)</f>
        <v>0</v>
      </c>
      <c r="BH33" t="s">
        <v>411</v>
      </c>
      <c r="BI33">
        <v>0</v>
      </c>
      <c r="BJ33">
        <f>IF(BI33&lt;&gt;0, BI33, BG33)</f>
        <v>0</v>
      </c>
      <c r="BK33">
        <f>1-BJ33/AY33</f>
        <v>0</v>
      </c>
      <c r="BL33">
        <f>(AY33-AX33)/(AY33-BJ33)</f>
        <v>0</v>
      </c>
      <c r="BM33">
        <f>(AS33-AY33)/(AS33-BJ33)</f>
        <v>0</v>
      </c>
      <c r="BN33">
        <f>(AY33-AX33)/(AY33-AR33)</f>
        <v>0</v>
      </c>
      <c r="BO33">
        <f>(AS33-AY33)/(AS33-AR33)</f>
        <v>0</v>
      </c>
      <c r="BP33">
        <f>(BL33*BJ33/AX33)</f>
        <v>0</v>
      </c>
      <c r="BQ33">
        <f>(1-BP33)</f>
        <v>0</v>
      </c>
      <c r="BR33" t="s">
        <v>411</v>
      </c>
      <c r="BS33" t="s">
        <v>411</v>
      </c>
      <c r="BT33" t="s">
        <v>411</v>
      </c>
      <c r="BU33" t="s">
        <v>411</v>
      </c>
      <c r="BV33" t="s">
        <v>411</v>
      </c>
      <c r="BW33" t="s">
        <v>411</v>
      </c>
      <c r="BX33" t="s">
        <v>411</v>
      </c>
      <c r="BY33" t="s">
        <v>411</v>
      </c>
      <c r="BZ33" t="s">
        <v>411</v>
      </c>
      <c r="CA33" t="s">
        <v>411</v>
      </c>
      <c r="CB33" t="s">
        <v>411</v>
      </c>
      <c r="CC33" t="s">
        <v>411</v>
      </c>
      <c r="CD33" t="s">
        <v>411</v>
      </c>
      <c r="CE33" t="s">
        <v>411</v>
      </c>
      <c r="CF33" t="s">
        <v>411</v>
      </c>
      <c r="CG33" t="s">
        <v>411</v>
      </c>
      <c r="CH33" t="s">
        <v>411</v>
      </c>
      <c r="CI33" t="s">
        <v>411</v>
      </c>
      <c r="CJ33">
        <f>$B$11*DH33+$C$11*DI33+$F$11*DT33*(1-DW33)</f>
        <v>0</v>
      </c>
      <c r="CK33">
        <f>CJ33*CL33</f>
        <v>0</v>
      </c>
      <c r="CL33">
        <f>($B$11*$D$9+$C$11*$D$9+$F$11*((EG33+DY33)/MAX(EG33+DY33+EH33, 0.1)*$I$9+EH33/MAX(EG33+DY33+EH33, 0.1)*$J$9))/($B$11+$C$11+$F$11)</f>
        <v>0</v>
      </c>
      <c r="CM33">
        <f>($B$11*$K$9+$C$11*$K$9+$F$11*((EG33+DY33)/MAX(EG33+DY33+EH33, 0.1)*$P$9+EH33/MAX(EG33+DY33+EH33, 0.1)*$Q$9))/($B$11+$C$11+$F$11)</f>
        <v>0</v>
      </c>
      <c r="CN33">
        <v>6</v>
      </c>
      <c r="CO33">
        <v>0.5</v>
      </c>
      <c r="CP33" t="s">
        <v>413</v>
      </c>
      <c r="CQ33">
        <v>2</v>
      </c>
      <c r="CR33">
        <v>1690555994.6</v>
      </c>
      <c r="CS33">
        <v>790.106</v>
      </c>
      <c r="CT33">
        <v>800.023</v>
      </c>
      <c r="CU33">
        <v>23.7577</v>
      </c>
      <c r="CV33">
        <v>23.1689</v>
      </c>
      <c r="CW33">
        <v>788.706</v>
      </c>
      <c r="CX33">
        <v>23.4135</v>
      </c>
      <c r="CY33">
        <v>600.191</v>
      </c>
      <c r="CZ33">
        <v>101.351</v>
      </c>
      <c r="DA33">
        <v>0.100018</v>
      </c>
      <c r="DB33">
        <v>27.2452</v>
      </c>
      <c r="DC33">
        <v>27.6372</v>
      </c>
      <c r="DD33">
        <v>999.9</v>
      </c>
      <c r="DE33">
        <v>0</v>
      </c>
      <c r="DF33">
        <v>0</v>
      </c>
      <c r="DG33">
        <v>10019.4</v>
      </c>
      <c r="DH33">
        <v>0</v>
      </c>
      <c r="DI33">
        <v>1170.16</v>
      </c>
      <c r="DJ33">
        <v>-9.91638</v>
      </c>
      <c r="DK33">
        <v>809.3339999999999</v>
      </c>
      <c r="DL33">
        <v>818.998</v>
      </c>
      <c r="DM33">
        <v>0.588774</v>
      </c>
      <c r="DN33">
        <v>800.023</v>
      </c>
      <c r="DO33">
        <v>23.1689</v>
      </c>
      <c r="DP33">
        <v>2.40787</v>
      </c>
      <c r="DQ33">
        <v>2.3482</v>
      </c>
      <c r="DR33">
        <v>20.4168</v>
      </c>
      <c r="DS33">
        <v>20.0109</v>
      </c>
      <c r="DT33">
        <v>1500.04</v>
      </c>
      <c r="DU33">
        <v>0.972997</v>
      </c>
      <c r="DV33">
        <v>0.0270034</v>
      </c>
      <c r="DW33">
        <v>0</v>
      </c>
      <c r="DX33">
        <v>388.226</v>
      </c>
      <c r="DY33">
        <v>4.99931</v>
      </c>
      <c r="DZ33">
        <v>8527.209999999999</v>
      </c>
      <c r="EA33">
        <v>13259.6</v>
      </c>
      <c r="EB33">
        <v>38.687</v>
      </c>
      <c r="EC33">
        <v>40.687</v>
      </c>
      <c r="ED33">
        <v>39.062</v>
      </c>
      <c r="EE33">
        <v>40.312</v>
      </c>
      <c r="EF33">
        <v>40.375</v>
      </c>
      <c r="EG33">
        <v>1454.67</v>
      </c>
      <c r="EH33">
        <v>40.37</v>
      </c>
      <c r="EI33">
        <v>0</v>
      </c>
      <c r="EJ33">
        <v>144.9000000953674</v>
      </c>
      <c r="EK33">
        <v>0</v>
      </c>
      <c r="EL33">
        <v>388.6628461538461</v>
      </c>
      <c r="EM33">
        <v>-0.8771965930165931</v>
      </c>
      <c r="EN33">
        <v>-32.84923086328295</v>
      </c>
      <c r="EO33">
        <v>8530.614615384615</v>
      </c>
      <c r="EP33">
        <v>15</v>
      </c>
      <c r="EQ33">
        <v>1690555948.6</v>
      </c>
      <c r="ER33" t="s">
        <v>484</v>
      </c>
      <c r="ES33">
        <v>1690555948.6</v>
      </c>
      <c r="ET33">
        <v>1690555947.6</v>
      </c>
      <c r="EU33">
        <v>17</v>
      </c>
      <c r="EV33">
        <v>0.174</v>
      </c>
      <c r="EW33">
        <v>0.004</v>
      </c>
      <c r="EX33">
        <v>1.393</v>
      </c>
      <c r="EY33">
        <v>0.287</v>
      </c>
      <c r="EZ33">
        <v>800</v>
      </c>
      <c r="FA33">
        <v>22</v>
      </c>
      <c r="FB33">
        <v>0.16</v>
      </c>
      <c r="FC33">
        <v>0.1</v>
      </c>
      <c r="FD33">
        <v>-9.974440250000001</v>
      </c>
      <c r="FE33">
        <v>-0.0489344465290619</v>
      </c>
      <c r="FF33">
        <v>0.04159847241711514</v>
      </c>
      <c r="FG33">
        <v>1</v>
      </c>
      <c r="FH33">
        <v>789.9764666666667</v>
      </c>
      <c r="FI33">
        <v>0.6898865406012732</v>
      </c>
      <c r="FJ33">
        <v>0.05649232002866808</v>
      </c>
      <c r="FK33">
        <v>1</v>
      </c>
      <c r="FL33">
        <v>0.418818425</v>
      </c>
      <c r="FM33">
        <v>0.830649917448405</v>
      </c>
      <c r="FN33">
        <v>0.08029902776805194</v>
      </c>
      <c r="FO33">
        <v>0</v>
      </c>
      <c r="FP33">
        <v>23.63625</v>
      </c>
      <c r="FQ33">
        <v>1.14064605116792</v>
      </c>
      <c r="FR33">
        <v>0.08311228449112246</v>
      </c>
      <c r="FS33">
        <v>0</v>
      </c>
      <c r="FT33">
        <v>2</v>
      </c>
      <c r="FU33">
        <v>4</v>
      </c>
      <c r="FV33" t="s">
        <v>432</v>
      </c>
      <c r="FW33">
        <v>3.17812</v>
      </c>
      <c r="FX33">
        <v>2.79715</v>
      </c>
      <c r="FY33">
        <v>0.164702</v>
      </c>
      <c r="FZ33">
        <v>0.167046</v>
      </c>
      <c r="GA33">
        <v>0.119325</v>
      </c>
      <c r="GB33">
        <v>0.118457</v>
      </c>
      <c r="GC33">
        <v>26115.5</v>
      </c>
      <c r="GD33">
        <v>20738</v>
      </c>
      <c r="GE33">
        <v>29220.3</v>
      </c>
      <c r="GF33">
        <v>24389.3</v>
      </c>
      <c r="GG33">
        <v>32713.3</v>
      </c>
      <c r="GH33">
        <v>31364.6</v>
      </c>
      <c r="GI33">
        <v>40299.7</v>
      </c>
      <c r="GJ33">
        <v>39787</v>
      </c>
      <c r="GK33">
        <v>2.16248</v>
      </c>
      <c r="GL33">
        <v>1.90255</v>
      </c>
      <c r="GM33">
        <v>0.129718</v>
      </c>
      <c r="GN33">
        <v>0</v>
      </c>
      <c r="GO33">
        <v>25.5143</v>
      </c>
      <c r="GP33">
        <v>999.9</v>
      </c>
      <c r="GQ33">
        <v>64.7</v>
      </c>
      <c r="GR33">
        <v>28.8</v>
      </c>
      <c r="GS33">
        <v>25.3784</v>
      </c>
      <c r="GT33">
        <v>61.8972</v>
      </c>
      <c r="GU33">
        <v>33.1891</v>
      </c>
      <c r="GV33">
        <v>1</v>
      </c>
      <c r="GW33">
        <v>0.00571646</v>
      </c>
      <c r="GX33">
        <v>0.493892</v>
      </c>
      <c r="GY33">
        <v>20.2669</v>
      </c>
      <c r="GZ33">
        <v>5.22493</v>
      </c>
      <c r="HA33">
        <v>11.9081</v>
      </c>
      <c r="HB33">
        <v>4.9637</v>
      </c>
      <c r="HC33">
        <v>3.292</v>
      </c>
      <c r="HD33">
        <v>9999</v>
      </c>
      <c r="HE33">
        <v>9999</v>
      </c>
      <c r="HF33">
        <v>9999</v>
      </c>
      <c r="HG33">
        <v>999.9</v>
      </c>
      <c r="HH33">
        <v>1.87668</v>
      </c>
      <c r="HI33">
        <v>1.87495</v>
      </c>
      <c r="HJ33">
        <v>1.87367</v>
      </c>
      <c r="HK33">
        <v>1.87282</v>
      </c>
      <c r="HL33">
        <v>1.87439</v>
      </c>
      <c r="HM33">
        <v>1.86935</v>
      </c>
      <c r="HN33">
        <v>1.8736</v>
      </c>
      <c r="HO33">
        <v>1.87863</v>
      </c>
      <c r="HP33">
        <v>0</v>
      </c>
      <c r="HQ33">
        <v>0</v>
      </c>
      <c r="HR33">
        <v>0</v>
      </c>
      <c r="HS33">
        <v>0</v>
      </c>
      <c r="HT33" t="s">
        <v>416</v>
      </c>
      <c r="HU33" t="s">
        <v>417</v>
      </c>
      <c r="HV33" t="s">
        <v>418</v>
      </c>
      <c r="HW33" t="s">
        <v>419</v>
      </c>
      <c r="HX33" t="s">
        <v>419</v>
      </c>
      <c r="HY33" t="s">
        <v>418</v>
      </c>
      <c r="HZ33">
        <v>0</v>
      </c>
      <c r="IA33">
        <v>100</v>
      </c>
      <c r="IB33">
        <v>100</v>
      </c>
      <c r="IC33">
        <v>1.4</v>
      </c>
      <c r="ID33">
        <v>0.3442</v>
      </c>
      <c r="IE33">
        <v>1.458281809054391</v>
      </c>
      <c r="IF33">
        <v>0.0006505169527216642</v>
      </c>
      <c r="IG33">
        <v>-9.946525650119643E-07</v>
      </c>
      <c r="IH33">
        <v>9.726639054903232E-11</v>
      </c>
      <c r="II33">
        <v>-0.04071138054180464</v>
      </c>
      <c r="IJ33">
        <v>-0.001002495894158835</v>
      </c>
      <c r="IK33">
        <v>0.0007384742138202362</v>
      </c>
      <c r="IL33">
        <v>2.770066711642725E-07</v>
      </c>
      <c r="IM33">
        <v>0</v>
      </c>
      <c r="IN33">
        <v>1810</v>
      </c>
      <c r="IO33">
        <v>1</v>
      </c>
      <c r="IP33">
        <v>29</v>
      </c>
      <c r="IQ33">
        <v>0.8</v>
      </c>
      <c r="IR33">
        <v>0.8</v>
      </c>
      <c r="IS33">
        <v>1.84082</v>
      </c>
      <c r="IT33">
        <v>2.42676</v>
      </c>
      <c r="IU33">
        <v>1.42578</v>
      </c>
      <c r="IV33">
        <v>2.27417</v>
      </c>
      <c r="IW33">
        <v>1.54785</v>
      </c>
      <c r="IX33">
        <v>2.37793</v>
      </c>
      <c r="IY33">
        <v>32.2446</v>
      </c>
      <c r="IZ33">
        <v>15.3666</v>
      </c>
      <c r="JA33">
        <v>18</v>
      </c>
      <c r="JB33">
        <v>625.11</v>
      </c>
      <c r="JC33">
        <v>447.774</v>
      </c>
      <c r="JD33">
        <v>25.4168</v>
      </c>
      <c r="JE33">
        <v>27.2759</v>
      </c>
      <c r="JF33">
        <v>30.0002</v>
      </c>
      <c r="JG33">
        <v>27.2871</v>
      </c>
      <c r="JH33">
        <v>27.239</v>
      </c>
      <c r="JI33">
        <v>36.8745</v>
      </c>
      <c r="JJ33">
        <v>6.81709</v>
      </c>
      <c r="JK33">
        <v>100</v>
      </c>
      <c r="JL33">
        <v>25.3613</v>
      </c>
      <c r="JM33">
        <v>800</v>
      </c>
      <c r="JN33">
        <v>23.2019</v>
      </c>
      <c r="JO33">
        <v>95.1981</v>
      </c>
      <c r="JP33">
        <v>101.23</v>
      </c>
    </row>
    <row r="34" spans="1:276">
      <c r="A34">
        <v>18</v>
      </c>
      <c r="B34">
        <v>1690556117</v>
      </c>
      <c r="C34">
        <v>2075</v>
      </c>
      <c r="D34" t="s">
        <v>485</v>
      </c>
      <c r="E34" t="s">
        <v>486</v>
      </c>
      <c r="F34" t="s">
        <v>407</v>
      </c>
      <c r="I34" t="s">
        <v>408</v>
      </c>
      <c r="K34" t="s">
        <v>409</v>
      </c>
      <c r="L34" t="s">
        <v>410</v>
      </c>
      <c r="M34">
        <v>1690556117</v>
      </c>
      <c r="N34">
        <f>(O34)/1000</f>
        <v>0</v>
      </c>
      <c r="O34">
        <f>1000*CY34*AM34*(CU34-CV34)/(100*CN34*(1000-AM34*CU34))</f>
        <v>0</v>
      </c>
      <c r="P34">
        <f>CY34*AM34*(CT34-CS34*(1000-AM34*CV34)/(1000-AM34*CU34))/(100*CN34)</f>
        <v>0</v>
      </c>
      <c r="Q34">
        <f>CS34 - IF(AM34&gt;1, P34*CN34*100.0/(AO34*DG34), 0)</f>
        <v>0</v>
      </c>
      <c r="R34">
        <f>((X34-N34/2)*Q34-P34)/(X34+N34/2)</f>
        <v>0</v>
      </c>
      <c r="S34">
        <f>R34*(CZ34+DA34)/1000.0</f>
        <v>0</v>
      </c>
      <c r="T34">
        <f>(CS34 - IF(AM34&gt;1, P34*CN34*100.0/(AO34*DG34), 0))*(CZ34+DA34)/1000.0</f>
        <v>0</v>
      </c>
      <c r="U34">
        <f>2.0/((1/W34-1/V34)+SIGN(W34)*SQRT((1/W34-1/V34)*(1/W34-1/V34) + 4*CO34/((CO34+1)*(CO34+1))*(2*1/W34*1/V34-1/V34*1/V34)))</f>
        <v>0</v>
      </c>
      <c r="V34">
        <f>IF(LEFT(CP34,1)&lt;&gt;"0",IF(LEFT(CP34,1)="1",3.0,CQ34),$D$5+$E$5*(DG34*CZ34/($K$5*1000))+$F$5*(DG34*CZ34/($K$5*1000))*MAX(MIN(CN34,$J$5),$I$5)*MAX(MIN(CN34,$J$5),$I$5)+$G$5*MAX(MIN(CN34,$J$5),$I$5)*(DG34*CZ34/($K$5*1000))+$H$5*(DG34*CZ34/($K$5*1000))*(DG34*CZ34/($K$5*1000)))</f>
        <v>0</v>
      </c>
      <c r="W34">
        <f>N34*(1000-(1000*0.61365*exp(17.502*AA34/(240.97+AA34))/(CZ34+DA34)+CU34)/2)/(1000*0.61365*exp(17.502*AA34/(240.97+AA34))/(CZ34+DA34)-CU34)</f>
        <v>0</v>
      </c>
      <c r="X34">
        <f>1/((CO34+1)/(U34/1.6)+1/(V34/1.37)) + CO34/((CO34+1)/(U34/1.6) + CO34/(V34/1.37))</f>
        <v>0</v>
      </c>
      <c r="Y34">
        <f>(CJ34*CM34)</f>
        <v>0</v>
      </c>
      <c r="Z34">
        <f>(DB34+(Y34+2*0.95*5.67E-8*(((DB34+$B$7)+273)^4-(DB34+273)^4)-44100*N34)/(1.84*29.3*V34+8*0.95*5.67E-8*(DB34+273)^3))</f>
        <v>0</v>
      </c>
      <c r="AA34">
        <f>($C$7*DC34+$D$7*DD34+$E$7*Z34)</f>
        <v>0</v>
      </c>
      <c r="AB34">
        <f>0.61365*exp(17.502*AA34/(240.97+AA34))</f>
        <v>0</v>
      </c>
      <c r="AC34">
        <f>(AD34/AE34*100)</f>
        <v>0</v>
      </c>
      <c r="AD34">
        <f>CU34*(CZ34+DA34)/1000</f>
        <v>0</v>
      </c>
      <c r="AE34">
        <f>0.61365*exp(17.502*DB34/(240.97+DB34))</f>
        <v>0</v>
      </c>
      <c r="AF34">
        <f>(AB34-CU34*(CZ34+DA34)/1000)</f>
        <v>0</v>
      </c>
      <c r="AG34">
        <f>(-N34*44100)</f>
        <v>0</v>
      </c>
      <c r="AH34">
        <f>2*29.3*V34*0.92*(DB34-AA34)</f>
        <v>0</v>
      </c>
      <c r="AI34">
        <f>2*0.95*5.67E-8*(((DB34+$B$7)+273)^4-(AA34+273)^4)</f>
        <v>0</v>
      </c>
      <c r="AJ34">
        <f>Y34+AI34+AG34+AH34</f>
        <v>0</v>
      </c>
      <c r="AK34">
        <v>0</v>
      </c>
      <c r="AL34">
        <v>0</v>
      </c>
      <c r="AM34">
        <f>IF(AK34*$H$13&gt;=AO34,1.0,(AO34/(AO34-AK34*$H$13)))</f>
        <v>0</v>
      </c>
      <c r="AN34">
        <f>(AM34-1)*100</f>
        <v>0</v>
      </c>
      <c r="AO34">
        <f>MAX(0,($B$13+$C$13*DG34)/(1+$D$13*DG34)*CZ34/(DB34+273)*$E$13)</f>
        <v>0</v>
      </c>
      <c r="AP34" t="s">
        <v>443</v>
      </c>
      <c r="AQ34">
        <v>10560.6</v>
      </c>
      <c r="AR34">
        <v>504.7384615384616</v>
      </c>
      <c r="AS34">
        <v>1295.03</v>
      </c>
      <c r="AT34">
        <f>1-AR34/AS34</f>
        <v>0</v>
      </c>
      <c r="AU34">
        <v>-1.584001401611599</v>
      </c>
      <c r="AV34" t="s">
        <v>487</v>
      </c>
      <c r="AW34">
        <v>10567.4</v>
      </c>
      <c r="AX34">
        <v>396.8678076923076</v>
      </c>
      <c r="AY34">
        <v>451.04</v>
      </c>
      <c r="AZ34">
        <f>1-AX34/AY34</f>
        <v>0</v>
      </c>
      <c r="BA34">
        <v>0.5</v>
      </c>
      <c r="BB34">
        <f>CK34</f>
        <v>0</v>
      </c>
      <c r="BC34">
        <f>P34</f>
        <v>0</v>
      </c>
      <c r="BD34">
        <f>AZ34*BA34*BB34</f>
        <v>0</v>
      </c>
      <c r="BE34">
        <f>(BC34-AU34)/BB34</f>
        <v>0</v>
      </c>
      <c r="BF34">
        <f>(AS34-AY34)/AY34</f>
        <v>0</v>
      </c>
      <c r="BG34">
        <f>AR34/(AT34+AR34/AY34)</f>
        <v>0</v>
      </c>
      <c r="BH34" t="s">
        <v>411</v>
      </c>
      <c r="BI34">
        <v>0</v>
      </c>
      <c r="BJ34">
        <f>IF(BI34&lt;&gt;0, BI34, BG34)</f>
        <v>0</v>
      </c>
      <c r="BK34">
        <f>1-BJ34/AY34</f>
        <v>0</v>
      </c>
      <c r="BL34">
        <f>(AY34-AX34)/(AY34-BJ34)</f>
        <v>0</v>
      </c>
      <c r="BM34">
        <f>(AS34-AY34)/(AS34-BJ34)</f>
        <v>0</v>
      </c>
      <c r="BN34">
        <f>(AY34-AX34)/(AY34-AR34)</f>
        <v>0</v>
      </c>
      <c r="BO34">
        <f>(AS34-AY34)/(AS34-AR34)</f>
        <v>0</v>
      </c>
      <c r="BP34">
        <f>(BL34*BJ34/AX34)</f>
        <v>0</v>
      </c>
      <c r="BQ34">
        <f>(1-BP34)</f>
        <v>0</v>
      </c>
      <c r="BR34" t="s">
        <v>411</v>
      </c>
      <c r="BS34" t="s">
        <v>411</v>
      </c>
      <c r="BT34" t="s">
        <v>411</v>
      </c>
      <c r="BU34" t="s">
        <v>411</v>
      </c>
      <c r="BV34" t="s">
        <v>411</v>
      </c>
      <c r="BW34" t="s">
        <v>411</v>
      </c>
      <c r="BX34" t="s">
        <v>411</v>
      </c>
      <c r="BY34" t="s">
        <v>411</v>
      </c>
      <c r="BZ34" t="s">
        <v>411</v>
      </c>
      <c r="CA34" t="s">
        <v>411</v>
      </c>
      <c r="CB34" t="s">
        <v>411</v>
      </c>
      <c r="CC34" t="s">
        <v>411</v>
      </c>
      <c r="CD34" t="s">
        <v>411</v>
      </c>
      <c r="CE34" t="s">
        <v>411</v>
      </c>
      <c r="CF34" t="s">
        <v>411</v>
      </c>
      <c r="CG34" t="s">
        <v>411</v>
      </c>
      <c r="CH34" t="s">
        <v>411</v>
      </c>
      <c r="CI34" t="s">
        <v>411</v>
      </c>
      <c r="CJ34">
        <f>$B$11*DH34+$C$11*DI34+$F$11*DT34*(1-DW34)</f>
        <v>0</v>
      </c>
      <c r="CK34">
        <f>CJ34*CL34</f>
        <v>0</v>
      </c>
      <c r="CL34">
        <f>($B$11*$D$9+$C$11*$D$9+$F$11*((EG34+DY34)/MAX(EG34+DY34+EH34, 0.1)*$I$9+EH34/MAX(EG34+DY34+EH34, 0.1)*$J$9))/($B$11+$C$11+$F$11)</f>
        <v>0</v>
      </c>
      <c r="CM34">
        <f>($B$11*$K$9+$C$11*$K$9+$F$11*((EG34+DY34)/MAX(EG34+DY34+EH34, 0.1)*$P$9+EH34/MAX(EG34+DY34+EH34, 0.1)*$Q$9))/($B$11+$C$11+$F$11)</f>
        <v>0</v>
      </c>
      <c r="CN34">
        <v>6</v>
      </c>
      <c r="CO34">
        <v>0.5</v>
      </c>
      <c r="CP34" t="s">
        <v>413</v>
      </c>
      <c r="CQ34">
        <v>2</v>
      </c>
      <c r="CR34">
        <v>1690556117</v>
      </c>
      <c r="CS34">
        <v>987.561</v>
      </c>
      <c r="CT34">
        <v>999.609</v>
      </c>
      <c r="CU34">
        <v>23.0065</v>
      </c>
      <c r="CV34">
        <v>22.7155</v>
      </c>
      <c r="CW34">
        <v>986.676</v>
      </c>
      <c r="CX34">
        <v>22.6919</v>
      </c>
      <c r="CY34">
        <v>600.152</v>
      </c>
      <c r="CZ34">
        <v>101.348</v>
      </c>
      <c r="DA34">
        <v>0.0999592</v>
      </c>
      <c r="DB34">
        <v>27.2738</v>
      </c>
      <c r="DC34">
        <v>27.6081</v>
      </c>
      <c r="DD34">
        <v>999.9</v>
      </c>
      <c r="DE34">
        <v>0</v>
      </c>
      <c r="DF34">
        <v>0</v>
      </c>
      <c r="DG34">
        <v>10013.8</v>
      </c>
      <c r="DH34">
        <v>0</v>
      </c>
      <c r="DI34">
        <v>1176.88</v>
      </c>
      <c r="DJ34">
        <v>-12.0484</v>
      </c>
      <c r="DK34">
        <v>1010.82</v>
      </c>
      <c r="DL34">
        <v>1022.84</v>
      </c>
      <c r="DM34">
        <v>0.291006</v>
      </c>
      <c r="DN34">
        <v>999.609</v>
      </c>
      <c r="DO34">
        <v>22.7155</v>
      </c>
      <c r="DP34">
        <v>2.33167</v>
      </c>
      <c r="DQ34">
        <v>2.30218</v>
      </c>
      <c r="DR34">
        <v>19.8969</v>
      </c>
      <c r="DS34">
        <v>19.6916</v>
      </c>
      <c r="DT34">
        <v>1500.13</v>
      </c>
      <c r="DU34">
        <v>0.973007</v>
      </c>
      <c r="DV34">
        <v>0.0269931</v>
      </c>
      <c r="DW34">
        <v>0</v>
      </c>
      <c r="DX34">
        <v>396.792</v>
      </c>
      <c r="DY34">
        <v>4.99931</v>
      </c>
      <c r="DZ34">
        <v>8587.51</v>
      </c>
      <c r="EA34">
        <v>13260.4</v>
      </c>
      <c r="EB34">
        <v>39.437</v>
      </c>
      <c r="EC34">
        <v>40.625</v>
      </c>
      <c r="ED34">
        <v>39.812</v>
      </c>
      <c r="EE34">
        <v>40.125</v>
      </c>
      <c r="EF34">
        <v>40.437</v>
      </c>
      <c r="EG34">
        <v>1454.77</v>
      </c>
      <c r="EH34">
        <v>40.36</v>
      </c>
      <c r="EI34">
        <v>0</v>
      </c>
      <c r="EJ34">
        <v>122.1000001430511</v>
      </c>
      <c r="EK34">
        <v>0</v>
      </c>
      <c r="EL34">
        <v>396.8678076923076</v>
      </c>
      <c r="EM34">
        <v>1.485025648081483</v>
      </c>
      <c r="EN34">
        <v>-54.78564095935658</v>
      </c>
      <c r="EO34">
        <v>8592.525384615385</v>
      </c>
      <c r="EP34">
        <v>15</v>
      </c>
      <c r="EQ34">
        <v>1690556052.5</v>
      </c>
      <c r="ER34" t="s">
        <v>488</v>
      </c>
      <c r="ES34">
        <v>1690556049.5</v>
      </c>
      <c r="ET34">
        <v>1690556052.5</v>
      </c>
      <c r="EU34">
        <v>18</v>
      </c>
      <c r="EV34">
        <v>-0.341</v>
      </c>
      <c r="EW34">
        <v>-0.005</v>
      </c>
      <c r="EX34">
        <v>0.872</v>
      </c>
      <c r="EY34">
        <v>0.323</v>
      </c>
      <c r="EZ34">
        <v>1000</v>
      </c>
      <c r="FA34">
        <v>23</v>
      </c>
      <c r="FB34">
        <v>0.16</v>
      </c>
      <c r="FC34">
        <v>0.21</v>
      </c>
      <c r="FD34">
        <v>-12.13106</v>
      </c>
      <c r="FE34">
        <v>0.6712637898686834</v>
      </c>
      <c r="FF34">
        <v>0.09692163277617645</v>
      </c>
      <c r="FG34">
        <v>1</v>
      </c>
      <c r="FH34">
        <v>987.5410333333332</v>
      </c>
      <c r="FI34">
        <v>0.1684271412683764</v>
      </c>
      <c r="FJ34">
        <v>0.03218227600541292</v>
      </c>
      <c r="FK34">
        <v>1</v>
      </c>
      <c r="FL34">
        <v>0.9586905999999999</v>
      </c>
      <c r="FM34">
        <v>-4.399774424015015</v>
      </c>
      <c r="FN34">
        <v>0.4241916093047339</v>
      </c>
      <c r="FO34">
        <v>0</v>
      </c>
      <c r="FP34">
        <v>22.84542666666668</v>
      </c>
      <c r="FQ34">
        <v>0.5646860956618949</v>
      </c>
      <c r="FR34">
        <v>0.05625741985630802</v>
      </c>
      <c r="FS34">
        <v>1</v>
      </c>
      <c r="FT34">
        <v>3</v>
      </c>
      <c r="FU34">
        <v>4</v>
      </c>
      <c r="FV34" t="s">
        <v>489</v>
      </c>
      <c r="FW34">
        <v>3.17799</v>
      </c>
      <c r="FX34">
        <v>2.79703</v>
      </c>
      <c r="FY34">
        <v>0.190751</v>
      </c>
      <c r="FZ34">
        <v>0.193227</v>
      </c>
      <c r="GA34">
        <v>0.116731</v>
      </c>
      <c r="GB34">
        <v>0.11684</v>
      </c>
      <c r="GC34">
        <v>25299.7</v>
      </c>
      <c r="GD34">
        <v>20085.2</v>
      </c>
      <c r="GE34">
        <v>29218.8</v>
      </c>
      <c r="GF34">
        <v>24388.1</v>
      </c>
      <c r="GG34">
        <v>32812.6</v>
      </c>
      <c r="GH34">
        <v>31422.5</v>
      </c>
      <c r="GI34">
        <v>40299</v>
      </c>
      <c r="GJ34">
        <v>39784.9</v>
      </c>
      <c r="GK34">
        <v>2.16228</v>
      </c>
      <c r="GL34">
        <v>1.90237</v>
      </c>
      <c r="GM34">
        <v>0.117823</v>
      </c>
      <c r="GN34">
        <v>0</v>
      </c>
      <c r="GO34">
        <v>25.6801</v>
      </c>
      <c r="GP34">
        <v>999.9</v>
      </c>
      <c r="GQ34">
        <v>64.7</v>
      </c>
      <c r="GR34">
        <v>28.8</v>
      </c>
      <c r="GS34">
        <v>25.3778</v>
      </c>
      <c r="GT34">
        <v>61.7772</v>
      </c>
      <c r="GU34">
        <v>32.8446</v>
      </c>
      <c r="GV34">
        <v>1</v>
      </c>
      <c r="GW34">
        <v>0.0095122</v>
      </c>
      <c r="GX34">
        <v>1.06606</v>
      </c>
      <c r="GY34">
        <v>20.2609</v>
      </c>
      <c r="GZ34">
        <v>5.22058</v>
      </c>
      <c r="HA34">
        <v>11.9081</v>
      </c>
      <c r="HB34">
        <v>4.96325</v>
      </c>
      <c r="HC34">
        <v>3.29125</v>
      </c>
      <c r="HD34">
        <v>9999</v>
      </c>
      <c r="HE34">
        <v>9999</v>
      </c>
      <c r="HF34">
        <v>9999</v>
      </c>
      <c r="HG34">
        <v>999.9</v>
      </c>
      <c r="HH34">
        <v>1.87667</v>
      </c>
      <c r="HI34">
        <v>1.87488</v>
      </c>
      <c r="HJ34">
        <v>1.87371</v>
      </c>
      <c r="HK34">
        <v>1.8728</v>
      </c>
      <c r="HL34">
        <v>1.87438</v>
      </c>
      <c r="HM34">
        <v>1.86935</v>
      </c>
      <c r="HN34">
        <v>1.87353</v>
      </c>
      <c r="HO34">
        <v>1.87866</v>
      </c>
      <c r="HP34">
        <v>0</v>
      </c>
      <c r="HQ34">
        <v>0</v>
      </c>
      <c r="HR34">
        <v>0</v>
      </c>
      <c r="HS34">
        <v>0</v>
      </c>
      <c r="HT34" t="s">
        <v>416</v>
      </c>
      <c r="HU34" t="s">
        <v>417</v>
      </c>
      <c r="HV34" t="s">
        <v>418</v>
      </c>
      <c r="HW34" t="s">
        <v>419</v>
      </c>
      <c r="HX34" t="s">
        <v>419</v>
      </c>
      <c r="HY34" t="s">
        <v>418</v>
      </c>
      <c r="HZ34">
        <v>0</v>
      </c>
      <c r="IA34">
        <v>100</v>
      </c>
      <c r="IB34">
        <v>100</v>
      </c>
      <c r="IC34">
        <v>0.885</v>
      </c>
      <c r="ID34">
        <v>0.3146</v>
      </c>
      <c r="IE34">
        <v>1.117677673883558</v>
      </c>
      <c r="IF34">
        <v>0.0006505169527216642</v>
      </c>
      <c r="IG34">
        <v>-9.946525650119643E-07</v>
      </c>
      <c r="IH34">
        <v>9.726639054903232E-11</v>
      </c>
      <c r="II34">
        <v>-0.046119360727324</v>
      </c>
      <c r="IJ34">
        <v>-0.001002495894158835</v>
      </c>
      <c r="IK34">
        <v>0.0007384742138202362</v>
      </c>
      <c r="IL34">
        <v>2.770066711642725E-07</v>
      </c>
      <c r="IM34">
        <v>0</v>
      </c>
      <c r="IN34">
        <v>1810</v>
      </c>
      <c r="IO34">
        <v>1</v>
      </c>
      <c r="IP34">
        <v>29</v>
      </c>
      <c r="IQ34">
        <v>1.1</v>
      </c>
      <c r="IR34">
        <v>1.1</v>
      </c>
      <c r="IS34">
        <v>2.20825</v>
      </c>
      <c r="IT34">
        <v>2.40967</v>
      </c>
      <c r="IU34">
        <v>1.42578</v>
      </c>
      <c r="IV34">
        <v>2.27295</v>
      </c>
      <c r="IW34">
        <v>1.54785</v>
      </c>
      <c r="IX34">
        <v>2.46094</v>
      </c>
      <c r="IY34">
        <v>32.3107</v>
      </c>
      <c r="IZ34">
        <v>15.3491</v>
      </c>
      <c r="JA34">
        <v>18</v>
      </c>
      <c r="JB34">
        <v>625.1559999999999</v>
      </c>
      <c r="JC34">
        <v>447.875</v>
      </c>
      <c r="JD34">
        <v>24.5365</v>
      </c>
      <c r="JE34">
        <v>27.3146</v>
      </c>
      <c r="JF34">
        <v>30.0004</v>
      </c>
      <c r="JG34">
        <v>27.3054</v>
      </c>
      <c r="JH34">
        <v>27.2652</v>
      </c>
      <c r="JI34">
        <v>44.2146</v>
      </c>
      <c r="JJ34">
        <v>7.91499</v>
      </c>
      <c r="JK34">
        <v>100</v>
      </c>
      <c r="JL34">
        <v>24.4176</v>
      </c>
      <c r="JM34">
        <v>1000</v>
      </c>
      <c r="JN34">
        <v>23.4693</v>
      </c>
      <c r="JO34">
        <v>95.1952</v>
      </c>
      <c r="JP34">
        <v>101.225</v>
      </c>
    </row>
    <row r="35" spans="1:276">
      <c r="A35">
        <v>19</v>
      </c>
      <c r="B35">
        <v>1690556239</v>
      </c>
      <c r="C35">
        <v>2197</v>
      </c>
      <c r="D35" t="s">
        <v>490</v>
      </c>
      <c r="E35" t="s">
        <v>491</v>
      </c>
      <c r="F35" t="s">
        <v>407</v>
      </c>
      <c r="I35" t="s">
        <v>408</v>
      </c>
      <c r="K35" t="s">
        <v>409</v>
      </c>
      <c r="L35" t="s">
        <v>410</v>
      </c>
      <c r="M35">
        <v>1690556239</v>
      </c>
      <c r="N35">
        <f>(O35)/1000</f>
        <v>0</v>
      </c>
      <c r="O35">
        <f>1000*CY35*AM35*(CU35-CV35)/(100*CN35*(1000-AM35*CU35))</f>
        <v>0</v>
      </c>
      <c r="P35">
        <f>CY35*AM35*(CT35-CS35*(1000-AM35*CV35)/(1000-AM35*CU35))/(100*CN35)</f>
        <v>0</v>
      </c>
      <c r="Q35">
        <f>CS35 - IF(AM35&gt;1, P35*CN35*100.0/(AO35*DG35), 0)</f>
        <v>0</v>
      </c>
      <c r="R35">
        <f>((X35-N35/2)*Q35-P35)/(X35+N35/2)</f>
        <v>0</v>
      </c>
      <c r="S35">
        <f>R35*(CZ35+DA35)/1000.0</f>
        <v>0</v>
      </c>
      <c r="T35">
        <f>(CS35 - IF(AM35&gt;1, P35*CN35*100.0/(AO35*DG35), 0))*(CZ35+DA35)/1000.0</f>
        <v>0</v>
      </c>
      <c r="U35">
        <f>2.0/((1/W35-1/V35)+SIGN(W35)*SQRT((1/W35-1/V35)*(1/W35-1/V35) + 4*CO35/((CO35+1)*(CO35+1))*(2*1/W35*1/V35-1/V35*1/V35)))</f>
        <v>0</v>
      </c>
      <c r="V35">
        <f>IF(LEFT(CP35,1)&lt;&gt;"0",IF(LEFT(CP35,1)="1",3.0,CQ35),$D$5+$E$5*(DG35*CZ35/($K$5*1000))+$F$5*(DG35*CZ35/($K$5*1000))*MAX(MIN(CN35,$J$5),$I$5)*MAX(MIN(CN35,$J$5),$I$5)+$G$5*MAX(MIN(CN35,$J$5),$I$5)*(DG35*CZ35/($K$5*1000))+$H$5*(DG35*CZ35/($K$5*1000))*(DG35*CZ35/($K$5*1000)))</f>
        <v>0</v>
      </c>
      <c r="W35">
        <f>N35*(1000-(1000*0.61365*exp(17.502*AA35/(240.97+AA35))/(CZ35+DA35)+CU35)/2)/(1000*0.61365*exp(17.502*AA35/(240.97+AA35))/(CZ35+DA35)-CU35)</f>
        <v>0</v>
      </c>
      <c r="X35">
        <f>1/((CO35+1)/(U35/1.6)+1/(V35/1.37)) + CO35/((CO35+1)/(U35/1.6) + CO35/(V35/1.37))</f>
        <v>0</v>
      </c>
      <c r="Y35">
        <f>(CJ35*CM35)</f>
        <v>0</v>
      </c>
      <c r="Z35">
        <f>(DB35+(Y35+2*0.95*5.67E-8*(((DB35+$B$7)+273)^4-(DB35+273)^4)-44100*N35)/(1.84*29.3*V35+8*0.95*5.67E-8*(DB35+273)^3))</f>
        <v>0</v>
      </c>
      <c r="AA35">
        <f>($C$7*DC35+$D$7*DD35+$E$7*Z35)</f>
        <v>0</v>
      </c>
      <c r="AB35">
        <f>0.61365*exp(17.502*AA35/(240.97+AA35))</f>
        <v>0</v>
      </c>
      <c r="AC35">
        <f>(AD35/AE35*100)</f>
        <v>0</v>
      </c>
      <c r="AD35">
        <f>CU35*(CZ35+DA35)/1000</f>
        <v>0</v>
      </c>
      <c r="AE35">
        <f>0.61365*exp(17.502*DB35/(240.97+DB35))</f>
        <v>0</v>
      </c>
      <c r="AF35">
        <f>(AB35-CU35*(CZ35+DA35)/1000)</f>
        <v>0</v>
      </c>
      <c r="AG35">
        <f>(-N35*44100)</f>
        <v>0</v>
      </c>
      <c r="AH35">
        <f>2*29.3*V35*0.92*(DB35-AA35)</f>
        <v>0</v>
      </c>
      <c r="AI35">
        <f>2*0.95*5.67E-8*(((DB35+$B$7)+273)^4-(AA35+273)^4)</f>
        <v>0</v>
      </c>
      <c r="AJ35">
        <f>Y35+AI35+AG35+AH35</f>
        <v>0</v>
      </c>
      <c r="AK35">
        <v>0</v>
      </c>
      <c r="AL35">
        <v>0</v>
      </c>
      <c r="AM35">
        <f>IF(AK35*$H$13&gt;=AO35,1.0,(AO35/(AO35-AK35*$H$13)))</f>
        <v>0</v>
      </c>
      <c r="AN35">
        <f>(AM35-1)*100</f>
        <v>0</v>
      </c>
      <c r="AO35">
        <f>MAX(0,($B$13+$C$13*DG35)/(1+$D$13*DG35)*CZ35/(DB35+273)*$E$13)</f>
        <v>0</v>
      </c>
      <c r="AP35" t="s">
        <v>443</v>
      </c>
      <c r="AQ35">
        <v>10560.6</v>
      </c>
      <c r="AR35">
        <v>504.7384615384616</v>
      </c>
      <c r="AS35">
        <v>1295.03</v>
      </c>
      <c r="AT35">
        <f>1-AR35/AS35</f>
        <v>0</v>
      </c>
      <c r="AU35">
        <v>-1.584001401611599</v>
      </c>
      <c r="AV35" t="s">
        <v>492</v>
      </c>
      <c r="AW35">
        <v>10569.6</v>
      </c>
      <c r="AX35">
        <v>404.1203846153846</v>
      </c>
      <c r="AY35">
        <v>461.23</v>
      </c>
      <c r="AZ35">
        <f>1-AX35/AY35</f>
        <v>0</v>
      </c>
      <c r="BA35">
        <v>0.5</v>
      </c>
      <c r="BB35">
        <f>CK35</f>
        <v>0</v>
      </c>
      <c r="BC35">
        <f>P35</f>
        <v>0</v>
      </c>
      <c r="BD35">
        <f>AZ35*BA35*BB35</f>
        <v>0</v>
      </c>
      <c r="BE35">
        <f>(BC35-AU35)/BB35</f>
        <v>0</v>
      </c>
      <c r="BF35">
        <f>(AS35-AY35)/AY35</f>
        <v>0</v>
      </c>
      <c r="BG35">
        <f>AR35/(AT35+AR35/AY35)</f>
        <v>0</v>
      </c>
      <c r="BH35" t="s">
        <v>411</v>
      </c>
      <c r="BI35">
        <v>0</v>
      </c>
      <c r="BJ35">
        <f>IF(BI35&lt;&gt;0, BI35, BG35)</f>
        <v>0</v>
      </c>
      <c r="BK35">
        <f>1-BJ35/AY35</f>
        <v>0</v>
      </c>
      <c r="BL35">
        <f>(AY35-AX35)/(AY35-BJ35)</f>
        <v>0</v>
      </c>
      <c r="BM35">
        <f>(AS35-AY35)/(AS35-BJ35)</f>
        <v>0</v>
      </c>
      <c r="BN35">
        <f>(AY35-AX35)/(AY35-AR35)</f>
        <v>0</v>
      </c>
      <c r="BO35">
        <f>(AS35-AY35)/(AS35-AR35)</f>
        <v>0</v>
      </c>
      <c r="BP35">
        <f>(BL35*BJ35/AX35)</f>
        <v>0</v>
      </c>
      <c r="BQ35">
        <f>(1-BP35)</f>
        <v>0</v>
      </c>
      <c r="BR35" t="s">
        <v>411</v>
      </c>
      <c r="BS35" t="s">
        <v>411</v>
      </c>
      <c r="BT35" t="s">
        <v>411</v>
      </c>
      <c r="BU35" t="s">
        <v>411</v>
      </c>
      <c r="BV35" t="s">
        <v>411</v>
      </c>
      <c r="BW35" t="s">
        <v>411</v>
      </c>
      <c r="BX35" t="s">
        <v>411</v>
      </c>
      <c r="BY35" t="s">
        <v>411</v>
      </c>
      <c r="BZ35" t="s">
        <v>411</v>
      </c>
      <c r="CA35" t="s">
        <v>411</v>
      </c>
      <c r="CB35" t="s">
        <v>411</v>
      </c>
      <c r="CC35" t="s">
        <v>411</v>
      </c>
      <c r="CD35" t="s">
        <v>411</v>
      </c>
      <c r="CE35" t="s">
        <v>411</v>
      </c>
      <c r="CF35" t="s">
        <v>411</v>
      </c>
      <c r="CG35" t="s">
        <v>411</v>
      </c>
      <c r="CH35" t="s">
        <v>411</v>
      </c>
      <c r="CI35" t="s">
        <v>411</v>
      </c>
      <c r="CJ35">
        <f>$B$11*DH35+$C$11*DI35+$F$11*DT35*(1-DW35)</f>
        <v>0</v>
      </c>
      <c r="CK35">
        <f>CJ35*CL35</f>
        <v>0</v>
      </c>
      <c r="CL35">
        <f>($B$11*$D$9+$C$11*$D$9+$F$11*((EG35+DY35)/MAX(EG35+DY35+EH35, 0.1)*$I$9+EH35/MAX(EG35+DY35+EH35, 0.1)*$J$9))/($B$11+$C$11+$F$11)</f>
        <v>0</v>
      </c>
      <c r="CM35">
        <f>($B$11*$K$9+$C$11*$K$9+$F$11*((EG35+DY35)/MAX(EG35+DY35+EH35, 0.1)*$P$9+EH35/MAX(EG35+DY35+EH35, 0.1)*$Q$9))/($B$11+$C$11+$F$11)</f>
        <v>0</v>
      </c>
      <c r="CN35">
        <v>6</v>
      </c>
      <c r="CO35">
        <v>0.5</v>
      </c>
      <c r="CP35" t="s">
        <v>413</v>
      </c>
      <c r="CQ35">
        <v>2</v>
      </c>
      <c r="CR35">
        <v>1690556239</v>
      </c>
      <c r="CS35">
        <v>1186.7</v>
      </c>
      <c r="CT35">
        <v>1200.95</v>
      </c>
      <c r="CU35">
        <v>23.7879</v>
      </c>
      <c r="CV35">
        <v>20.887</v>
      </c>
      <c r="CW35">
        <v>1185.83</v>
      </c>
      <c r="CX35">
        <v>23.4567</v>
      </c>
      <c r="CY35">
        <v>600.102</v>
      </c>
      <c r="CZ35">
        <v>101.347</v>
      </c>
      <c r="DA35">
        <v>0.100444</v>
      </c>
      <c r="DB35">
        <v>27.0202</v>
      </c>
      <c r="DC35">
        <v>27.4301</v>
      </c>
      <c r="DD35">
        <v>999.9</v>
      </c>
      <c r="DE35">
        <v>0</v>
      </c>
      <c r="DF35">
        <v>0</v>
      </c>
      <c r="DG35">
        <v>9982.5</v>
      </c>
      <c r="DH35">
        <v>0</v>
      </c>
      <c r="DI35">
        <v>1187.74</v>
      </c>
      <c r="DJ35">
        <v>-14.2511</v>
      </c>
      <c r="DK35">
        <v>1215.62</v>
      </c>
      <c r="DL35">
        <v>1226.57</v>
      </c>
      <c r="DM35">
        <v>2.90093</v>
      </c>
      <c r="DN35">
        <v>1200.95</v>
      </c>
      <c r="DO35">
        <v>20.887</v>
      </c>
      <c r="DP35">
        <v>2.41082</v>
      </c>
      <c r="DQ35">
        <v>2.11682</v>
      </c>
      <c r="DR35">
        <v>20.4366</v>
      </c>
      <c r="DS35">
        <v>18.3463</v>
      </c>
      <c r="DT35">
        <v>1499.99</v>
      </c>
      <c r="DU35">
        <v>0.973002</v>
      </c>
      <c r="DV35">
        <v>0.0269982</v>
      </c>
      <c r="DW35">
        <v>0</v>
      </c>
      <c r="DX35">
        <v>404.214</v>
      </c>
      <c r="DY35">
        <v>4.99931</v>
      </c>
      <c r="DZ35">
        <v>8616.639999999999</v>
      </c>
      <c r="EA35">
        <v>13259.2</v>
      </c>
      <c r="EB35">
        <v>38.812</v>
      </c>
      <c r="EC35">
        <v>40</v>
      </c>
      <c r="ED35">
        <v>39.25</v>
      </c>
      <c r="EE35">
        <v>39</v>
      </c>
      <c r="EF35">
        <v>39.75</v>
      </c>
      <c r="EG35">
        <v>1454.63</v>
      </c>
      <c r="EH35">
        <v>40.36</v>
      </c>
      <c r="EI35">
        <v>0</v>
      </c>
      <c r="EJ35">
        <v>121.9000000953674</v>
      </c>
      <c r="EK35">
        <v>0</v>
      </c>
      <c r="EL35">
        <v>404.1203846153846</v>
      </c>
      <c r="EM35">
        <v>0.8777435930044976</v>
      </c>
      <c r="EN35">
        <v>-46.18427362464215</v>
      </c>
      <c r="EO35">
        <v>8622.388076923078</v>
      </c>
      <c r="EP35">
        <v>15</v>
      </c>
      <c r="EQ35">
        <v>1690556207.5</v>
      </c>
      <c r="ER35" t="s">
        <v>493</v>
      </c>
      <c r="ES35">
        <v>1690556207.5</v>
      </c>
      <c r="ET35">
        <v>1690556195</v>
      </c>
      <c r="EU35">
        <v>19</v>
      </c>
      <c r="EV35">
        <v>0.219</v>
      </c>
      <c r="EW35">
        <v>-0.008999999999999999</v>
      </c>
      <c r="EX35">
        <v>0.854</v>
      </c>
      <c r="EY35">
        <v>0.34</v>
      </c>
      <c r="EZ35">
        <v>1200</v>
      </c>
      <c r="FA35">
        <v>24</v>
      </c>
      <c r="FB35">
        <v>0.25</v>
      </c>
      <c r="FC35">
        <v>0.18</v>
      </c>
      <c r="FD35">
        <v>-13.6085175</v>
      </c>
      <c r="FE35">
        <v>-3.239091557223241</v>
      </c>
      <c r="FF35">
        <v>0.3178088709330656</v>
      </c>
      <c r="FG35">
        <v>0</v>
      </c>
      <c r="FH35">
        <v>1187.059666666667</v>
      </c>
      <c r="FI35">
        <v>-0.8662958843177879</v>
      </c>
      <c r="FJ35">
        <v>0.1079346510111193</v>
      </c>
      <c r="FK35">
        <v>1</v>
      </c>
      <c r="FL35">
        <v>1.46161385</v>
      </c>
      <c r="FM35">
        <v>7.575314499061913</v>
      </c>
      <c r="FN35">
        <v>0.738236051004506</v>
      </c>
      <c r="FO35">
        <v>0</v>
      </c>
      <c r="FP35">
        <v>24.48314</v>
      </c>
      <c r="FQ35">
        <v>-2.98837107897663</v>
      </c>
      <c r="FR35">
        <v>0.2283432089348545</v>
      </c>
      <c r="FS35">
        <v>0</v>
      </c>
      <c r="FT35">
        <v>1</v>
      </c>
      <c r="FU35">
        <v>4</v>
      </c>
      <c r="FV35" t="s">
        <v>494</v>
      </c>
      <c r="FW35">
        <v>3.17768</v>
      </c>
      <c r="FX35">
        <v>2.79725</v>
      </c>
      <c r="FY35">
        <v>0.214412</v>
      </c>
      <c r="FZ35">
        <v>0.21699</v>
      </c>
      <c r="GA35">
        <v>0.119441</v>
      </c>
      <c r="GB35">
        <v>0.110198</v>
      </c>
      <c r="GC35">
        <v>24553</v>
      </c>
      <c r="GD35">
        <v>19489.8</v>
      </c>
      <c r="GE35">
        <v>29211.2</v>
      </c>
      <c r="GF35">
        <v>24384</v>
      </c>
      <c r="GG35">
        <v>32702.7</v>
      </c>
      <c r="GH35">
        <v>31658.5</v>
      </c>
      <c r="GI35">
        <v>40289</v>
      </c>
      <c r="GJ35">
        <v>39778.1</v>
      </c>
      <c r="GK35">
        <v>2.16162</v>
      </c>
      <c r="GL35">
        <v>1.89613</v>
      </c>
      <c r="GM35">
        <v>0.09338929999999999</v>
      </c>
      <c r="GN35">
        <v>0</v>
      </c>
      <c r="GO35">
        <v>25.902</v>
      </c>
      <c r="GP35">
        <v>999.9</v>
      </c>
      <c r="GQ35">
        <v>64.7</v>
      </c>
      <c r="GR35">
        <v>28.9</v>
      </c>
      <c r="GS35">
        <v>25.5251</v>
      </c>
      <c r="GT35">
        <v>62.0872</v>
      </c>
      <c r="GU35">
        <v>33.2853</v>
      </c>
      <c r="GV35">
        <v>1</v>
      </c>
      <c r="GW35">
        <v>0.0177642</v>
      </c>
      <c r="GX35">
        <v>0.555716</v>
      </c>
      <c r="GY35">
        <v>20.2642</v>
      </c>
      <c r="GZ35">
        <v>5.22343</v>
      </c>
      <c r="HA35">
        <v>11.9081</v>
      </c>
      <c r="HB35">
        <v>4.9633</v>
      </c>
      <c r="HC35">
        <v>3.29133</v>
      </c>
      <c r="HD35">
        <v>9999</v>
      </c>
      <c r="HE35">
        <v>9999</v>
      </c>
      <c r="HF35">
        <v>9999</v>
      </c>
      <c r="HG35">
        <v>999.9</v>
      </c>
      <c r="HH35">
        <v>1.87668</v>
      </c>
      <c r="HI35">
        <v>1.87497</v>
      </c>
      <c r="HJ35">
        <v>1.87375</v>
      </c>
      <c r="HK35">
        <v>1.87285</v>
      </c>
      <c r="HL35">
        <v>1.87439</v>
      </c>
      <c r="HM35">
        <v>1.86935</v>
      </c>
      <c r="HN35">
        <v>1.87356</v>
      </c>
      <c r="HO35">
        <v>1.87865</v>
      </c>
      <c r="HP35">
        <v>0</v>
      </c>
      <c r="HQ35">
        <v>0</v>
      </c>
      <c r="HR35">
        <v>0</v>
      </c>
      <c r="HS35">
        <v>0</v>
      </c>
      <c r="HT35" t="s">
        <v>416</v>
      </c>
      <c r="HU35" t="s">
        <v>417</v>
      </c>
      <c r="HV35" t="s">
        <v>418</v>
      </c>
      <c r="HW35" t="s">
        <v>419</v>
      </c>
      <c r="HX35" t="s">
        <v>419</v>
      </c>
      <c r="HY35" t="s">
        <v>418</v>
      </c>
      <c r="HZ35">
        <v>0</v>
      </c>
      <c r="IA35">
        <v>100</v>
      </c>
      <c r="IB35">
        <v>100</v>
      </c>
      <c r="IC35">
        <v>0.87</v>
      </c>
      <c r="ID35">
        <v>0.3312</v>
      </c>
      <c r="IE35">
        <v>1.336331609675031</v>
      </c>
      <c r="IF35">
        <v>0.0006505169527216642</v>
      </c>
      <c r="IG35">
        <v>-9.946525650119643E-07</v>
      </c>
      <c r="IH35">
        <v>9.726639054903232E-11</v>
      </c>
      <c r="II35">
        <v>-0.05519736865536636</v>
      </c>
      <c r="IJ35">
        <v>-0.001002495894158835</v>
      </c>
      <c r="IK35">
        <v>0.0007384742138202362</v>
      </c>
      <c r="IL35">
        <v>2.770066711642725E-07</v>
      </c>
      <c r="IM35">
        <v>0</v>
      </c>
      <c r="IN35">
        <v>1810</v>
      </c>
      <c r="IO35">
        <v>1</v>
      </c>
      <c r="IP35">
        <v>29</v>
      </c>
      <c r="IQ35">
        <v>0.5</v>
      </c>
      <c r="IR35">
        <v>0.7</v>
      </c>
      <c r="IS35">
        <v>2.55737</v>
      </c>
      <c r="IT35">
        <v>2.40234</v>
      </c>
      <c r="IU35">
        <v>1.42578</v>
      </c>
      <c r="IV35">
        <v>2.27295</v>
      </c>
      <c r="IW35">
        <v>1.54785</v>
      </c>
      <c r="IX35">
        <v>2.32666</v>
      </c>
      <c r="IY35">
        <v>32.4433</v>
      </c>
      <c r="IZ35">
        <v>15.3228</v>
      </c>
      <c r="JA35">
        <v>18</v>
      </c>
      <c r="JB35">
        <v>625.712</v>
      </c>
      <c r="JC35">
        <v>444.861</v>
      </c>
      <c r="JD35">
        <v>24.258</v>
      </c>
      <c r="JE35">
        <v>27.4475</v>
      </c>
      <c r="JF35">
        <v>30.0007</v>
      </c>
      <c r="JG35">
        <v>27.4032</v>
      </c>
      <c r="JH35">
        <v>27.3519</v>
      </c>
      <c r="JI35">
        <v>51.1957</v>
      </c>
      <c r="JJ35">
        <v>25.9013</v>
      </c>
      <c r="JK35">
        <v>100</v>
      </c>
      <c r="JL35">
        <v>24.2573</v>
      </c>
      <c r="JM35">
        <v>1200</v>
      </c>
      <c r="JN35">
        <v>20.1783</v>
      </c>
      <c r="JO35">
        <v>95.1712</v>
      </c>
      <c r="JP35">
        <v>101.208</v>
      </c>
    </row>
    <row r="36" spans="1:276">
      <c r="A36">
        <v>20</v>
      </c>
      <c r="B36">
        <v>1690556316</v>
      </c>
      <c r="C36">
        <v>2274</v>
      </c>
      <c r="D36" t="s">
        <v>495</v>
      </c>
      <c r="E36" t="s">
        <v>496</v>
      </c>
      <c r="F36" t="s">
        <v>407</v>
      </c>
      <c r="I36" t="s">
        <v>408</v>
      </c>
      <c r="K36" t="s">
        <v>409</v>
      </c>
      <c r="L36" t="s">
        <v>410</v>
      </c>
      <c r="M36">
        <v>1690556316</v>
      </c>
      <c r="N36">
        <f>(O36)/1000</f>
        <v>0</v>
      </c>
      <c r="O36">
        <f>1000*CY36*AM36*(CU36-CV36)/(100*CN36*(1000-AM36*CU36))</f>
        <v>0</v>
      </c>
      <c r="P36">
        <f>CY36*AM36*(CT36-CS36*(1000-AM36*CV36)/(1000-AM36*CU36))/(100*CN36)</f>
        <v>0</v>
      </c>
      <c r="Q36">
        <f>CS36 - IF(AM36&gt;1, P36*CN36*100.0/(AO36*DG36), 0)</f>
        <v>0</v>
      </c>
      <c r="R36">
        <f>((X36-N36/2)*Q36-P36)/(X36+N36/2)</f>
        <v>0</v>
      </c>
      <c r="S36">
        <f>R36*(CZ36+DA36)/1000.0</f>
        <v>0</v>
      </c>
      <c r="T36">
        <f>(CS36 - IF(AM36&gt;1, P36*CN36*100.0/(AO36*DG36), 0))*(CZ36+DA36)/1000.0</f>
        <v>0</v>
      </c>
      <c r="U36">
        <f>2.0/((1/W36-1/V36)+SIGN(W36)*SQRT((1/W36-1/V36)*(1/W36-1/V36) + 4*CO36/((CO36+1)*(CO36+1))*(2*1/W36*1/V36-1/V36*1/V36)))</f>
        <v>0</v>
      </c>
      <c r="V36">
        <f>IF(LEFT(CP36,1)&lt;&gt;"0",IF(LEFT(CP36,1)="1",3.0,CQ36),$D$5+$E$5*(DG36*CZ36/($K$5*1000))+$F$5*(DG36*CZ36/($K$5*1000))*MAX(MIN(CN36,$J$5),$I$5)*MAX(MIN(CN36,$J$5),$I$5)+$G$5*MAX(MIN(CN36,$J$5),$I$5)*(DG36*CZ36/($K$5*1000))+$H$5*(DG36*CZ36/($K$5*1000))*(DG36*CZ36/($K$5*1000)))</f>
        <v>0</v>
      </c>
      <c r="W36">
        <f>N36*(1000-(1000*0.61365*exp(17.502*AA36/(240.97+AA36))/(CZ36+DA36)+CU36)/2)/(1000*0.61365*exp(17.502*AA36/(240.97+AA36))/(CZ36+DA36)-CU36)</f>
        <v>0</v>
      </c>
      <c r="X36">
        <f>1/((CO36+1)/(U36/1.6)+1/(V36/1.37)) + CO36/((CO36+1)/(U36/1.6) + CO36/(V36/1.37))</f>
        <v>0</v>
      </c>
      <c r="Y36">
        <f>(CJ36*CM36)</f>
        <v>0</v>
      </c>
      <c r="Z36">
        <f>(DB36+(Y36+2*0.95*5.67E-8*(((DB36+$B$7)+273)^4-(DB36+273)^4)-44100*N36)/(1.84*29.3*V36+8*0.95*5.67E-8*(DB36+273)^3))</f>
        <v>0</v>
      </c>
      <c r="AA36">
        <f>($C$7*DC36+$D$7*DD36+$E$7*Z36)</f>
        <v>0</v>
      </c>
      <c r="AB36">
        <f>0.61365*exp(17.502*AA36/(240.97+AA36))</f>
        <v>0</v>
      </c>
      <c r="AC36">
        <f>(AD36/AE36*100)</f>
        <v>0</v>
      </c>
      <c r="AD36">
        <f>CU36*(CZ36+DA36)/1000</f>
        <v>0</v>
      </c>
      <c r="AE36">
        <f>0.61365*exp(17.502*DB36/(240.97+DB36))</f>
        <v>0</v>
      </c>
      <c r="AF36">
        <f>(AB36-CU36*(CZ36+DA36)/1000)</f>
        <v>0</v>
      </c>
      <c r="AG36">
        <f>(-N36*44100)</f>
        <v>0</v>
      </c>
      <c r="AH36">
        <f>2*29.3*V36*0.92*(DB36-AA36)</f>
        <v>0</v>
      </c>
      <c r="AI36">
        <f>2*0.95*5.67E-8*(((DB36+$B$7)+273)^4-(AA36+273)^4)</f>
        <v>0</v>
      </c>
      <c r="AJ36">
        <f>Y36+AI36+AG36+AH36</f>
        <v>0</v>
      </c>
      <c r="AK36">
        <v>0</v>
      </c>
      <c r="AL36">
        <v>0</v>
      </c>
      <c r="AM36">
        <f>IF(AK36*$H$13&gt;=AO36,1.0,(AO36/(AO36-AK36*$H$13)))</f>
        <v>0</v>
      </c>
      <c r="AN36">
        <f>(AM36-1)*100</f>
        <v>0</v>
      </c>
      <c r="AO36">
        <f>MAX(0,($B$13+$C$13*DG36)/(1+$D$13*DG36)*CZ36/(DB36+273)*$E$13)</f>
        <v>0</v>
      </c>
      <c r="AP36" t="s">
        <v>443</v>
      </c>
      <c r="AQ36">
        <v>10560.6</v>
      </c>
      <c r="AR36">
        <v>504.7384615384616</v>
      </c>
      <c r="AS36">
        <v>1295.03</v>
      </c>
      <c r="AT36">
        <f>1-AR36/AS36</f>
        <v>0</v>
      </c>
      <c r="AU36">
        <v>-1.584001401611599</v>
      </c>
      <c r="AV36" t="s">
        <v>497</v>
      </c>
      <c r="AW36">
        <v>10570.2</v>
      </c>
      <c r="AX36">
        <v>406.5183846153846</v>
      </c>
      <c r="AY36">
        <v>464.42</v>
      </c>
      <c r="AZ36">
        <f>1-AX36/AY36</f>
        <v>0</v>
      </c>
      <c r="BA36">
        <v>0.5</v>
      </c>
      <c r="BB36">
        <f>CK36</f>
        <v>0</v>
      </c>
      <c r="BC36">
        <f>P36</f>
        <v>0</v>
      </c>
      <c r="BD36">
        <f>AZ36*BA36*BB36</f>
        <v>0</v>
      </c>
      <c r="BE36">
        <f>(BC36-AU36)/BB36</f>
        <v>0</v>
      </c>
      <c r="BF36">
        <f>(AS36-AY36)/AY36</f>
        <v>0</v>
      </c>
      <c r="BG36">
        <f>AR36/(AT36+AR36/AY36)</f>
        <v>0</v>
      </c>
      <c r="BH36" t="s">
        <v>411</v>
      </c>
      <c r="BI36">
        <v>0</v>
      </c>
      <c r="BJ36">
        <f>IF(BI36&lt;&gt;0, BI36, BG36)</f>
        <v>0</v>
      </c>
      <c r="BK36">
        <f>1-BJ36/AY36</f>
        <v>0</v>
      </c>
      <c r="BL36">
        <f>(AY36-AX36)/(AY36-BJ36)</f>
        <v>0</v>
      </c>
      <c r="BM36">
        <f>(AS36-AY36)/(AS36-BJ36)</f>
        <v>0</v>
      </c>
      <c r="BN36">
        <f>(AY36-AX36)/(AY36-AR36)</f>
        <v>0</v>
      </c>
      <c r="BO36">
        <f>(AS36-AY36)/(AS36-AR36)</f>
        <v>0</v>
      </c>
      <c r="BP36">
        <f>(BL36*BJ36/AX36)</f>
        <v>0</v>
      </c>
      <c r="BQ36">
        <f>(1-BP36)</f>
        <v>0</v>
      </c>
      <c r="BR36" t="s">
        <v>411</v>
      </c>
      <c r="BS36" t="s">
        <v>411</v>
      </c>
      <c r="BT36" t="s">
        <v>411</v>
      </c>
      <c r="BU36" t="s">
        <v>411</v>
      </c>
      <c r="BV36" t="s">
        <v>411</v>
      </c>
      <c r="BW36" t="s">
        <v>411</v>
      </c>
      <c r="BX36" t="s">
        <v>411</v>
      </c>
      <c r="BY36" t="s">
        <v>411</v>
      </c>
      <c r="BZ36" t="s">
        <v>411</v>
      </c>
      <c r="CA36" t="s">
        <v>411</v>
      </c>
      <c r="CB36" t="s">
        <v>411</v>
      </c>
      <c r="CC36" t="s">
        <v>411</v>
      </c>
      <c r="CD36" t="s">
        <v>411</v>
      </c>
      <c r="CE36" t="s">
        <v>411</v>
      </c>
      <c r="CF36" t="s">
        <v>411</v>
      </c>
      <c r="CG36" t="s">
        <v>411</v>
      </c>
      <c r="CH36" t="s">
        <v>411</v>
      </c>
      <c r="CI36" t="s">
        <v>411</v>
      </c>
      <c r="CJ36">
        <f>$B$11*DH36+$C$11*DI36+$F$11*DT36*(1-DW36)</f>
        <v>0</v>
      </c>
      <c r="CK36">
        <f>CJ36*CL36</f>
        <v>0</v>
      </c>
      <c r="CL36">
        <f>($B$11*$D$9+$C$11*$D$9+$F$11*((EG36+DY36)/MAX(EG36+DY36+EH36, 0.1)*$I$9+EH36/MAX(EG36+DY36+EH36, 0.1)*$J$9))/($B$11+$C$11+$F$11)</f>
        <v>0</v>
      </c>
      <c r="CM36">
        <f>($B$11*$K$9+$C$11*$K$9+$F$11*((EG36+DY36)/MAX(EG36+DY36+EH36, 0.1)*$P$9+EH36/MAX(EG36+DY36+EH36, 0.1)*$Q$9))/($B$11+$C$11+$F$11)</f>
        <v>0</v>
      </c>
      <c r="CN36">
        <v>6</v>
      </c>
      <c r="CO36">
        <v>0.5</v>
      </c>
      <c r="CP36" t="s">
        <v>413</v>
      </c>
      <c r="CQ36">
        <v>2</v>
      </c>
      <c r="CR36">
        <v>1690556316</v>
      </c>
      <c r="CS36">
        <v>1485.833</v>
      </c>
      <c r="CT36">
        <v>1500.01</v>
      </c>
      <c r="CU36">
        <v>23.2184</v>
      </c>
      <c r="CV36">
        <v>22.4782</v>
      </c>
      <c r="CW36">
        <v>1485.53</v>
      </c>
      <c r="CX36">
        <v>22.9304</v>
      </c>
      <c r="CY36">
        <v>600.149</v>
      </c>
      <c r="CZ36">
        <v>101.347</v>
      </c>
      <c r="DA36">
        <v>0.100053</v>
      </c>
      <c r="DB36">
        <v>27.0489</v>
      </c>
      <c r="DC36">
        <v>27.5434</v>
      </c>
      <c r="DD36">
        <v>999.9</v>
      </c>
      <c r="DE36">
        <v>0</v>
      </c>
      <c r="DF36">
        <v>0</v>
      </c>
      <c r="DG36">
        <v>10015.6</v>
      </c>
      <c r="DH36">
        <v>0</v>
      </c>
      <c r="DI36">
        <v>1192.86</v>
      </c>
      <c r="DJ36">
        <v>-14.0531</v>
      </c>
      <c r="DK36">
        <v>1521.32</v>
      </c>
      <c r="DL36">
        <v>1534.51</v>
      </c>
      <c r="DM36">
        <v>0.76572</v>
      </c>
      <c r="DN36">
        <v>1500.01</v>
      </c>
      <c r="DO36">
        <v>22.4782</v>
      </c>
      <c r="DP36">
        <v>2.35569</v>
      </c>
      <c r="DQ36">
        <v>2.27809</v>
      </c>
      <c r="DR36">
        <v>20.0624</v>
      </c>
      <c r="DS36">
        <v>19.5223</v>
      </c>
      <c r="DT36">
        <v>1500.03</v>
      </c>
      <c r="DU36">
        <v>0.973002</v>
      </c>
      <c r="DV36">
        <v>0.0269982</v>
      </c>
      <c r="DW36">
        <v>0</v>
      </c>
      <c r="DX36">
        <v>406.081</v>
      </c>
      <c r="DY36">
        <v>4.99931</v>
      </c>
      <c r="DZ36">
        <v>8592.09</v>
      </c>
      <c r="EA36">
        <v>13259.5</v>
      </c>
      <c r="EB36">
        <v>38.625</v>
      </c>
      <c r="EC36">
        <v>39.875</v>
      </c>
      <c r="ED36">
        <v>39.062</v>
      </c>
      <c r="EE36">
        <v>38.937</v>
      </c>
      <c r="EF36">
        <v>39.625</v>
      </c>
      <c r="EG36">
        <v>1454.67</v>
      </c>
      <c r="EH36">
        <v>40.36</v>
      </c>
      <c r="EI36">
        <v>0</v>
      </c>
      <c r="EJ36">
        <v>76.5</v>
      </c>
      <c r="EK36">
        <v>0</v>
      </c>
      <c r="EL36">
        <v>406.5183846153846</v>
      </c>
      <c r="EM36">
        <v>-3.120410268055437</v>
      </c>
      <c r="EN36">
        <v>-65.53982901236348</v>
      </c>
      <c r="EO36">
        <v>8600.83076923077</v>
      </c>
      <c r="EP36">
        <v>15</v>
      </c>
      <c r="EQ36">
        <v>1690556336</v>
      </c>
      <c r="ER36" t="s">
        <v>498</v>
      </c>
      <c r="ES36">
        <v>1690556334</v>
      </c>
      <c r="ET36">
        <v>1690556336</v>
      </c>
      <c r="EU36">
        <v>20</v>
      </c>
      <c r="EV36">
        <v>-0.1</v>
      </c>
      <c r="EW36">
        <v>-0.002</v>
      </c>
      <c r="EX36">
        <v>0.303</v>
      </c>
      <c r="EY36">
        <v>0.288</v>
      </c>
      <c r="EZ36">
        <v>1500</v>
      </c>
      <c r="FA36">
        <v>23</v>
      </c>
      <c r="FB36">
        <v>0.2</v>
      </c>
      <c r="FC36">
        <v>0.11</v>
      </c>
      <c r="FD36">
        <v>-14.1986575</v>
      </c>
      <c r="FE36">
        <v>0.2821879924953585</v>
      </c>
      <c r="FF36">
        <v>0.06868076836895472</v>
      </c>
      <c r="FG36">
        <v>1</v>
      </c>
      <c r="FH36">
        <v>1485.867666666667</v>
      </c>
      <c r="FI36">
        <v>1.096418242492027</v>
      </c>
      <c r="FJ36">
        <v>0.08163672920664408</v>
      </c>
      <c r="FK36">
        <v>1</v>
      </c>
      <c r="FL36">
        <v>0.744804025</v>
      </c>
      <c r="FM36">
        <v>0.1695539549718573</v>
      </c>
      <c r="FN36">
        <v>0.01698915747835586</v>
      </c>
      <c r="FO36">
        <v>1</v>
      </c>
      <c r="FP36">
        <v>23.23295333333333</v>
      </c>
      <c r="FQ36">
        <v>0.1416026696329177</v>
      </c>
      <c r="FR36">
        <v>0.01076276709566601</v>
      </c>
      <c r="FS36">
        <v>1</v>
      </c>
      <c r="FT36">
        <v>4</v>
      </c>
      <c r="FU36">
        <v>4</v>
      </c>
      <c r="FV36" t="s">
        <v>415</v>
      </c>
      <c r="FW36">
        <v>3.17768</v>
      </c>
      <c r="FX36">
        <v>2.79714</v>
      </c>
      <c r="FY36">
        <v>0.246358</v>
      </c>
      <c r="FZ36">
        <v>0.248836</v>
      </c>
      <c r="GA36">
        <v>0.117533</v>
      </c>
      <c r="GB36">
        <v>0.115941</v>
      </c>
      <c r="GC36">
        <v>23548.5</v>
      </c>
      <c r="GD36">
        <v>18692.2</v>
      </c>
      <c r="GE36">
        <v>29204.4</v>
      </c>
      <c r="GF36">
        <v>24378.2</v>
      </c>
      <c r="GG36">
        <v>32769.7</v>
      </c>
      <c r="GH36">
        <v>31445.3</v>
      </c>
      <c r="GI36">
        <v>40280.3</v>
      </c>
      <c r="GJ36">
        <v>39769.3</v>
      </c>
      <c r="GK36">
        <v>2.1599</v>
      </c>
      <c r="GL36">
        <v>1.8989</v>
      </c>
      <c r="GM36">
        <v>0.0877604</v>
      </c>
      <c r="GN36">
        <v>0</v>
      </c>
      <c r="GO36">
        <v>26.1078</v>
      </c>
      <c r="GP36">
        <v>999.9</v>
      </c>
      <c r="GQ36">
        <v>64.7</v>
      </c>
      <c r="GR36">
        <v>28.9</v>
      </c>
      <c r="GS36">
        <v>25.5274</v>
      </c>
      <c r="GT36">
        <v>61.9472</v>
      </c>
      <c r="GU36">
        <v>32.6562</v>
      </c>
      <c r="GV36">
        <v>1</v>
      </c>
      <c r="GW36">
        <v>0.0288389</v>
      </c>
      <c r="GX36">
        <v>1.42997</v>
      </c>
      <c r="GY36">
        <v>20.2589</v>
      </c>
      <c r="GZ36">
        <v>5.22747</v>
      </c>
      <c r="HA36">
        <v>11.9081</v>
      </c>
      <c r="HB36">
        <v>4.96385</v>
      </c>
      <c r="HC36">
        <v>3.292</v>
      </c>
      <c r="HD36">
        <v>9999</v>
      </c>
      <c r="HE36">
        <v>9999</v>
      </c>
      <c r="HF36">
        <v>9999</v>
      </c>
      <c r="HG36">
        <v>999.9</v>
      </c>
      <c r="HH36">
        <v>1.87668</v>
      </c>
      <c r="HI36">
        <v>1.87498</v>
      </c>
      <c r="HJ36">
        <v>1.87374</v>
      </c>
      <c r="HK36">
        <v>1.87286</v>
      </c>
      <c r="HL36">
        <v>1.87439</v>
      </c>
      <c r="HM36">
        <v>1.86935</v>
      </c>
      <c r="HN36">
        <v>1.87362</v>
      </c>
      <c r="HO36">
        <v>1.87866</v>
      </c>
      <c r="HP36">
        <v>0</v>
      </c>
      <c r="HQ36">
        <v>0</v>
      </c>
      <c r="HR36">
        <v>0</v>
      </c>
      <c r="HS36">
        <v>0</v>
      </c>
      <c r="HT36" t="s">
        <v>416</v>
      </c>
      <c r="HU36" t="s">
        <v>417</v>
      </c>
      <c r="HV36" t="s">
        <v>418</v>
      </c>
      <c r="HW36" t="s">
        <v>419</v>
      </c>
      <c r="HX36" t="s">
        <v>419</v>
      </c>
      <c r="HY36" t="s">
        <v>418</v>
      </c>
      <c r="HZ36">
        <v>0</v>
      </c>
      <c r="IA36">
        <v>100</v>
      </c>
      <c r="IB36">
        <v>100</v>
      </c>
      <c r="IC36">
        <v>0.303</v>
      </c>
      <c r="ID36">
        <v>0.288</v>
      </c>
      <c r="IE36">
        <v>1.336331609675031</v>
      </c>
      <c r="IF36">
        <v>0.0006505169527216642</v>
      </c>
      <c r="IG36">
        <v>-9.946525650119643E-07</v>
      </c>
      <c r="IH36">
        <v>9.726639054903232E-11</v>
      </c>
      <c r="II36">
        <v>-0.05519736865536636</v>
      </c>
      <c r="IJ36">
        <v>-0.001002495894158835</v>
      </c>
      <c r="IK36">
        <v>0.0007384742138202362</v>
      </c>
      <c r="IL36">
        <v>2.770066711642725E-07</v>
      </c>
      <c r="IM36">
        <v>0</v>
      </c>
      <c r="IN36">
        <v>1810</v>
      </c>
      <c r="IO36">
        <v>1</v>
      </c>
      <c r="IP36">
        <v>29</v>
      </c>
      <c r="IQ36">
        <v>1.8</v>
      </c>
      <c r="IR36">
        <v>2</v>
      </c>
      <c r="IS36">
        <v>3.06763</v>
      </c>
      <c r="IT36">
        <v>2.38647</v>
      </c>
      <c r="IU36">
        <v>1.42578</v>
      </c>
      <c r="IV36">
        <v>2.27295</v>
      </c>
      <c r="IW36">
        <v>1.54785</v>
      </c>
      <c r="IX36">
        <v>2.34375</v>
      </c>
      <c r="IY36">
        <v>32.6204</v>
      </c>
      <c r="IZ36">
        <v>15.3053</v>
      </c>
      <c r="JA36">
        <v>18</v>
      </c>
      <c r="JB36">
        <v>625.502</v>
      </c>
      <c r="JC36">
        <v>447.319</v>
      </c>
      <c r="JD36">
        <v>23.6925</v>
      </c>
      <c r="JE36">
        <v>27.563</v>
      </c>
      <c r="JF36">
        <v>30.0008</v>
      </c>
      <c r="JG36">
        <v>27.5036</v>
      </c>
      <c r="JH36">
        <v>27.4576</v>
      </c>
      <c r="JI36">
        <v>61.4104</v>
      </c>
      <c r="JJ36">
        <v>14.0347</v>
      </c>
      <c r="JK36">
        <v>100</v>
      </c>
      <c r="JL36">
        <v>23.6726</v>
      </c>
      <c r="JM36">
        <v>1500</v>
      </c>
      <c r="JN36">
        <v>22.4466</v>
      </c>
      <c r="JO36">
        <v>95.1498</v>
      </c>
      <c r="JP36">
        <v>101.185</v>
      </c>
    </row>
    <row r="37" spans="1:276">
      <c r="A37">
        <v>21</v>
      </c>
      <c r="B37">
        <v>1690556412</v>
      </c>
      <c r="C37">
        <v>2370</v>
      </c>
      <c r="D37" t="s">
        <v>499</v>
      </c>
      <c r="E37" t="s">
        <v>500</v>
      </c>
      <c r="F37" t="s">
        <v>407</v>
      </c>
      <c r="I37" t="s">
        <v>408</v>
      </c>
      <c r="K37" t="s">
        <v>409</v>
      </c>
      <c r="L37" t="s">
        <v>410</v>
      </c>
      <c r="M37">
        <v>1690556412</v>
      </c>
      <c r="N37">
        <f>(O37)/1000</f>
        <v>0</v>
      </c>
      <c r="O37">
        <f>1000*CY37*AM37*(CU37-CV37)/(100*CN37*(1000-AM37*CU37))</f>
        <v>0</v>
      </c>
      <c r="P37">
        <f>CY37*AM37*(CT37-CS37*(1000-AM37*CV37)/(1000-AM37*CU37))/(100*CN37)</f>
        <v>0</v>
      </c>
      <c r="Q37">
        <f>CS37 - IF(AM37&gt;1, P37*CN37*100.0/(AO37*DG37), 0)</f>
        <v>0</v>
      </c>
      <c r="R37">
        <f>((X37-N37/2)*Q37-P37)/(X37+N37/2)</f>
        <v>0</v>
      </c>
      <c r="S37">
        <f>R37*(CZ37+DA37)/1000.0</f>
        <v>0</v>
      </c>
      <c r="T37">
        <f>(CS37 - IF(AM37&gt;1, P37*CN37*100.0/(AO37*DG37), 0))*(CZ37+DA37)/1000.0</f>
        <v>0</v>
      </c>
      <c r="U37">
        <f>2.0/((1/W37-1/V37)+SIGN(W37)*SQRT((1/W37-1/V37)*(1/W37-1/V37) + 4*CO37/((CO37+1)*(CO37+1))*(2*1/W37*1/V37-1/V37*1/V37)))</f>
        <v>0</v>
      </c>
      <c r="V37">
        <f>IF(LEFT(CP37,1)&lt;&gt;"0",IF(LEFT(CP37,1)="1",3.0,CQ37),$D$5+$E$5*(DG37*CZ37/($K$5*1000))+$F$5*(DG37*CZ37/($K$5*1000))*MAX(MIN(CN37,$J$5),$I$5)*MAX(MIN(CN37,$J$5),$I$5)+$G$5*MAX(MIN(CN37,$J$5),$I$5)*(DG37*CZ37/($K$5*1000))+$H$5*(DG37*CZ37/($K$5*1000))*(DG37*CZ37/($K$5*1000)))</f>
        <v>0</v>
      </c>
      <c r="W37">
        <f>N37*(1000-(1000*0.61365*exp(17.502*AA37/(240.97+AA37))/(CZ37+DA37)+CU37)/2)/(1000*0.61365*exp(17.502*AA37/(240.97+AA37))/(CZ37+DA37)-CU37)</f>
        <v>0</v>
      </c>
      <c r="X37">
        <f>1/((CO37+1)/(U37/1.6)+1/(V37/1.37)) + CO37/((CO37+1)/(U37/1.6) + CO37/(V37/1.37))</f>
        <v>0</v>
      </c>
      <c r="Y37">
        <f>(CJ37*CM37)</f>
        <v>0</v>
      </c>
      <c r="Z37">
        <f>(DB37+(Y37+2*0.95*5.67E-8*(((DB37+$B$7)+273)^4-(DB37+273)^4)-44100*N37)/(1.84*29.3*V37+8*0.95*5.67E-8*(DB37+273)^3))</f>
        <v>0</v>
      </c>
      <c r="AA37">
        <f>($C$7*DC37+$D$7*DD37+$E$7*Z37)</f>
        <v>0</v>
      </c>
      <c r="AB37">
        <f>0.61365*exp(17.502*AA37/(240.97+AA37))</f>
        <v>0</v>
      </c>
      <c r="AC37">
        <f>(AD37/AE37*100)</f>
        <v>0</v>
      </c>
      <c r="AD37">
        <f>CU37*(CZ37+DA37)/1000</f>
        <v>0</v>
      </c>
      <c r="AE37">
        <f>0.61365*exp(17.502*DB37/(240.97+DB37))</f>
        <v>0</v>
      </c>
      <c r="AF37">
        <f>(AB37-CU37*(CZ37+DA37)/1000)</f>
        <v>0</v>
      </c>
      <c r="AG37">
        <f>(-N37*44100)</f>
        <v>0</v>
      </c>
      <c r="AH37">
        <f>2*29.3*V37*0.92*(DB37-AA37)</f>
        <v>0</v>
      </c>
      <c r="AI37">
        <f>2*0.95*5.67E-8*(((DB37+$B$7)+273)^4-(AA37+273)^4)</f>
        <v>0</v>
      </c>
      <c r="AJ37">
        <f>Y37+AI37+AG37+AH37</f>
        <v>0</v>
      </c>
      <c r="AK37">
        <v>0</v>
      </c>
      <c r="AL37">
        <v>0</v>
      </c>
      <c r="AM37">
        <f>IF(AK37*$H$13&gt;=AO37,1.0,(AO37/(AO37-AK37*$H$13)))</f>
        <v>0</v>
      </c>
      <c r="AN37">
        <f>(AM37-1)*100</f>
        <v>0</v>
      </c>
      <c r="AO37">
        <f>MAX(0,($B$13+$C$13*DG37)/(1+$D$13*DG37)*CZ37/(DB37+273)*$E$13)</f>
        <v>0</v>
      </c>
      <c r="AP37" t="s">
        <v>443</v>
      </c>
      <c r="AQ37">
        <v>10560.6</v>
      </c>
      <c r="AR37">
        <v>504.7384615384616</v>
      </c>
      <c r="AS37">
        <v>1295.03</v>
      </c>
      <c r="AT37">
        <f>1-AR37/AS37</f>
        <v>0</v>
      </c>
      <c r="AU37">
        <v>-1.584001401611599</v>
      </c>
      <c r="AV37" t="s">
        <v>501</v>
      </c>
      <c r="AW37">
        <v>10572</v>
      </c>
      <c r="AX37">
        <v>402.9100799999999</v>
      </c>
      <c r="AY37">
        <v>457.69</v>
      </c>
      <c r="AZ37">
        <f>1-AX37/AY37</f>
        <v>0</v>
      </c>
      <c r="BA37">
        <v>0.5</v>
      </c>
      <c r="BB37">
        <f>CK37</f>
        <v>0</v>
      </c>
      <c r="BC37">
        <f>P37</f>
        <v>0</v>
      </c>
      <c r="BD37">
        <f>AZ37*BA37*BB37</f>
        <v>0</v>
      </c>
      <c r="BE37">
        <f>(BC37-AU37)/BB37</f>
        <v>0</v>
      </c>
      <c r="BF37">
        <f>(AS37-AY37)/AY37</f>
        <v>0</v>
      </c>
      <c r="BG37">
        <f>AR37/(AT37+AR37/AY37)</f>
        <v>0</v>
      </c>
      <c r="BH37" t="s">
        <v>411</v>
      </c>
      <c r="BI37">
        <v>0</v>
      </c>
      <c r="BJ37">
        <f>IF(BI37&lt;&gt;0, BI37, BG37)</f>
        <v>0</v>
      </c>
      <c r="BK37">
        <f>1-BJ37/AY37</f>
        <v>0</v>
      </c>
      <c r="BL37">
        <f>(AY37-AX37)/(AY37-BJ37)</f>
        <v>0</v>
      </c>
      <c r="BM37">
        <f>(AS37-AY37)/(AS37-BJ37)</f>
        <v>0</v>
      </c>
      <c r="BN37">
        <f>(AY37-AX37)/(AY37-AR37)</f>
        <v>0</v>
      </c>
      <c r="BO37">
        <f>(AS37-AY37)/(AS37-AR37)</f>
        <v>0</v>
      </c>
      <c r="BP37">
        <f>(BL37*BJ37/AX37)</f>
        <v>0</v>
      </c>
      <c r="BQ37">
        <f>(1-BP37)</f>
        <v>0</v>
      </c>
      <c r="BR37" t="s">
        <v>411</v>
      </c>
      <c r="BS37" t="s">
        <v>411</v>
      </c>
      <c r="BT37" t="s">
        <v>411</v>
      </c>
      <c r="BU37" t="s">
        <v>411</v>
      </c>
      <c r="BV37" t="s">
        <v>411</v>
      </c>
      <c r="BW37" t="s">
        <v>411</v>
      </c>
      <c r="BX37" t="s">
        <v>411</v>
      </c>
      <c r="BY37" t="s">
        <v>411</v>
      </c>
      <c r="BZ37" t="s">
        <v>411</v>
      </c>
      <c r="CA37" t="s">
        <v>411</v>
      </c>
      <c r="CB37" t="s">
        <v>411</v>
      </c>
      <c r="CC37" t="s">
        <v>411</v>
      </c>
      <c r="CD37" t="s">
        <v>411</v>
      </c>
      <c r="CE37" t="s">
        <v>411</v>
      </c>
      <c r="CF37" t="s">
        <v>411</v>
      </c>
      <c r="CG37" t="s">
        <v>411</v>
      </c>
      <c r="CH37" t="s">
        <v>411</v>
      </c>
      <c r="CI37" t="s">
        <v>411</v>
      </c>
      <c r="CJ37">
        <f>$B$11*DH37+$C$11*DI37+$F$11*DT37*(1-DW37)</f>
        <v>0</v>
      </c>
      <c r="CK37">
        <f>CJ37*CL37</f>
        <v>0</v>
      </c>
      <c r="CL37">
        <f>($B$11*$D$9+$C$11*$D$9+$F$11*((EG37+DY37)/MAX(EG37+DY37+EH37, 0.1)*$I$9+EH37/MAX(EG37+DY37+EH37, 0.1)*$J$9))/($B$11+$C$11+$F$11)</f>
        <v>0</v>
      </c>
      <c r="CM37">
        <f>($B$11*$K$9+$C$11*$K$9+$F$11*((EG37+DY37)/MAX(EG37+DY37+EH37, 0.1)*$P$9+EH37/MAX(EG37+DY37+EH37, 0.1)*$Q$9))/($B$11+$C$11+$F$11)</f>
        <v>0</v>
      </c>
      <c r="CN37">
        <v>6</v>
      </c>
      <c r="CO37">
        <v>0.5</v>
      </c>
      <c r="CP37" t="s">
        <v>413</v>
      </c>
      <c r="CQ37">
        <v>2</v>
      </c>
      <c r="CR37">
        <v>1690556412</v>
      </c>
      <c r="CS37">
        <v>1984.62</v>
      </c>
      <c r="CT37">
        <v>2000.02</v>
      </c>
      <c r="CU37">
        <v>22.4552</v>
      </c>
      <c r="CV37">
        <v>21.3352</v>
      </c>
      <c r="CW37">
        <v>1985.25</v>
      </c>
      <c r="CX37">
        <v>22.1684</v>
      </c>
      <c r="CY37">
        <v>600.121</v>
      </c>
      <c r="CZ37">
        <v>101.35</v>
      </c>
      <c r="DA37">
        <v>0.100601</v>
      </c>
      <c r="DB37">
        <v>26.782</v>
      </c>
      <c r="DC37">
        <v>27.2053</v>
      </c>
      <c r="DD37">
        <v>999.9</v>
      </c>
      <c r="DE37">
        <v>0</v>
      </c>
      <c r="DF37">
        <v>0</v>
      </c>
      <c r="DG37">
        <v>10016.9</v>
      </c>
      <c r="DH37">
        <v>0</v>
      </c>
      <c r="DI37">
        <v>841.861</v>
      </c>
      <c r="DJ37">
        <v>-15.4027</v>
      </c>
      <c r="DK37">
        <v>2030.2</v>
      </c>
      <c r="DL37">
        <v>2043.62</v>
      </c>
      <c r="DM37">
        <v>1.11996</v>
      </c>
      <c r="DN37">
        <v>2000.02</v>
      </c>
      <c r="DO37">
        <v>21.3352</v>
      </c>
      <c r="DP37">
        <v>2.27584</v>
      </c>
      <c r="DQ37">
        <v>2.16233</v>
      </c>
      <c r="DR37">
        <v>19.5064</v>
      </c>
      <c r="DS37">
        <v>18.6859</v>
      </c>
      <c r="DT37">
        <v>1499.98</v>
      </c>
      <c r="DU37">
        <v>0.972997</v>
      </c>
      <c r="DV37">
        <v>0.0270034</v>
      </c>
      <c r="DW37">
        <v>0</v>
      </c>
      <c r="DX37">
        <v>402.649</v>
      </c>
      <c r="DY37">
        <v>4.99931</v>
      </c>
      <c r="DZ37">
        <v>8373.34</v>
      </c>
      <c r="EA37">
        <v>13259.1</v>
      </c>
      <c r="EB37">
        <v>38.437</v>
      </c>
      <c r="EC37">
        <v>39.75</v>
      </c>
      <c r="ED37">
        <v>38.812</v>
      </c>
      <c r="EE37">
        <v>38.812</v>
      </c>
      <c r="EF37">
        <v>39.437</v>
      </c>
      <c r="EG37">
        <v>1454.61</v>
      </c>
      <c r="EH37">
        <v>40.37</v>
      </c>
      <c r="EI37">
        <v>0</v>
      </c>
      <c r="EJ37">
        <v>95.29999995231628</v>
      </c>
      <c r="EK37">
        <v>0</v>
      </c>
      <c r="EL37">
        <v>402.9100799999999</v>
      </c>
      <c r="EM37">
        <v>0.5660769290616613</v>
      </c>
      <c r="EN37">
        <v>-2304.676165968949</v>
      </c>
      <c r="EO37">
        <v>8292.922799999998</v>
      </c>
      <c r="EP37">
        <v>15</v>
      </c>
      <c r="EQ37">
        <v>1690556336</v>
      </c>
      <c r="ER37" t="s">
        <v>498</v>
      </c>
      <c r="ES37">
        <v>1690556334</v>
      </c>
      <c r="ET37">
        <v>1690556336</v>
      </c>
      <c r="EU37">
        <v>20</v>
      </c>
      <c r="EV37">
        <v>-0.1</v>
      </c>
      <c r="EW37">
        <v>-0.002</v>
      </c>
      <c r="EX37">
        <v>0.303</v>
      </c>
      <c r="EY37">
        <v>0.288</v>
      </c>
      <c r="EZ37">
        <v>1500</v>
      </c>
      <c r="FA37">
        <v>23</v>
      </c>
      <c r="FB37">
        <v>0.2</v>
      </c>
      <c r="FC37">
        <v>0.11</v>
      </c>
      <c r="FD37">
        <v>-15.53021</v>
      </c>
      <c r="FE37">
        <v>0.1045148217636013</v>
      </c>
      <c r="FF37">
        <v>0.09232428120489211</v>
      </c>
      <c r="FG37">
        <v>1</v>
      </c>
      <c r="FH37">
        <v>1984.589666666666</v>
      </c>
      <c r="FI37">
        <v>0.3740155728645506</v>
      </c>
      <c r="FJ37">
        <v>0.05173543810154464</v>
      </c>
      <c r="FK37">
        <v>1</v>
      </c>
      <c r="FL37">
        <v>1.13277625</v>
      </c>
      <c r="FM37">
        <v>0.1746097936210118</v>
      </c>
      <c r="FN37">
        <v>0.02277006891595851</v>
      </c>
      <c r="FO37">
        <v>1</v>
      </c>
      <c r="FP37">
        <v>22.57948333333333</v>
      </c>
      <c r="FQ37">
        <v>-0.7602874304782938</v>
      </c>
      <c r="FR37">
        <v>0.05548115045270365</v>
      </c>
      <c r="FS37">
        <v>1</v>
      </c>
      <c r="FT37">
        <v>4</v>
      </c>
      <c r="FU37">
        <v>4</v>
      </c>
      <c r="FV37" t="s">
        <v>415</v>
      </c>
      <c r="FW37">
        <v>3.17741</v>
      </c>
      <c r="FX37">
        <v>2.7977</v>
      </c>
      <c r="FY37">
        <v>0.292139</v>
      </c>
      <c r="FZ37">
        <v>0.294494</v>
      </c>
      <c r="GA37">
        <v>0.114748</v>
      </c>
      <c r="GB37">
        <v>0.111786</v>
      </c>
      <c r="GC37">
        <v>22110.6</v>
      </c>
      <c r="GD37">
        <v>17550.4</v>
      </c>
      <c r="GE37">
        <v>29195.9</v>
      </c>
      <c r="GF37">
        <v>24371.5</v>
      </c>
      <c r="GG37">
        <v>32868.6</v>
      </c>
      <c r="GH37">
        <v>31589.6</v>
      </c>
      <c r="GI37">
        <v>40269.2</v>
      </c>
      <c r="GJ37">
        <v>39759.7</v>
      </c>
      <c r="GK37">
        <v>2.15823</v>
      </c>
      <c r="GL37">
        <v>1.89548</v>
      </c>
      <c r="GM37">
        <v>0.0858828</v>
      </c>
      <c r="GN37">
        <v>0</v>
      </c>
      <c r="GO37">
        <v>25.7997</v>
      </c>
      <c r="GP37">
        <v>999.9</v>
      </c>
      <c r="GQ37">
        <v>64.7</v>
      </c>
      <c r="GR37">
        <v>29</v>
      </c>
      <c r="GS37">
        <v>25.6742</v>
      </c>
      <c r="GT37">
        <v>62.0072</v>
      </c>
      <c r="GU37">
        <v>33.3133</v>
      </c>
      <c r="GV37">
        <v>1</v>
      </c>
      <c r="GW37">
        <v>0.0387805</v>
      </c>
      <c r="GX37">
        <v>-0.813391</v>
      </c>
      <c r="GY37">
        <v>20.2632</v>
      </c>
      <c r="GZ37">
        <v>5.22747</v>
      </c>
      <c r="HA37">
        <v>11.9081</v>
      </c>
      <c r="HB37">
        <v>4.96395</v>
      </c>
      <c r="HC37">
        <v>3.292</v>
      </c>
      <c r="HD37">
        <v>9999</v>
      </c>
      <c r="HE37">
        <v>9999</v>
      </c>
      <c r="HF37">
        <v>9999</v>
      </c>
      <c r="HG37">
        <v>999.9</v>
      </c>
      <c r="HH37">
        <v>1.87668</v>
      </c>
      <c r="HI37">
        <v>1.87494</v>
      </c>
      <c r="HJ37">
        <v>1.87376</v>
      </c>
      <c r="HK37">
        <v>1.87282</v>
      </c>
      <c r="HL37">
        <v>1.87439</v>
      </c>
      <c r="HM37">
        <v>1.86935</v>
      </c>
      <c r="HN37">
        <v>1.87359</v>
      </c>
      <c r="HO37">
        <v>1.87866</v>
      </c>
      <c r="HP37">
        <v>0</v>
      </c>
      <c r="HQ37">
        <v>0</v>
      </c>
      <c r="HR37">
        <v>0</v>
      </c>
      <c r="HS37">
        <v>0</v>
      </c>
      <c r="HT37" t="s">
        <v>416</v>
      </c>
      <c r="HU37" t="s">
        <v>417</v>
      </c>
      <c r="HV37" t="s">
        <v>418</v>
      </c>
      <c r="HW37" t="s">
        <v>419</v>
      </c>
      <c r="HX37" t="s">
        <v>419</v>
      </c>
      <c r="HY37" t="s">
        <v>418</v>
      </c>
      <c r="HZ37">
        <v>0</v>
      </c>
      <c r="IA37">
        <v>100</v>
      </c>
      <c r="IB37">
        <v>100</v>
      </c>
      <c r="IC37">
        <v>-0.63</v>
      </c>
      <c r="ID37">
        <v>0.2868</v>
      </c>
      <c r="IE37">
        <v>1.237065812877282</v>
      </c>
      <c r="IF37">
        <v>0.0006505169527216642</v>
      </c>
      <c r="IG37">
        <v>-9.946525650119643E-07</v>
      </c>
      <c r="IH37">
        <v>9.726639054903232E-11</v>
      </c>
      <c r="II37">
        <v>-0.05693849148195703</v>
      </c>
      <c r="IJ37">
        <v>-0.001002495894158835</v>
      </c>
      <c r="IK37">
        <v>0.0007384742138202362</v>
      </c>
      <c r="IL37">
        <v>2.770066711642725E-07</v>
      </c>
      <c r="IM37">
        <v>0</v>
      </c>
      <c r="IN37">
        <v>1810</v>
      </c>
      <c r="IO37">
        <v>1</v>
      </c>
      <c r="IP37">
        <v>29</v>
      </c>
      <c r="IQ37">
        <v>1.3</v>
      </c>
      <c r="IR37">
        <v>1.3</v>
      </c>
      <c r="IS37">
        <v>3.84155</v>
      </c>
      <c r="IT37">
        <v>2.34863</v>
      </c>
      <c r="IU37">
        <v>1.42578</v>
      </c>
      <c r="IV37">
        <v>2.27295</v>
      </c>
      <c r="IW37">
        <v>1.54785</v>
      </c>
      <c r="IX37">
        <v>2.4646</v>
      </c>
      <c r="IY37">
        <v>32.7313</v>
      </c>
      <c r="IZ37">
        <v>15.3053</v>
      </c>
      <c r="JA37">
        <v>18</v>
      </c>
      <c r="JB37">
        <v>625.647</v>
      </c>
      <c r="JC37">
        <v>446.272</v>
      </c>
      <c r="JD37">
        <v>25.2005</v>
      </c>
      <c r="JE37">
        <v>27.7115</v>
      </c>
      <c r="JF37">
        <v>30.0006</v>
      </c>
      <c r="JG37">
        <v>27.6344</v>
      </c>
      <c r="JH37">
        <v>27.5836</v>
      </c>
      <c r="JI37">
        <v>76.9123</v>
      </c>
      <c r="JJ37">
        <v>20.5493</v>
      </c>
      <c r="JK37">
        <v>100</v>
      </c>
      <c r="JL37">
        <v>25.2873</v>
      </c>
      <c r="JM37">
        <v>2000</v>
      </c>
      <c r="JN37">
        <v>21.3283</v>
      </c>
      <c r="JO37">
        <v>95.123</v>
      </c>
      <c r="JP37">
        <v>101.159</v>
      </c>
    </row>
    <row r="38" spans="1:276">
      <c r="A38">
        <v>22</v>
      </c>
      <c r="B38">
        <v>1690557046.5</v>
      </c>
      <c r="C38">
        <v>3004.5</v>
      </c>
      <c r="D38" t="s">
        <v>502</v>
      </c>
      <c r="E38" t="s">
        <v>503</v>
      </c>
      <c r="F38" t="s">
        <v>407</v>
      </c>
      <c r="I38" t="s">
        <v>408</v>
      </c>
      <c r="K38" t="s">
        <v>409</v>
      </c>
      <c r="L38" t="s">
        <v>410</v>
      </c>
      <c r="M38">
        <v>1690557046.5</v>
      </c>
      <c r="N38">
        <f>(O38)/1000</f>
        <v>0</v>
      </c>
      <c r="O38">
        <f>1000*CY38*AM38*(CU38-CV38)/(100*CN38*(1000-AM38*CU38))</f>
        <v>0</v>
      </c>
      <c r="P38">
        <f>CY38*AM38*(CT38-CS38*(1000-AM38*CV38)/(1000-AM38*CU38))/(100*CN38)</f>
        <v>0</v>
      </c>
      <c r="Q38">
        <f>CS38 - IF(AM38&gt;1, P38*CN38*100.0/(AO38*DG38), 0)</f>
        <v>0</v>
      </c>
      <c r="R38">
        <f>((X38-N38/2)*Q38-P38)/(X38+N38/2)</f>
        <v>0</v>
      </c>
      <c r="S38">
        <f>R38*(CZ38+DA38)/1000.0</f>
        <v>0</v>
      </c>
      <c r="T38">
        <f>(CS38 - IF(AM38&gt;1, P38*CN38*100.0/(AO38*DG38), 0))*(CZ38+DA38)/1000.0</f>
        <v>0</v>
      </c>
      <c r="U38">
        <f>2.0/((1/W38-1/V38)+SIGN(W38)*SQRT((1/W38-1/V38)*(1/W38-1/V38) + 4*CO38/((CO38+1)*(CO38+1))*(2*1/W38*1/V38-1/V38*1/V38)))</f>
        <v>0</v>
      </c>
      <c r="V38">
        <f>IF(LEFT(CP38,1)&lt;&gt;"0",IF(LEFT(CP38,1)="1",3.0,CQ38),$D$5+$E$5*(DG38*CZ38/($K$5*1000))+$F$5*(DG38*CZ38/($K$5*1000))*MAX(MIN(CN38,$J$5),$I$5)*MAX(MIN(CN38,$J$5),$I$5)+$G$5*MAX(MIN(CN38,$J$5),$I$5)*(DG38*CZ38/($K$5*1000))+$H$5*(DG38*CZ38/($K$5*1000))*(DG38*CZ38/($K$5*1000)))</f>
        <v>0</v>
      </c>
      <c r="W38">
        <f>N38*(1000-(1000*0.61365*exp(17.502*AA38/(240.97+AA38))/(CZ38+DA38)+CU38)/2)/(1000*0.61365*exp(17.502*AA38/(240.97+AA38))/(CZ38+DA38)-CU38)</f>
        <v>0</v>
      </c>
      <c r="X38">
        <f>1/((CO38+1)/(U38/1.6)+1/(V38/1.37)) + CO38/((CO38+1)/(U38/1.6) + CO38/(V38/1.37))</f>
        <v>0</v>
      </c>
      <c r="Y38">
        <f>(CJ38*CM38)</f>
        <v>0</v>
      </c>
      <c r="Z38">
        <f>(DB38+(Y38+2*0.95*5.67E-8*(((DB38+$B$7)+273)^4-(DB38+273)^4)-44100*N38)/(1.84*29.3*V38+8*0.95*5.67E-8*(DB38+273)^3))</f>
        <v>0</v>
      </c>
      <c r="AA38">
        <f>($C$7*DC38+$D$7*DD38+$E$7*Z38)</f>
        <v>0</v>
      </c>
      <c r="AB38">
        <f>0.61365*exp(17.502*AA38/(240.97+AA38))</f>
        <v>0</v>
      </c>
      <c r="AC38">
        <f>(AD38/AE38*100)</f>
        <v>0</v>
      </c>
      <c r="AD38">
        <f>CU38*(CZ38+DA38)/1000</f>
        <v>0</v>
      </c>
      <c r="AE38">
        <f>0.61365*exp(17.502*DB38/(240.97+DB38))</f>
        <v>0</v>
      </c>
      <c r="AF38">
        <f>(AB38-CU38*(CZ38+DA38)/1000)</f>
        <v>0</v>
      </c>
      <c r="AG38">
        <f>(-N38*44100)</f>
        <v>0</v>
      </c>
      <c r="AH38">
        <f>2*29.3*V38*0.92*(DB38-AA38)</f>
        <v>0</v>
      </c>
      <c r="AI38">
        <f>2*0.95*5.67E-8*(((DB38+$B$7)+273)^4-(AA38+273)^4)</f>
        <v>0</v>
      </c>
      <c r="AJ38">
        <f>Y38+AI38+AG38+AH38</f>
        <v>0</v>
      </c>
      <c r="AK38">
        <v>0</v>
      </c>
      <c r="AL38">
        <v>0</v>
      </c>
      <c r="AM38">
        <f>IF(AK38*$H$13&gt;=AO38,1.0,(AO38/(AO38-AK38*$H$13)))</f>
        <v>0</v>
      </c>
      <c r="AN38">
        <f>(AM38-1)*100</f>
        <v>0</v>
      </c>
      <c r="AO38">
        <f>MAX(0,($B$13+$C$13*DG38)/(1+$D$13*DG38)*CZ38/(DB38+273)*$E$13)</f>
        <v>0</v>
      </c>
      <c r="AP38" t="s">
        <v>443</v>
      </c>
      <c r="AQ38">
        <v>10560.6</v>
      </c>
      <c r="AR38">
        <v>504.7384615384616</v>
      </c>
      <c r="AS38">
        <v>1295.03</v>
      </c>
      <c r="AT38">
        <f>1-AR38/AS38</f>
        <v>0</v>
      </c>
      <c r="AU38">
        <v>-1.584001401611599</v>
      </c>
      <c r="AV38" t="s">
        <v>504</v>
      </c>
      <c r="AW38">
        <v>10446.4</v>
      </c>
      <c r="AX38">
        <v>603.17292</v>
      </c>
      <c r="AY38">
        <v>779.95</v>
      </c>
      <c r="AZ38">
        <f>1-AX38/AY38</f>
        <v>0</v>
      </c>
      <c r="BA38">
        <v>0.5</v>
      </c>
      <c r="BB38">
        <f>CK38</f>
        <v>0</v>
      </c>
      <c r="BC38">
        <f>P38</f>
        <v>0</v>
      </c>
      <c r="BD38">
        <f>AZ38*BA38*BB38</f>
        <v>0</v>
      </c>
      <c r="BE38">
        <f>(BC38-AU38)/BB38</f>
        <v>0</v>
      </c>
      <c r="BF38">
        <f>(AS38-AY38)/AY38</f>
        <v>0</v>
      </c>
      <c r="BG38">
        <f>AR38/(AT38+AR38/AY38)</f>
        <v>0</v>
      </c>
      <c r="BH38" t="s">
        <v>411</v>
      </c>
      <c r="BI38">
        <v>0</v>
      </c>
      <c r="BJ38">
        <f>IF(BI38&lt;&gt;0, BI38, BG38)</f>
        <v>0</v>
      </c>
      <c r="BK38">
        <f>1-BJ38/AY38</f>
        <v>0</v>
      </c>
      <c r="BL38">
        <f>(AY38-AX38)/(AY38-BJ38)</f>
        <v>0</v>
      </c>
      <c r="BM38">
        <f>(AS38-AY38)/(AS38-BJ38)</f>
        <v>0</v>
      </c>
      <c r="BN38">
        <f>(AY38-AX38)/(AY38-AR38)</f>
        <v>0</v>
      </c>
      <c r="BO38">
        <f>(AS38-AY38)/(AS38-AR38)</f>
        <v>0</v>
      </c>
      <c r="BP38">
        <f>(BL38*BJ38/AX38)</f>
        <v>0</v>
      </c>
      <c r="BQ38">
        <f>(1-BP38)</f>
        <v>0</v>
      </c>
      <c r="BR38" t="s">
        <v>411</v>
      </c>
      <c r="BS38" t="s">
        <v>411</v>
      </c>
      <c r="BT38" t="s">
        <v>411</v>
      </c>
      <c r="BU38" t="s">
        <v>411</v>
      </c>
      <c r="BV38" t="s">
        <v>411</v>
      </c>
      <c r="BW38" t="s">
        <v>411</v>
      </c>
      <c r="BX38" t="s">
        <v>411</v>
      </c>
      <c r="BY38" t="s">
        <v>411</v>
      </c>
      <c r="BZ38" t="s">
        <v>411</v>
      </c>
      <c r="CA38" t="s">
        <v>411</v>
      </c>
      <c r="CB38" t="s">
        <v>411</v>
      </c>
      <c r="CC38" t="s">
        <v>411</v>
      </c>
      <c r="CD38" t="s">
        <v>411</v>
      </c>
      <c r="CE38" t="s">
        <v>411</v>
      </c>
      <c r="CF38" t="s">
        <v>411</v>
      </c>
      <c r="CG38" t="s">
        <v>411</v>
      </c>
      <c r="CH38" t="s">
        <v>411</v>
      </c>
      <c r="CI38" t="s">
        <v>411</v>
      </c>
      <c r="CJ38">
        <f>$B$11*DH38+$C$11*DI38+$F$11*DT38*(1-DW38)</f>
        <v>0</v>
      </c>
      <c r="CK38">
        <f>CJ38*CL38</f>
        <v>0</v>
      </c>
      <c r="CL38">
        <f>($B$11*$D$9+$C$11*$D$9+$F$11*((EG38+DY38)/MAX(EG38+DY38+EH38, 0.1)*$I$9+EH38/MAX(EG38+DY38+EH38, 0.1)*$J$9))/($B$11+$C$11+$F$11)</f>
        <v>0</v>
      </c>
      <c r="CM38">
        <f>($B$11*$K$9+$C$11*$K$9+$F$11*((EG38+DY38)/MAX(EG38+DY38+EH38, 0.1)*$P$9+EH38/MAX(EG38+DY38+EH38, 0.1)*$Q$9))/($B$11+$C$11+$F$11)</f>
        <v>0</v>
      </c>
      <c r="CN38">
        <v>6</v>
      </c>
      <c r="CO38">
        <v>0.5</v>
      </c>
      <c r="CP38" t="s">
        <v>413</v>
      </c>
      <c r="CQ38">
        <v>2</v>
      </c>
      <c r="CR38">
        <v>1690557046.5</v>
      </c>
      <c r="CS38">
        <v>1967.95</v>
      </c>
      <c r="CT38">
        <v>1999.83</v>
      </c>
      <c r="CU38">
        <v>21.5206</v>
      </c>
      <c r="CV38">
        <v>19.7531</v>
      </c>
      <c r="CW38">
        <v>1968.66</v>
      </c>
      <c r="CX38">
        <v>21.2582</v>
      </c>
      <c r="CY38">
        <v>600.1180000000001</v>
      </c>
      <c r="CZ38">
        <v>101.359</v>
      </c>
      <c r="DA38">
        <v>0.09978819999999999</v>
      </c>
      <c r="DB38">
        <v>27.9154</v>
      </c>
      <c r="DC38">
        <v>28.1629</v>
      </c>
      <c r="DD38">
        <v>999.9</v>
      </c>
      <c r="DE38">
        <v>0</v>
      </c>
      <c r="DF38">
        <v>0</v>
      </c>
      <c r="DG38">
        <v>10000.6</v>
      </c>
      <c r="DH38">
        <v>0</v>
      </c>
      <c r="DI38">
        <v>1115.81</v>
      </c>
      <c r="DJ38">
        <v>-31.8712</v>
      </c>
      <c r="DK38">
        <v>2011.24</v>
      </c>
      <c r="DL38">
        <v>2040.12</v>
      </c>
      <c r="DM38">
        <v>1.76752</v>
      </c>
      <c r="DN38">
        <v>1999.83</v>
      </c>
      <c r="DO38">
        <v>19.7531</v>
      </c>
      <c r="DP38">
        <v>2.18131</v>
      </c>
      <c r="DQ38">
        <v>2.00215</v>
      </c>
      <c r="DR38">
        <v>18.8257</v>
      </c>
      <c r="DS38">
        <v>17.4614</v>
      </c>
      <c r="DT38">
        <v>1500.03</v>
      </c>
      <c r="DU38">
        <v>0.973006</v>
      </c>
      <c r="DV38">
        <v>0.0269936</v>
      </c>
      <c r="DW38">
        <v>0</v>
      </c>
      <c r="DX38">
        <v>606.41</v>
      </c>
      <c r="DY38">
        <v>4.99931</v>
      </c>
      <c r="DZ38">
        <v>10716.8</v>
      </c>
      <c r="EA38">
        <v>13259.5</v>
      </c>
      <c r="EB38">
        <v>38.687</v>
      </c>
      <c r="EC38">
        <v>40.125</v>
      </c>
      <c r="ED38">
        <v>39.125</v>
      </c>
      <c r="EE38">
        <v>39.875</v>
      </c>
      <c r="EF38">
        <v>39.937</v>
      </c>
      <c r="EG38">
        <v>1454.67</v>
      </c>
      <c r="EH38">
        <v>40.36</v>
      </c>
      <c r="EI38">
        <v>0</v>
      </c>
      <c r="EJ38">
        <v>634</v>
      </c>
      <c r="EK38">
        <v>0</v>
      </c>
      <c r="EL38">
        <v>603.17292</v>
      </c>
      <c r="EM38">
        <v>36.62346159733749</v>
      </c>
      <c r="EN38">
        <v>485.769231571198</v>
      </c>
      <c r="EO38">
        <v>10677.384</v>
      </c>
      <c r="EP38">
        <v>15</v>
      </c>
      <c r="EQ38">
        <v>1690556979</v>
      </c>
      <c r="ER38" t="s">
        <v>505</v>
      </c>
      <c r="ES38">
        <v>1690556977.5</v>
      </c>
      <c r="ET38">
        <v>1690556979</v>
      </c>
      <c r="EU38">
        <v>21</v>
      </c>
      <c r="EV38">
        <v>-0.436</v>
      </c>
      <c r="EW38">
        <v>0.004</v>
      </c>
      <c r="EX38">
        <v>-0.704</v>
      </c>
      <c r="EY38">
        <v>0.227</v>
      </c>
      <c r="EZ38">
        <v>2000</v>
      </c>
      <c r="FA38">
        <v>20</v>
      </c>
      <c r="FB38">
        <v>0.17</v>
      </c>
      <c r="FC38">
        <v>0.05</v>
      </c>
      <c r="FD38">
        <v>-31.51631219512196</v>
      </c>
      <c r="FE38">
        <v>-5.877242508710777</v>
      </c>
      <c r="FF38">
        <v>0.6694760452899963</v>
      </c>
      <c r="FG38">
        <v>0</v>
      </c>
      <c r="FH38">
        <v>1968.116451612903</v>
      </c>
      <c r="FI38">
        <v>-3.669193548389114</v>
      </c>
      <c r="FJ38">
        <v>0.3180743308045248</v>
      </c>
      <c r="FK38">
        <v>1</v>
      </c>
      <c r="FL38">
        <v>2.050255609756098</v>
      </c>
      <c r="FM38">
        <v>-1.18036432055749</v>
      </c>
      <c r="FN38">
        <v>0.1173493556790438</v>
      </c>
      <c r="FO38">
        <v>0</v>
      </c>
      <c r="FP38">
        <v>21.60729032258064</v>
      </c>
      <c r="FQ38">
        <v>-0.9307403225806602</v>
      </c>
      <c r="FR38">
        <v>0.07042116321765911</v>
      </c>
      <c r="FS38">
        <v>1</v>
      </c>
      <c r="FT38">
        <v>2</v>
      </c>
      <c r="FU38">
        <v>4</v>
      </c>
      <c r="FV38" t="s">
        <v>432</v>
      </c>
      <c r="FW38">
        <v>3.17708</v>
      </c>
      <c r="FX38">
        <v>2.79674</v>
      </c>
      <c r="FY38">
        <v>0.29059</v>
      </c>
      <c r="FZ38">
        <v>0.294288</v>
      </c>
      <c r="GA38">
        <v>0.111355</v>
      </c>
      <c r="GB38">
        <v>0.105876</v>
      </c>
      <c r="GC38">
        <v>22151.9</v>
      </c>
      <c r="GD38">
        <v>17551.8</v>
      </c>
      <c r="GE38">
        <v>29188.9</v>
      </c>
      <c r="GF38">
        <v>24368.2</v>
      </c>
      <c r="GG38">
        <v>32992.2</v>
      </c>
      <c r="GH38">
        <v>31799.6</v>
      </c>
      <c r="GI38">
        <v>40262.3</v>
      </c>
      <c r="GJ38">
        <v>39755.1</v>
      </c>
      <c r="GK38">
        <v>2.15622</v>
      </c>
      <c r="GL38">
        <v>1.88477</v>
      </c>
      <c r="GM38">
        <v>0.115436</v>
      </c>
      <c r="GN38">
        <v>0</v>
      </c>
      <c r="GO38">
        <v>26.2758</v>
      </c>
      <c r="GP38">
        <v>999.9</v>
      </c>
      <c r="GQ38">
        <v>63</v>
      </c>
      <c r="GR38">
        <v>29.7</v>
      </c>
      <c r="GS38">
        <v>26.0268</v>
      </c>
      <c r="GT38">
        <v>61.9672</v>
      </c>
      <c r="GU38">
        <v>32.6322</v>
      </c>
      <c r="GV38">
        <v>1</v>
      </c>
      <c r="GW38">
        <v>0.0549339</v>
      </c>
      <c r="GX38">
        <v>1.30125</v>
      </c>
      <c r="GY38">
        <v>20.2591</v>
      </c>
      <c r="GZ38">
        <v>5.22433</v>
      </c>
      <c r="HA38">
        <v>11.9083</v>
      </c>
      <c r="HB38">
        <v>4.96325</v>
      </c>
      <c r="HC38">
        <v>3.29133</v>
      </c>
      <c r="HD38">
        <v>9999</v>
      </c>
      <c r="HE38">
        <v>9999</v>
      </c>
      <c r="HF38">
        <v>9999</v>
      </c>
      <c r="HG38">
        <v>999.9</v>
      </c>
      <c r="HH38">
        <v>1.87682</v>
      </c>
      <c r="HI38">
        <v>1.875</v>
      </c>
      <c r="HJ38">
        <v>1.87378</v>
      </c>
      <c r="HK38">
        <v>1.87289</v>
      </c>
      <c r="HL38">
        <v>1.87446</v>
      </c>
      <c r="HM38">
        <v>1.8694</v>
      </c>
      <c r="HN38">
        <v>1.87363</v>
      </c>
      <c r="HO38">
        <v>1.87867</v>
      </c>
      <c r="HP38">
        <v>0</v>
      </c>
      <c r="HQ38">
        <v>0</v>
      </c>
      <c r="HR38">
        <v>0</v>
      </c>
      <c r="HS38">
        <v>0</v>
      </c>
      <c r="HT38" t="s">
        <v>416</v>
      </c>
      <c r="HU38" t="s">
        <v>417</v>
      </c>
      <c r="HV38" t="s">
        <v>418</v>
      </c>
      <c r="HW38" t="s">
        <v>419</v>
      </c>
      <c r="HX38" t="s">
        <v>419</v>
      </c>
      <c r="HY38" t="s">
        <v>418</v>
      </c>
      <c r="HZ38">
        <v>0</v>
      </c>
      <c r="IA38">
        <v>100</v>
      </c>
      <c r="IB38">
        <v>100</v>
      </c>
      <c r="IC38">
        <v>-0.71</v>
      </c>
      <c r="ID38">
        <v>0.2624</v>
      </c>
      <c r="IE38">
        <v>-0.7040000000004056</v>
      </c>
      <c r="IF38">
        <v>0</v>
      </c>
      <c r="IG38">
        <v>0</v>
      </c>
      <c r="IH38">
        <v>0</v>
      </c>
      <c r="II38">
        <v>-0.05264926765665958</v>
      </c>
      <c r="IJ38">
        <v>-0.001002495894158835</v>
      </c>
      <c r="IK38">
        <v>0.0007384742138202362</v>
      </c>
      <c r="IL38">
        <v>2.770066711642725E-07</v>
      </c>
      <c r="IM38">
        <v>0</v>
      </c>
      <c r="IN38">
        <v>1810</v>
      </c>
      <c r="IO38">
        <v>1</v>
      </c>
      <c r="IP38">
        <v>29</v>
      </c>
      <c r="IQ38">
        <v>1.1</v>
      </c>
      <c r="IR38">
        <v>1.1</v>
      </c>
      <c r="IS38">
        <v>3.83667</v>
      </c>
      <c r="IT38">
        <v>2.33154</v>
      </c>
      <c r="IU38">
        <v>1.42578</v>
      </c>
      <c r="IV38">
        <v>2.27173</v>
      </c>
      <c r="IW38">
        <v>1.54785</v>
      </c>
      <c r="IX38">
        <v>2.29736</v>
      </c>
      <c r="IY38">
        <v>33.6029</v>
      </c>
      <c r="IZ38">
        <v>15.174</v>
      </c>
      <c r="JA38">
        <v>18</v>
      </c>
      <c r="JB38">
        <v>626.744</v>
      </c>
      <c r="JC38">
        <v>441.803</v>
      </c>
      <c r="JD38">
        <v>25.5027</v>
      </c>
      <c r="JE38">
        <v>27.9793</v>
      </c>
      <c r="JF38">
        <v>30.0009</v>
      </c>
      <c r="JG38">
        <v>27.8792</v>
      </c>
      <c r="JH38">
        <v>27.8221</v>
      </c>
      <c r="JI38">
        <v>76.80629999999999</v>
      </c>
      <c r="JJ38">
        <v>24.6991</v>
      </c>
      <c r="JK38">
        <v>95.0406</v>
      </c>
      <c r="JL38">
        <v>25.3294</v>
      </c>
      <c r="JM38">
        <v>2000</v>
      </c>
      <c r="JN38">
        <v>20.1319</v>
      </c>
      <c r="JO38">
        <v>95.1041</v>
      </c>
      <c r="JP38">
        <v>101.147</v>
      </c>
    </row>
    <row r="39" spans="1:276">
      <c r="A39">
        <v>23</v>
      </c>
      <c r="B39">
        <v>1690557129.5</v>
      </c>
      <c r="C39">
        <v>3087.5</v>
      </c>
      <c r="D39" t="s">
        <v>506</v>
      </c>
      <c r="E39" t="s">
        <v>507</v>
      </c>
      <c r="F39" t="s">
        <v>407</v>
      </c>
      <c r="I39" t="s">
        <v>408</v>
      </c>
      <c r="K39" t="s">
        <v>409</v>
      </c>
      <c r="L39" t="s">
        <v>410</v>
      </c>
      <c r="M39">
        <v>1690557129.5</v>
      </c>
      <c r="N39">
        <f>(O39)/1000</f>
        <v>0</v>
      </c>
      <c r="O39">
        <f>1000*CY39*AM39*(CU39-CV39)/(100*CN39*(1000-AM39*CU39))</f>
        <v>0</v>
      </c>
      <c r="P39">
        <f>CY39*AM39*(CT39-CS39*(1000-AM39*CV39)/(1000-AM39*CU39))/(100*CN39)</f>
        <v>0</v>
      </c>
      <c r="Q39">
        <f>CS39 - IF(AM39&gt;1, P39*CN39*100.0/(AO39*DG39), 0)</f>
        <v>0</v>
      </c>
      <c r="R39">
        <f>((X39-N39/2)*Q39-P39)/(X39+N39/2)</f>
        <v>0</v>
      </c>
      <c r="S39">
        <f>R39*(CZ39+DA39)/1000.0</f>
        <v>0</v>
      </c>
      <c r="T39">
        <f>(CS39 - IF(AM39&gt;1, P39*CN39*100.0/(AO39*DG39), 0))*(CZ39+DA39)/1000.0</f>
        <v>0</v>
      </c>
      <c r="U39">
        <f>2.0/((1/W39-1/V39)+SIGN(W39)*SQRT((1/W39-1/V39)*(1/W39-1/V39) + 4*CO39/((CO39+1)*(CO39+1))*(2*1/W39*1/V39-1/V39*1/V39)))</f>
        <v>0</v>
      </c>
      <c r="V39">
        <f>IF(LEFT(CP39,1)&lt;&gt;"0",IF(LEFT(CP39,1)="1",3.0,CQ39),$D$5+$E$5*(DG39*CZ39/($K$5*1000))+$F$5*(DG39*CZ39/($K$5*1000))*MAX(MIN(CN39,$J$5),$I$5)*MAX(MIN(CN39,$J$5),$I$5)+$G$5*MAX(MIN(CN39,$J$5),$I$5)*(DG39*CZ39/($K$5*1000))+$H$5*(DG39*CZ39/($K$5*1000))*(DG39*CZ39/($K$5*1000)))</f>
        <v>0</v>
      </c>
      <c r="W39">
        <f>N39*(1000-(1000*0.61365*exp(17.502*AA39/(240.97+AA39))/(CZ39+DA39)+CU39)/2)/(1000*0.61365*exp(17.502*AA39/(240.97+AA39))/(CZ39+DA39)-CU39)</f>
        <v>0</v>
      </c>
      <c r="X39">
        <f>1/((CO39+1)/(U39/1.6)+1/(V39/1.37)) + CO39/((CO39+1)/(U39/1.6) + CO39/(V39/1.37))</f>
        <v>0</v>
      </c>
      <c r="Y39">
        <f>(CJ39*CM39)</f>
        <v>0</v>
      </c>
      <c r="Z39">
        <f>(DB39+(Y39+2*0.95*5.67E-8*(((DB39+$B$7)+273)^4-(DB39+273)^4)-44100*N39)/(1.84*29.3*V39+8*0.95*5.67E-8*(DB39+273)^3))</f>
        <v>0</v>
      </c>
      <c r="AA39">
        <f>($C$7*DC39+$D$7*DD39+$E$7*Z39)</f>
        <v>0</v>
      </c>
      <c r="AB39">
        <f>0.61365*exp(17.502*AA39/(240.97+AA39))</f>
        <v>0</v>
      </c>
      <c r="AC39">
        <f>(AD39/AE39*100)</f>
        <v>0</v>
      </c>
      <c r="AD39">
        <f>CU39*(CZ39+DA39)/1000</f>
        <v>0</v>
      </c>
      <c r="AE39">
        <f>0.61365*exp(17.502*DB39/(240.97+DB39))</f>
        <v>0</v>
      </c>
      <c r="AF39">
        <f>(AB39-CU39*(CZ39+DA39)/1000)</f>
        <v>0</v>
      </c>
      <c r="AG39">
        <f>(-N39*44100)</f>
        <v>0</v>
      </c>
      <c r="AH39">
        <f>2*29.3*V39*0.92*(DB39-AA39)</f>
        <v>0</v>
      </c>
      <c r="AI39">
        <f>2*0.95*5.67E-8*(((DB39+$B$7)+273)^4-(AA39+273)^4)</f>
        <v>0</v>
      </c>
      <c r="AJ39">
        <f>Y39+AI39+AG39+AH39</f>
        <v>0</v>
      </c>
      <c r="AK39">
        <v>0</v>
      </c>
      <c r="AL39">
        <v>0</v>
      </c>
      <c r="AM39">
        <f>IF(AK39*$H$13&gt;=AO39,1.0,(AO39/(AO39-AK39*$H$13)))</f>
        <v>0</v>
      </c>
      <c r="AN39">
        <f>(AM39-1)*100</f>
        <v>0</v>
      </c>
      <c r="AO39">
        <f>MAX(0,($B$13+$C$13*DG39)/(1+$D$13*DG39)*CZ39/(DB39+273)*$E$13)</f>
        <v>0</v>
      </c>
      <c r="AP39" t="s">
        <v>443</v>
      </c>
      <c r="AQ39">
        <v>10560.6</v>
      </c>
      <c r="AR39">
        <v>504.7384615384616</v>
      </c>
      <c r="AS39">
        <v>1295.03</v>
      </c>
      <c r="AT39">
        <f>1-AR39/AS39</f>
        <v>0</v>
      </c>
      <c r="AU39">
        <v>-1.584001401611599</v>
      </c>
      <c r="AV39" t="s">
        <v>508</v>
      </c>
      <c r="AW39">
        <v>10452.8</v>
      </c>
      <c r="AX39">
        <v>583.9623076923077</v>
      </c>
      <c r="AY39">
        <v>865.23</v>
      </c>
      <c r="AZ39">
        <f>1-AX39/AY39</f>
        <v>0</v>
      </c>
      <c r="BA39">
        <v>0.5</v>
      </c>
      <c r="BB39">
        <f>CK39</f>
        <v>0</v>
      </c>
      <c r="BC39">
        <f>P39</f>
        <v>0</v>
      </c>
      <c r="BD39">
        <f>AZ39*BA39*BB39</f>
        <v>0</v>
      </c>
      <c r="BE39">
        <f>(BC39-AU39)/BB39</f>
        <v>0</v>
      </c>
      <c r="BF39">
        <f>(AS39-AY39)/AY39</f>
        <v>0</v>
      </c>
      <c r="BG39">
        <f>AR39/(AT39+AR39/AY39)</f>
        <v>0</v>
      </c>
      <c r="BH39" t="s">
        <v>411</v>
      </c>
      <c r="BI39">
        <v>0</v>
      </c>
      <c r="BJ39">
        <f>IF(BI39&lt;&gt;0, BI39, BG39)</f>
        <v>0</v>
      </c>
      <c r="BK39">
        <f>1-BJ39/AY39</f>
        <v>0</v>
      </c>
      <c r="BL39">
        <f>(AY39-AX39)/(AY39-BJ39)</f>
        <v>0</v>
      </c>
      <c r="BM39">
        <f>(AS39-AY39)/(AS39-BJ39)</f>
        <v>0</v>
      </c>
      <c r="BN39">
        <f>(AY39-AX39)/(AY39-AR39)</f>
        <v>0</v>
      </c>
      <c r="BO39">
        <f>(AS39-AY39)/(AS39-AR39)</f>
        <v>0</v>
      </c>
      <c r="BP39">
        <f>(BL39*BJ39/AX39)</f>
        <v>0</v>
      </c>
      <c r="BQ39">
        <f>(1-BP39)</f>
        <v>0</v>
      </c>
      <c r="BR39" t="s">
        <v>411</v>
      </c>
      <c r="BS39" t="s">
        <v>411</v>
      </c>
      <c r="BT39" t="s">
        <v>411</v>
      </c>
      <c r="BU39" t="s">
        <v>411</v>
      </c>
      <c r="BV39" t="s">
        <v>411</v>
      </c>
      <c r="BW39" t="s">
        <v>411</v>
      </c>
      <c r="BX39" t="s">
        <v>411</v>
      </c>
      <c r="BY39" t="s">
        <v>411</v>
      </c>
      <c r="BZ39" t="s">
        <v>411</v>
      </c>
      <c r="CA39" t="s">
        <v>411</v>
      </c>
      <c r="CB39" t="s">
        <v>411</v>
      </c>
      <c r="CC39" t="s">
        <v>411</v>
      </c>
      <c r="CD39" t="s">
        <v>411</v>
      </c>
      <c r="CE39" t="s">
        <v>411</v>
      </c>
      <c r="CF39" t="s">
        <v>411</v>
      </c>
      <c r="CG39" t="s">
        <v>411</v>
      </c>
      <c r="CH39" t="s">
        <v>411</v>
      </c>
      <c r="CI39" t="s">
        <v>411</v>
      </c>
      <c r="CJ39">
        <f>$B$11*DH39+$C$11*DI39+$F$11*DT39*(1-DW39)</f>
        <v>0</v>
      </c>
      <c r="CK39">
        <f>CJ39*CL39</f>
        <v>0</v>
      </c>
      <c r="CL39">
        <f>($B$11*$D$9+$C$11*$D$9+$F$11*((EG39+DY39)/MAX(EG39+DY39+EH39, 0.1)*$I$9+EH39/MAX(EG39+DY39+EH39, 0.1)*$J$9))/($B$11+$C$11+$F$11)</f>
        <v>0</v>
      </c>
      <c r="CM39">
        <f>($B$11*$K$9+$C$11*$K$9+$F$11*((EG39+DY39)/MAX(EG39+DY39+EH39, 0.1)*$P$9+EH39/MAX(EG39+DY39+EH39, 0.1)*$Q$9))/($B$11+$C$11+$F$11)</f>
        <v>0</v>
      </c>
      <c r="CN39">
        <v>6</v>
      </c>
      <c r="CO39">
        <v>0.5</v>
      </c>
      <c r="CP39" t="s">
        <v>413</v>
      </c>
      <c r="CQ39">
        <v>2</v>
      </c>
      <c r="CR39">
        <v>1690557129.5</v>
      </c>
      <c r="CS39">
        <v>1971.85</v>
      </c>
      <c r="CT39">
        <v>1999.89</v>
      </c>
      <c r="CU39">
        <v>20.6353</v>
      </c>
      <c r="CV39">
        <v>18.9403</v>
      </c>
      <c r="CW39">
        <v>1972.56</v>
      </c>
      <c r="CX39">
        <v>20.3988</v>
      </c>
      <c r="CY39">
        <v>600.1950000000001</v>
      </c>
      <c r="CZ39">
        <v>101.362</v>
      </c>
      <c r="DA39">
        <v>0.09885869999999999</v>
      </c>
      <c r="DB39">
        <v>27.893</v>
      </c>
      <c r="DC39">
        <v>27.9499</v>
      </c>
      <c r="DD39">
        <v>999.9</v>
      </c>
      <c r="DE39">
        <v>0</v>
      </c>
      <c r="DF39">
        <v>0</v>
      </c>
      <c r="DG39">
        <v>10098.8</v>
      </c>
      <c r="DH39">
        <v>0</v>
      </c>
      <c r="DI39">
        <v>1121.75</v>
      </c>
      <c r="DJ39">
        <v>-28.0397</v>
      </c>
      <c r="DK39">
        <v>2013.4</v>
      </c>
      <c r="DL39">
        <v>2038.5</v>
      </c>
      <c r="DM39">
        <v>1.69498</v>
      </c>
      <c r="DN39">
        <v>1999.89</v>
      </c>
      <c r="DO39">
        <v>18.9403</v>
      </c>
      <c r="DP39">
        <v>2.09163</v>
      </c>
      <c r="DQ39">
        <v>1.91983</v>
      </c>
      <c r="DR39">
        <v>18.1556</v>
      </c>
      <c r="DS39">
        <v>16.7982</v>
      </c>
      <c r="DT39">
        <v>999.763</v>
      </c>
      <c r="DU39">
        <v>0.959997</v>
      </c>
      <c r="DV39">
        <v>0.040003</v>
      </c>
      <c r="DW39">
        <v>0</v>
      </c>
      <c r="DX39">
        <v>582.933</v>
      </c>
      <c r="DY39">
        <v>4.99931</v>
      </c>
      <c r="DZ39">
        <v>7414.54</v>
      </c>
      <c r="EA39">
        <v>8782.75</v>
      </c>
      <c r="EB39">
        <v>38.125</v>
      </c>
      <c r="EC39">
        <v>39.625</v>
      </c>
      <c r="ED39">
        <v>38.812</v>
      </c>
      <c r="EE39">
        <v>39</v>
      </c>
      <c r="EF39">
        <v>39.437</v>
      </c>
      <c r="EG39">
        <v>954.97</v>
      </c>
      <c r="EH39">
        <v>39.79</v>
      </c>
      <c r="EI39">
        <v>0</v>
      </c>
      <c r="EJ39">
        <v>82.70000004768372</v>
      </c>
      <c r="EK39">
        <v>0</v>
      </c>
      <c r="EL39">
        <v>583.9623076923077</v>
      </c>
      <c r="EM39">
        <v>-26.53237602521104</v>
      </c>
      <c r="EN39">
        <v>-312.5555549818283</v>
      </c>
      <c r="EO39">
        <v>7433.415</v>
      </c>
      <c r="EP39">
        <v>15</v>
      </c>
      <c r="EQ39">
        <v>1690556979</v>
      </c>
      <c r="ER39" t="s">
        <v>505</v>
      </c>
      <c r="ES39">
        <v>1690556977.5</v>
      </c>
      <c r="ET39">
        <v>1690556979</v>
      </c>
      <c r="EU39">
        <v>21</v>
      </c>
      <c r="EV39">
        <v>-0.436</v>
      </c>
      <c r="EW39">
        <v>0.004</v>
      </c>
      <c r="EX39">
        <v>-0.704</v>
      </c>
      <c r="EY39">
        <v>0.227</v>
      </c>
      <c r="EZ39">
        <v>2000</v>
      </c>
      <c r="FA39">
        <v>20</v>
      </c>
      <c r="FB39">
        <v>0.17</v>
      </c>
      <c r="FC39">
        <v>0.05</v>
      </c>
      <c r="FD39">
        <v>-27.72313</v>
      </c>
      <c r="FE39">
        <v>0.3621253283302217</v>
      </c>
      <c r="FF39">
        <v>0.2006978926147457</v>
      </c>
      <c r="FG39">
        <v>1</v>
      </c>
      <c r="FH39">
        <v>1972.271</v>
      </c>
      <c r="FI39">
        <v>-0.6356395995559718</v>
      </c>
      <c r="FJ39">
        <v>0.1030323573770398</v>
      </c>
      <c r="FK39">
        <v>1</v>
      </c>
      <c r="FL39">
        <v>1.7067365</v>
      </c>
      <c r="FM39">
        <v>-0.3882499812382779</v>
      </c>
      <c r="FN39">
        <v>0.04364261080354841</v>
      </c>
      <c r="FO39">
        <v>1</v>
      </c>
      <c r="FP39">
        <v>20.52639</v>
      </c>
      <c r="FQ39">
        <v>0.9221846496106975</v>
      </c>
      <c r="FR39">
        <v>0.06658250696191428</v>
      </c>
      <c r="FS39">
        <v>1</v>
      </c>
      <c r="FT39">
        <v>4</v>
      </c>
      <c r="FU39">
        <v>4</v>
      </c>
      <c r="FV39" t="s">
        <v>415</v>
      </c>
      <c r="FW39">
        <v>3.17716</v>
      </c>
      <c r="FX39">
        <v>2.79672</v>
      </c>
      <c r="FY39">
        <v>0.290839</v>
      </c>
      <c r="FZ39">
        <v>0.294216</v>
      </c>
      <c r="GA39">
        <v>0.108135</v>
      </c>
      <c r="GB39">
        <v>0.102776</v>
      </c>
      <c r="GC39">
        <v>22139.8</v>
      </c>
      <c r="GD39">
        <v>17549.4</v>
      </c>
      <c r="GE39">
        <v>29184</v>
      </c>
      <c r="GF39">
        <v>24363</v>
      </c>
      <c r="GG39">
        <v>33109</v>
      </c>
      <c r="GH39">
        <v>31904.8</v>
      </c>
      <c r="GI39">
        <v>40255.9</v>
      </c>
      <c r="GJ39">
        <v>39746.8</v>
      </c>
      <c r="GK39">
        <v>2.1552</v>
      </c>
      <c r="GL39">
        <v>1.8802</v>
      </c>
      <c r="GM39">
        <v>0.0932775</v>
      </c>
      <c r="GN39">
        <v>0</v>
      </c>
      <c r="GO39">
        <v>26.4249</v>
      </c>
      <c r="GP39">
        <v>999.9</v>
      </c>
      <c r="GQ39">
        <v>62.8</v>
      </c>
      <c r="GR39">
        <v>29.8</v>
      </c>
      <c r="GS39">
        <v>26.0946</v>
      </c>
      <c r="GT39">
        <v>60.4171</v>
      </c>
      <c r="GU39">
        <v>33.2933</v>
      </c>
      <c r="GV39">
        <v>1</v>
      </c>
      <c r="GW39">
        <v>0.0604141</v>
      </c>
      <c r="GX39">
        <v>-0.45223</v>
      </c>
      <c r="GY39">
        <v>20.2686</v>
      </c>
      <c r="GZ39">
        <v>5.22433</v>
      </c>
      <c r="HA39">
        <v>11.9081</v>
      </c>
      <c r="HB39">
        <v>4.9632</v>
      </c>
      <c r="HC39">
        <v>3.29128</v>
      </c>
      <c r="HD39">
        <v>9999</v>
      </c>
      <c r="HE39">
        <v>9999</v>
      </c>
      <c r="HF39">
        <v>9999</v>
      </c>
      <c r="HG39">
        <v>999.9</v>
      </c>
      <c r="HH39">
        <v>1.87682</v>
      </c>
      <c r="HI39">
        <v>1.87503</v>
      </c>
      <c r="HJ39">
        <v>1.8738</v>
      </c>
      <c r="HK39">
        <v>1.87291</v>
      </c>
      <c r="HL39">
        <v>1.8745</v>
      </c>
      <c r="HM39">
        <v>1.86945</v>
      </c>
      <c r="HN39">
        <v>1.87363</v>
      </c>
      <c r="HO39">
        <v>1.87873</v>
      </c>
      <c r="HP39">
        <v>0</v>
      </c>
      <c r="HQ39">
        <v>0</v>
      </c>
      <c r="HR39">
        <v>0</v>
      </c>
      <c r="HS39">
        <v>0</v>
      </c>
      <c r="HT39" t="s">
        <v>416</v>
      </c>
      <c r="HU39" t="s">
        <v>417</v>
      </c>
      <c r="HV39" t="s">
        <v>418</v>
      </c>
      <c r="HW39" t="s">
        <v>419</v>
      </c>
      <c r="HX39" t="s">
        <v>419</v>
      </c>
      <c r="HY39" t="s">
        <v>418</v>
      </c>
      <c r="HZ39">
        <v>0</v>
      </c>
      <c r="IA39">
        <v>100</v>
      </c>
      <c r="IB39">
        <v>100</v>
      </c>
      <c r="IC39">
        <v>-0.71</v>
      </c>
      <c r="ID39">
        <v>0.2365</v>
      </c>
      <c r="IE39">
        <v>-0.7040000000004056</v>
      </c>
      <c r="IF39">
        <v>0</v>
      </c>
      <c r="IG39">
        <v>0</v>
      </c>
      <c r="IH39">
        <v>0</v>
      </c>
      <c r="II39">
        <v>-0.05264926765665958</v>
      </c>
      <c r="IJ39">
        <v>-0.001002495894158835</v>
      </c>
      <c r="IK39">
        <v>0.0007384742138202362</v>
      </c>
      <c r="IL39">
        <v>2.770066711642725E-07</v>
      </c>
      <c r="IM39">
        <v>0</v>
      </c>
      <c r="IN39">
        <v>1810</v>
      </c>
      <c r="IO39">
        <v>1</v>
      </c>
      <c r="IP39">
        <v>29</v>
      </c>
      <c r="IQ39">
        <v>2.5</v>
      </c>
      <c r="IR39">
        <v>2.5</v>
      </c>
      <c r="IS39">
        <v>3.83301</v>
      </c>
      <c r="IT39">
        <v>2.33154</v>
      </c>
      <c r="IU39">
        <v>1.42578</v>
      </c>
      <c r="IV39">
        <v>2.27051</v>
      </c>
      <c r="IW39">
        <v>1.54785</v>
      </c>
      <c r="IX39">
        <v>2.4585</v>
      </c>
      <c r="IY39">
        <v>33.8283</v>
      </c>
      <c r="IZ39">
        <v>15.1915</v>
      </c>
      <c r="JA39">
        <v>18</v>
      </c>
      <c r="JB39">
        <v>626.808</v>
      </c>
      <c r="JC39">
        <v>439.73</v>
      </c>
      <c r="JD39">
        <v>26.7354</v>
      </c>
      <c r="JE39">
        <v>28.0648</v>
      </c>
      <c r="JF39">
        <v>30.0007</v>
      </c>
      <c r="JG39">
        <v>27.9576</v>
      </c>
      <c r="JH39">
        <v>27.9023</v>
      </c>
      <c r="JI39">
        <v>76.7504</v>
      </c>
      <c r="JJ39">
        <v>27.9519</v>
      </c>
      <c r="JK39">
        <v>92.76900000000001</v>
      </c>
      <c r="JL39">
        <v>26.7374</v>
      </c>
      <c r="JM39">
        <v>2000</v>
      </c>
      <c r="JN39">
        <v>19.1459</v>
      </c>
      <c r="JO39">
        <v>95.0885</v>
      </c>
      <c r="JP39">
        <v>101.125</v>
      </c>
    </row>
    <row r="40" spans="1:276">
      <c r="A40">
        <v>24</v>
      </c>
      <c r="B40">
        <v>1690557251.5</v>
      </c>
      <c r="C40">
        <v>3209.5</v>
      </c>
      <c r="D40" t="s">
        <v>509</v>
      </c>
      <c r="E40" t="s">
        <v>510</v>
      </c>
      <c r="F40" t="s">
        <v>407</v>
      </c>
      <c r="I40" t="s">
        <v>408</v>
      </c>
      <c r="K40" t="s">
        <v>409</v>
      </c>
      <c r="L40" t="s">
        <v>410</v>
      </c>
      <c r="M40">
        <v>1690557251.5</v>
      </c>
      <c r="N40">
        <f>(O40)/1000</f>
        <v>0</v>
      </c>
      <c r="O40">
        <f>1000*CY40*AM40*(CU40-CV40)/(100*CN40*(1000-AM40*CU40))</f>
        <v>0</v>
      </c>
      <c r="P40">
        <f>CY40*AM40*(CT40-CS40*(1000-AM40*CV40)/(1000-AM40*CU40))/(100*CN40)</f>
        <v>0</v>
      </c>
      <c r="Q40">
        <f>CS40 - IF(AM40&gt;1, P40*CN40*100.0/(AO40*DG40), 0)</f>
        <v>0</v>
      </c>
      <c r="R40">
        <f>((X40-N40/2)*Q40-P40)/(X40+N40/2)</f>
        <v>0</v>
      </c>
      <c r="S40">
        <f>R40*(CZ40+DA40)/1000.0</f>
        <v>0</v>
      </c>
      <c r="T40">
        <f>(CS40 - IF(AM40&gt;1, P40*CN40*100.0/(AO40*DG40), 0))*(CZ40+DA40)/1000.0</f>
        <v>0</v>
      </c>
      <c r="U40">
        <f>2.0/((1/W40-1/V40)+SIGN(W40)*SQRT((1/W40-1/V40)*(1/W40-1/V40) + 4*CO40/((CO40+1)*(CO40+1))*(2*1/W40*1/V40-1/V40*1/V40)))</f>
        <v>0</v>
      </c>
      <c r="V40">
        <f>IF(LEFT(CP40,1)&lt;&gt;"0",IF(LEFT(CP40,1)="1",3.0,CQ40),$D$5+$E$5*(DG40*CZ40/($K$5*1000))+$F$5*(DG40*CZ40/($K$5*1000))*MAX(MIN(CN40,$J$5),$I$5)*MAX(MIN(CN40,$J$5),$I$5)+$G$5*MAX(MIN(CN40,$J$5),$I$5)*(DG40*CZ40/($K$5*1000))+$H$5*(DG40*CZ40/($K$5*1000))*(DG40*CZ40/($K$5*1000)))</f>
        <v>0</v>
      </c>
      <c r="W40">
        <f>N40*(1000-(1000*0.61365*exp(17.502*AA40/(240.97+AA40))/(CZ40+DA40)+CU40)/2)/(1000*0.61365*exp(17.502*AA40/(240.97+AA40))/(CZ40+DA40)-CU40)</f>
        <v>0</v>
      </c>
      <c r="X40">
        <f>1/((CO40+1)/(U40/1.6)+1/(V40/1.37)) + CO40/((CO40+1)/(U40/1.6) + CO40/(V40/1.37))</f>
        <v>0</v>
      </c>
      <c r="Y40">
        <f>(CJ40*CM40)</f>
        <v>0</v>
      </c>
      <c r="Z40">
        <f>(DB40+(Y40+2*0.95*5.67E-8*(((DB40+$B$7)+273)^4-(DB40+273)^4)-44100*N40)/(1.84*29.3*V40+8*0.95*5.67E-8*(DB40+273)^3))</f>
        <v>0</v>
      </c>
      <c r="AA40">
        <f>($C$7*DC40+$D$7*DD40+$E$7*Z40)</f>
        <v>0</v>
      </c>
      <c r="AB40">
        <f>0.61365*exp(17.502*AA40/(240.97+AA40))</f>
        <v>0</v>
      </c>
      <c r="AC40">
        <f>(AD40/AE40*100)</f>
        <v>0</v>
      </c>
      <c r="AD40">
        <f>CU40*(CZ40+DA40)/1000</f>
        <v>0</v>
      </c>
      <c r="AE40">
        <f>0.61365*exp(17.502*DB40/(240.97+DB40))</f>
        <v>0</v>
      </c>
      <c r="AF40">
        <f>(AB40-CU40*(CZ40+DA40)/1000)</f>
        <v>0</v>
      </c>
      <c r="AG40">
        <f>(-N40*44100)</f>
        <v>0</v>
      </c>
      <c r="AH40">
        <f>2*29.3*V40*0.92*(DB40-AA40)</f>
        <v>0</v>
      </c>
      <c r="AI40">
        <f>2*0.95*5.67E-8*(((DB40+$B$7)+273)^4-(AA40+273)^4)</f>
        <v>0</v>
      </c>
      <c r="AJ40">
        <f>Y40+AI40+AG40+AH40</f>
        <v>0</v>
      </c>
      <c r="AK40">
        <v>0</v>
      </c>
      <c r="AL40">
        <v>0</v>
      </c>
      <c r="AM40">
        <f>IF(AK40*$H$13&gt;=AO40,1.0,(AO40/(AO40-AK40*$H$13)))</f>
        <v>0</v>
      </c>
      <c r="AN40">
        <f>(AM40-1)*100</f>
        <v>0</v>
      </c>
      <c r="AO40">
        <f>MAX(0,($B$13+$C$13*DG40)/(1+$D$13*DG40)*CZ40/(DB40+273)*$E$13)</f>
        <v>0</v>
      </c>
      <c r="AP40" t="s">
        <v>443</v>
      </c>
      <c r="AQ40">
        <v>10560.6</v>
      </c>
      <c r="AR40">
        <v>504.7384615384616</v>
      </c>
      <c r="AS40">
        <v>1295.03</v>
      </c>
      <c r="AT40">
        <f>1-AR40/AS40</f>
        <v>0</v>
      </c>
      <c r="AU40">
        <v>-1.584001401611599</v>
      </c>
      <c r="AV40" t="s">
        <v>511</v>
      </c>
      <c r="AW40">
        <v>10464.4</v>
      </c>
      <c r="AX40">
        <v>657.764</v>
      </c>
      <c r="AY40">
        <v>1221.77</v>
      </c>
      <c r="AZ40">
        <f>1-AX40/AY40</f>
        <v>0</v>
      </c>
      <c r="BA40">
        <v>0.5</v>
      </c>
      <c r="BB40">
        <f>CK40</f>
        <v>0</v>
      </c>
      <c r="BC40">
        <f>P40</f>
        <v>0</v>
      </c>
      <c r="BD40">
        <f>AZ40*BA40*BB40</f>
        <v>0</v>
      </c>
      <c r="BE40">
        <f>(BC40-AU40)/BB40</f>
        <v>0</v>
      </c>
      <c r="BF40">
        <f>(AS40-AY40)/AY40</f>
        <v>0</v>
      </c>
      <c r="BG40">
        <f>AR40/(AT40+AR40/AY40)</f>
        <v>0</v>
      </c>
      <c r="BH40" t="s">
        <v>411</v>
      </c>
      <c r="BI40">
        <v>0</v>
      </c>
      <c r="BJ40">
        <f>IF(BI40&lt;&gt;0, BI40, BG40)</f>
        <v>0</v>
      </c>
      <c r="BK40">
        <f>1-BJ40/AY40</f>
        <v>0</v>
      </c>
      <c r="BL40">
        <f>(AY40-AX40)/(AY40-BJ40)</f>
        <v>0</v>
      </c>
      <c r="BM40">
        <f>(AS40-AY40)/(AS40-BJ40)</f>
        <v>0</v>
      </c>
      <c r="BN40">
        <f>(AY40-AX40)/(AY40-AR40)</f>
        <v>0</v>
      </c>
      <c r="BO40">
        <f>(AS40-AY40)/(AS40-AR40)</f>
        <v>0</v>
      </c>
      <c r="BP40">
        <f>(BL40*BJ40/AX40)</f>
        <v>0</v>
      </c>
      <c r="BQ40">
        <f>(1-BP40)</f>
        <v>0</v>
      </c>
      <c r="BR40" t="s">
        <v>411</v>
      </c>
      <c r="BS40" t="s">
        <v>411</v>
      </c>
      <c r="BT40" t="s">
        <v>411</v>
      </c>
      <c r="BU40" t="s">
        <v>411</v>
      </c>
      <c r="BV40" t="s">
        <v>411</v>
      </c>
      <c r="BW40" t="s">
        <v>411</v>
      </c>
      <c r="BX40" t="s">
        <v>411</v>
      </c>
      <c r="BY40" t="s">
        <v>411</v>
      </c>
      <c r="BZ40" t="s">
        <v>411</v>
      </c>
      <c r="CA40" t="s">
        <v>411</v>
      </c>
      <c r="CB40" t="s">
        <v>411</v>
      </c>
      <c r="CC40" t="s">
        <v>411</v>
      </c>
      <c r="CD40" t="s">
        <v>411</v>
      </c>
      <c r="CE40" t="s">
        <v>411</v>
      </c>
      <c r="CF40" t="s">
        <v>411</v>
      </c>
      <c r="CG40" t="s">
        <v>411</v>
      </c>
      <c r="CH40" t="s">
        <v>411</v>
      </c>
      <c r="CI40" t="s">
        <v>411</v>
      </c>
      <c r="CJ40">
        <f>$B$11*DH40+$C$11*DI40+$F$11*DT40*(1-DW40)</f>
        <v>0</v>
      </c>
      <c r="CK40">
        <f>CJ40*CL40</f>
        <v>0</v>
      </c>
      <c r="CL40">
        <f>($B$11*$D$9+$C$11*$D$9+$F$11*((EG40+DY40)/MAX(EG40+DY40+EH40, 0.1)*$I$9+EH40/MAX(EG40+DY40+EH40, 0.1)*$J$9))/($B$11+$C$11+$F$11)</f>
        <v>0</v>
      </c>
      <c r="CM40">
        <f>($B$11*$K$9+$C$11*$K$9+$F$11*((EG40+DY40)/MAX(EG40+DY40+EH40, 0.1)*$P$9+EH40/MAX(EG40+DY40+EH40, 0.1)*$Q$9))/($B$11+$C$11+$F$11)</f>
        <v>0</v>
      </c>
      <c r="CN40">
        <v>6</v>
      </c>
      <c r="CO40">
        <v>0.5</v>
      </c>
      <c r="CP40" t="s">
        <v>413</v>
      </c>
      <c r="CQ40">
        <v>2</v>
      </c>
      <c r="CR40">
        <v>1690557251.5</v>
      </c>
      <c r="CS40">
        <v>401.259</v>
      </c>
      <c r="CT40">
        <v>409.839</v>
      </c>
      <c r="CU40">
        <v>25.695</v>
      </c>
      <c r="CV40">
        <v>24.8218</v>
      </c>
      <c r="CW40">
        <v>400.159</v>
      </c>
      <c r="CX40">
        <v>25.337</v>
      </c>
      <c r="CY40">
        <v>600.159</v>
      </c>
      <c r="CZ40">
        <v>101.364</v>
      </c>
      <c r="DA40">
        <v>0.100454</v>
      </c>
      <c r="DB40">
        <v>28.1541</v>
      </c>
      <c r="DC40">
        <v>27.9648</v>
      </c>
      <c r="DD40">
        <v>999.9</v>
      </c>
      <c r="DE40">
        <v>0</v>
      </c>
      <c r="DF40">
        <v>0</v>
      </c>
      <c r="DG40">
        <v>10003.1</v>
      </c>
      <c r="DH40">
        <v>0</v>
      </c>
      <c r="DI40">
        <v>1133.24</v>
      </c>
      <c r="DJ40">
        <v>-8.772309999999999</v>
      </c>
      <c r="DK40">
        <v>411.662</v>
      </c>
      <c r="DL40">
        <v>420.271</v>
      </c>
      <c r="DM40">
        <v>0.915667</v>
      </c>
      <c r="DN40">
        <v>409.839</v>
      </c>
      <c r="DO40">
        <v>24.8218</v>
      </c>
      <c r="DP40">
        <v>2.60887</v>
      </c>
      <c r="DQ40">
        <v>2.51605</v>
      </c>
      <c r="DR40">
        <v>21.7221</v>
      </c>
      <c r="DS40">
        <v>21.1307</v>
      </c>
      <c r="DT40">
        <v>500.023</v>
      </c>
      <c r="DU40">
        <v>0.920011</v>
      </c>
      <c r="DV40">
        <v>0.07998909999999999</v>
      </c>
      <c r="DW40">
        <v>0</v>
      </c>
      <c r="DX40">
        <v>664.948</v>
      </c>
      <c r="DY40">
        <v>4.99931</v>
      </c>
      <c r="DZ40">
        <v>4849.97</v>
      </c>
      <c r="EA40">
        <v>4309.58</v>
      </c>
      <c r="EB40">
        <v>36.687</v>
      </c>
      <c r="EC40">
        <v>38.937</v>
      </c>
      <c r="ED40">
        <v>37.75</v>
      </c>
      <c r="EE40">
        <v>38.375</v>
      </c>
      <c r="EF40">
        <v>38.437</v>
      </c>
      <c r="EG40">
        <v>455.43</v>
      </c>
      <c r="EH40">
        <v>39.6</v>
      </c>
      <c r="EI40">
        <v>0</v>
      </c>
      <c r="EJ40">
        <v>121.9000000953674</v>
      </c>
      <c r="EK40">
        <v>0</v>
      </c>
      <c r="EL40">
        <v>657.764</v>
      </c>
      <c r="EM40">
        <v>58.25647866628999</v>
      </c>
      <c r="EN40">
        <v>283.5524788096884</v>
      </c>
      <c r="EO40">
        <v>4821.227307692307</v>
      </c>
      <c r="EP40">
        <v>15</v>
      </c>
      <c r="EQ40">
        <v>1690557272.5</v>
      </c>
      <c r="ER40" t="s">
        <v>512</v>
      </c>
      <c r="ES40">
        <v>1690557270.5</v>
      </c>
      <c r="ET40">
        <v>1690557272.5</v>
      </c>
      <c r="EU40">
        <v>22</v>
      </c>
      <c r="EV40">
        <v>0.193</v>
      </c>
      <c r="EW40">
        <v>-0.012</v>
      </c>
      <c r="EX40">
        <v>1.1</v>
      </c>
      <c r="EY40">
        <v>0.358</v>
      </c>
      <c r="EZ40">
        <v>410</v>
      </c>
      <c r="FA40">
        <v>25</v>
      </c>
      <c r="FB40">
        <v>0.15</v>
      </c>
      <c r="FC40">
        <v>0.09</v>
      </c>
      <c r="FD40">
        <v>-2.740177048780488</v>
      </c>
      <c r="FE40">
        <v>-59.29483406968639</v>
      </c>
      <c r="FF40">
        <v>6.439727426306686</v>
      </c>
      <c r="FG40">
        <v>0</v>
      </c>
      <c r="FH40">
        <v>403.6867419354839</v>
      </c>
      <c r="FI40">
        <v>-30.7435161290332</v>
      </c>
      <c r="FJ40">
        <v>2.440999887245335</v>
      </c>
      <c r="FK40">
        <v>0</v>
      </c>
      <c r="FL40">
        <v>0.881794756097561</v>
      </c>
      <c r="FM40">
        <v>0.2257927108013949</v>
      </c>
      <c r="FN40">
        <v>0.02235281477967949</v>
      </c>
      <c r="FO40">
        <v>1</v>
      </c>
      <c r="FP40">
        <v>25.68154193548387</v>
      </c>
      <c r="FQ40">
        <v>0.4651258064516464</v>
      </c>
      <c r="FR40">
        <v>0.03469742738621452</v>
      </c>
      <c r="FS40">
        <v>1</v>
      </c>
      <c r="FT40">
        <v>2</v>
      </c>
      <c r="FU40">
        <v>4</v>
      </c>
      <c r="FV40" t="s">
        <v>432</v>
      </c>
      <c r="FW40">
        <v>3.17696</v>
      </c>
      <c r="FX40">
        <v>2.79744</v>
      </c>
      <c r="FY40">
        <v>0.101263</v>
      </c>
      <c r="FZ40">
        <v>0.103656</v>
      </c>
      <c r="GA40">
        <v>0.125843</v>
      </c>
      <c r="GB40">
        <v>0.123994</v>
      </c>
      <c r="GC40">
        <v>28039.8</v>
      </c>
      <c r="GD40">
        <v>22278.4</v>
      </c>
      <c r="GE40">
        <v>29164</v>
      </c>
      <c r="GF40">
        <v>24352.1</v>
      </c>
      <c r="GG40">
        <v>32407.4</v>
      </c>
      <c r="GH40">
        <v>31118.2</v>
      </c>
      <c r="GI40">
        <v>40226.4</v>
      </c>
      <c r="GJ40">
        <v>39728.2</v>
      </c>
      <c r="GK40">
        <v>2.15287</v>
      </c>
      <c r="GL40">
        <v>1.88472</v>
      </c>
      <c r="GM40">
        <v>0.104152</v>
      </c>
      <c r="GN40">
        <v>0</v>
      </c>
      <c r="GO40">
        <v>26.2619</v>
      </c>
      <c r="GP40">
        <v>999.9</v>
      </c>
      <c r="GQ40">
        <v>62.9</v>
      </c>
      <c r="GR40">
        <v>30</v>
      </c>
      <c r="GS40">
        <v>26.4396</v>
      </c>
      <c r="GT40">
        <v>61.8071</v>
      </c>
      <c r="GU40">
        <v>33.0649</v>
      </c>
      <c r="GV40">
        <v>1</v>
      </c>
      <c r="GW40">
        <v>0.0783638</v>
      </c>
      <c r="GX40">
        <v>-1.93697</v>
      </c>
      <c r="GY40">
        <v>20.2625</v>
      </c>
      <c r="GZ40">
        <v>5.22912</v>
      </c>
      <c r="HA40">
        <v>11.9105</v>
      </c>
      <c r="HB40">
        <v>4.96425</v>
      </c>
      <c r="HC40">
        <v>3.292</v>
      </c>
      <c r="HD40">
        <v>9999</v>
      </c>
      <c r="HE40">
        <v>9999</v>
      </c>
      <c r="HF40">
        <v>9999</v>
      </c>
      <c r="HG40">
        <v>999.9</v>
      </c>
      <c r="HH40">
        <v>1.87683</v>
      </c>
      <c r="HI40">
        <v>1.87504</v>
      </c>
      <c r="HJ40">
        <v>1.87381</v>
      </c>
      <c r="HK40">
        <v>1.87297</v>
      </c>
      <c r="HL40">
        <v>1.87453</v>
      </c>
      <c r="HM40">
        <v>1.86949</v>
      </c>
      <c r="HN40">
        <v>1.87364</v>
      </c>
      <c r="HO40">
        <v>1.87871</v>
      </c>
      <c r="HP40">
        <v>0</v>
      </c>
      <c r="HQ40">
        <v>0</v>
      </c>
      <c r="HR40">
        <v>0</v>
      </c>
      <c r="HS40">
        <v>0</v>
      </c>
      <c r="HT40" t="s">
        <v>416</v>
      </c>
      <c r="HU40" t="s">
        <v>417</v>
      </c>
      <c r="HV40" t="s">
        <v>418</v>
      </c>
      <c r="HW40" t="s">
        <v>419</v>
      </c>
      <c r="HX40" t="s">
        <v>419</v>
      </c>
      <c r="HY40" t="s">
        <v>418</v>
      </c>
      <c r="HZ40">
        <v>0</v>
      </c>
      <c r="IA40">
        <v>100</v>
      </c>
      <c r="IB40">
        <v>100</v>
      </c>
      <c r="IC40">
        <v>1.1</v>
      </c>
      <c r="ID40">
        <v>0.358</v>
      </c>
      <c r="IE40">
        <v>0.8002564465415936</v>
      </c>
      <c r="IF40">
        <v>0.0006505169527216642</v>
      </c>
      <c r="IG40">
        <v>-9.946525650119643E-07</v>
      </c>
      <c r="IH40">
        <v>9.726639054903232E-11</v>
      </c>
      <c r="II40">
        <v>-0.05264926765665958</v>
      </c>
      <c r="IJ40">
        <v>-0.001002495894158835</v>
      </c>
      <c r="IK40">
        <v>0.0007384742138202362</v>
      </c>
      <c r="IL40">
        <v>2.770066711642725E-07</v>
      </c>
      <c r="IM40">
        <v>0</v>
      </c>
      <c r="IN40">
        <v>1810</v>
      </c>
      <c r="IO40">
        <v>1</v>
      </c>
      <c r="IP40">
        <v>29</v>
      </c>
      <c r="IQ40">
        <v>4.6</v>
      </c>
      <c r="IR40">
        <v>4.5</v>
      </c>
      <c r="IS40">
        <v>1.07056</v>
      </c>
      <c r="IT40">
        <v>2.40112</v>
      </c>
      <c r="IU40">
        <v>1.42578</v>
      </c>
      <c r="IV40">
        <v>2.27295</v>
      </c>
      <c r="IW40">
        <v>1.54785</v>
      </c>
      <c r="IX40">
        <v>2.39136</v>
      </c>
      <c r="IY40">
        <v>34.0545</v>
      </c>
      <c r="IZ40">
        <v>15.174</v>
      </c>
      <c r="JA40">
        <v>18</v>
      </c>
      <c r="JB40">
        <v>626.764</v>
      </c>
      <c r="JC40">
        <v>443.543</v>
      </c>
      <c r="JD40">
        <v>29.4254</v>
      </c>
      <c r="JE40">
        <v>28.2253</v>
      </c>
      <c r="JF40">
        <v>30.0003</v>
      </c>
      <c r="JG40">
        <v>28.1176</v>
      </c>
      <c r="JH40">
        <v>28.0542</v>
      </c>
      <c r="JI40">
        <v>21.4582</v>
      </c>
      <c r="JJ40">
        <v>0</v>
      </c>
      <c r="JK40">
        <v>100</v>
      </c>
      <c r="JL40">
        <v>29.4439</v>
      </c>
      <c r="JM40">
        <v>410</v>
      </c>
      <c r="JN40">
        <v>29.3992</v>
      </c>
      <c r="JO40">
        <v>95.02070000000001</v>
      </c>
      <c r="JP40">
        <v>101.079</v>
      </c>
    </row>
    <row r="41" spans="1:276">
      <c r="A41">
        <v>25</v>
      </c>
      <c r="B41">
        <v>1690557381</v>
      </c>
      <c r="C41">
        <v>3339</v>
      </c>
      <c r="D41" t="s">
        <v>513</v>
      </c>
      <c r="E41" t="s">
        <v>514</v>
      </c>
      <c r="F41" t="s">
        <v>407</v>
      </c>
      <c r="I41" t="s">
        <v>408</v>
      </c>
      <c r="K41" t="s">
        <v>409</v>
      </c>
      <c r="L41" t="s">
        <v>410</v>
      </c>
      <c r="M41">
        <v>1690557381</v>
      </c>
      <c r="N41">
        <f>(O41)/1000</f>
        <v>0</v>
      </c>
      <c r="O41">
        <f>1000*CY41*AM41*(CU41-CV41)/(100*CN41*(1000-AM41*CU41))</f>
        <v>0</v>
      </c>
      <c r="P41">
        <f>CY41*AM41*(CT41-CS41*(1000-AM41*CV41)/(1000-AM41*CU41))/(100*CN41)</f>
        <v>0</v>
      </c>
      <c r="Q41">
        <f>CS41 - IF(AM41&gt;1, P41*CN41*100.0/(AO41*DG41), 0)</f>
        <v>0</v>
      </c>
      <c r="R41">
        <f>((X41-N41/2)*Q41-P41)/(X41+N41/2)</f>
        <v>0</v>
      </c>
      <c r="S41">
        <f>R41*(CZ41+DA41)/1000.0</f>
        <v>0</v>
      </c>
      <c r="T41">
        <f>(CS41 - IF(AM41&gt;1, P41*CN41*100.0/(AO41*DG41), 0))*(CZ41+DA41)/1000.0</f>
        <v>0</v>
      </c>
      <c r="U41">
        <f>2.0/((1/W41-1/V41)+SIGN(W41)*SQRT((1/W41-1/V41)*(1/W41-1/V41) + 4*CO41/((CO41+1)*(CO41+1))*(2*1/W41*1/V41-1/V41*1/V41)))</f>
        <v>0</v>
      </c>
      <c r="V41">
        <f>IF(LEFT(CP41,1)&lt;&gt;"0",IF(LEFT(CP41,1)="1",3.0,CQ41),$D$5+$E$5*(DG41*CZ41/($K$5*1000))+$F$5*(DG41*CZ41/($K$5*1000))*MAX(MIN(CN41,$J$5),$I$5)*MAX(MIN(CN41,$J$5),$I$5)+$G$5*MAX(MIN(CN41,$J$5),$I$5)*(DG41*CZ41/($K$5*1000))+$H$5*(DG41*CZ41/($K$5*1000))*(DG41*CZ41/($K$5*1000)))</f>
        <v>0</v>
      </c>
      <c r="W41">
        <f>N41*(1000-(1000*0.61365*exp(17.502*AA41/(240.97+AA41))/(CZ41+DA41)+CU41)/2)/(1000*0.61365*exp(17.502*AA41/(240.97+AA41))/(CZ41+DA41)-CU41)</f>
        <v>0</v>
      </c>
      <c r="X41">
        <f>1/((CO41+1)/(U41/1.6)+1/(V41/1.37)) + CO41/((CO41+1)/(U41/1.6) + CO41/(V41/1.37))</f>
        <v>0</v>
      </c>
      <c r="Y41">
        <f>(CJ41*CM41)</f>
        <v>0</v>
      </c>
      <c r="Z41">
        <f>(DB41+(Y41+2*0.95*5.67E-8*(((DB41+$B$7)+273)^4-(DB41+273)^4)-44100*N41)/(1.84*29.3*V41+8*0.95*5.67E-8*(DB41+273)^3))</f>
        <v>0</v>
      </c>
      <c r="AA41">
        <f>($C$7*DC41+$D$7*DD41+$E$7*Z41)</f>
        <v>0</v>
      </c>
      <c r="AB41">
        <f>0.61365*exp(17.502*AA41/(240.97+AA41))</f>
        <v>0</v>
      </c>
      <c r="AC41">
        <f>(AD41/AE41*100)</f>
        <v>0</v>
      </c>
      <c r="AD41">
        <f>CU41*(CZ41+DA41)/1000</f>
        <v>0</v>
      </c>
      <c r="AE41">
        <f>0.61365*exp(17.502*DB41/(240.97+DB41))</f>
        <v>0</v>
      </c>
      <c r="AF41">
        <f>(AB41-CU41*(CZ41+DA41)/1000)</f>
        <v>0</v>
      </c>
      <c r="AG41">
        <f>(-N41*44100)</f>
        <v>0</v>
      </c>
      <c r="AH41">
        <f>2*29.3*V41*0.92*(DB41-AA41)</f>
        <v>0</v>
      </c>
      <c r="AI41">
        <f>2*0.95*5.67E-8*(((DB41+$B$7)+273)^4-(AA41+273)^4)</f>
        <v>0</v>
      </c>
      <c r="AJ41">
        <f>Y41+AI41+AG41+AH41</f>
        <v>0</v>
      </c>
      <c r="AK41">
        <v>0</v>
      </c>
      <c r="AL41">
        <v>0</v>
      </c>
      <c r="AM41">
        <f>IF(AK41*$H$13&gt;=AO41,1.0,(AO41/(AO41-AK41*$H$13)))</f>
        <v>0</v>
      </c>
      <c r="AN41">
        <f>(AM41-1)*100</f>
        <v>0</v>
      </c>
      <c r="AO41">
        <f>MAX(0,($B$13+$C$13*DG41)/(1+$D$13*DG41)*CZ41/(DB41+273)*$E$13)</f>
        <v>0</v>
      </c>
      <c r="AP41" t="s">
        <v>443</v>
      </c>
      <c r="AQ41">
        <v>10560.6</v>
      </c>
      <c r="AR41">
        <v>504.7384615384616</v>
      </c>
      <c r="AS41">
        <v>1295.03</v>
      </c>
      <c r="AT41">
        <f>1-AR41/AS41</f>
        <v>0</v>
      </c>
      <c r="AU41">
        <v>-1.584001401611599</v>
      </c>
      <c r="AV41" t="s">
        <v>515</v>
      </c>
      <c r="AW41">
        <v>10457.6</v>
      </c>
      <c r="AX41">
        <v>684.5566923076924</v>
      </c>
      <c r="AY41">
        <v>1662.09</v>
      </c>
      <c r="AZ41">
        <f>1-AX41/AY41</f>
        <v>0</v>
      </c>
      <c r="BA41">
        <v>0.5</v>
      </c>
      <c r="BB41">
        <f>CK41</f>
        <v>0</v>
      </c>
      <c r="BC41">
        <f>P41</f>
        <v>0</v>
      </c>
      <c r="BD41">
        <f>AZ41*BA41*BB41</f>
        <v>0</v>
      </c>
      <c r="BE41">
        <f>(BC41-AU41)/BB41</f>
        <v>0</v>
      </c>
      <c r="BF41">
        <f>(AS41-AY41)/AY41</f>
        <v>0</v>
      </c>
      <c r="BG41">
        <f>AR41/(AT41+AR41/AY41)</f>
        <v>0</v>
      </c>
      <c r="BH41" t="s">
        <v>411</v>
      </c>
      <c r="BI41">
        <v>0</v>
      </c>
      <c r="BJ41">
        <f>IF(BI41&lt;&gt;0, BI41, BG41)</f>
        <v>0</v>
      </c>
      <c r="BK41">
        <f>1-BJ41/AY41</f>
        <v>0</v>
      </c>
      <c r="BL41">
        <f>(AY41-AX41)/(AY41-BJ41)</f>
        <v>0</v>
      </c>
      <c r="BM41">
        <f>(AS41-AY41)/(AS41-BJ41)</f>
        <v>0</v>
      </c>
      <c r="BN41">
        <f>(AY41-AX41)/(AY41-AR41)</f>
        <v>0</v>
      </c>
      <c r="BO41">
        <f>(AS41-AY41)/(AS41-AR41)</f>
        <v>0</v>
      </c>
      <c r="BP41">
        <f>(BL41*BJ41/AX41)</f>
        <v>0</v>
      </c>
      <c r="BQ41">
        <f>(1-BP41)</f>
        <v>0</v>
      </c>
      <c r="BR41" t="s">
        <v>411</v>
      </c>
      <c r="BS41" t="s">
        <v>411</v>
      </c>
      <c r="BT41" t="s">
        <v>411</v>
      </c>
      <c r="BU41" t="s">
        <v>411</v>
      </c>
      <c r="BV41" t="s">
        <v>411</v>
      </c>
      <c r="BW41" t="s">
        <v>411</v>
      </c>
      <c r="BX41" t="s">
        <v>411</v>
      </c>
      <c r="BY41" t="s">
        <v>411</v>
      </c>
      <c r="BZ41" t="s">
        <v>411</v>
      </c>
      <c r="CA41" t="s">
        <v>411</v>
      </c>
      <c r="CB41" t="s">
        <v>411</v>
      </c>
      <c r="CC41" t="s">
        <v>411</v>
      </c>
      <c r="CD41" t="s">
        <v>411</v>
      </c>
      <c r="CE41" t="s">
        <v>411</v>
      </c>
      <c r="CF41" t="s">
        <v>411</v>
      </c>
      <c r="CG41" t="s">
        <v>411</v>
      </c>
      <c r="CH41" t="s">
        <v>411</v>
      </c>
      <c r="CI41" t="s">
        <v>411</v>
      </c>
      <c r="CJ41">
        <f>$B$11*DH41+$C$11*DI41+$F$11*DT41*(1-DW41)</f>
        <v>0</v>
      </c>
      <c r="CK41">
        <f>CJ41*CL41</f>
        <v>0</v>
      </c>
      <c r="CL41">
        <f>($B$11*$D$9+$C$11*$D$9+$F$11*((EG41+DY41)/MAX(EG41+DY41+EH41, 0.1)*$I$9+EH41/MAX(EG41+DY41+EH41, 0.1)*$J$9))/($B$11+$C$11+$F$11)</f>
        <v>0</v>
      </c>
      <c r="CM41">
        <f>($B$11*$K$9+$C$11*$K$9+$F$11*((EG41+DY41)/MAX(EG41+DY41+EH41, 0.1)*$P$9+EH41/MAX(EG41+DY41+EH41, 0.1)*$Q$9))/($B$11+$C$11+$F$11)</f>
        <v>0</v>
      </c>
      <c r="CN41">
        <v>6</v>
      </c>
      <c r="CO41">
        <v>0.5</v>
      </c>
      <c r="CP41" t="s">
        <v>413</v>
      </c>
      <c r="CQ41">
        <v>2</v>
      </c>
      <c r="CR41">
        <v>1690557381</v>
      </c>
      <c r="CS41">
        <v>402.545</v>
      </c>
      <c r="CT41">
        <v>409.955</v>
      </c>
      <c r="CU41">
        <v>20.807</v>
      </c>
      <c r="CV41">
        <v>19.1765</v>
      </c>
      <c r="CW41">
        <v>401.444</v>
      </c>
      <c r="CX41">
        <v>20.5771</v>
      </c>
      <c r="CY41">
        <v>600.077</v>
      </c>
      <c r="CZ41">
        <v>101.365</v>
      </c>
      <c r="DA41">
        <v>0.0994385</v>
      </c>
      <c r="DB41">
        <v>28.4621</v>
      </c>
      <c r="DC41">
        <v>28.1039</v>
      </c>
      <c r="DD41">
        <v>999.9</v>
      </c>
      <c r="DE41">
        <v>0</v>
      </c>
      <c r="DF41">
        <v>0</v>
      </c>
      <c r="DG41">
        <v>10025</v>
      </c>
      <c r="DH41">
        <v>0</v>
      </c>
      <c r="DI41">
        <v>1144.15</v>
      </c>
      <c r="DJ41">
        <v>-7.41006</v>
      </c>
      <c r="DK41">
        <v>411.099</v>
      </c>
      <c r="DL41">
        <v>417.97</v>
      </c>
      <c r="DM41">
        <v>1.63048</v>
      </c>
      <c r="DN41">
        <v>409.955</v>
      </c>
      <c r="DO41">
        <v>19.1765</v>
      </c>
      <c r="DP41">
        <v>2.10909</v>
      </c>
      <c r="DQ41">
        <v>1.94382</v>
      </c>
      <c r="DR41">
        <v>18.288</v>
      </c>
      <c r="DS41">
        <v>16.994</v>
      </c>
      <c r="DT41">
        <v>250.075</v>
      </c>
      <c r="DU41">
        <v>0.900073</v>
      </c>
      <c r="DV41">
        <v>0.099927</v>
      </c>
      <c r="DW41">
        <v>0</v>
      </c>
      <c r="DX41">
        <v>683.554</v>
      </c>
      <c r="DY41">
        <v>4.99931</v>
      </c>
      <c r="DZ41">
        <v>3272.31</v>
      </c>
      <c r="EA41">
        <v>2118.53</v>
      </c>
      <c r="EB41">
        <v>35.437</v>
      </c>
      <c r="EC41">
        <v>38.062</v>
      </c>
      <c r="ED41">
        <v>36.687</v>
      </c>
      <c r="EE41">
        <v>37.625</v>
      </c>
      <c r="EF41">
        <v>37.375</v>
      </c>
      <c r="EG41">
        <v>220.59</v>
      </c>
      <c r="EH41">
        <v>24.49</v>
      </c>
      <c r="EI41">
        <v>0</v>
      </c>
      <c r="EJ41">
        <v>129.2999999523163</v>
      </c>
      <c r="EK41">
        <v>0</v>
      </c>
      <c r="EL41">
        <v>684.5566923076924</v>
      </c>
      <c r="EM41">
        <v>-7.912752127332436</v>
      </c>
      <c r="EN41">
        <v>-35.72547003980466</v>
      </c>
      <c r="EO41">
        <v>3281.487307692307</v>
      </c>
      <c r="EP41">
        <v>15</v>
      </c>
      <c r="EQ41">
        <v>1690557272.5</v>
      </c>
      <c r="ER41" t="s">
        <v>512</v>
      </c>
      <c r="ES41">
        <v>1690557270.5</v>
      </c>
      <c r="ET41">
        <v>1690557272.5</v>
      </c>
      <c r="EU41">
        <v>22</v>
      </c>
      <c r="EV41">
        <v>0.193</v>
      </c>
      <c r="EW41">
        <v>-0.012</v>
      </c>
      <c r="EX41">
        <v>1.1</v>
      </c>
      <c r="EY41">
        <v>0.358</v>
      </c>
      <c r="EZ41">
        <v>410</v>
      </c>
      <c r="FA41">
        <v>25</v>
      </c>
      <c r="FB41">
        <v>0.15</v>
      </c>
      <c r="FC41">
        <v>0.09</v>
      </c>
      <c r="FD41">
        <v>-7.408238780487805</v>
      </c>
      <c r="FE41">
        <v>-0.1079439721254413</v>
      </c>
      <c r="FF41">
        <v>0.02872047847579574</v>
      </c>
      <c r="FG41">
        <v>1</v>
      </c>
      <c r="FH41">
        <v>402.5870967741936</v>
      </c>
      <c r="FI41">
        <v>-0.09038709677480547</v>
      </c>
      <c r="FJ41">
        <v>0.01861209256355173</v>
      </c>
      <c r="FK41">
        <v>1</v>
      </c>
      <c r="FL41">
        <v>1.612799756097561</v>
      </c>
      <c r="FM41">
        <v>0.4412834843205572</v>
      </c>
      <c r="FN41">
        <v>0.05909600306272239</v>
      </c>
      <c r="FO41">
        <v>1</v>
      </c>
      <c r="FP41">
        <v>20.83971612903226</v>
      </c>
      <c r="FQ41">
        <v>-0.2810225806451612</v>
      </c>
      <c r="FR41">
        <v>0.02127591545771875</v>
      </c>
      <c r="FS41">
        <v>1</v>
      </c>
      <c r="FT41">
        <v>4</v>
      </c>
      <c r="FU41">
        <v>4</v>
      </c>
      <c r="FV41" t="s">
        <v>415</v>
      </c>
      <c r="FW41">
        <v>3.1766</v>
      </c>
      <c r="FX41">
        <v>2.79662</v>
      </c>
      <c r="FY41">
        <v>0.101446</v>
      </c>
      <c r="FZ41">
        <v>0.1036</v>
      </c>
      <c r="GA41">
        <v>0.108745</v>
      </c>
      <c r="GB41">
        <v>0.103623</v>
      </c>
      <c r="GC41">
        <v>28033.8</v>
      </c>
      <c r="GD41">
        <v>22277.9</v>
      </c>
      <c r="GE41">
        <v>29164</v>
      </c>
      <c r="GF41">
        <v>24350.2</v>
      </c>
      <c r="GG41">
        <v>33057.2</v>
      </c>
      <c r="GH41">
        <v>31850.8</v>
      </c>
      <c r="GI41">
        <v>40229.1</v>
      </c>
      <c r="GJ41">
        <v>39725.7</v>
      </c>
      <c r="GK41">
        <v>2.15175</v>
      </c>
      <c r="GL41">
        <v>1.86985</v>
      </c>
      <c r="GM41">
        <v>0.09947640000000001</v>
      </c>
      <c r="GN41">
        <v>0</v>
      </c>
      <c r="GO41">
        <v>26.4778</v>
      </c>
      <c r="GP41">
        <v>999.9</v>
      </c>
      <c r="GQ41">
        <v>62.1</v>
      </c>
      <c r="GR41">
        <v>30.2</v>
      </c>
      <c r="GS41">
        <v>26.401</v>
      </c>
      <c r="GT41">
        <v>61.6172</v>
      </c>
      <c r="GU41">
        <v>33.4375</v>
      </c>
      <c r="GV41">
        <v>1</v>
      </c>
      <c r="GW41">
        <v>0.0828354</v>
      </c>
      <c r="GX41">
        <v>-0.744815</v>
      </c>
      <c r="GY41">
        <v>20.2744</v>
      </c>
      <c r="GZ41">
        <v>5.22867</v>
      </c>
      <c r="HA41">
        <v>11.9086</v>
      </c>
      <c r="HB41">
        <v>4.96395</v>
      </c>
      <c r="HC41">
        <v>3.292</v>
      </c>
      <c r="HD41">
        <v>9999</v>
      </c>
      <c r="HE41">
        <v>9999</v>
      </c>
      <c r="HF41">
        <v>9999</v>
      </c>
      <c r="HG41">
        <v>999.9</v>
      </c>
      <c r="HH41">
        <v>1.87683</v>
      </c>
      <c r="HI41">
        <v>1.87514</v>
      </c>
      <c r="HJ41">
        <v>1.87389</v>
      </c>
      <c r="HK41">
        <v>1.87302</v>
      </c>
      <c r="HL41">
        <v>1.87454</v>
      </c>
      <c r="HM41">
        <v>1.86951</v>
      </c>
      <c r="HN41">
        <v>1.87368</v>
      </c>
      <c r="HO41">
        <v>1.87879</v>
      </c>
      <c r="HP41">
        <v>0</v>
      </c>
      <c r="HQ41">
        <v>0</v>
      </c>
      <c r="HR41">
        <v>0</v>
      </c>
      <c r="HS41">
        <v>0</v>
      </c>
      <c r="HT41" t="s">
        <v>416</v>
      </c>
      <c r="HU41" t="s">
        <v>417</v>
      </c>
      <c r="HV41" t="s">
        <v>418</v>
      </c>
      <c r="HW41" t="s">
        <v>419</v>
      </c>
      <c r="HX41" t="s">
        <v>419</v>
      </c>
      <c r="HY41" t="s">
        <v>418</v>
      </c>
      <c r="HZ41">
        <v>0</v>
      </c>
      <c r="IA41">
        <v>100</v>
      </c>
      <c r="IB41">
        <v>100</v>
      </c>
      <c r="IC41">
        <v>1.101</v>
      </c>
      <c r="ID41">
        <v>0.2299</v>
      </c>
      <c r="IE41">
        <v>0.9934266299485341</v>
      </c>
      <c r="IF41">
        <v>0.0006505169527216642</v>
      </c>
      <c r="IG41">
        <v>-9.946525650119643E-07</v>
      </c>
      <c r="IH41">
        <v>9.726639054903232E-11</v>
      </c>
      <c r="II41">
        <v>-0.06462578727436311</v>
      </c>
      <c r="IJ41">
        <v>-0.001002495894158835</v>
      </c>
      <c r="IK41">
        <v>0.0007384742138202362</v>
      </c>
      <c r="IL41">
        <v>2.770066711642725E-07</v>
      </c>
      <c r="IM41">
        <v>0</v>
      </c>
      <c r="IN41">
        <v>1810</v>
      </c>
      <c r="IO41">
        <v>1</v>
      </c>
      <c r="IP41">
        <v>29</v>
      </c>
      <c r="IQ41">
        <v>1.8</v>
      </c>
      <c r="IR41">
        <v>1.8</v>
      </c>
      <c r="IS41">
        <v>1.06689</v>
      </c>
      <c r="IT41">
        <v>2.40356</v>
      </c>
      <c r="IU41">
        <v>1.42578</v>
      </c>
      <c r="IV41">
        <v>2.27051</v>
      </c>
      <c r="IW41">
        <v>1.54785</v>
      </c>
      <c r="IX41">
        <v>2.50488</v>
      </c>
      <c r="IY41">
        <v>34.2133</v>
      </c>
      <c r="IZ41">
        <v>15.1652</v>
      </c>
      <c r="JA41">
        <v>18</v>
      </c>
      <c r="JB41">
        <v>626.789</v>
      </c>
      <c r="JC41">
        <v>435.47</v>
      </c>
      <c r="JD41">
        <v>28.833</v>
      </c>
      <c r="JE41">
        <v>28.2979</v>
      </c>
      <c r="JF41">
        <v>30.0005</v>
      </c>
      <c r="JG41">
        <v>28.1997</v>
      </c>
      <c r="JH41">
        <v>28.1384</v>
      </c>
      <c r="JI41">
        <v>21.3924</v>
      </c>
      <c r="JJ41">
        <v>28.1725</v>
      </c>
      <c r="JK41">
        <v>95.6579</v>
      </c>
      <c r="JL41">
        <v>28.7206</v>
      </c>
      <c r="JM41">
        <v>410</v>
      </c>
      <c r="JN41">
        <v>19.1761</v>
      </c>
      <c r="JO41">
        <v>95.0243</v>
      </c>
      <c r="JP41">
        <v>101.072</v>
      </c>
    </row>
    <row r="42" spans="1:276">
      <c r="A42">
        <v>26</v>
      </c>
      <c r="B42">
        <v>1690557443</v>
      </c>
      <c r="C42">
        <v>3401</v>
      </c>
      <c r="D42" t="s">
        <v>516</v>
      </c>
      <c r="E42" t="s">
        <v>517</v>
      </c>
      <c r="F42" t="s">
        <v>407</v>
      </c>
      <c r="I42" t="s">
        <v>408</v>
      </c>
      <c r="K42" t="s">
        <v>409</v>
      </c>
      <c r="L42" t="s">
        <v>410</v>
      </c>
      <c r="M42">
        <v>1690557443</v>
      </c>
      <c r="N42">
        <f>(O42)/1000</f>
        <v>0</v>
      </c>
      <c r="O42">
        <f>1000*CY42*AM42*(CU42-CV42)/(100*CN42*(1000-AM42*CU42))</f>
        <v>0</v>
      </c>
      <c r="P42">
        <f>CY42*AM42*(CT42-CS42*(1000-AM42*CV42)/(1000-AM42*CU42))/(100*CN42)</f>
        <v>0</v>
      </c>
      <c r="Q42">
        <f>CS42 - IF(AM42&gt;1, P42*CN42*100.0/(AO42*DG42), 0)</f>
        <v>0</v>
      </c>
      <c r="R42">
        <f>((X42-N42/2)*Q42-P42)/(X42+N42/2)</f>
        <v>0</v>
      </c>
      <c r="S42">
        <f>R42*(CZ42+DA42)/1000.0</f>
        <v>0</v>
      </c>
      <c r="T42">
        <f>(CS42 - IF(AM42&gt;1, P42*CN42*100.0/(AO42*DG42), 0))*(CZ42+DA42)/1000.0</f>
        <v>0</v>
      </c>
      <c r="U42">
        <f>2.0/((1/W42-1/V42)+SIGN(W42)*SQRT((1/W42-1/V42)*(1/W42-1/V42) + 4*CO42/((CO42+1)*(CO42+1))*(2*1/W42*1/V42-1/V42*1/V42)))</f>
        <v>0</v>
      </c>
      <c r="V42">
        <f>IF(LEFT(CP42,1)&lt;&gt;"0",IF(LEFT(CP42,1)="1",3.0,CQ42),$D$5+$E$5*(DG42*CZ42/($K$5*1000))+$F$5*(DG42*CZ42/($K$5*1000))*MAX(MIN(CN42,$J$5),$I$5)*MAX(MIN(CN42,$J$5),$I$5)+$G$5*MAX(MIN(CN42,$J$5),$I$5)*(DG42*CZ42/($K$5*1000))+$H$5*(DG42*CZ42/($K$5*1000))*(DG42*CZ42/($K$5*1000)))</f>
        <v>0</v>
      </c>
      <c r="W42">
        <f>N42*(1000-(1000*0.61365*exp(17.502*AA42/(240.97+AA42))/(CZ42+DA42)+CU42)/2)/(1000*0.61365*exp(17.502*AA42/(240.97+AA42))/(CZ42+DA42)-CU42)</f>
        <v>0</v>
      </c>
      <c r="X42">
        <f>1/((CO42+1)/(U42/1.6)+1/(V42/1.37)) + CO42/((CO42+1)/(U42/1.6) + CO42/(V42/1.37))</f>
        <v>0</v>
      </c>
      <c r="Y42">
        <f>(CJ42*CM42)</f>
        <v>0</v>
      </c>
      <c r="Z42">
        <f>(DB42+(Y42+2*0.95*5.67E-8*(((DB42+$B$7)+273)^4-(DB42+273)^4)-44100*N42)/(1.84*29.3*V42+8*0.95*5.67E-8*(DB42+273)^3))</f>
        <v>0</v>
      </c>
      <c r="AA42">
        <f>($C$7*DC42+$D$7*DD42+$E$7*Z42)</f>
        <v>0</v>
      </c>
      <c r="AB42">
        <f>0.61365*exp(17.502*AA42/(240.97+AA42))</f>
        <v>0</v>
      </c>
      <c r="AC42">
        <f>(AD42/AE42*100)</f>
        <v>0</v>
      </c>
      <c r="AD42">
        <f>CU42*(CZ42+DA42)/1000</f>
        <v>0</v>
      </c>
      <c r="AE42">
        <f>0.61365*exp(17.502*DB42/(240.97+DB42))</f>
        <v>0</v>
      </c>
      <c r="AF42">
        <f>(AB42-CU42*(CZ42+DA42)/1000)</f>
        <v>0</v>
      </c>
      <c r="AG42">
        <f>(-N42*44100)</f>
        <v>0</v>
      </c>
      <c r="AH42">
        <f>2*29.3*V42*0.92*(DB42-AA42)</f>
        <v>0</v>
      </c>
      <c r="AI42">
        <f>2*0.95*5.67E-8*(((DB42+$B$7)+273)^4-(AA42+273)^4)</f>
        <v>0</v>
      </c>
      <c r="AJ42">
        <f>Y42+AI42+AG42+AH42</f>
        <v>0</v>
      </c>
      <c r="AK42">
        <v>0</v>
      </c>
      <c r="AL42">
        <v>0</v>
      </c>
      <c r="AM42">
        <f>IF(AK42*$H$13&gt;=AO42,1.0,(AO42/(AO42-AK42*$H$13)))</f>
        <v>0</v>
      </c>
      <c r="AN42">
        <f>(AM42-1)*100</f>
        <v>0</v>
      </c>
      <c r="AO42">
        <f>MAX(0,($B$13+$C$13*DG42)/(1+$D$13*DG42)*CZ42/(DB42+273)*$E$13)</f>
        <v>0</v>
      </c>
      <c r="AP42" t="s">
        <v>443</v>
      </c>
      <c r="AQ42">
        <v>10560.6</v>
      </c>
      <c r="AR42">
        <v>504.7384615384616</v>
      </c>
      <c r="AS42">
        <v>1295.03</v>
      </c>
      <c r="AT42">
        <f>1-AR42/AS42</f>
        <v>0</v>
      </c>
      <c r="AU42">
        <v>-1.584001401611599</v>
      </c>
      <c r="AV42" t="s">
        <v>518</v>
      </c>
      <c r="AW42">
        <v>10444.3</v>
      </c>
      <c r="AX42">
        <v>654.0441923076924</v>
      </c>
      <c r="AY42">
        <v>1728.24</v>
      </c>
      <c r="AZ42">
        <f>1-AX42/AY42</f>
        <v>0</v>
      </c>
      <c r="BA42">
        <v>0.5</v>
      </c>
      <c r="BB42">
        <f>CK42</f>
        <v>0</v>
      </c>
      <c r="BC42">
        <f>P42</f>
        <v>0</v>
      </c>
      <c r="BD42">
        <f>AZ42*BA42*BB42</f>
        <v>0</v>
      </c>
      <c r="BE42">
        <f>(BC42-AU42)/BB42</f>
        <v>0</v>
      </c>
      <c r="BF42">
        <f>(AS42-AY42)/AY42</f>
        <v>0</v>
      </c>
      <c r="BG42">
        <f>AR42/(AT42+AR42/AY42)</f>
        <v>0</v>
      </c>
      <c r="BH42" t="s">
        <v>411</v>
      </c>
      <c r="BI42">
        <v>0</v>
      </c>
      <c r="BJ42">
        <f>IF(BI42&lt;&gt;0, BI42, BG42)</f>
        <v>0</v>
      </c>
      <c r="BK42">
        <f>1-BJ42/AY42</f>
        <v>0</v>
      </c>
      <c r="BL42">
        <f>(AY42-AX42)/(AY42-BJ42)</f>
        <v>0</v>
      </c>
      <c r="BM42">
        <f>(AS42-AY42)/(AS42-BJ42)</f>
        <v>0</v>
      </c>
      <c r="BN42">
        <f>(AY42-AX42)/(AY42-AR42)</f>
        <v>0</v>
      </c>
      <c r="BO42">
        <f>(AS42-AY42)/(AS42-AR42)</f>
        <v>0</v>
      </c>
      <c r="BP42">
        <f>(BL42*BJ42/AX42)</f>
        <v>0</v>
      </c>
      <c r="BQ42">
        <f>(1-BP42)</f>
        <v>0</v>
      </c>
      <c r="BR42" t="s">
        <v>411</v>
      </c>
      <c r="BS42" t="s">
        <v>411</v>
      </c>
      <c r="BT42" t="s">
        <v>411</v>
      </c>
      <c r="BU42" t="s">
        <v>411</v>
      </c>
      <c r="BV42" t="s">
        <v>411</v>
      </c>
      <c r="BW42" t="s">
        <v>411</v>
      </c>
      <c r="BX42" t="s">
        <v>411</v>
      </c>
      <c r="BY42" t="s">
        <v>411</v>
      </c>
      <c r="BZ42" t="s">
        <v>411</v>
      </c>
      <c r="CA42" t="s">
        <v>411</v>
      </c>
      <c r="CB42" t="s">
        <v>411</v>
      </c>
      <c r="CC42" t="s">
        <v>411</v>
      </c>
      <c r="CD42" t="s">
        <v>411</v>
      </c>
      <c r="CE42" t="s">
        <v>411</v>
      </c>
      <c r="CF42" t="s">
        <v>411</v>
      </c>
      <c r="CG42" t="s">
        <v>411</v>
      </c>
      <c r="CH42" t="s">
        <v>411</v>
      </c>
      <c r="CI42" t="s">
        <v>411</v>
      </c>
      <c r="CJ42">
        <f>$B$11*DH42+$C$11*DI42+$F$11*DT42*(1-DW42)</f>
        <v>0</v>
      </c>
      <c r="CK42">
        <f>CJ42*CL42</f>
        <v>0</v>
      </c>
      <c r="CL42">
        <f>($B$11*$D$9+$C$11*$D$9+$F$11*((EG42+DY42)/MAX(EG42+DY42+EH42, 0.1)*$I$9+EH42/MAX(EG42+DY42+EH42, 0.1)*$J$9))/($B$11+$C$11+$F$11)</f>
        <v>0</v>
      </c>
      <c r="CM42">
        <f>($B$11*$K$9+$C$11*$K$9+$F$11*((EG42+DY42)/MAX(EG42+DY42+EH42, 0.1)*$P$9+EH42/MAX(EG42+DY42+EH42, 0.1)*$Q$9))/($B$11+$C$11+$F$11)</f>
        <v>0</v>
      </c>
      <c r="CN42">
        <v>6</v>
      </c>
      <c r="CO42">
        <v>0.5</v>
      </c>
      <c r="CP42" t="s">
        <v>413</v>
      </c>
      <c r="CQ42">
        <v>2</v>
      </c>
      <c r="CR42">
        <v>1690557443</v>
      </c>
      <c r="CS42">
        <v>406.107</v>
      </c>
      <c r="CT42">
        <v>409.959</v>
      </c>
      <c r="CU42">
        <v>20.244</v>
      </c>
      <c r="CV42">
        <v>18.5678</v>
      </c>
      <c r="CW42">
        <v>404.873</v>
      </c>
      <c r="CX42">
        <v>20.0302</v>
      </c>
      <c r="CY42">
        <v>600.078</v>
      </c>
      <c r="CZ42">
        <v>101.366</v>
      </c>
      <c r="DA42">
        <v>0.100133</v>
      </c>
      <c r="DB42">
        <v>28.4375</v>
      </c>
      <c r="DC42">
        <v>28.0636</v>
      </c>
      <c r="DD42">
        <v>999.9</v>
      </c>
      <c r="DE42">
        <v>0</v>
      </c>
      <c r="DF42">
        <v>0</v>
      </c>
      <c r="DG42">
        <v>10007.5</v>
      </c>
      <c r="DH42">
        <v>0</v>
      </c>
      <c r="DI42">
        <v>1148.7</v>
      </c>
      <c r="DJ42">
        <v>-3.98489</v>
      </c>
      <c r="DK42">
        <v>414.362</v>
      </c>
      <c r="DL42">
        <v>417.715</v>
      </c>
      <c r="DM42">
        <v>1.67626</v>
      </c>
      <c r="DN42">
        <v>409.959</v>
      </c>
      <c r="DO42">
        <v>18.5678</v>
      </c>
      <c r="DP42">
        <v>2.05204</v>
      </c>
      <c r="DQ42">
        <v>1.88213</v>
      </c>
      <c r="DR42">
        <v>17.8517</v>
      </c>
      <c r="DS42">
        <v>16.4861</v>
      </c>
      <c r="DT42">
        <v>124.972</v>
      </c>
      <c r="DU42">
        <v>0.899957</v>
      </c>
      <c r="DV42">
        <v>0.100043</v>
      </c>
      <c r="DW42">
        <v>0</v>
      </c>
      <c r="DX42">
        <v>654.3150000000001</v>
      </c>
      <c r="DY42">
        <v>4.99931</v>
      </c>
      <c r="DZ42">
        <v>2425.73</v>
      </c>
      <c r="EA42">
        <v>1037.05</v>
      </c>
      <c r="EB42">
        <v>35.437</v>
      </c>
      <c r="EC42">
        <v>39.062</v>
      </c>
      <c r="ED42">
        <v>37.125</v>
      </c>
      <c r="EE42">
        <v>38.687</v>
      </c>
      <c r="EF42">
        <v>38.062</v>
      </c>
      <c r="EG42">
        <v>107.97</v>
      </c>
      <c r="EH42">
        <v>12</v>
      </c>
      <c r="EI42">
        <v>0</v>
      </c>
      <c r="EJ42">
        <v>61.29999995231628</v>
      </c>
      <c r="EK42">
        <v>0</v>
      </c>
      <c r="EL42">
        <v>654.0441923076924</v>
      </c>
      <c r="EM42">
        <v>1.612341869904675</v>
      </c>
      <c r="EN42">
        <v>-5.406153876797852</v>
      </c>
      <c r="EO42">
        <v>2424.820384615385</v>
      </c>
      <c r="EP42">
        <v>15</v>
      </c>
      <c r="EQ42">
        <v>1690557461.5</v>
      </c>
      <c r="ER42" t="s">
        <v>519</v>
      </c>
      <c r="ES42">
        <v>1690557461.5</v>
      </c>
      <c r="ET42">
        <v>1690557272.5</v>
      </c>
      <c r="EU42">
        <v>23</v>
      </c>
      <c r="EV42">
        <v>0.134</v>
      </c>
      <c r="EW42">
        <v>-0.012</v>
      </c>
      <c r="EX42">
        <v>1.234</v>
      </c>
      <c r="EY42">
        <v>0.358</v>
      </c>
      <c r="EZ42">
        <v>411</v>
      </c>
      <c r="FA42">
        <v>25</v>
      </c>
      <c r="FB42">
        <v>0.48</v>
      </c>
      <c r="FC42">
        <v>0.09</v>
      </c>
      <c r="FD42">
        <v>-4.03820125</v>
      </c>
      <c r="FE42">
        <v>0.5235186866791763</v>
      </c>
      <c r="FF42">
        <v>0.05989567727255022</v>
      </c>
      <c r="FG42">
        <v>1</v>
      </c>
      <c r="FH42">
        <v>405.9973666666667</v>
      </c>
      <c r="FI42">
        <v>0.06650055617429056</v>
      </c>
      <c r="FJ42">
        <v>0.01555309901238106</v>
      </c>
      <c r="FK42">
        <v>1</v>
      </c>
      <c r="FL42">
        <v>1.72596625</v>
      </c>
      <c r="FM42">
        <v>-0.1856443902439067</v>
      </c>
      <c r="FN42">
        <v>0.02226151249213537</v>
      </c>
      <c r="FO42">
        <v>1</v>
      </c>
      <c r="FP42">
        <v>20.30786333333333</v>
      </c>
      <c r="FQ42">
        <v>-0.5413935483870772</v>
      </c>
      <c r="FR42">
        <v>0.03909779604473324</v>
      </c>
      <c r="FS42">
        <v>1</v>
      </c>
      <c r="FT42">
        <v>4</v>
      </c>
      <c r="FU42">
        <v>4</v>
      </c>
      <c r="FV42" t="s">
        <v>415</v>
      </c>
      <c r="FW42">
        <v>3.17651</v>
      </c>
      <c r="FX42">
        <v>2.79716</v>
      </c>
      <c r="FY42">
        <v>0.102087</v>
      </c>
      <c r="FZ42">
        <v>0.103576</v>
      </c>
      <c r="GA42">
        <v>0.10667</v>
      </c>
      <c r="GB42">
        <v>0.101276</v>
      </c>
      <c r="GC42">
        <v>28008.2</v>
      </c>
      <c r="GD42">
        <v>22274.1</v>
      </c>
      <c r="GE42">
        <v>29158.6</v>
      </c>
      <c r="GF42">
        <v>24345.7</v>
      </c>
      <c r="GG42">
        <v>33130.1</v>
      </c>
      <c r="GH42">
        <v>31929.8</v>
      </c>
      <c r="GI42">
        <v>40222.1</v>
      </c>
      <c r="GJ42">
        <v>39718.7</v>
      </c>
      <c r="GK42">
        <v>2.15128</v>
      </c>
      <c r="GL42">
        <v>1.86693</v>
      </c>
      <c r="GM42">
        <v>0.0839718</v>
      </c>
      <c r="GN42">
        <v>0</v>
      </c>
      <c r="GO42">
        <v>26.6912</v>
      </c>
      <c r="GP42">
        <v>999.9</v>
      </c>
      <c r="GQ42">
        <v>61.9</v>
      </c>
      <c r="GR42">
        <v>30.3</v>
      </c>
      <c r="GS42">
        <v>26.4688</v>
      </c>
      <c r="GT42">
        <v>61.7771</v>
      </c>
      <c r="GU42">
        <v>33.3534</v>
      </c>
      <c r="GV42">
        <v>1</v>
      </c>
      <c r="GW42">
        <v>0.0901397</v>
      </c>
      <c r="GX42">
        <v>-0.10061</v>
      </c>
      <c r="GY42">
        <v>20.2793</v>
      </c>
      <c r="GZ42">
        <v>5.22478</v>
      </c>
      <c r="HA42">
        <v>11.9102</v>
      </c>
      <c r="HB42">
        <v>4.9638</v>
      </c>
      <c r="HC42">
        <v>3.292</v>
      </c>
      <c r="HD42">
        <v>9999</v>
      </c>
      <c r="HE42">
        <v>9999</v>
      </c>
      <c r="HF42">
        <v>9999</v>
      </c>
      <c r="HG42">
        <v>999.9</v>
      </c>
      <c r="HH42">
        <v>1.87683</v>
      </c>
      <c r="HI42">
        <v>1.8751</v>
      </c>
      <c r="HJ42">
        <v>1.8739</v>
      </c>
      <c r="HK42">
        <v>1.87302</v>
      </c>
      <c r="HL42">
        <v>1.87454</v>
      </c>
      <c r="HM42">
        <v>1.86951</v>
      </c>
      <c r="HN42">
        <v>1.8737</v>
      </c>
      <c r="HO42">
        <v>1.87874</v>
      </c>
      <c r="HP42">
        <v>0</v>
      </c>
      <c r="HQ42">
        <v>0</v>
      </c>
      <c r="HR42">
        <v>0</v>
      </c>
      <c r="HS42">
        <v>0</v>
      </c>
      <c r="HT42" t="s">
        <v>416</v>
      </c>
      <c r="HU42" t="s">
        <v>417</v>
      </c>
      <c r="HV42" t="s">
        <v>418</v>
      </c>
      <c r="HW42" t="s">
        <v>419</v>
      </c>
      <c r="HX42" t="s">
        <v>419</v>
      </c>
      <c r="HY42" t="s">
        <v>418</v>
      </c>
      <c r="HZ42">
        <v>0</v>
      </c>
      <c r="IA42">
        <v>100</v>
      </c>
      <c r="IB42">
        <v>100</v>
      </c>
      <c r="IC42">
        <v>1.234</v>
      </c>
      <c r="ID42">
        <v>0.2138</v>
      </c>
      <c r="IE42">
        <v>0.9934266299485341</v>
      </c>
      <c r="IF42">
        <v>0.0006505169527216642</v>
      </c>
      <c r="IG42">
        <v>-9.946525650119643E-07</v>
      </c>
      <c r="IH42">
        <v>9.726639054903232E-11</v>
      </c>
      <c r="II42">
        <v>-0.06462578727436311</v>
      </c>
      <c r="IJ42">
        <v>-0.001002495894158835</v>
      </c>
      <c r="IK42">
        <v>0.0007384742138202362</v>
      </c>
      <c r="IL42">
        <v>2.770066711642725E-07</v>
      </c>
      <c r="IM42">
        <v>0</v>
      </c>
      <c r="IN42">
        <v>1810</v>
      </c>
      <c r="IO42">
        <v>1</v>
      </c>
      <c r="IP42">
        <v>29</v>
      </c>
      <c r="IQ42">
        <v>2.9</v>
      </c>
      <c r="IR42">
        <v>2.8</v>
      </c>
      <c r="IS42">
        <v>1.06689</v>
      </c>
      <c r="IT42">
        <v>2.40356</v>
      </c>
      <c r="IU42">
        <v>1.42578</v>
      </c>
      <c r="IV42">
        <v>2.27051</v>
      </c>
      <c r="IW42">
        <v>1.54785</v>
      </c>
      <c r="IX42">
        <v>2.48169</v>
      </c>
      <c r="IY42">
        <v>34.3269</v>
      </c>
      <c r="IZ42">
        <v>15.1652</v>
      </c>
      <c r="JA42">
        <v>18</v>
      </c>
      <c r="JB42">
        <v>627.164</v>
      </c>
      <c r="JC42">
        <v>434.306</v>
      </c>
      <c r="JD42">
        <v>27.8587</v>
      </c>
      <c r="JE42">
        <v>28.3854</v>
      </c>
      <c r="JF42">
        <v>30.0008</v>
      </c>
      <c r="JG42">
        <v>28.2693</v>
      </c>
      <c r="JH42">
        <v>28.2104</v>
      </c>
      <c r="JI42">
        <v>21.3899</v>
      </c>
      <c r="JJ42">
        <v>31.1428</v>
      </c>
      <c r="JK42">
        <v>93.74979999999999</v>
      </c>
      <c r="JL42">
        <v>27.7905</v>
      </c>
      <c r="JM42">
        <v>410</v>
      </c>
      <c r="JN42">
        <v>18.6498</v>
      </c>
      <c r="JO42">
        <v>95.0074</v>
      </c>
      <c r="JP42">
        <v>101.054</v>
      </c>
    </row>
    <row r="43" spans="1:276">
      <c r="A43">
        <v>27</v>
      </c>
      <c r="B43">
        <v>1690557570.5</v>
      </c>
      <c r="C43">
        <v>3528.5</v>
      </c>
      <c r="D43" t="s">
        <v>520</v>
      </c>
      <c r="E43" t="s">
        <v>521</v>
      </c>
      <c r="F43" t="s">
        <v>407</v>
      </c>
      <c r="I43" t="s">
        <v>408</v>
      </c>
      <c r="K43" t="s">
        <v>409</v>
      </c>
      <c r="L43" t="s">
        <v>410</v>
      </c>
      <c r="M43">
        <v>1690557570.5</v>
      </c>
      <c r="N43">
        <f>(O43)/1000</f>
        <v>0</v>
      </c>
      <c r="O43">
        <f>1000*CY43*AM43*(CU43-CV43)/(100*CN43*(1000-AM43*CU43))</f>
        <v>0</v>
      </c>
      <c r="P43">
        <f>CY43*AM43*(CT43-CS43*(1000-AM43*CV43)/(1000-AM43*CU43))/(100*CN43)</f>
        <v>0</v>
      </c>
      <c r="Q43">
        <f>CS43 - IF(AM43&gt;1, P43*CN43*100.0/(AO43*DG43), 0)</f>
        <v>0</v>
      </c>
      <c r="R43">
        <f>((X43-N43/2)*Q43-P43)/(X43+N43/2)</f>
        <v>0</v>
      </c>
      <c r="S43">
        <f>R43*(CZ43+DA43)/1000.0</f>
        <v>0</v>
      </c>
      <c r="T43">
        <f>(CS43 - IF(AM43&gt;1, P43*CN43*100.0/(AO43*DG43), 0))*(CZ43+DA43)/1000.0</f>
        <v>0</v>
      </c>
      <c r="U43">
        <f>2.0/((1/W43-1/V43)+SIGN(W43)*SQRT((1/W43-1/V43)*(1/W43-1/V43) + 4*CO43/((CO43+1)*(CO43+1))*(2*1/W43*1/V43-1/V43*1/V43)))</f>
        <v>0</v>
      </c>
      <c r="V43">
        <f>IF(LEFT(CP43,1)&lt;&gt;"0",IF(LEFT(CP43,1)="1",3.0,CQ43),$D$5+$E$5*(DG43*CZ43/($K$5*1000))+$F$5*(DG43*CZ43/($K$5*1000))*MAX(MIN(CN43,$J$5),$I$5)*MAX(MIN(CN43,$J$5),$I$5)+$G$5*MAX(MIN(CN43,$J$5),$I$5)*(DG43*CZ43/($K$5*1000))+$H$5*(DG43*CZ43/($K$5*1000))*(DG43*CZ43/($K$5*1000)))</f>
        <v>0</v>
      </c>
      <c r="W43">
        <f>N43*(1000-(1000*0.61365*exp(17.502*AA43/(240.97+AA43))/(CZ43+DA43)+CU43)/2)/(1000*0.61365*exp(17.502*AA43/(240.97+AA43))/(CZ43+DA43)-CU43)</f>
        <v>0</v>
      </c>
      <c r="X43">
        <f>1/((CO43+1)/(U43/1.6)+1/(V43/1.37)) + CO43/((CO43+1)/(U43/1.6) + CO43/(V43/1.37))</f>
        <v>0</v>
      </c>
      <c r="Y43">
        <f>(CJ43*CM43)</f>
        <v>0</v>
      </c>
      <c r="Z43">
        <f>(DB43+(Y43+2*0.95*5.67E-8*(((DB43+$B$7)+273)^4-(DB43+273)^4)-44100*N43)/(1.84*29.3*V43+8*0.95*5.67E-8*(DB43+273)^3))</f>
        <v>0</v>
      </c>
      <c r="AA43">
        <f>($C$7*DC43+$D$7*DD43+$E$7*Z43)</f>
        <v>0</v>
      </c>
      <c r="AB43">
        <f>0.61365*exp(17.502*AA43/(240.97+AA43))</f>
        <v>0</v>
      </c>
      <c r="AC43">
        <f>(AD43/AE43*100)</f>
        <v>0</v>
      </c>
      <c r="AD43">
        <f>CU43*(CZ43+DA43)/1000</f>
        <v>0</v>
      </c>
      <c r="AE43">
        <f>0.61365*exp(17.502*DB43/(240.97+DB43))</f>
        <v>0</v>
      </c>
      <c r="AF43">
        <f>(AB43-CU43*(CZ43+DA43)/1000)</f>
        <v>0</v>
      </c>
      <c r="AG43">
        <f>(-N43*44100)</f>
        <v>0</v>
      </c>
      <c r="AH43">
        <f>2*29.3*V43*0.92*(DB43-AA43)</f>
        <v>0</v>
      </c>
      <c r="AI43">
        <f>2*0.95*5.67E-8*(((DB43+$B$7)+273)^4-(AA43+273)^4)</f>
        <v>0</v>
      </c>
      <c r="AJ43">
        <f>Y43+AI43+AG43+AH43</f>
        <v>0</v>
      </c>
      <c r="AK43">
        <v>0</v>
      </c>
      <c r="AL43">
        <v>0</v>
      </c>
      <c r="AM43">
        <f>IF(AK43*$H$13&gt;=AO43,1.0,(AO43/(AO43-AK43*$H$13)))</f>
        <v>0</v>
      </c>
      <c r="AN43">
        <f>(AM43-1)*100</f>
        <v>0</v>
      </c>
      <c r="AO43">
        <f>MAX(0,($B$13+$C$13*DG43)/(1+$D$13*DG43)*CZ43/(DB43+273)*$E$13)</f>
        <v>0</v>
      </c>
      <c r="AP43" t="s">
        <v>443</v>
      </c>
      <c r="AQ43">
        <v>10560.6</v>
      </c>
      <c r="AR43">
        <v>504.7384615384616</v>
      </c>
      <c r="AS43">
        <v>1295.03</v>
      </c>
      <c r="AT43">
        <f>1-AR43/AS43</f>
        <v>0</v>
      </c>
      <c r="AU43">
        <v>-1.584001401611599</v>
      </c>
      <c r="AV43" t="s">
        <v>522</v>
      </c>
      <c r="AW43">
        <v>10434.3</v>
      </c>
      <c r="AX43">
        <v>637.2321923076923</v>
      </c>
      <c r="AY43">
        <v>1865.43</v>
      </c>
      <c r="AZ43">
        <f>1-AX43/AY43</f>
        <v>0</v>
      </c>
      <c r="BA43">
        <v>0.5</v>
      </c>
      <c r="BB43">
        <f>CK43</f>
        <v>0</v>
      </c>
      <c r="BC43">
        <f>P43</f>
        <v>0</v>
      </c>
      <c r="BD43">
        <f>AZ43*BA43*BB43</f>
        <v>0</v>
      </c>
      <c r="BE43">
        <f>(BC43-AU43)/BB43</f>
        <v>0</v>
      </c>
      <c r="BF43">
        <f>(AS43-AY43)/AY43</f>
        <v>0</v>
      </c>
      <c r="BG43">
        <f>AR43/(AT43+AR43/AY43)</f>
        <v>0</v>
      </c>
      <c r="BH43" t="s">
        <v>411</v>
      </c>
      <c r="BI43">
        <v>0</v>
      </c>
      <c r="BJ43">
        <f>IF(BI43&lt;&gt;0, BI43, BG43)</f>
        <v>0</v>
      </c>
      <c r="BK43">
        <f>1-BJ43/AY43</f>
        <v>0</v>
      </c>
      <c r="BL43">
        <f>(AY43-AX43)/(AY43-BJ43)</f>
        <v>0</v>
      </c>
      <c r="BM43">
        <f>(AS43-AY43)/(AS43-BJ43)</f>
        <v>0</v>
      </c>
      <c r="BN43">
        <f>(AY43-AX43)/(AY43-AR43)</f>
        <v>0</v>
      </c>
      <c r="BO43">
        <f>(AS43-AY43)/(AS43-AR43)</f>
        <v>0</v>
      </c>
      <c r="BP43">
        <f>(BL43*BJ43/AX43)</f>
        <v>0</v>
      </c>
      <c r="BQ43">
        <f>(1-BP43)</f>
        <v>0</v>
      </c>
      <c r="BR43" t="s">
        <v>411</v>
      </c>
      <c r="BS43" t="s">
        <v>411</v>
      </c>
      <c r="BT43" t="s">
        <v>411</v>
      </c>
      <c r="BU43" t="s">
        <v>411</v>
      </c>
      <c r="BV43" t="s">
        <v>411</v>
      </c>
      <c r="BW43" t="s">
        <v>411</v>
      </c>
      <c r="BX43" t="s">
        <v>411</v>
      </c>
      <c r="BY43" t="s">
        <v>411</v>
      </c>
      <c r="BZ43" t="s">
        <v>411</v>
      </c>
      <c r="CA43" t="s">
        <v>411</v>
      </c>
      <c r="CB43" t="s">
        <v>411</v>
      </c>
      <c r="CC43" t="s">
        <v>411</v>
      </c>
      <c r="CD43" t="s">
        <v>411</v>
      </c>
      <c r="CE43" t="s">
        <v>411</v>
      </c>
      <c r="CF43" t="s">
        <v>411</v>
      </c>
      <c r="CG43" t="s">
        <v>411</v>
      </c>
      <c r="CH43" t="s">
        <v>411</v>
      </c>
      <c r="CI43" t="s">
        <v>411</v>
      </c>
      <c r="CJ43">
        <f>$B$11*DH43+$C$11*DI43+$F$11*DT43*(1-DW43)</f>
        <v>0</v>
      </c>
      <c r="CK43">
        <f>CJ43*CL43</f>
        <v>0</v>
      </c>
      <c r="CL43">
        <f>($B$11*$D$9+$C$11*$D$9+$F$11*((EG43+DY43)/MAX(EG43+DY43+EH43, 0.1)*$I$9+EH43/MAX(EG43+DY43+EH43, 0.1)*$J$9))/($B$11+$C$11+$F$11)</f>
        <v>0</v>
      </c>
      <c r="CM43">
        <f>($B$11*$K$9+$C$11*$K$9+$F$11*((EG43+DY43)/MAX(EG43+DY43+EH43, 0.1)*$P$9+EH43/MAX(EG43+DY43+EH43, 0.1)*$Q$9))/($B$11+$C$11+$F$11)</f>
        <v>0</v>
      </c>
      <c r="CN43">
        <v>6</v>
      </c>
      <c r="CO43">
        <v>0.5</v>
      </c>
      <c r="CP43" t="s">
        <v>413</v>
      </c>
      <c r="CQ43">
        <v>2</v>
      </c>
      <c r="CR43">
        <v>1690557570.5</v>
      </c>
      <c r="CS43">
        <v>408.811</v>
      </c>
      <c r="CT43">
        <v>410.038</v>
      </c>
      <c r="CU43">
        <v>19.9888</v>
      </c>
      <c r="CV43">
        <v>18.4873</v>
      </c>
      <c r="CW43">
        <v>407.571</v>
      </c>
      <c r="CX43">
        <v>19.7821</v>
      </c>
      <c r="CY43">
        <v>600.168</v>
      </c>
      <c r="CZ43">
        <v>101.366</v>
      </c>
      <c r="DA43">
        <v>0.0999118</v>
      </c>
      <c r="DB43">
        <v>28.2822</v>
      </c>
      <c r="DC43">
        <v>27.8867</v>
      </c>
      <c r="DD43">
        <v>999.9</v>
      </c>
      <c r="DE43">
        <v>0</v>
      </c>
      <c r="DF43">
        <v>0</v>
      </c>
      <c r="DG43">
        <v>10005</v>
      </c>
      <c r="DH43">
        <v>0</v>
      </c>
      <c r="DI43">
        <v>1158.79</v>
      </c>
      <c r="DJ43">
        <v>-1.23279</v>
      </c>
      <c r="DK43">
        <v>417.144</v>
      </c>
      <c r="DL43">
        <v>417.762</v>
      </c>
      <c r="DM43">
        <v>1.50148</v>
      </c>
      <c r="DN43">
        <v>410.038</v>
      </c>
      <c r="DO43">
        <v>18.4873</v>
      </c>
      <c r="DP43">
        <v>2.02618</v>
      </c>
      <c r="DQ43">
        <v>1.87398</v>
      </c>
      <c r="DR43">
        <v>17.6504</v>
      </c>
      <c r="DS43">
        <v>16.4179</v>
      </c>
      <c r="DT43">
        <v>50.2285</v>
      </c>
      <c r="DU43">
        <v>0.900575</v>
      </c>
      <c r="DV43">
        <v>0.0994255</v>
      </c>
      <c r="DW43">
        <v>0</v>
      </c>
      <c r="DX43">
        <v>637.062</v>
      </c>
      <c r="DY43">
        <v>4.99931</v>
      </c>
      <c r="DZ43">
        <v>1942.59</v>
      </c>
      <c r="EA43">
        <v>391.048</v>
      </c>
      <c r="EB43">
        <v>36.437</v>
      </c>
      <c r="EC43">
        <v>41.375</v>
      </c>
      <c r="ED43">
        <v>38.5</v>
      </c>
      <c r="EE43">
        <v>41.75</v>
      </c>
      <c r="EF43">
        <v>39.187</v>
      </c>
      <c r="EG43">
        <v>40.73</v>
      </c>
      <c r="EH43">
        <v>4.5</v>
      </c>
      <c r="EI43">
        <v>0</v>
      </c>
      <c r="EJ43">
        <v>126.9000000953674</v>
      </c>
      <c r="EK43">
        <v>0</v>
      </c>
      <c r="EL43">
        <v>637.2321923076923</v>
      </c>
      <c r="EM43">
        <v>-3.56017094948994</v>
      </c>
      <c r="EN43">
        <v>12.75726494068311</v>
      </c>
      <c r="EO43">
        <v>1942.870384615384</v>
      </c>
      <c r="EP43">
        <v>15</v>
      </c>
      <c r="EQ43">
        <v>1690557596</v>
      </c>
      <c r="ER43" t="s">
        <v>523</v>
      </c>
      <c r="ES43">
        <v>1690557596</v>
      </c>
      <c r="ET43">
        <v>1690557272.5</v>
      </c>
      <c r="EU43">
        <v>24</v>
      </c>
      <c r="EV43">
        <v>0.006</v>
      </c>
      <c r="EW43">
        <v>-0.012</v>
      </c>
      <c r="EX43">
        <v>1.24</v>
      </c>
      <c r="EY43">
        <v>0.358</v>
      </c>
      <c r="EZ43">
        <v>410</v>
      </c>
      <c r="FA43">
        <v>25</v>
      </c>
      <c r="FB43">
        <v>0.78</v>
      </c>
      <c r="FC43">
        <v>0.09</v>
      </c>
      <c r="FD43">
        <v>-1.16238725</v>
      </c>
      <c r="FE43">
        <v>-0.2242393621013094</v>
      </c>
      <c r="FF43">
        <v>0.03727466243894773</v>
      </c>
      <c r="FG43">
        <v>1</v>
      </c>
      <c r="FH43">
        <v>408.8258333333333</v>
      </c>
      <c r="FI43">
        <v>0.1204271412682257</v>
      </c>
      <c r="FJ43">
        <v>0.01833772674631157</v>
      </c>
      <c r="FK43">
        <v>1</v>
      </c>
      <c r="FL43">
        <v>1.446417</v>
      </c>
      <c r="FM43">
        <v>0.4426840525328303</v>
      </c>
      <c r="FN43">
        <v>0.04425838424524783</v>
      </c>
      <c r="FO43">
        <v>1</v>
      </c>
      <c r="FP43">
        <v>19.94897000000001</v>
      </c>
      <c r="FQ43">
        <v>0.3882954393770811</v>
      </c>
      <c r="FR43">
        <v>0.02852112842554908</v>
      </c>
      <c r="FS43">
        <v>1</v>
      </c>
      <c r="FT43">
        <v>4</v>
      </c>
      <c r="FU43">
        <v>4</v>
      </c>
      <c r="FV43" t="s">
        <v>415</v>
      </c>
      <c r="FW43">
        <v>3.17642</v>
      </c>
      <c r="FX43">
        <v>2.79691</v>
      </c>
      <c r="FY43">
        <v>0.10255</v>
      </c>
      <c r="FZ43">
        <v>0.103537</v>
      </c>
      <c r="GA43">
        <v>0.105677</v>
      </c>
      <c r="GB43">
        <v>0.100917</v>
      </c>
      <c r="GC43">
        <v>27979.5</v>
      </c>
      <c r="GD43">
        <v>22265.1</v>
      </c>
      <c r="GE43">
        <v>29145</v>
      </c>
      <c r="GF43">
        <v>24336</v>
      </c>
      <c r="GG43">
        <v>33153.8</v>
      </c>
      <c r="GH43">
        <v>31930.1</v>
      </c>
      <c r="GI43">
        <v>40204.8</v>
      </c>
      <c r="GJ43">
        <v>39702.9</v>
      </c>
      <c r="GK43">
        <v>2.1482</v>
      </c>
      <c r="GL43">
        <v>1.86185</v>
      </c>
      <c r="GM43">
        <v>0.06550549999999999</v>
      </c>
      <c r="GN43">
        <v>0</v>
      </c>
      <c r="GO43">
        <v>26.8161</v>
      </c>
      <c r="GP43">
        <v>999.9</v>
      </c>
      <c r="GQ43">
        <v>61.3</v>
      </c>
      <c r="GR43">
        <v>30.4</v>
      </c>
      <c r="GS43">
        <v>26.3626</v>
      </c>
      <c r="GT43">
        <v>62.2171</v>
      </c>
      <c r="GU43">
        <v>33.4976</v>
      </c>
      <c r="GV43">
        <v>1</v>
      </c>
      <c r="GW43">
        <v>0.109243</v>
      </c>
      <c r="GX43">
        <v>-0.824349</v>
      </c>
      <c r="GY43">
        <v>20.2748</v>
      </c>
      <c r="GZ43">
        <v>5.22478</v>
      </c>
      <c r="HA43">
        <v>11.9108</v>
      </c>
      <c r="HB43">
        <v>4.96335</v>
      </c>
      <c r="HC43">
        <v>3.29137</v>
      </c>
      <c r="HD43">
        <v>9999</v>
      </c>
      <c r="HE43">
        <v>9999</v>
      </c>
      <c r="HF43">
        <v>9999</v>
      </c>
      <c r="HG43">
        <v>999.9</v>
      </c>
      <c r="HH43">
        <v>1.87683</v>
      </c>
      <c r="HI43">
        <v>1.87514</v>
      </c>
      <c r="HJ43">
        <v>1.87393</v>
      </c>
      <c r="HK43">
        <v>1.87302</v>
      </c>
      <c r="HL43">
        <v>1.87454</v>
      </c>
      <c r="HM43">
        <v>1.86951</v>
      </c>
      <c r="HN43">
        <v>1.87373</v>
      </c>
      <c r="HO43">
        <v>1.87881</v>
      </c>
      <c r="HP43">
        <v>0</v>
      </c>
      <c r="HQ43">
        <v>0</v>
      </c>
      <c r="HR43">
        <v>0</v>
      </c>
      <c r="HS43">
        <v>0</v>
      </c>
      <c r="HT43" t="s">
        <v>416</v>
      </c>
      <c r="HU43" t="s">
        <v>417</v>
      </c>
      <c r="HV43" t="s">
        <v>418</v>
      </c>
      <c r="HW43" t="s">
        <v>419</v>
      </c>
      <c r="HX43" t="s">
        <v>419</v>
      </c>
      <c r="HY43" t="s">
        <v>418</v>
      </c>
      <c r="HZ43">
        <v>0</v>
      </c>
      <c r="IA43">
        <v>100</v>
      </c>
      <c r="IB43">
        <v>100</v>
      </c>
      <c r="IC43">
        <v>1.24</v>
      </c>
      <c r="ID43">
        <v>0.2067</v>
      </c>
      <c r="IE43">
        <v>1.127746652939219</v>
      </c>
      <c r="IF43">
        <v>0.0006505169527216642</v>
      </c>
      <c r="IG43">
        <v>-9.946525650119643E-07</v>
      </c>
      <c r="IH43">
        <v>9.726639054903232E-11</v>
      </c>
      <c r="II43">
        <v>-0.06462578727436311</v>
      </c>
      <c r="IJ43">
        <v>-0.001002495894158835</v>
      </c>
      <c r="IK43">
        <v>0.0007384742138202362</v>
      </c>
      <c r="IL43">
        <v>2.770066711642725E-07</v>
      </c>
      <c r="IM43">
        <v>0</v>
      </c>
      <c r="IN43">
        <v>1810</v>
      </c>
      <c r="IO43">
        <v>1</v>
      </c>
      <c r="IP43">
        <v>29</v>
      </c>
      <c r="IQ43">
        <v>1.8</v>
      </c>
      <c r="IR43">
        <v>5</v>
      </c>
      <c r="IS43">
        <v>1.06812</v>
      </c>
      <c r="IT43">
        <v>2.40845</v>
      </c>
      <c r="IU43">
        <v>1.42578</v>
      </c>
      <c r="IV43">
        <v>2.27051</v>
      </c>
      <c r="IW43">
        <v>1.54785</v>
      </c>
      <c r="IX43">
        <v>2.4707</v>
      </c>
      <c r="IY43">
        <v>34.5549</v>
      </c>
      <c r="IZ43">
        <v>15.1477</v>
      </c>
      <c r="JA43">
        <v>18</v>
      </c>
      <c r="JB43">
        <v>627.082</v>
      </c>
      <c r="JC43">
        <v>432.895</v>
      </c>
      <c r="JD43">
        <v>27.8547</v>
      </c>
      <c r="JE43">
        <v>28.6353</v>
      </c>
      <c r="JF43">
        <v>30.0008</v>
      </c>
      <c r="JG43">
        <v>28.4802</v>
      </c>
      <c r="JH43">
        <v>28.4176</v>
      </c>
      <c r="JI43">
        <v>21.3979</v>
      </c>
      <c r="JJ43">
        <v>30.5601</v>
      </c>
      <c r="JK43">
        <v>96.5581</v>
      </c>
      <c r="JL43">
        <v>27.8694</v>
      </c>
      <c r="JM43">
        <v>410</v>
      </c>
      <c r="JN43">
        <v>18.4836</v>
      </c>
      <c r="JO43">
        <v>94.96510000000001</v>
      </c>
      <c r="JP43">
        <v>101.013</v>
      </c>
    </row>
    <row r="44" spans="1:276">
      <c r="A44">
        <v>28</v>
      </c>
      <c r="B44">
        <v>1690557714.1</v>
      </c>
      <c r="C44">
        <v>3672.099999904633</v>
      </c>
      <c r="D44" t="s">
        <v>524</v>
      </c>
      <c r="E44" t="s">
        <v>525</v>
      </c>
      <c r="F44" t="s">
        <v>407</v>
      </c>
      <c r="I44" t="s">
        <v>408</v>
      </c>
      <c r="K44" t="s">
        <v>409</v>
      </c>
      <c r="L44" t="s">
        <v>410</v>
      </c>
      <c r="M44">
        <v>1690557714.1</v>
      </c>
      <c r="N44">
        <f>(O44)/1000</f>
        <v>0</v>
      </c>
      <c r="O44">
        <f>1000*CY44*AM44*(CU44-CV44)/(100*CN44*(1000-AM44*CU44))</f>
        <v>0</v>
      </c>
      <c r="P44">
        <f>CY44*AM44*(CT44-CS44*(1000-AM44*CV44)/(1000-AM44*CU44))/(100*CN44)</f>
        <v>0</v>
      </c>
      <c r="Q44">
        <f>CS44 - IF(AM44&gt;1, P44*CN44*100.0/(AO44*DG44), 0)</f>
        <v>0</v>
      </c>
      <c r="R44">
        <f>((X44-N44/2)*Q44-P44)/(X44+N44/2)</f>
        <v>0</v>
      </c>
      <c r="S44">
        <f>R44*(CZ44+DA44)/1000.0</f>
        <v>0</v>
      </c>
      <c r="T44">
        <f>(CS44 - IF(AM44&gt;1, P44*CN44*100.0/(AO44*DG44), 0))*(CZ44+DA44)/1000.0</f>
        <v>0</v>
      </c>
      <c r="U44">
        <f>2.0/((1/W44-1/V44)+SIGN(W44)*SQRT((1/W44-1/V44)*(1/W44-1/V44) + 4*CO44/((CO44+1)*(CO44+1))*(2*1/W44*1/V44-1/V44*1/V44)))</f>
        <v>0</v>
      </c>
      <c r="V44">
        <f>IF(LEFT(CP44,1)&lt;&gt;"0",IF(LEFT(CP44,1)="1",3.0,CQ44),$D$5+$E$5*(DG44*CZ44/($K$5*1000))+$F$5*(DG44*CZ44/($K$5*1000))*MAX(MIN(CN44,$J$5),$I$5)*MAX(MIN(CN44,$J$5),$I$5)+$G$5*MAX(MIN(CN44,$J$5),$I$5)*(DG44*CZ44/($K$5*1000))+$H$5*(DG44*CZ44/($K$5*1000))*(DG44*CZ44/($K$5*1000)))</f>
        <v>0</v>
      </c>
      <c r="W44">
        <f>N44*(1000-(1000*0.61365*exp(17.502*AA44/(240.97+AA44))/(CZ44+DA44)+CU44)/2)/(1000*0.61365*exp(17.502*AA44/(240.97+AA44))/(CZ44+DA44)-CU44)</f>
        <v>0</v>
      </c>
      <c r="X44">
        <f>1/((CO44+1)/(U44/1.6)+1/(V44/1.37)) + CO44/((CO44+1)/(U44/1.6) + CO44/(V44/1.37))</f>
        <v>0</v>
      </c>
      <c r="Y44">
        <f>(CJ44*CM44)</f>
        <v>0</v>
      </c>
      <c r="Z44">
        <f>(DB44+(Y44+2*0.95*5.67E-8*(((DB44+$B$7)+273)^4-(DB44+273)^4)-44100*N44)/(1.84*29.3*V44+8*0.95*5.67E-8*(DB44+273)^3))</f>
        <v>0</v>
      </c>
      <c r="AA44">
        <f>($C$7*DC44+$D$7*DD44+$E$7*Z44)</f>
        <v>0</v>
      </c>
      <c r="AB44">
        <f>0.61365*exp(17.502*AA44/(240.97+AA44))</f>
        <v>0</v>
      </c>
      <c r="AC44">
        <f>(AD44/AE44*100)</f>
        <v>0</v>
      </c>
      <c r="AD44">
        <f>CU44*(CZ44+DA44)/1000</f>
        <v>0</v>
      </c>
      <c r="AE44">
        <f>0.61365*exp(17.502*DB44/(240.97+DB44))</f>
        <v>0</v>
      </c>
      <c r="AF44">
        <f>(AB44-CU44*(CZ44+DA44)/1000)</f>
        <v>0</v>
      </c>
      <c r="AG44">
        <f>(-N44*44100)</f>
        <v>0</v>
      </c>
      <c r="AH44">
        <f>2*29.3*V44*0.92*(DB44-AA44)</f>
        <v>0</v>
      </c>
      <c r="AI44">
        <f>2*0.95*5.67E-8*(((DB44+$B$7)+273)^4-(AA44+273)^4)</f>
        <v>0</v>
      </c>
      <c r="AJ44">
        <f>Y44+AI44+AG44+AH44</f>
        <v>0</v>
      </c>
      <c r="AK44">
        <v>0</v>
      </c>
      <c r="AL44">
        <v>0</v>
      </c>
      <c r="AM44">
        <f>IF(AK44*$H$13&gt;=AO44,1.0,(AO44/(AO44-AK44*$H$13)))</f>
        <v>0</v>
      </c>
      <c r="AN44">
        <f>(AM44-1)*100</f>
        <v>0</v>
      </c>
      <c r="AO44">
        <f>MAX(0,($B$13+$C$13*DG44)/(1+$D$13*DG44)*CZ44/(DB44+273)*$E$13)</f>
        <v>0</v>
      </c>
      <c r="AP44" t="s">
        <v>526</v>
      </c>
      <c r="AQ44">
        <v>10437.7</v>
      </c>
      <c r="AR44">
        <v>573.4996</v>
      </c>
      <c r="AS44">
        <v>2079.73</v>
      </c>
      <c r="AT44">
        <f>1-AR44/AS44</f>
        <v>0</v>
      </c>
      <c r="AU44">
        <v>-2.02927310152528</v>
      </c>
      <c r="AV44" t="s">
        <v>411</v>
      </c>
      <c r="AW44" t="s">
        <v>411</v>
      </c>
      <c r="AX44">
        <v>0</v>
      </c>
      <c r="AY44">
        <v>0</v>
      </c>
      <c r="AZ44">
        <f>1-AX44/AY44</f>
        <v>0</v>
      </c>
      <c r="BA44">
        <v>0.5</v>
      </c>
      <c r="BB44">
        <f>CK44</f>
        <v>0</v>
      </c>
      <c r="BC44">
        <f>P44</f>
        <v>0</v>
      </c>
      <c r="BD44">
        <f>AZ44*BA44*BB44</f>
        <v>0</v>
      </c>
      <c r="BE44">
        <f>(BC44-AU44)/BB44</f>
        <v>0</v>
      </c>
      <c r="BF44">
        <f>(AS44-AY44)/AY44</f>
        <v>0</v>
      </c>
      <c r="BG44">
        <f>AR44/(AT44+AR44/AY44)</f>
        <v>0</v>
      </c>
      <c r="BH44" t="s">
        <v>411</v>
      </c>
      <c r="BI44">
        <v>0</v>
      </c>
      <c r="BJ44">
        <f>IF(BI44&lt;&gt;0, BI44, BG44)</f>
        <v>0</v>
      </c>
      <c r="BK44">
        <f>1-BJ44/AY44</f>
        <v>0</v>
      </c>
      <c r="BL44">
        <f>(AY44-AX44)/(AY44-BJ44)</f>
        <v>0</v>
      </c>
      <c r="BM44">
        <f>(AS44-AY44)/(AS44-BJ44)</f>
        <v>0</v>
      </c>
      <c r="BN44">
        <f>(AY44-AX44)/(AY44-AR44)</f>
        <v>0</v>
      </c>
      <c r="BO44">
        <f>(AS44-AY44)/(AS44-AR44)</f>
        <v>0</v>
      </c>
      <c r="BP44">
        <f>(BL44*BJ44/AX44)</f>
        <v>0</v>
      </c>
      <c r="BQ44">
        <f>(1-BP44)</f>
        <v>0</v>
      </c>
      <c r="BR44" t="s">
        <v>411</v>
      </c>
      <c r="BS44" t="s">
        <v>411</v>
      </c>
      <c r="BT44" t="s">
        <v>411</v>
      </c>
      <c r="BU44" t="s">
        <v>411</v>
      </c>
      <c r="BV44" t="s">
        <v>411</v>
      </c>
      <c r="BW44" t="s">
        <v>411</v>
      </c>
      <c r="BX44" t="s">
        <v>411</v>
      </c>
      <c r="BY44" t="s">
        <v>411</v>
      </c>
      <c r="BZ44" t="s">
        <v>411</v>
      </c>
      <c r="CA44" t="s">
        <v>411</v>
      </c>
      <c r="CB44" t="s">
        <v>411</v>
      </c>
      <c r="CC44" t="s">
        <v>411</v>
      </c>
      <c r="CD44" t="s">
        <v>411</v>
      </c>
      <c r="CE44" t="s">
        <v>411</v>
      </c>
      <c r="CF44" t="s">
        <v>411</v>
      </c>
      <c r="CG44" t="s">
        <v>411</v>
      </c>
      <c r="CH44" t="s">
        <v>411</v>
      </c>
      <c r="CI44" t="s">
        <v>411</v>
      </c>
      <c r="CJ44">
        <f>$B$11*DH44+$C$11*DI44+$F$11*DT44*(1-DW44)</f>
        <v>0</v>
      </c>
      <c r="CK44">
        <f>CJ44*CL44</f>
        <v>0</v>
      </c>
      <c r="CL44">
        <f>($B$11*$D$9+$C$11*$D$9+$F$11*((EG44+DY44)/MAX(EG44+DY44+EH44, 0.1)*$I$9+EH44/MAX(EG44+DY44+EH44, 0.1)*$J$9))/($B$11+$C$11+$F$11)</f>
        <v>0</v>
      </c>
      <c r="CM44">
        <f>($B$11*$K$9+$C$11*$K$9+$F$11*((EG44+DY44)/MAX(EG44+DY44+EH44, 0.1)*$P$9+EH44/MAX(EG44+DY44+EH44, 0.1)*$Q$9))/($B$11+$C$11+$F$11)</f>
        <v>0</v>
      </c>
      <c r="CN44">
        <v>6</v>
      </c>
      <c r="CO44">
        <v>0.5</v>
      </c>
      <c r="CP44" t="s">
        <v>413</v>
      </c>
      <c r="CQ44">
        <v>2</v>
      </c>
      <c r="CR44">
        <v>1690557714.1</v>
      </c>
      <c r="CS44">
        <v>411.335</v>
      </c>
      <c r="CT44">
        <v>409.989</v>
      </c>
      <c r="CU44">
        <v>20.1347</v>
      </c>
      <c r="CV44">
        <v>18.509</v>
      </c>
      <c r="CW44">
        <v>410.103</v>
      </c>
      <c r="CX44">
        <v>19.9022</v>
      </c>
      <c r="CY44">
        <v>600.244</v>
      </c>
      <c r="CZ44">
        <v>101.359</v>
      </c>
      <c r="DA44">
        <v>0.0997936</v>
      </c>
      <c r="DB44">
        <v>28.3753</v>
      </c>
      <c r="DC44">
        <v>28.0433</v>
      </c>
      <c r="DD44">
        <v>999.9</v>
      </c>
      <c r="DE44">
        <v>0</v>
      </c>
      <c r="DF44">
        <v>0</v>
      </c>
      <c r="DG44">
        <v>9988.120000000001</v>
      </c>
      <c r="DH44">
        <v>0</v>
      </c>
      <c r="DI44">
        <v>1161.29</v>
      </c>
      <c r="DJ44">
        <v>1.34598</v>
      </c>
      <c r="DK44">
        <v>419.787</v>
      </c>
      <c r="DL44">
        <v>417.72</v>
      </c>
      <c r="DM44">
        <v>1.62566</v>
      </c>
      <c r="DN44">
        <v>409.989</v>
      </c>
      <c r="DO44">
        <v>18.509</v>
      </c>
      <c r="DP44">
        <v>2.04082</v>
      </c>
      <c r="DQ44">
        <v>1.87605</v>
      </c>
      <c r="DR44">
        <v>17.7647</v>
      </c>
      <c r="DS44">
        <v>16.4353</v>
      </c>
      <c r="DT44">
        <v>0.0499931</v>
      </c>
      <c r="DU44">
        <v>0</v>
      </c>
      <c r="DV44">
        <v>0</v>
      </c>
      <c r="DW44">
        <v>0</v>
      </c>
      <c r="DX44">
        <v>574.22</v>
      </c>
      <c r="DY44">
        <v>0.0499931</v>
      </c>
      <c r="DZ44">
        <v>1696.62</v>
      </c>
      <c r="EA44">
        <v>-1.01</v>
      </c>
      <c r="EB44">
        <v>35.437</v>
      </c>
      <c r="EC44">
        <v>38.75</v>
      </c>
      <c r="ED44">
        <v>37.125</v>
      </c>
      <c r="EE44">
        <v>38.25</v>
      </c>
      <c r="EF44">
        <v>37.375</v>
      </c>
      <c r="EG44">
        <v>0</v>
      </c>
      <c r="EH44">
        <v>0</v>
      </c>
      <c r="EI44">
        <v>0</v>
      </c>
      <c r="EJ44">
        <v>143.2999999523163</v>
      </c>
      <c r="EK44">
        <v>0</v>
      </c>
      <c r="EL44">
        <v>573.4996</v>
      </c>
      <c r="EM44">
        <v>10.25846168542132</v>
      </c>
      <c r="EN44">
        <v>-80.22307713423839</v>
      </c>
      <c r="EO44">
        <v>1698.3844</v>
      </c>
      <c r="EP44">
        <v>15</v>
      </c>
      <c r="EQ44">
        <v>1690557669.5</v>
      </c>
      <c r="ER44" t="s">
        <v>527</v>
      </c>
      <c r="ES44">
        <v>1690557668</v>
      </c>
      <c r="ET44">
        <v>1690557669.5</v>
      </c>
      <c r="EU44">
        <v>25</v>
      </c>
      <c r="EV44">
        <v>-0.008</v>
      </c>
      <c r="EW44">
        <v>0.022</v>
      </c>
      <c r="EX44">
        <v>1.232</v>
      </c>
      <c r="EY44">
        <v>0.18</v>
      </c>
      <c r="EZ44">
        <v>410</v>
      </c>
      <c r="FA44">
        <v>18</v>
      </c>
      <c r="FB44">
        <v>0.47</v>
      </c>
      <c r="FC44">
        <v>0.05</v>
      </c>
      <c r="FD44">
        <v>1.271545365853658</v>
      </c>
      <c r="FE44">
        <v>0.2670832220056895</v>
      </c>
      <c r="FF44">
        <v>0.03422634480228188</v>
      </c>
      <c r="FG44">
        <v>1</v>
      </c>
      <c r="FH44">
        <v>411.3061612903226</v>
      </c>
      <c r="FI44">
        <v>0.2343087802693614</v>
      </c>
      <c r="FJ44">
        <v>0.02124526022919456</v>
      </c>
      <c r="FK44">
        <v>1</v>
      </c>
      <c r="FL44">
        <v>1.617853170731707</v>
      </c>
      <c r="FM44">
        <v>0.4644824052580864</v>
      </c>
      <c r="FN44">
        <v>0.05371250553569504</v>
      </c>
      <c r="FO44">
        <v>1</v>
      </c>
      <c r="FP44">
        <v>20.25575483870967</v>
      </c>
      <c r="FQ44">
        <v>-0.9097231663125755</v>
      </c>
      <c r="FR44">
        <v>0.06784152709931837</v>
      </c>
      <c r="FS44">
        <v>1</v>
      </c>
      <c r="FT44">
        <v>4</v>
      </c>
      <c r="FU44">
        <v>4</v>
      </c>
      <c r="FV44" t="s">
        <v>415</v>
      </c>
      <c r="FW44">
        <v>3.17633</v>
      </c>
      <c r="FX44">
        <v>2.79665</v>
      </c>
      <c r="FY44">
        <v>0.10297</v>
      </c>
      <c r="FZ44">
        <v>0.10346</v>
      </c>
      <c r="GA44">
        <v>0.106066</v>
      </c>
      <c r="GB44">
        <v>0.100939</v>
      </c>
      <c r="GC44">
        <v>27951</v>
      </c>
      <c r="GD44">
        <v>22256.8</v>
      </c>
      <c r="GE44">
        <v>29130.1</v>
      </c>
      <c r="GF44">
        <v>24325.7</v>
      </c>
      <c r="GG44">
        <v>33123.4</v>
      </c>
      <c r="GH44">
        <v>31916.5</v>
      </c>
      <c r="GI44">
        <v>40185.3</v>
      </c>
      <c r="GJ44">
        <v>39686.6</v>
      </c>
      <c r="GK44">
        <v>2.14523</v>
      </c>
      <c r="GL44">
        <v>1.85795</v>
      </c>
      <c r="GM44">
        <v>0.0597537</v>
      </c>
      <c r="GN44">
        <v>0</v>
      </c>
      <c r="GO44">
        <v>27.067</v>
      </c>
      <c r="GP44">
        <v>999.9</v>
      </c>
      <c r="GQ44">
        <v>60.9</v>
      </c>
      <c r="GR44">
        <v>30.6</v>
      </c>
      <c r="GS44">
        <v>26.494</v>
      </c>
      <c r="GT44">
        <v>61.8244</v>
      </c>
      <c r="GU44">
        <v>32.8085</v>
      </c>
      <c r="GV44">
        <v>1</v>
      </c>
      <c r="GW44">
        <v>0.128679</v>
      </c>
      <c r="GX44">
        <v>0.045463</v>
      </c>
      <c r="GY44">
        <v>20.2789</v>
      </c>
      <c r="GZ44">
        <v>5.22418</v>
      </c>
      <c r="HA44">
        <v>11.9099</v>
      </c>
      <c r="HB44">
        <v>4.96325</v>
      </c>
      <c r="HC44">
        <v>3.29133</v>
      </c>
      <c r="HD44">
        <v>9999</v>
      </c>
      <c r="HE44">
        <v>9999</v>
      </c>
      <c r="HF44">
        <v>9999</v>
      </c>
      <c r="HG44">
        <v>999.9</v>
      </c>
      <c r="HH44">
        <v>1.87685</v>
      </c>
      <c r="HI44">
        <v>1.87515</v>
      </c>
      <c r="HJ44">
        <v>1.87392</v>
      </c>
      <c r="HK44">
        <v>1.87303</v>
      </c>
      <c r="HL44">
        <v>1.87455</v>
      </c>
      <c r="HM44">
        <v>1.86951</v>
      </c>
      <c r="HN44">
        <v>1.87375</v>
      </c>
      <c r="HO44">
        <v>1.8788</v>
      </c>
      <c r="HP44">
        <v>0</v>
      </c>
      <c r="HQ44">
        <v>0</v>
      </c>
      <c r="HR44">
        <v>0</v>
      </c>
      <c r="HS44">
        <v>0</v>
      </c>
      <c r="HT44" t="s">
        <v>416</v>
      </c>
      <c r="HU44" t="s">
        <v>417</v>
      </c>
      <c r="HV44" t="s">
        <v>418</v>
      </c>
      <c r="HW44" t="s">
        <v>419</v>
      </c>
      <c r="HX44" t="s">
        <v>419</v>
      </c>
      <c r="HY44" t="s">
        <v>418</v>
      </c>
      <c r="HZ44">
        <v>0</v>
      </c>
      <c r="IA44">
        <v>100</v>
      </c>
      <c r="IB44">
        <v>100</v>
      </c>
      <c r="IC44">
        <v>1.232</v>
      </c>
      <c r="ID44">
        <v>0.2325</v>
      </c>
      <c r="IE44">
        <v>1.125694741372353</v>
      </c>
      <c r="IF44">
        <v>0.0006505169527216642</v>
      </c>
      <c r="IG44">
        <v>-9.946525650119643E-07</v>
      </c>
      <c r="IH44">
        <v>9.726639054903232E-11</v>
      </c>
      <c r="II44">
        <v>-0.04222217214227694</v>
      </c>
      <c r="IJ44">
        <v>-0.001002495894158835</v>
      </c>
      <c r="IK44">
        <v>0.0007384742138202362</v>
      </c>
      <c r="IL44">
        <v>2.770066711642725E-07</v>
      </c>
      <c r="IM44">
        <v>0</v>
      </c>
      <c r="IN44">
        <v>1810</v>
      </c>
      <c r="IO44">
        <v>1</v>
      </c>
      <c r="IP44">
        <v>29</v>
      </c>
      <c r="IQ44">
        <v>0.8</v>
      </c>
      <c r="IR44">
        <v>0.7</v>
      </c>
      <c r="IS44">
        <v>1.06812</v>
      </c>
      <c r="IT44">
        <v>2.40845</v>
      </c>
      <c r="IU44">
        <v>1.42578</v>
      </c>
      <c r="IV44">
        <v>2.27051</v>
      </c>
      <c r="IW44">
        <v>1.54785</v>
      </c>
      <c r="IX44">
        <v>2.44995</v>
      </c>
      <c r="IY44">
        <v>34.6921</v>
      </c>
      <c r="IZ44">
        <v>15.1215</v>
      </c>
      <c r="JA44">
        <v>18</v>
      </c>
      <c r="JB44">
        <v>627.3</v>
      </c>
      <c r="JC44">
        <v>432.33</v>
      </c>
      <c r="JD44">
        <v>27.4252</v>
      </c>
      <c r="JE44">
        <v>28.8645</v>
      </c>
      <c r="JF44">
        <v>30.0008</v>
      </c>
      <c r="JG44">
        <v>28.714</v>
      </c>
      <c r="JH44">
        <v>28.6482</v>
      </c>
      <c r="JI44">
        <v>21.4104</v>
      </c>
      <c r="JJ44">
        <v>31.7599</v>
      </c>
      <c r="JK44">
        <v>93.0836</v>
      </c>
      <c r="JL44">
        <v>27.3765</v>
      </c>
      <c r="JM44">
        <v>410</v>
      </c>
      <c r="JN44">
        <v>18.3871</v>
      </c>
      <c r="JO44">
        <v>94.9181</v>
      </c>
      <c r="JP44">
        <v>100.971</v>
      </c>
    </row>
    <row r="45" spans="1:276">
      <c r="A45">
        <v>29</v>
      </c>
      <c r="B45">
        <v>1690557864.6</v>
      </c>
      <c r="C45">
        <v>3822.599999904633</v>
      </c>
      <c r="D45" t="s">
        <v>528</v>
      </c>
      <c r="E45" t="s">
        <v>529</v>
      </c>
      <c r="F45" t="s">
        <v>407</v>
      </c>
      <c r="I45" t="s">
        <v>408</v>
      </c>
      <c r="K45" t="s">
        <v>409</v>
      </c>
      <c r="L45" t="s">
        <v>410</v>
      </c>
      <c r="M45">
        <v>1690557864.6</v>
      </c>
      <c r="N45">
        <f>(O45)/1000</f>
        <v>0</v>
      </c>
      <c r="O45">
        <f>1000*CY45*AM45*(CU45-CV45)/(100*CN45*(1000-AM45*CU45))</f>
        <v>0</v>
      </c>
      <c r="P45">
        <f>CY45*AM45*(CT45-CS45*(1000-AM45*CV45)/(1000-AM45*CU45))/(100*CN45)</f>
        <v>0</v>
      </c>
      <c r="Q45">
        <f>CS45 - IF(AM45&gt;1, P45*CN45*100.0/(AO45*DG45), 0)</f>
        <v>0</v>
      </c>
      <c r="R45">
        <f>((X45-N45/2)*Q45-P45)/(X45+N45/2)</f>
        <v>0</v>
      </c>
      <c r="S45">
        <f>R45*(CZ45+DA45)/1000.0</f>
        <v>0</v>
      </c>
      <c r="T45">
        <f>(CS45 - IF(AM45&gt;1, P45*CN45*100.0/(AO45*DG45), 0))*(CZ45+DA45)/1000.0</f>
        <v>0</v>
      </c>
      <c r="U45">
        <f>2.0/((1/W45-1/V45)+SIGN(W45)*SQRT((1/W45-1/V45)*(1/W45-1/V45) + 4*CO45/((CO45+1)*(CO45+1))*(2*1/W45*1/V45-1/V45*1/V45)))</f>
        <v>0</v>
      </c>
      <c r="V45">
        <f>IF(LEFT(CP45,1)&lt;&gt;"0",IF(LEFT(CP45,1)="1",3.0,CQ45),$D$5+$E$5*(DG45*CZ45/($K$5*1000))+$F$5*(DG45*CZ45/($K$5*1000))*MAX(MIN(CN45,$J$5),$I$5)*MAX(MIN(CN45,$J$5),$I$5)+$G$5*MAX(MIN(CN45,$J$5),$I$5)*(DG45*CZ45/($K$5*1000))+$H$5*(DG45*CZ45/($K$5*1000))*(DG45*CZ45/($K$5*1000)))</f>
        <v>0</v>
      </c>
      <c r="W45">
        <f>N45*(1000-(1000*0.61365*exp(17.502*AA45/(240.97+AA45))/(CZ45+DA45)+CU45)/2)/(1000*0.61365*exp(17.502*AA45/(240.97+AA45))/(CZ45+DA45)-CU45)</f>
        <v>0</v>
      </c>
      <c r="X45">
        <f>1/((CO45+1)/(U45/1.6)+1/(V45/1.37)) + CO45/((CO45+1)/(U45/1.6) + CO45/(V45/1.37))</f>
        <v>0</v>
      </c>
      <c r="Y45">
        <f>(CJ45*CM45)</f>
        <v>0</v>
      </c>
      <c r="Z45">
        <f>(DB45+(Y45+2*0.95*5.67E-8*(((DB45+$B$7)+273)^4-(DB45+273)^4)-44100*N45)/(1.84*29.3*V45+8*0.95*5.67E-8*(DB45+273)^3))</f>
        <v>0</v>
      </c>
      <c r="AA45">
        <f>($C$7*DC45+$D$7*DD45+$E$7*Z45)</f>
        <v>0</v>
      </c>
      <c r="AB45">
        <f>0.61365*exp(17.502*AA45/(240.97+AA45))</f>
        <v>0</v>
      </c>
      <c r="AC45">
        <f>(AD45/AE45*100)</f>
        <v>0</v>
      </c>
      <c r="AD45">
        <f>CU45*(CZ45+DA45)/1000</f>
        <v>0</v>
      </c>
      <c r="AE45">
        <f>0.61365*exp(17.502*DB45/(240.97+DB45))</f>
        <v>0</v>
      </c>
      <c r="AF45">
        <f>(AB45-CU45*(CZ45+DA45)/1000)</f>
        <v>0</v>
      </c>
      <c r="AG45">
        <f>(-N45*44100)</f>
        <v>0</v>
      </c>
      <c r="AH45">
        <f>2*29.3*V45*0.92*(DB45-AA45)</f>
        <v>0</v>
      </c>
      <c r="AI45">
        <f>2*0.95*5.67E-8*(((DB45+$B$7)+273)^4-(AA45+273)^4)</f>
        <v>0</v>
      </c>
      <c r="AJ45">
        <f>Y45+AI45+AG45+AH45</f>
        <v>0</v>
      </c>
      <c r="AK45">
        <v>0</v>
      </c>
      <c r="AL45">
        <v>0</v>
      </c>
      <c r="AM45">
        <f>IF(AK45*$H$13&gt;=AO45,1.0,(AO45/(AO45-AK45*$H$13)))</f>
        <v>0</v>
      </c>
      <c r="AN45">
        <f>(AM45-1)*100</f>
        <v>0</v>
      </c>
      <c r="AO45">
        <f>MAX(0,($B$13+$C$13*DG45)/(1+$D$13*DG45)*CZ45/(DB45+273)*$E$13)</f>
        <v>0</v>
      </c>
      <c r="AP45" t="s">
        <v>526</v>
      </c>
      <c r="AQ45">
        <v>10437.7</v>
      </c>
      <c r="AR45">
        <v>573.4996</v>
      </c>
      <c r="AS45">
        <v>2079.73</v>
      </c>
      <c r="AT45">
        <f>1-AR45/AS45</f>
        <v>0</v>
      </c>
      <c r="AU45">
        <v>-2.02927310152528</v>
      </c>
      <c r="AV45" t="s">
        <v>530</v>
      </c>
      <c r="AW45">
        <v>10454.8</v>
      </c>
      <c r="AX45">
        <v>532.35828</v>
      </c>
      <c r="AY45">
        <v>642.3200000000001</v>
      </c>
      <c r="AZ45">
        <f>1-AX45/AY45</f>
        <v>0</v>
      </c>
      <c r="BA45">
        <v>0.5</v>
      </c>
      <c r="BB45">
        <f>CK45</f>
        <v>0</v>
      </c>
      <c r="BC45">
        <f>P45</f>
        <v>0</v>
      </c>
      <c r="BD45">
        <f>AZ45*BA45*BB45</f>
        <v>0</v>
      </c>
      <c r="BE45">
        <f>(BC45-AU45)/BB45</f>
        <v>0</v>
      </c>
      <c r="BF45">
        <f>(AS45-AY45)/AY45</f>
        <v>0</v>
      </c>
      <c r="BG45">
        <f>AR45/(AT45+AR45/AY45)</f>
        <v>0</v>
      </c>
      <c r="BH45" t="s">
        <v>411</v>
      </c>
      <c r="BI45">
        <v>0</v>
      </c>
      <c r="BJ45">
        <f>IF(BI45&lt;&gt;0, BI45, BG45)</f>
        <v>0</v>
      </c>
      <c r="BK45">
        <f>1-BJ45/AY45</f>
        <v>0</v>
      </c>
      <c r="BL45">
        <f>(AY45-AX45)/(AY45-BJ45)</f>
        <v>0</v>
      </c>
      <c r="BM45">
        <f>(AS45-AY45)/(AS45-BJ45)</f>
        <v>0</v>
      </c>
      <c r="BN45">
        <f>(AY45-AX45)/(AY45-AR45)</f>
        <v>0</v>
      </c>
      <c r="BO45">
        <f>(AS45-AY45)/(AS45-AR45)</f>
        <v>0</v>
      </c>
      <c r="BP45">
        <f>(BL45*BJ45/AX45)</f>
        <v>0</v>
      </c>
      <c r="BQ45">
        <f>(1-BP45)</f>
        <v>0</v>
      </c>
      <c r="BR45" t="s">
        <v>411</v>
      </c>
      <c r="BS45" t="s">
        <v>411</v>
      </c>
      <c r="BT45" t="s">
        <v>411</v>
      </c>
      <c r="BU45" t="s">
        <v>411</v>
      </c>
      <c r="BV45" t="s">
        <v>411</v>
      </c>
      <c r="BW45" t="s">
        <v>411</v>
      </c>
      <c r="BX45" t="s">
        <v>411</v>
      </c>
      <c r="BY45" t="s">
        <v>411</v>
      </c>
      <c r="BZ45" t="s">
        <v>411</v>
      </c>
      <c r="CA45" t="s">
        <v>411</v>
      </c>
      <c r="CB45" t="s">
        <v>411</v>
      </c>
      <c r="CC45" t="s">
        <v>411</v>
      </c>
      <c r="CD45" t="s">
        <v>411</v>
      </c>
      <c r="CE45" t="s">
        <v>411</v>
      </c>
      <c r="CF45" t="s">
        <v>411</v>
      </c>
      <c r="CG45" t="s">
        <v>411</v>
      </c>
      <c r="CH45" t="s">
        <v>411</v>
      </c>
      <c r="CI45" t="s">
        <v>411</v>
      </c>
      <c r="CJ45">
        <f>$B$11*DH45+$C$11*DI45+$F$11*DT45*(1-DW45)</f>
        <v>0</v>
      </c>
      <c r="CK45">
        <f>CJ45*CL45</f>
        <v>0</v>
      </c>
      <c r="CL45">
        <f>($B$11*$D$9+$C$11*$D$9+$F$11*((EG45+DY45)/MAX(EG45+DY45+EH45, 0.1)*$I$9+EH45/MAX(EG45+DY45+EH45, 0.1)*$J$9))/($B$11+$C$11+$F$11)</f>
        <v>0</v>
      </c>
      <c r="CM45">
        <f>($B$11*$K$9+$C$11*$K$9+$F$11*((EG45+DY45)/MAX(EG45+DY45+EH45, 0.1)*$P$9+EH45/MAX(EG45+DY45+EH45, 0.1)*$Q$9))/($B$11+$C$11+$F$11)</f>
        <v>0</v>
      </c>
      <c r="CN45">
        <v>6</v>
      </c>
      <c r="CO45">
        <v>0.5</v>
      </c>
      <c r="CP45" t="s">
        <v>413</v>
      </c>
      <c r="CQ45">
        <v>2</v>
      </c>
      <c r="CR45">
        <v>1690557864.6</v>
      </c>
      <c r="CS45">
        <v>389.699</v>
      </c>
      <c r="CT45">
        <v>399.782</v>
      </c>
      <c r="CU45">
        <v>22.8803</v>
      </c>
      <c r="CV45">
        <v>22.0874</v>
      </c>
      <c r="CW45">
        <v>388.433</v>
      </c>
      <c r="CX45">
        <v>22.5949</v>
      </c>
      <c r="CY45">
        <v>600.158</v>
      </c>
      <c r="CZ45">
        <v>101.36</v>
      </c>
      <c r="DA45">
        <v>0.0998827</v>
      </c>
      <c r="DB45">
        <v>28.2962</v>
      </c>
      <c r="DC45">
        <v>28.6962</v>
      </c>
      <c r="DD45">
        <v>999.9</v>
      </c>
      <c r="DE45">
        <v>0</v>
      </c>
      <c r="DF45">
        <v>0</v>
      </c>
      <c r="DG45">
        <v>10023.8</v>
      </c>
      <c r="DH45">
        <v>0</v>
      </c>
      <c r="DI45">
        <v>1183.41</v>
      </c>
      <c r="DJ45">
        <v>-10.0827</v>
      </c>
      <c r="DK45">
        <v>398.824</v>
      </c>
      <c r="DL45">
        <v>408.811</v>
      </c>
      <c r="DM45">
        <v>0.7929040000000001</v>
      </c>
      <c r="DN45">
        <v>399.782</v>
      </c>
      <c r="DO45">
        <v>22.0874</v>
      </c>
      <c r="DP45">
        <v>2.31914</v>
      </c>
      <c r="DQ45">
        <v>2.23877</v>
      </c>
      <c r="DR45">
        <v>19.81</v>
      </c>
      <c r="DS45">
        <v>19.2425</v>
      </c>
      <c r="DT45">
        <v>1499.99</v>
      </c>
      <c r="DU45">
        <v>0.9729910000000001</v>
      </c>
      <c r="DV45">
        <v>0.0270089</v>
      </c>
      <c r="DW45">
        <v>0</v>
      </c>
      <c r="DX45">
        <v>530.78</v>
      </c>
      <c r="DY45">
        <v>4.99931</v>
      </c>
      <c r="DZ45">
        <v>9545.75</v>
      </c>
      <c r="EA45">
        <v>13259.1</v>
      </c>
      <c r="EB45">
        <v>36.562</v>
      </c>
      <c r="EC45">
        <v>38.187</v>
      </c>
      <c r="ED45">
        <v>37</v>
      </c>
      <c r="EE45">
        <v>37.75</v>
      </c>
      <c r="EF45">
        <v>37.937</v>
      </c>
      <c r="EG45">
        <v>1454.61</v>
      </c>
      <c r="EH45">
        <v>40.38</v>
      </c>
      <c r="EI45">
        <v>0</v>
      </c>
      <c r="EJ45">
        <v>150.0999999046326</v>
      </c>
      <c r="EK45">
        <v>0</v>
      </c>
      <c r="EL45">
        <v>532.35828</v>
      </c>
      <c r="EM45">
        <v>-12.18807689720836</v>
      </c>
      <c r="EN45">
        <v>-263.8938456787288</v>
      </c>
      <c r="EO45">
        <v>9567.4244</v>
      </c>
      <c r="EP45">
        <v>15</v>
      </c>
      <c r="EQ45">
        <v>1690557807.1</v>
      </c>
      <c r="ER45" t="s">
        <v>531</v>
      </c>
      <c r="ES45">
        <v>1690557800.6</v>
      </c>
      <c r="ET45">
        <v>1690557807.1</v>
      </c>
      <c r="EU45">
        <v>26</v>
      </c>
      <c r="EV45">
        <v>0.032</v>
      </c>
      <c r="EW45">
        <v>-0.03</v>
      </c>
      <c r="EX45">
        <v>1.265</v>
      </c>
      <c r="EY45">
        <v>0.314</v>
      </c>
      <c r="EZ45">
        <v>400</v>
      </c>
      <c r="FA45">
        <v>24</v>
      </c>
      <c r="FB45">
        <v>0.23</v>
      </c>
      <c r="FC45">
        <v>0.13</v>
      </c>
      <c r="FD45">
        <v>-10.10766097560976</v>
      </c>
      <c r="FE45">
        <v>0.3893017421602524</v>
      </c>
      <c r="FF45">
        <v>0.05193356862634894</v>
      </c>
      <c r="FG45">
        <v>1</v>
      </c>
      <c r="FH45">
        <v>389.7035161290322</v>
      </c>
      <c r="FI45">
        <v>-0.504919354838269</v>
      </c>
      <c r="FJ45">
        <v>0.04355261628209812</v>
      </c>
      <c r="FK45">
        <v>1</v>
      </c>
      <c r="FL45">
        <v>1.591087902439025</v>
      </c>
      <c r="FM45">
        <v>-5.372540466898947</v>
      </c>
      <c r="FN45">
        <v>0.5336768430956845</v>
      </c>
      <c r="FO45">
        <v>0</v>
      </c>
      <c r="FP45">
        <v>22.54148709677419</v>
      </c>
      <c r="FQ45">
        <v>1.286109677419343</v>
      </c>
      <c r="FR45">
        <v>0.1169767105078987</v>
      </c>
      <c r="FS45">
        <v>0</v>
      </c>
      <c r="FT45">
        <v>2</v>
      </c>
      <c r="FU45">
        <v>4</v>
      </c>
      <c r="FV45" t="s">
        <v>432</v>
      </c>
      <c r="FW45">
        <v>3.17582</v>
      </c>
      <c r="FX45">
        <v>2.79705</v>
      </c>
      <c r="FY45">
        <v>0.09872359999999999</v>
      </c>
      <c r="FZ45">
        <v>0.101454</v>
      </c>
      <c r="GA45">
        <v>0.115945</v>
      </c>
      <c r="GB45">
        <v>0.114175</v>
      </c>
      <c r="GC45">
        <v>28068.1</v>
      </c>
      <c r="GD45">
        <v>22296.4</v>
      </c>
      <c r="GE45">
        <v>29115.8</v>
      </c>
      <c r="GF45">
        <v>24315.7</v>
      </c>
      <c r="GG45">
        <v>32734.9</v>
      </c>
      <c r="GH45">
        <v>31428.3</v>
      </c>
      <c r="GI45">
        <v>40165.1</v>
      </c>
      <c r="GJ45">
        <v>39670.5</v>
      </c>
      <c r="GK45">
        <v>2.14278</v>
      </c>
      <c r="GL45">
        <v>1.86235</v>
      </c>
      <c r="GM45">
        <v>0.112709</v>
      </c>
      <c r="GN45">
        <v>0</v>
      </c>
      <c r="GO45">
        <v>26.8553</v>
      </c>
      <c r="GP45">
        <v>999.9</v>
      </c>
      <c r="GQ45">
        <v>61.1</v>
      </c>
      <c r="GR45">
        <v>30.8</v>
      </c>
      <c r="GS45">
        <v>26.8834</v>
      </c>
      <c r="GT45">
        <v>62.1544</v>
      </c>
      <c r="GU45">
        <v>32.4159</v>
      </c>
      <c r="GV45">
        <v>1</v>
      </c>
      <c r="GW45">
        <v>0.147978</v>
      </c>
      <c r="GX45">
        <v>-0.407435</v>
      </c>
      <c r="GY45">
        <v>20.265</v>
      </c>
      <c r="GZ45">
        <v>5.22328</v>
      </c>
      <c r="HA45">
        <v>11.9107</v>
      </c>
      <c r="HB45">
        <v>4.96325</v>
      </c>
      <c r="HC45">
        <v>3.2913</v>
      </c>
      <c r="HD45">
        <v>9999</v>
      </c>
      <c r="HE45">
        <v>9999</v>
      </c>
      <c r="HF45">
        <v>9999</v>
      </c>
      <c r="HG45">
        <v>999.9</v>
      </c>
      <c r="HH45">
        <v>1.87684</v>
      </c>
      <c r="HI45">
        <v>1.87515</v>
      </c>
      <c r="HJ45">
        <v>1.87391</v>
      </c>
      <c r="HK45">
        <v>1.87303</v>
      </c>
      <c r="HL45">
        <v>1.87454</v>
      </c>
      <c r="HM45">
        <v>1.86951</v>
      </c>
      <c r="HN45">
        <v>1.87374</v>
      </c>
      <c r="HO45">
        <v>1.8788</v>
      </c>
      <c r="HP45">
        <v>0</v>
      </c>
      <c r="HQ45">
        <v>0</v>
      </c>
      <c r="HR45">
        <v>0</v>
      </c>
      <c r="HS45">
        <v>0</v>
      </c>
      <c r="HT45" t="s">
        <v>416</v>
      </c>
      <c r="HU45" t="s">
        <v>417</v>
      </c>
      <c r="HV45" t="s">
        <v>418</v>
      </c>
      <c r="HW45" t="s">
        <v>419</v>
      </c>
      <c r="HX45" t="s">
        <v>419</v>
      </c>
      <c r="HY45" t="s">
        <v>418</v>
      </c>
      <c r="HZ45">
        <v>0</v>
      </c>
      <c r="IA45">
        <v>100</v>
      </c>
      <c r="IB45">
        <v>100</v>
      </c>
      <c r="IC45">
        <v>1.266</v>
      </c>
      <c r="ID45">
        <v>0.2854</v>
      </c>
      <c r="IE45">
        <v>1.157991490384802</v>
      </c>
      <c r="IF45">
        <v>0.0006505169527216642</v>
      </c>
      <c r="IG45">
        <v>-9.946525650119643E-07</v>
      </c>
      <c r="IH45">
        <v>9.726639054903232E-11</v>
      </c>
      <c r="II45">
        <v>-0.07219723876601372</v>
      </c>
      <c r="IJ45">
        <v>-0.001002495894158835</v>
      </c>
      <c r="IK45">
        <v>0.0007384742138202362</v>
      </c>
      <c r="IL45">
        <v>2.770066711642725E-07</v>
      </c>
      <c r="IM45">
        <v>0</v>
      </c>
      <c r="IN45">
        <v>1810</v>
      </c>
      <c r="IO45">
        <v>1</v>
      </c>
      <c r="IP45">
        <v>29</v>
      </c>
      <c r="IQ45">
        <v>1.1</v>
      </c>
      <c r="IR45">
        <v>1</v>
      </c>
      <c r="IS45">
        <v>1.05103</v>
      </c>
      <c r="IT45">
        <v>2.41089</v>
      </c>
      <c r="IU45">
        <v>1.42578</v>
      </c>
      <c r="IV45">
        <v>2.27173</v>
      </c>
      <c r="IW45">
        <v>1.54785</v>
      </c>
      <c r="IX45">
        <v>2.51099</v>
      </c>
      <c r="IY45">
        <v>34.8296</v>
      </c>
      <c r="IZ45">
        <v>15.0602</v>
      </c>
      <c r="JA45">
        <v>18</v>
      </c>
      <c r="JB45">
        <v>628.061</v>
      </c>
      <c r="JC45">
        <v>436.73</v>
      </c>
      <c r="JD45">
        <v>27.3376</v>
      </c>
      <c r="JE45">
        <v>29.1276</v>
      </c>
      <c r="JF45">
        <v>30.0008</v>
      </c>
      <c r="JG45">
        <v>28.9639</v>
      </c>
      <c r="JH45">
        <v>28.8981</v>
      </c>
      <c r="JI45">
        <v>21.0689</v>
      </c>
      <c r="JJ45">
        <v>16.9203</v>
      </c>
      <c r="JK45">
        <v>99.66030000000001</v>
      </c>
      <c r="JL45">
        <v>27.3638</v>
      </c>
      <c r="JM45">
        <v>400</v>
      </c>
      <c r="JN45">
        <v>22.6879</v>
      </c>
      <c r="JO45">
        <v>94.8708</v>
      </c>
      <c r="JP45">
        <v>100.93</v>
      </c>
    </row>
    <row r="46" spans="1:276">
      <c r="A46">
        <v>30</v>
      </c>
      <c r="B46">
        <v>1690557952.6</v>
      </c>
      <c r="C46">
        <v>3910.599999904633</v>
      </c>
      <c r="D46" t="s">
        <v>532</v>
      </c>
      <c r="E46" t="s">
        <v>533</v>
      </c>
      <c r="F46" t="s">
        <v>407</v>
      </c>
      <c r="I46" t="s">
        <v>408</v>
      </c>
      <c r="K46" t="s">
        <v>409</v>
      </c>
      <c r="L46" t="s">
        <v>410</v>
      </c>
      <c r="M46">
        <v>1690557952.6</v>
      </c>
      <c r="N46">
        <f>(O46)/1000</f>
        <v>0</v>
      </c>
      <c r="O46">
        <f>1000*CY46*AM46*(CU46-CV46)/(100*CN46*(1000-AM46*CU46))</f>
        <v>0</v>
      </c>
      <c r="P46">
        <f>CY46*AM46*(CT46-CS46*(1000-AM46*CV46)/(1000-AM46*CU46))/(100*CN46)</f>
        <v>0</v>
      </c>
      <c r="Q46">
        <f>CS46 - IF(AM46&gt;1, P46*CN46*100.0/(AO46*DG46), 0)</f>
        <v>0</v>
      </c>
      <c r="R46">
        <f>((X46-N46/2)*Q46-P46)/(X46+N46/2)</f>
        <v>0</v>
      </c>
      <c r="S46">
        <f>R46*(CZ46+DA46)/1000.0</f>
        <v>0</v>
      </c>
      <c r="T46">
        <f>(CS46 - IF(AM46&gt;1, P46*CN46*100.0/(AO46*DG46), 0))*(CZ46+DA46)/1000.0</f>
        <v>0</v>
      </c>
      <c r="U46">
        <f>2.0/((1/W46-1/V46)+SIGN(W46)*SQRT((1/W46-1/V46)*(1/W46-1/V46) + 4*CO46/((CO46+1)*(CO46+1))*(2*1/W46*1/V46-1/V46*1/V46)))</f>
        <v>0</v>
      </c>
      <c r="V46">
        <f>IF(LEFT(CP46,1)&lt;&gt;"0",IF(LEFT(CP46,1)="1",3.0,CQ46),$D$5+$E$5*(DG46*CZ46/($K$5*1000))+$F$5*(DG46*CZ46/($K$5*1000))*MAX(MIN(CN46,$J$5),$I$5)*MAX(MIN(CN46,$J$5),$I$5)+$G$5*MAX(MIN(CN46,$J$5),$I$5)*(DG46*CZ46/($K$5*1000))+$H$5*(DG46*CZ46/($K$5*1000))*(DG46*CZ46/($K$5*1000)))</f>
        <v>0</v>
      </c>
      <c r="W46">
        <f>N46*(1000-(1000*0.61365*exp(17.502*AA46/(240.97+AA46))/(CZ46+DA46)+CU46)/2)/(1000*0.61365*exp(17.502*AA46/(240.97+AA46))/(CZ46+DA46)-CU46)</f>
        <v>0</v>
      </c>
      <c r="X46">
        <f>1/((CO46+1)/(U46/1.6)+1/(V46/1.37)) + CO46/((CO46+1)/(U46/1.6) + CO46/(V46/1.37))</f>
        <v>0</v>
      </c>
      <c r="Y46">
        <f>(CJ46*CM46)</f>
        <v>0</v>
      </c>
      <c r="Z46">
        <f>(DB46+(Y46+2*0.95*5.67E-8*(((DB46+$B$7)+273)^4-(DB46+273)^4)-44100*N46)/(1.84*29.3*V46+8*0.95*5.67E-8*(DB46+273)^3))</f>
        <v>0</v>
      </c>
      <c r="AA46">
        <f>($C$7*DC46+$D$7*DD46+$E$7*Z46)</f>
        <v>0</v>
      </c>
      <c r="AB46">
        <f>0.61365*exp(17.502*AA46/(240.97+AA46))</f>
        <v>0</v>
      </c>
      <c r="AC46">
        <f>(AD46/AE46*100)</f>
        <v>0</v>
      </c>
      <c r="AD46">
        <f>CU46*(CZ46+DA46)/1000</f>
        <v>0</v>
      </c>
      <c r="AE46">
        <f>0.61365*exp(17.502*DB46/(240.97+DB46))</f>
        <v>0</v>
      </c>
      <c r="AF46">
        <f>(AB46-CU46*(CZ46+DA46)/1000)</f>
        <v>0</v>
      </c>
      <c r="AG46">
        <f>(-N46*44100)</f>
        <v>0</v>
      </c>
      <c r="AH46">
        <f>2*29.3*V46*0.92*(DB46-AA46)</f>
        <v>0</v>
      </c>
      <c r="AI46">
        <f>2*0.95*5.67E-8*(((DB46+$B$7)+273)^4-(AA46+273)^4)</f>
        <v>0</v>
      </c>
      <c r="AJ46">
        <f>Y46+AI46+AG46+AH46</f>
        <v>0</v>
      </c>
      <c r="AK46">
        <v>0</v>
      </c>
      <c r="AL46">
        <v>0</v>
      </c>
      <c r="AM46">
        <f>IF(AK46*$H$13&gt;=AO46,1.0,(AO46/(AO46-AK46*$H$13)))</f>
        <v>0</v>
      </c>
      <c r="AN46">
        <f>(AM46-1)*100</f>
        <v>0</v>
      </c>
      <c r="AO46">
        <f>MAX(0,($B$13+$C$13*DG46)/(1+$D$13*DG46)*CZ46/(DB46+273)*$E$13)</f>
        <v>0</v>
      </c>
      <c r="AP46" t="s">
        <v>526</v>
      </c>
      <c r="AQ46">
        <v>10437.7</v>
      </c>
      <c r="AR46">
        <v>573.4996</v>
      </c>
      <c r="AS46">
        <v>2079.73</v>
      </c>
      <c r="AT46">
        <f>1-AR46/AS46</f>
        <v>0</v>
      </c>
      <c r="AU46">
        <v>-2.02927310152528</v>
      </c>
      <c r="AV46" t="s">
        <v>534</v>
      </c>
      <c r="AW46">
        <v>10453.3</v>
      </c>
      <c r="AX46">
        <v>524.4198</v>
      </c>
      <c r="AY46">
        <v>632.05</v>
      </c>
      <c r="AZ46">
        <f>1-AX46/AY46</f>
        <v>0</v>
      </c>
      <c r="BA46">
        <v>0.5</v>
      </c>
      <c r="BB46">
        <f>CK46</f>
        <v>0</v>
      </c>
      <c r="BC46">
        <f>P46</f>
        <v>0</v>
      </c>
      <c r="BD46">
        <f>AZ46*BA46*BB46</f>
        <v>0</v>
      </c>
      <c r="BE46">
        <f>(BC46-AU46)/BB46</f>
        <v>0</v>
      </c>
      <c r="BF46">
        <f>(AS46-AY46)/AY46</f>
        <v>0</v>
      </c>
      <c r="BG46">
        <f>AR46/(AT46+AR46/AY46)</f>
        <v>0</v>
      </c>
      <c r="BH46" t="s">
        <v>411</v>
      </c>
      <c r="BI46">
        <v>0</v>
      </c>
      <c r="BJ46">
        <f>IF(BI46&lt;&gt;0, BI46, BG46)</f>
        <v>0</v>
      </c>
      <c r="BK46">
        <f>1-BJ46/AY46</f>
        <v>0</v>
      </c>
      <c r="BL46">
        <f>(AY46-AX46)/(AY46-BJ46)</f>
        <v>0</v>
      </c>
      <c r="BM46">
        <f>(AS46-AY46)/(AS46-BJ46)</f>
        <v>0</v>
      </c>
      <c r="BN46">
        <f>(AY46-AX46)/(AY46-AR46)</f>
        <v>0</v>
      </c>
      <c r="BO46">
        <f>(AS46-AY46)/(AS46-AR46)</f>
        <v>0</v>
      </c>
      <c r="BP46">
        <f>(BL46*BJ46/AX46)</f>
        <v>0</v>
      </c>
      <c r="BQ46">
        <f>(1-BP46)</f>
        <v>0</v>
      </c>
      <c r="BR46" t="s">
        <v>411</v>
      </c>
      <c r="BS46" t="s">
        <v>411</v>
      </c>
      <c r="BT46" t="s">
        <v>411</v>
      </c>
      <c r="BU46" t="s">
        <v>411</v>
      </c>
      <c r="BV46" t="s">
        <v>411</v>
      </c>
      <c r="BW46" t="s">
        <v>411</v>
      </c>
      <c r="BX46" t="s">
        <v>411</v>
      </c>
      <c r="BY46" t="s">
        <v>411</v>
      </c>
      <c r="BZ46" t="s">
        <v>411</v>
      </c>
      <c r="CA46" t="s">
        <v>411</v>
      </c>
      <c r="CB46" t="s">
        <v>411</v>
      </c>
      <c r="CC46" t="s">
        <v>411</v>
      </c>
      <c r="CD46" t="s">
        <v>411</v>
      </c>
      <c r="CE46" t="s">
        <v>411</v>
      </c>
      <c r="CF46" t="s">
        <v>411</v>
      </c>
      <c r="CG46" t="s">
        <v>411</v>
      </c>
      <c r="CH46" t="s">
        <v>411</v>
      </c>
      <c r="CI46" t="s">
        <v>411</v>
      </c>
      <c r="CJ46">
        <f>$B$11*DH46+$C$11*DI46+$F$11*DT46*(1-DW46)</f>
        <v>0</v>
      </c>
      <c r="CK46">
        <f>CJ46*CL46</f>
        <v>0</v>
      </c>
      <c r="CL46">
        <f>($B$11*$D$9+$C$11*$D$9+$F$11*((EG46+DY46)/MAX(EG46+DY46+EH46, 0.1)*$I$9+EH46/MAX(EG46+DY46+EH46, 0.1)*$J$9))/($B$11+$C$11+$F$11)</f>
        <v>0</v>
      </c>
      <c r="CM46">
        <f>($B$11*$K$9+$C$11*$K$9+$F$11*((EG46+DY46)/MAX(EG46+DY46+EH46, 0.1)*$P$9+EH46/MAX(EG46+DY46+EH46, 0.1)*$Q$9))/($B$11+$C$11+$F$11)</f>
        <v>0</v>
      </c>
      <c r="CN46">
        <v>6</v>
      </c>
      <c r="CO46">
        <v>0.5</v>
      </c>
      <c r="CP46" t="s">
        <v>413</v>
      </c>
      <c r="CQ46">
        <v>2</v>
      </c>
      <c r="CR46">
        <v>1690557952.6</v>
      </c>
      <c r="CS46">
        <v>292.809</v>
      </c>
      <c r="CT46">
        <v>299.982</v>
      </c>
      <c r="CU46">
        <v>24.1594</v>
      </c>
      <c r="CV46">
        <v>22.7785</v>
      </c>
      <c r="CW46">
        <v>291.58</v>
      </c>
      <c r="CX46">
        <v>23.8323</v>
      </c>
      <c r="CY46">
        <v>600.163</v>
      </c>
      <c r="CZ46">
        <v>101.36</v>
      </c>
      <c r="DA46">
        <v>0.100141</v>
      </c>
      <c r="DB46">
        <v>28.4684</v>
      </c>
      <c r="DC46">
        <v>28.8367</v>
      </c>
      <c r="DD46">
        <v>999.9</v>
      </c>
      <c r="DE46">
        <v>0</v>
      </c>
      <c r="DF46">
        <v>0</v>
      </c>
      <c r="DG46">
        <v>10004.4</v>
      </c>
      <c r="DH46">
        <v>0</v>
      </c>
      <c r="DI46">
        <v>1199.82</v>
      </c>
      <c r="DJ46">
        <v>-7.13599</v>
      </c>
      <c r="DK46">
        <v>300.096</v>
      </c>
      <c r="DL46">
        <v>306.974</v>
      </c>
      <c r="DM46">
        <v>1.38091</v>
      </c>
      <c r="DN46">
        <v>299.982</v>
      </c>
      <c r="DO46">
        <v>22.7785</v>
      </c>
      <c r="DP46">
        <v>2.4488</v>
      </c>
      <c r="DQ46">
        <v>2.30884</v>
      </c>
      <c r="DR46">
        <v>20.6902</v>
      </c>
      <c r="DS46">
        <v>19.7382</v>
      </c>
      <c r="DT46">
        <v>1500.12</v>
      </c>
      <c r="DU46">
        <v>0.972996</v>
      </c>
      <c r="DV46">
        <v>0.0270038</v>
      </c>
      <c r="DW46">
        <v>0</v>
      </c>
      <c r="DX46">
        <v>524.02</v>
      </c>
      <c r="DY46">
        <v>4.99931</v>
      </c>
      <c r="DZ46">
        <v>9443.82</v>
      </c>
      <c r="EA46">
        <v>13260.3</v>
      </c>
      <c r="EB46">
        <v>36.937</v>
      </c>
      <c r="EC46">
        <v>38.25</v>
      </c>
      <c r="ED46">
        <v>37.25</v>
      </c>
      <c r="EE46">
        <v>37.812</v>
      </c>
      <c r="EF46">
        <v>38.312</v>
      </c>
      <c r="EG46">
        <v>1454.75</v>
      </c>
      <c r="EH46">
        <v>40.37</v>
      </c>
      <c r="EI46">
        <v>0</v>
      </c>
      <c r="EJ46">
        <v>87.69999980926514</v>
      </c>
      <c r="EK46">
        <v>0</v>
      </c>
      <c r="EL46">
        <v>524.4198</v>
      </c>
      <c r="EM46">
        <v>-2.055692307539336</v>
      </c>
      <c r="EN46">
        <v>-135.1023078733757</v>
      </c>
      <c r="EO46">
        <v>9460.152399999999</v>
      </c>
      <c r="EP46">
        <v>15</v>
      </c>
      <c r="EQ46">
        <v>1690557971.1</v>
      </c>
      <c r="ER46" t="s">
        <v>535</v>
      </c>
      <c r="ES46">
        <v>1690557971.1</v>
      </c>
      <c r="ET46">
        <v>1690557807.1</v>
      </c>
      <c r="EU46">
        <v>27</v>
      </c>
      <c r="EV46">
        <v>-0.037</v>
      </c>
      <c r="EW46">
        <v>-0.03</v>
      </c>
      <c r="EX46">
        <v>1.229</v>
      </c>
      <c r="EY46">
        <v>0.314</v>
      </c>
      <c r="EZ46">
        <v>299</v>
      </c>
      <c r="FA46">
        <v>24</v>
      </c>
      <c r="FB46">
        <v>0.33</v>
      </c>
      <c r="FC46">
        <v>0.13</v>
      </c>
      <c r="FD46">
        <v>-7.104553658536585</v>
      </c>
      <c r="FE46">
        <v>-0.3565241811846802</v>
      </c>
      <c r="FF46">
        <v>0.04513423592428224</v>
      </c>
      <c r="FG46">
        <v>1</v>
      </c>
      <c r="FH46">
        <v>292.8810645161289</v>
      </c>
      <c r="FI46">
        <v>-0.1708548387098063</v>
      </c>
      <c r="FJ46">
        <v>0.01545844686908911</v>
      </c>
      <c r="FK46">
        <v>1</v>
      </c>
      <c r="FL46">
        <v>1.322518292682927</v>
      </c>
      <c r="FM46">
        <v>0.486719581881536</v>
      </c>
      <c r="FN46">
        <v>0.0503496938204869</v>
      </c>
      <c r="FO46">
        <v>1</v>
      </c>
      <c r="FP46">
        <v>24.18451612903226</v>
      </c>
      <c r="FQ46">
        <v>-0.1235274193548652</v>
      </c>
      <c r="FR46">
        <v>0.0103528738965966</v>
      </c>
      <c r="FS46">
        <v>1</v>
      </c>
      <c r="FT46">
        <v>4</v>
      </c>
      <c r="FU46">
        <v>4</v>
      </c>
      <c r="FV46" t="s">
        <v>415</v>
      </c>
      <c r="FW46">
        <v>3.1757</v>
      </c>
      <c r="FX46">
        <v>2.79714</v>
      </c>
      <c r="FY46">
        <v>0.07845439999999999</v>
      </c>
      <c r="FZ46">
        <v>0.080733</v>
      </c>
      <c r="GA46">
        <v>0.120315</v>
      </c>
      <c r="GB46">
        <v>0.116603</v>
      </c>
      <c r="GC46">
        <v>28689.5</v>
      </c>
      <c r="GD46">
        <v>22804.2</v>
      </c>
      <c r="GE46">
        <v>29106.3</v>
      </c>
      <c r="GF46">
        <v>24309.4</v>
      </c>
      <c r="GG46">
        <v>32559.4</v>
      </c>
      <c r="GH46">
        <v>31332.7</v>
      </c>
      <c r="GI46">
        <v>40152.3</v>
      </c>
      <c r="GJ46">
        <v>39660.5</v>
      </c>
      <c r="GK46">
        <v>2.14125</v>
      </c>
      <c r="GL46">
        <v>1.86085</v>
      </c>
      <c r="GM46">
        <v>0.120345</v>
      </c>
      <c r="GN46">
        <v>0</v>
      </c>
      <c r="GO46">
        <v>26.8713</v>
      </c>
      <c r="GP46">
        <v>999.9</v>
      </c>
      <c r="GQ46">
        <v>61</v>
      </c>
      <c r="GR46">
        <v>30.8</v>
      </c>
      <c r="GS46">
        <v>26.8407</v>
      </c>
      <c r="GT46">
        <v>62.0244</v>
      </c>
      <c r="GU46">
        <v>33.1731</v>
      </c>
      <c r="GV46">
        <v>1</v>
      </c>
      <c r="GW46">
        <v>0.159878</v>
      </c>
      <c r="GX46">
        <v>0.363581</v>
      </c>
      <c r="GY46">
        <v>20.2658</v>
      </c>
      <c r="GZ46">
        <v>5.22777</v>
      </c>
      <c r="HA46">
        <v>11.9117</v>
      </c>
      <c r="HB46">
        <v>4.9637</v>
      </c>
      <c r="HC46">
        <v>3.292</v>
      </c>
      <c r="HD46">
        <v>9999</v>
      </c>
      <c r="HE46">
        <v>9999</v>
      </c>
      <c r="HF46">
        <v>9999</v>
      </c>
      <c r="HG46">
        <v>999.9</v>
      </c>
      <c r="HH46">
        <v>1.87683</v>
      </c>
      <c r="HI46">
        <v>1.87515</v>
      </c>
      <c r="HJ46">
        <v>1.87393</v>
      </c>
      <c r="HK46">
        <v>1.87303</v>
      </c>
      <c r="HL46">
        <v>1.87454</v>
      </c>
      <c r="HM46">
        <v>1.86951</v>
      </c>
      <c r="HN46">
        <v>1.87374</v>
      </c>
      <c r="HO46">
        <v>1.87881</v>
      </c>
      <c r="HP46">
        <v>0</v>
      </c>
      <c r="HQ46">
        <v>0</v>
      </c>
      <c r="HR46">
        <v>0</v>
      </c>
      <c r="HS46">
        <v>0</v>
      </c>
      <c r="HT46" t="s">
        <v>416</v>
      </c>
      <c r="HU46" t="s">
        <v>417</v>
      </c>
      <c r="HV46" t="s">
        <v>418</v>
      </c>
      <c r="HW46" t="s">
        <v>419</v>
      </c>
      <c r="HX46" t="s">
        <v>419</v>
      </c>
      <c r="HY46" t="s">
        <v>418</v>
      </c>
      <c r="HZ46">
        <v>0</v>
      </c>
      <c r="IA46">
        <v>100</v>
      </c>
      <c r="IB46">
        <v>100</v>
      </c>
      <c r="IC46">
        <v>1.229</v>
      </c>
      <c r="ID46">
        <v>0.3271</v>
      </c>
      <c r="IE46">
        <v>1.157991490384802</v>
      </c>
      <c r="IF46">
        <v>0.0006505169527216642</v>
      </c>
      <c r="IG46">
        <v>-9.946525650119643E-07</v>
      </c>
      <c r="IH46">
        <v>9.726639054903232E-11</v>
      </c>
      <c r="II46">
        <v>-0.07219723876601372</v>
      </c>
      <c r="IJ46">
        <v>-0.001002495894158835</v>
      </c>
      <c r="IK46">
        <v>0.0007384742138202362</v>
      </c>
      <c r="IL46">
        <v>2.770066711642725E-07</v>
      </c>
      <c r="IM46">
        <v>0</v>
      </c>
      <c r="IN46">
        <v>1810</v>
      </c>
      <c r="IO46">
        <v>1</v>
      </c>
      <c r="IP46">
        <v>29</v>
      </c>
      <c r="IQ46">
        <v>2.5</v>
      </c>
      <c r="IR46">
        <v>2.4</v>
      </c>
      <c r="IS46">
        <v>0.836182</v>
      </c>
      <c r="IT46">
        <v>2.42432</v>
      </c>
      <c r="IU46">
        <v>1.42578</v>
      </c>
      <c r="IV46">
        <v>2.27173</v>
      </c>
      <c r="IW46">
        <v>1.54785</v>
      </c>
      <c r="IX46">
        <v>2.36938</v>
      </c>
      <c r="IY46">
        <v>34.9214</v>
      </c>
      <c r="IZ46">
        <v>15.0339</v>
      </c>
      <c r="JA46">
        <v>18</v>
      </c>
      <c r="JB46">
        <v>628.369</v>
      </c>
      <c r="JC46">
        <v>436.861</v>
      </c>
      <c r="JD46">
        <v>26.9837</v>
      </c>
      <c r="JE46">
        <v>29.2573</v>
      </c>
      <c r="JF46">
        <v>30.0009</v>
      </c>
      <c r="JG46">
        <v>29.1038</v>
      </c>
      <c r="JH46">
        <v>29.0348</v>
      </c>
      <c r="JI46">
        <v>16.7574</v>
      </c>
      <c r="JJ46">
        <v>16.8476</v>
      </c>
      <c r="JK46">
        <v>100</v>
      </c>
      <c r="JL46">
        <v>26.9431</v>
      </c>
      <c r="JM46">
        <v>300</v>
      </c>
      <c r="JN46">
        <v>22.7259</v>
      </c>
      <c r="JO46">
        <v>94.8403</v>
      </c>
      <c r="JP46">
        <v>100.905</v>
      </c>
    </row>
    <row r="47" spans="1:276">
      <c r="A47">
        <v>31</v>
      </c>
      <c r="B47">
        <v>1690558058.6</v>
      </c>
      <c r="C47">
        <v>4016.599999904633</v>
      </c>
      <c r="D47" t="s">
        <v>536</v>
      </c>
      <c r="E47" t="s">
        <v>537</v>
      </c>
      <c r="F47" t="s">
        <v>407</v>
      </c>
      <c r="I47" t="s">
        <v>408</v>
      </c>
      <c r="K47" t="s">
        <v>409</v>
      </c>
      <c r="L47" t="s">
        <v>410</v>
      </c>
      <c r="M47">
        <v>1690558058.6</v>
      </c>
      <c r="N47">
        <f>(O47)/1000</f>
        <v>0</v>
      </c>
      <c r="O47">
        <f>1000*CY47*AM47*(CU47-CV47)/(100*CN47*(1000-AM47*CU47))</f>
        <v>0</v>
      </c>
      <c r="P47">
        <f>CY47*AM47*(CT47-CS47*(1000-AM47*CV47)/(1000-AM47*CU47))/(100*CN47)</f>
        <v>0</v>
      </c>
      <c r="Q47">
        <f>CS47 - IF(AM47&gt;1, P47*CN47*100.0/(AO47*DG47), 0)</f>
        <v>0</v>
      </c>
      <c r="R47">
        <f>((X47-N47/2)*Q47-P47)/(X47+N47/2)</f>
        <v>0</v>
      </c>
      <c r="S47">
        <f>R47*(CZ47+DA47)/1000.0</f>
        <v>0</v>
      </c>
      <c r="T47">
        <f>(CS47 - IF(AM47&gt;1, P47*CN47*100.0/(AO47*DG47), 0))*(CZ47+DA47)/1000.0</f>
        <v>0</v>
      </c>
      <c r="U47">
        <f>2.0/((1/W47-1/V47)+SIGN(W47)*SQRT((1/W47-1/V47)*(1/W47-1/V47) + 4*CO47/((CO47+1)*(CO47+1))*(2*1/W47*1/V47-1/V47*1/V47)))</f>
        <v>0</v>
      </c>
      <c r="V47">
        <f>IF(LEFT(CP47,1)&lt;&gt;"0",IF(LEFT(CP47,1)="1",3.0,CQ47),$D$5+$E$5*(DG47*CZ47/($K$5*1000))+$F$5*(DG47*CZ47/($K$5*1000))*MAX(MIN(CN47,$J$5),$I$5)*MAX(MIN(CN47,$J$5),$I$5)+$G$5*MAX(MIN(CN47,$J$5),$I$5)*(DG47*CZ47/($K$5*1000))+$H$5*(DG47*CZ47/($K$5*1000))*(DG47*CZ47/($K$5*1000)))</f>
        <v>0</v>
      </c>
      <c r="W47">
        <f>N47*(1000-(1000*0.61365*exp(17.502*AA47/(240.97+AA47))/(CZ47+DA47)+CU47)/2)/(1000*0.61365*exp(17.502*AA47/(240.97+AA47))/(CZ47+DA47)-CU47)</f>
        <v>0</v>
      </c>
      <c r="X47">
        <f>1/((CO47+1)/(U47/1.6)+1/(V47/1.37)) + CO47/((CO47+1)/(U47/1.6) + CO47/(V47/1.37))</f>
        <v>0</v>
      </c>
      <c r="Y47">
        <f>(CJ47*CM47)</f>
        <v>0</v>
      </c>
      <c r="Z47">
        <f>(DB47+(Y47+2*0.95*5.67E-8*(((DB47+$B$7)+273)^4-(DB47+273)^4)-44100*N47)/(1.84*29.3*V47+8*0.95*5.67E-8*(DB47+273)^3))</f>
        <v>0</v>
      </c>
      <c r="AA47">
        <f>($C$7*DC47+$D$7*DD47+$E$7*Z47)</f>
        <v>0</v>
      </c>
      <c r="AB47">
        <f>0.61365*exp(17.502*AA47/(240.97+AA47))</f>
        <v>0</v>
      </c>
      <c r="AC47">
        <f>(AD47/AE47*100)</f>
        <v>0</v>
      </c>
      <c r="AD47">
        <f>CU47*(CZ47+DA47)/1000</f>
        <v>0</v>
      </c>
      <c r="AE47">
        <f>0.61365*exp(17.502*DB47/(240.97+DB47))</f>
        <v>0</v>
      </c>
      <c r="AF47">
        <f>(AB47-CU47*(CZ47+DA47)/1000)</f>
        <v>0</v>
      </c>
      <c r="AG47">
        <f>(-N47*44100)</f>
        <v>0</v>
      </c>
      <c r="AH47">
        <f>2*29.3*V47*0.92*(DB47-AA47)</f>
        <v>0</v>
      </c>
      <c r="AI47">
        <f>2*0.95*5.67E-8*(((DB47+$B$7)+273)^4-(AA47+273)^4)</f>
        <v>0</v>
      </c>
      <c r="AJ47">
        <f>Y47+AI47+AG47+AH47</f>
        <v>0</v>
      </c>
      <c r="AK47">
        <v>0</v>
      </c>
      <c r="AL47">
        <v>0</v>
      </c>
      <c r="AM47">
        <f>IF(AK47*$H$13&gt;=AO47,1.0,(AO47/(AO47-AK47*$H$13)))</f>
        <v>0</v>
      </c>
      <c r="AN47">
        <f>(AM47-1)*100</f>
        <v>0</v>
      </c>
      <c r="AO47">
        <f>MAX(0,($B$13+$C$13*DG47)/(1+$D$13*DG47)*CZ47/(DB47+273)*$E$13)</f>
        <v>0</v>
      </c>
      <c r="AP47" t="s">
        <v>526</v>
      </c>
      <c r="AQ47">
        <v>10437.7</v>
      </c>
      <c r="AR47">
        <v>573.4996</v>
      </c>
      <c r="AS47">
        <v>2079.73</v>
      </c>
      <c r="AT47">
        <f>1-AR47/AS47</f>
        <v>0</v>
      </c>
      <c r="AU47">
        <v>-2.02927310152528</v>
      </c>
      <c r="AV47" t="s">
        <v>538</v>
      </c>
      <c r="AW47">
        <v>10452.9</v>
      </c>
      <c r="AX47">
        <v>524.45024</v>
      </c>
      <c r="AY47">
        <v>625.67</v>
      </c>
      <c r="AZ47">
        <f>1-AX47/AY47</f>
        <v>0</v>
      </c>
      <c r="BA47">
        <v>0.5</v>
      </c>
      <c r="BB47">
        <f>CK47</f>
        <v>0</v>
      </c>
      <c r="BC47">
        <f>P47</f>
        <v>0</v>
      </c>
      <c r="BD47">
        <f>AZ47*BA47*BB47</f>
        <v>0</v>
      </c>
      <c r="BE47">
        <f>(BC47-AU47)/BB47</f>
        <v>0</v>
      </c>
      <c r="BF47">
        <f>(AS47-AY47)/AY47</f>
        <v>0</v>
      </c>
      <c r="BG47">
        <f>AR47/(AT47+AR47/AY47)</f>
        <v>0</v>
      </c>
      <c r="BH47" t="s">
        <v>411</v>
      </c>
      <c r="BI47">
        <v>0</v>
      </c>
      <c r="BJ47">
        <f>IF(BI47&lt;&gt;0, BI47, BG47)</f>
        <v>0</v>
      </c>
      <c r="BK47">
        <f>1-BJ47/AY47</f>
        <v>0</v>
      </c>
      <c r="BL47">
        <f>(AY47-AX47)/(AY47-BJ47)</f>
        <v>0</v>
      </c>
      <c r="BM47">
        <f>(AS47-AY47)/(AS47-BJ47)</f>
        <v>0</v>
      </c>
      <c r="BN47">
        <f>(AY47-AX47)/(AY47-AR47)</f>
        <v>0</v>
      </c>
      <c r="BO47">
        <f>(AS47-AY47)/(AS47-AR47)</f>
        <v>0</v>
      </c>
      <c r="BP47">
        <f>(BL47*BJ47/AX47)</f>
        <v>0</v>
      </c>
      <c r="BQ47">
        <f>(1-BP47)</f>
        <v>0</v>
      </c>
      <c r="BR47" t="s">
        <v>411</v>
      </c>
      <c r="BS47" t="s">
        <v>411</v>
      </c>
      <c r="BT47" t="s">
        <v>411</v>
      </c>
      <c r="BU47" t="s">
        <v>411</v>
      </c>
      <c r="BV47" t="s">
        <v>411</v>
      </c>
      <c r="BW47" t="s">
        <v>411</v>
      </c>
      <c r="BX47" t="s">
        <v>411</v>
      </c>
      <c r="BY47" t="s">
        <v>411</v>
      </c>
      <c r="BZ47" t="s">
        <v>411</v>
      </c>
      <c r="CA47" t="s">
        <v>411</v>
      </c>
      <c r="CB47" t="s">
        <v>411</v>
      </c>
      <c r="CC47" t="s">
        <v>411</v>
      </c>
      <c r="CD47" t="s">
        <v>411</v>
      </c>
      <c r="CE47" t="s">
        <v>411</v>
      </c>
      <c r="CF47" t="s">
        <v>411</v>
      </c>
      <c r="CG47" t="s">
        <v>411</v>
      </c>
      <c r="CH47" t="s">
        <v>411</v>
      </c>
      <c r="CI47" t="s">
        <v>411</v>
      </c>
      <c r="CJ47">
        <f>$B$11*DH47+$C$11*DI47+$F$11*DT47*(1-DW47)</f>
        <v>0</v>
      </c>
      <c r="CK47">
        <f>CJ47*CL47</f>
        <v>0</v>
      </c>
      <c r="CL47">
        <f>($B$11*$D$9+$C$11*$D$9+$F$11*((EG47+DY47)/MAX(EG47+DY47+EH47, 0.1)*$I$9+EH47/MAX(EG47+DY47+EH47, 0.1)*$J$9))/($B$11+$C$11+$F$11)</f>
        <v>0</v>
      </c>
      <c r="CM47">
        <f>($B$11*$K$9+$C$11*$K$9+$F$11*((EG47+DY47)/MAX(EG47+DY47+EH47, 0.1)*$P$9+EH47/MAX(EG47+DY47+EH47, 0.1)*$Q$9))/($B$11+$C$11+$F$11)</f>
        <v>0</v>
      </c>
      <c r="CN47">
        <v>6</v>
      </c>
      <c r="CO47">
        <v>0.5</v>
      </c>
      <c r="CP47" t="s">
        <v>413</v>
      </c>
      <c r="CQ47">
        <v>2</v>
      </c>
      <c r="CR47">
        <v>1690558058.6</v>
      </c>
      <c r="CS47">
        <v>195.705</v>
      </c>
      <c r="CT47">
        <v>199.984</v>
      </c>
      <c r="CU47">
        <v>23.5603</v>
      </c>
      <c r="CV47">
        <v>22.0424</v>
      </c>
      <c r="CW47">
        <v>194.406</v>
      </c>
      <c r="CX47">
        <v>23.253</v>
      </c>
      <c r="CY47">
        <v>600.211</v>
      </c>
      <c r="CZ47">
        <v>101.358</v>
      </c>
      <c r="DA47">
        <v>0.100394</v>
      </c>
      <c r="DB47">
        <v>28.3826</v>
      </c>
      <c r="DC47">
        <v>28.6837</v>
      </c>
      <c r="DD47">
        <v>999.9</v>
      </c>
      <c r="DE47">
        <v>0</v>
      </c>
      <c r="DF47">
        <v>0</v>
      </c>
      <c r="DG47">
        <v>9985.620000000001</v>
      </c>
      <c r="DH47">
        <v>0</v>
      </c>
      <c r="DI47">
        <v>1213.43</v>
      </c>
      <c r="DJ47">
        <v>-4.36775</v>
      </c>
      <c r="DK47">
        <v>200.336</v>
      </c>
      <c r="DL47">
        <v>204.491</v>
      </c>
      <c r="DM47">
        <v>1.51787</v>
      </c>
      <c r="DN47">
        <v>199.984</v>
      </c>
      <c r="DO47">
        <v>22.0424</v>
      </c>
      <c r="DP47">
        <v>2.38802</v>
      </c>
      <c r="DQ47">
        <v>2.23417</v>
      </c>
      <c r="DR47">
        <v>20.2828</v>
      </c>
      <c r="DS47">
        <v>19.2095</v>
      </c>
      <c r="DT47">
        <v>1499.88</v>
      </c>
      <c r="DU47">
        <v>0.9729910000000001</v>
      </c>
      <c r="DV47">
        <v>0.0270089</v>
      </c>
      <c r="DW47">
        <v>0</v>
      </c>
      <c r="DX47">
        <v>524.39</v>
      </c>
      <c r="DY47">
        <v>4.99931</v>
      </c>
      <c r="DZ47">
        <v>9446.389999999999</v>
      </c>
      <c r="EA47">
        <v>13258.1</v>
      </c>
      <c r="EB47">
        <v>37.125</v>
      </c>
      <c r="EC47">
        <v>38.312</v>
      </c>
      <c r="ED47">
        <v>37.375</v>
      </c>
      <c r="EE47">
        <v>37.937</v>
      </c>
      <c r="EF47">
        <v>38.5</v>
      </c>
      <c r="EG47">
        <v>1454.51</v>
      </c>
      <c r="EH47">
        <v>40.38</v>
      </c>
      <c r="EI47">
        <v>0</v>
      </c>
      <c r="EJ47">
        <v>105.6999998092651</v>
      </c>
      <c r="EK47">
        <v>0</v>
      </c>
      <c r="EL47">
        <v>524.45024</v>
      </c>
      <c r="EM47">
        <v>-0.407307689322278</v>
      </c>
      <c r="EN47">
        <v>31.23153845763753</v>
      </c>
      <c r="EO47">
        <v>9441.066400000002</v>
      </c>
      <c r="EP47">
        <v>15</v>
      </c>
      <c r="EQ47">
        <v>1690558075.6</v>
      </c>
      <c r="ER47" t="s">
        <v>539</v>
      </c>
      <c r="ES47">
        <v>1690558075.6</v>
      </c>
      <c r="ET47">
        <v>1690557807.1</v>
      </c>
      <c r="EU47">
        <v>28</v>
      </c>
      <c r="EV47">
        <v>0.08699999999999999</v>
      </c>
      <c r="EW47">
        <v>-0.03</v>
      </c>
      <c r="EX47">
        <v>1.299</v>
      </c>
      <c r="EY47">
        <v>0.314</v>
      </c>
      <c r="EZ47">
        <v>200</v>
      </c>
      <c r="FA47">
        <v>24</v>
      </c>
      <c r="FB47">
        <v>0.22</v>
      </c>
      <c r="FC47">
        <v>0.13</v>
      </c>
      <c r="FD47">
        <v>-4.328314146341463</v>
      </c>
      <c r="FE47">
        <v>-0.09161121951219109</v>
      </c>
      <c r="FF47">
        <v>0.03503717085245954</v>
      </c>
      <c r="FG47">
        <v>1</v>
      </c>
      <c r="FH47">
        <v>195.6585161290323</v>
      </c>
      <c r="FI47">
        <v>-0.08767741935463344</v>
      </c>
      <c r="FJ47">
        <v>0.02123884294239428</v>
      </c>
      <c r="FK47">
        <v>1</v>
      </c>
      <c r="FL47">
        <v>1.578350487804878</v>
      </c>
      <c r="FM47">
        <v>-0.4834557491289162</v>
      </c>
      <c r="FN47">
        <v>0.04958894669085429</v>
      </c>
      <c r="FO47">
        <v>1</v>
      </c>
      <c r="FP47">
        <v>23.6092064516129</v>
      </c>
      <c r="FQ47">
        <v>-0.4817467741935649</v>
      </c>
      <c r="FR47">
        <v>0.03672269172336016</v>
      </c>
      <c r="FS47">
        <v>1</v>
      </c>
      <c r="FT47">
        <v>4</v>
      </c>
      <c r="FU47">
        <v>4</v>
      </c>
      <c r="FV47" t="s">
        <v>415</v>
      </c>
      <c r="FW47">
        <v>3.17559</v>
      </c>
      <c r="FX47">
        <v>2.79723</v>
      </c>
      <c r="FY47">
        <v>0.0552601</v>
      </c>
      <c r="FZ47">
        <v>0.0569881</v>
      </c>
      <c r="GA47">
        <v>0.118216</v>
      </c>
      <c r="GB47">
        <v>0.113933</v>
      </c>
      <c r="GC47">
        <v>29401</v>
      </c>
      <c r="GD47">
        <v>23386.6</v>
      </c>
      <c r="GE47">
        <v>29096.5</v>
      </c>
      <c r="GF47">
        <v>24303</v>
      </c>
      <c r="GG47">
        <v>32627.3</v>
      </c>
      <c r="GH47">
        <v>31419.6</v>
      </c>
      <c r="GI47">
        <v>40139</v>
      </c>
      <c r="GJ47">
        <v>39649.8</v>
      </c>
      <c r="GK47">
        <v>2.13955</v>
      </c>
      <c r="GL47">
        <v>1.85665</v>
      </c>
      <c r="GM47">
        <v>0.110641</v>
      </c>
      <c r="GN47">
        <v>0</v>
      </c>
      <c r="GO47">
        <v>26.8766</v>
      </c>
      <c r="GP47">
        <v>999.9</v>
      </c>
      <c r="GQ47">
        <v>60.6</v>
      </c>
      <c r="GR47">
        <v>30.9</v>
      </c>
      <c r="GS47">
        <v>26.8204</v>
      </c>
      <c r="GT47">
        <v>62.0744</v>
      </c>
      <c r="GU47">
        <v>33.145</v>
      </c>
      <c r="GV47">
        <v>1</v>
      </c>
      <c r="GW47">
        <v>0.173194</v>
      </c>
      <c r="GX47">
        <v>-0.352429</v>
      </c>
      <c r="GY47">
        <v>20.2658</v>
      </c>
      <c r="GZ47">
        <v>5.22762</v>
      </c>
      <c r="HA47">
        <v>11.9092</v>
      </c>
      <c r="HB47">
        <v>4.9637</v>
      </c>
      <c r="HC47">
        <v>3.292</v>
      </c>
      <c r="HD47">
        <v>9999</v>
      </c>
      <c r="HE47">
        <v>9999</v>
      </c>
      <c r="HF47">
        <v>9999</v>
      </c>
      <c r="HG47">
        <v>999.9</v>
      </c>
      <c r="HH47">
        <v>1.87686</v>
      </c>
      <c r="HI47">
        <v>1.87515</v>
      </c>
      <c r="HJ47">
        <v>1.87393</v>
      </c>
      <c r="HK47">
        <v>1.87304</v>
      </c>
      <c r="HL47">
        <v>1.87454</v>
      </c>
      <c r="HM47">
        <v>1.86951</v>
      </c>
      <c r="HN47">
        <v>1.87376</v>
      </c>
      <c r="HO47">
        <v>1.87881</v>
      </c>
      <c r="HP47">
        <v>0</v>
      </c>
      <c r="HQ47">
        <v>0</v>
      </c>
      <c r="HR47">
        <v>0</v>
      </c>
      <c r="HS47">
        <v>0</v>
      </c>
      <c r="HT47" t="s">
        <v>416</v>
      </c>
      <c r="HU47" t="s">
        <v>417</v>
      </c>
      <c r="HV47" t="s">
        <v>418</v>
      </c>
      <c r="HW47" t="s">
        <v>419</v>
      </c>
      <c r="HX47" t="s">
        <v>419</v>
      </c>
      <c r="HY47" t="s">
        <v>418</v>
      </c>
      <c r="HZ47">
        <v>0</v>
      </c>
      <c r="IA47">
        <v>100</v>
      </c>
      <c r="IB47">
        <v>100</v>
      </c>
      <c r="IC47">
        <v>1.299</v>
      </c>
      <c r="ID47">
        <v>0.3073</v>
      </c>
      <c r="IE47">
        <v>1.120667770016096</v>
      </c>
      <c r="IF47">
        <v>0.0006505169527216642</v>
      </c>
      <c r="IG47">
        <v>-9.946525650119643E-07</v>
      </c>
      <c r="IH47">
        <v>9.726639054903232E-11</v>
      </c>
      <c r="II47">
        <v>-0.07219723876601372</v>
      </c>
      <c r="IJ47">
        <v>-0.001002495894158835</v>
      </c>
      <c r="IK47">
        <v>0.0007384742138202362</v>
      </c>
      <c r="IL47">
        <v>2.770066711642725E-07</v>
      </c>
      <c r="IM47">
        <v>0</v>
      </c>
      <c r="IN47">
        <v>1810</v>
      </c>
      <c r="IO47">
        <v>1</v>
      </c>
      <c r="IP47">
        <v>29</v>
      </c>
      <c r="IQ47">
        <v>1.5</v>
      </c>
      <c r="IR47">
        <v>4.2</v>
      </c>
      <c r="IS47">
        <v>0.610352</v>
      </c>
      <c r="IT47">
        <v>2.44019</v>
      </c>
      <c r="IU47">
        <v>1.42578</v>
      </c>
      <c r="IV47">
        <v>2.27173</v>
      </c>
      <c r="IW47">
        <v>1.54785</v>
      </c>
      <c r="IX47">
        <v>2.30957</v>
      </c>
      <c r="IY47">
        <v>35.0134</v>
      </c>
      <c r="IZ47">
        <v>15.0076</v>
      </c>
      <c r="JA47">
        <v>18</v>
      </c>
      <c r="JB47">
        <v>628.774</v>
      </c>
      <c r="JC47">
        <v>435.6</v>
      </c>
      <c r="JD47">
        <v>27.1194</v>
      </c>
      <c r="JE47">
        <v>29.4221</v>
      </c>
      <c r="JF47">
        <v>30.0006</v>
      </c>
      <c r="JG47">
        <v>29.2661</v>
      </c>
      <c r="JH47">
        <v>29.1979</v>
      </c>
      <c r="JI47">
        <v>12.2367</v>
      </c>
      <c r="JJ47">
        <v>19.1748</v>
      </c>
      <c r="JK47">
        <v>100</v>
      </c>
      <c r="JL47">
        <v>27.1427</v>
      </c>
      <c r="JM47">
        <v>200</v>
      </c>
      <c r="JN47">
        <v>22.2529</v>
      </c>
      <c r="JO47">
        <v>94.8086</v>
      </c>
      <c r="JP47">
        <v>100.878</v>
      </c>
    </row>
    <row r="48" spans="1:276">
      <c r="A48">
        <v>32</v>
      </c>
      <c r="B48">
        <v>1690558192.6</v>
      </c>
      <c r="C48">
        <v>4150.599999904633</v>
      </c>
      <c r="D48" t="s">
        <v>540</v>
      </c>
      <c r="E48" t="s">
        <v>541</v>
      </c>
      <c r="F48" t="s">
        <v>407</v>
      </c>
      <c r="I48" t="s">
        <v>408</v>
      </c>
      <c r="K48" t="s">
        <v>409</v>
      </c>
      <c r="L48" t="s">
        <v>410</v>
      </c>
      <c r="M48">
        <v>1690558192.6</v>
      </c>
      <c r="N48">
        <f>(O48)/1000</f>
        <v>0</v>
      </c>
      <c r="O48">
        <f>1000*CY48*AM48*(CU48-CV48)/(100*CN48*(1000-AM48*CU48))</f>
        <v>0</v>
      </c>
      <c r="P48">
        <f>CY48*AM48*(CT48-CS48*(1000-AM48*CV48)/(1000-AM48*CU48))/(100*CN48)</f>
        <v>0</v>
      </c>
      <c r="Q48">
        <f>CS48 - IF(AM48&gt;1, P48*CN48*100.0/(AO48*DG48), 0)</f>
        <v>0</v>
      </c>
      <c r="R48">
        <f>((X48-N48/2)*Q48-P48)/(X48+N48/2)</f>
        <v>0</v>
      </c>
      <c r="S48">
        <f>R48*(CZ48+DA48)/1000.0</f>
        <v>0</v>
      </c>
      <c r="T48">
        <f>(CS48 - IF(AM48&gt;1, P48*CN48*100.0/(AO48*DG48), 0))*(CZ48+DA48)/1000.0</f>
        <v>0</v>
      </c>
      <c r="U48">
        <f>2.0/((1/W48-1/V48)+SIGN(W48)*SQRT((1/W48-1/V48)*(1/W48-1/V48) + 4*CO48/((CO48+1)*(CO48+1))*(2*1/W48*1/V48-1/V48*1/V48)))</f>
        <v>0</v>
      </c>
      <c r="V48">
        <f>IF(LEFT(CP48,1)&lt;&gt;"0",IF(LEFT(CP48,1)="1",3.0,CQ48),$D$5+$E$5*(DG48*CZ48/($K$5*1000))+$F$5*(DG48*CZ48/($K$5*1000))*MAX(MIN(CN48,$J$5),$I$5)*MAX(MIN(CN48,$J$5),$I$5)+$G$5*MAX(MIN(CN48,$J$5),$I$5)*(DG48*CZ48/($K$5*1000))+$H$5*(DG48*CZ48/($K$5*1000))*(DG48*CZ48/($K$5*1000)))</f>
        <v>0</v>
      </c>
      <c r="W48">
        <f>N48*(1000-(1000*0.61365*exp(17.502*AA48/(240.97+AA48))/(CZ48+DA48)+CU48)/2)/(1000*0.61365*exp(17.502*AA48/(240.97+AA48))/(CZ48+DA48)-CU48)</f>
        <v>0</v>
      </c>
      <c r="X48">
        <f>1/((CO48+1)/(U48/1.6)+1/(V48/1.37)) + CO48/((CO48+1)/(U48/1.6) + CO48/(V48/1.37))</f>
        <v>0</v>
      </c>
      <c r="Y48">
        <f>(CJ48*CM48)</f>
        <v>0</v>
      </c>
      <c r="Z48">
        <f>(DB48+(Y48+2*0.95*5.67E-8*(((DB48+$B$7)+273)^4-(DB48+273)^4)-44100*N48)/(1.84*29.3*V48+8*0.95*5.67E-8*(DB48+273)^3))</f>
        <v>0</v>
      </c>
      <c r="AA48">
        <f>($C$7*DC48+$D$7*DD48+$E$7*Z48)</f>
        <v>0</v>
      </c>
      <c r="AB48">
        <f>0.61365*exp(17.502*AA48/(240.97+AA48))</f>
        <v>0</v>
      </c>
      <c r="AC48">
        <f>(AD48/AE48*100)</f>
        <v>0</v>
      </c>
      <c r="AD48">
        <f>CU48*(CZ48+DA48)/1000</f>
        <v>0</v>
      </c>
      <c r="AE48">
        <f>0.61365*exp(17.502*DB48/(240.97+DB48))</f>
        <v>0</v>
      </c>
      <c r="AF48">
        <f>(AB48-CU48*(CZ48+DA48)/1000)</f>
        <v>0</v>
      </c>
      <c r="AG48">
        <f>(-N48*44100)</f>
        <v>0</v>
      </c>
      <c r="AH48">
        <f>2*29.3*V48*0.92*(DB48-AA48)</f>
        <v>0</v>
      </c>
      <c r="AI48">
        <f>2*0.95*5.67E-8*(((DB48+$B$7)+273)^4-(AA48+273)^4)</f>
        <v>0</v>
      </c>
      <c r="AJ48">
        <f>Y48+AI48+AG48+AH48</f>
        <v>0</v>
      </c>
      <c r="AK48">
        <v>0</v>
      </c>
      <c r="AL48">
        <v>0</v>
      </c>
      <c r="AM48">
        <f>IF(AK48*$H$13&gt;=AO48,1.0,(AO48/(AO48-AK48*$H$13)))</f>
        <v>0</v>
      </c>
      <c r="AN48">
        <f>(AM48-1)*100</f>
        <v>0</v>
      </c>
      <c r="AO48">
        <f>MAX(0,($B$13+$C$13*DG48)/(1+$D$13*DG48)*CZ48/(DB48+273)*$E$13)</f>
        <v>0</v>
      </c>
      <c r="AP48" t="s">
        <v>526</v>
      </c>
      <c r="AQ48">
        <v>10437.7</v>
      </c>
      <c r="AR48">
        <v>573.4996</v>
      </c>
      <c r="AS48">
        <v>2079.73</v>
      </c>
      <c r="AT48">
        <f>1-AR48/AS48</f>
        <v>0</v>
      </c>
      <c r="AU48">
        <v>-2.02927310152528</v>
      </c>
      <c r="AV48" t="s">
        <v>542</v>
      </c>
      <c r="AW48">
        <v>10451.8</v>
      </c>
      <c r="AX48">
        <v>524.91904</v>
      </c>
      <c r="AY48">
        <v>616.5599999999999</v>
      </c>
      <c r="AZ48">
        <f>1-AX48/AY48</f>
        <v>0</v>
      </c>
      <c r="BA48">
        <v>0.5</v>
      </c>
      <c r="BB48">
        <f>CK48</f>
        <v>0</v>
      </c>
      <c r="BC48">
        <f>P48</f>
        <v>0</v>
      </c>
      <c r="BD48">
        <f>AZ48*BA48*BB48</f>
        <v>0</v>
      </c>
      <c r="BE48">
        <f>(BC48-AU48)/BB48</f>
        <v>0</v>
      </c>
      <c r="BF48">
        <f>(AS48-AY48)/AY48</f>
        <v>0</v>
      </c>
      <c r="BG48">
        <f>AR48/(AT48+AR48/AY48)</f>
        <v>0</v>
      </c>
      <c r="BH48" t="s">
        <v>411</v>
      </c>
      <c r="BI48">
        <v>0</v>
      </c>
      <c r="BJ48">
        <f>IF(BI48&lt;&gt;0, BI48, BG48)</f>
        <v>0</v>
      </c>
      <c r="BK48">
        <f>1-BJ48/AY48</f>
        <v>0</v>
      </c>
      <c r="BL48">
        <f>(AY48-AX48)/(AY48-BJ48)</f>
        <v>0</v>
      </c>
      <c r="BM48">
        <f>(AS48-AY48)/(AS48-BJ48)</f>
        <v>0</v>
      </c>
      <c r="BN48">
        <f>(AY48-AX48)/(AY48-AR48)</f>
        <v>0</v>
      </c>
      <c r="BO48">
        <f>(AS48-AY48)/(AS48-AR48)</f>
        <v>0</v>
      </c>
      <c r="BP48">
        <f>(BL48*BJ48/AX48)</f>
        <v>0</v>
      </c>
      <c r="BQ48">
        <f>(1-BP48)</f>
        <v>0</v>
      </c>
      <c r="BR48" t="s">
        <v>411</v>
      </c>
      <c r="BS48" t="s">
        <v>411</v>
      </c>
      <c r="BT48" t="s">
        <v>411</v>
      </c>
      <c r="BU48" t="s">
        <v>411</v>
      </c>
      <c r="BV48" t="s">
        <v>411</v>
      </c>
      <c r="BW48" t="s">
        <v>411</v>
      </c>
      <c r="BX48" t="s">
        <v>411</v>
      </c>
      <c r="BY48" t="s">
        <v>411</v>
      </c>
      <c r="BZ48" t="s">
        <v>411</v>
      </c>
      <c r="CA48" t="s">
        <v>411</v>
      </c>
      <c r="CB48" t="s">
        <v>411</v>
      </c>
      <c r="CC48" t="s">
        <v>411</v>
      </c>
      <c r="CD48" t="s">
        <v>411</v>
      </c>
      <c r="CE48" t="s">
        <v>411</v>
      </c>
      <c r="CF48" t="s">
        <v>411</v>
      </c>
      <c r="CG48" t="s">
        <v>411</v>
      </c>
      <c r="CH48" t="s">
        <v>411</v>
      </c>
      <c r="CI48" t="s">
        <v>411</v>
      </c>
      <c r="CJ48">
        <f>$B$11*DH48+$C$11*DI48+$F$11*DT48*(1-DW48)</f>
        <v>0</v>
      </c>
      <c r="CK48">
        <f>CJ48*CL48</f>
        <v>0</v>
      </c>
      <c r="CL48">
        <f>($B$11*$D$9+$C$11*$D$9+$F$11*((EG48+DY48)/MAX(EG48+DY48+EH48, 0.1)*$I$9+EH48/MAX(EG48+DY48+EH48, 0.1)*$J$9))/($B$11+$C$11+$F$11)</f>
        <v>0</v>
      </c>
      <c r="CM48">
        <f>($B$11*$K$9+$C$11*$K$9+$F$11*((EG48+DY48)/MAX(EG48+DY48+EH48, 0.1)*$P$9+EH48/MAX(EG48+DY48+EH48, 0.1)*$Q$9))/($B$11+$C$11+$F$11)</f>
        <v>0</v>
      </c>
      <c r="CN48">
        <v>6</v>
      </c>
      <c r="CO48">
        <v>0.5</v>
      </c>
      <c r="CP48" t="s">
        <v>413</v>
      </c>
      <c r="CQ48">
        <v>2</v>
      </c>
      <c r="CR48">
        <v>1690558192.6</v>
      </c>
      <c r="CS48">
        <v>98.8245</v>
      </c>
      <c r="CT48">
        <v>99.9984</v>
      </c>
      <c r="CU48">
        <v>23.9694</v>
      </c>
      <c r="CV48">
        <v>22.8162</v>
      </c>
      <c r="CW48">
        <v>97.5805</v>
      </c>
      <c r="CX48">
        <v>23.6486</v>
      </c>
      <c r="CY48">
        <v>600.168</v>
      </c>
      <c r="CZ48">
        <v>101.354</v>
      </c>
      <c r="DA48">
        <v>0.0998323</v>
      </c>
      <c r="DB48">
        <v>28.3907</v>
      </c>
      <c r="DC48">
        <v>28.6956</v>
      </c>
      <c r="DD48">
        <v>999.9</v>
      </c>
      <c r="DE48">
        <v>0</v>
      </c>
      <c r="DF48">
        <v>0</v>
      </c>
      <c r="DG48">
        <v>9997.5</v>
      </c>
      <c r="DH48">
        <v>0</v>
      </c>
      <c r="DI48">
        <v>1203.38</v>
      </c>
      <c r="DJ48">
        <v>-1.15602</v>
      </c>
      <c r="DK48">
        <v>101.27</v>
      </c>
      <c r="DL48">
        <v>102.333</v>
      </c>
      <c r="DM48">
        <v>1.15313</v>
      </c>
      <c r="DN48">
        <v>99.9984</v>
      </c>
      <c r="DO48">
        <v>22.8162</v>
      </c>
      <c r="DP48">
        <v>2.4294</v>
      </c>
      <c r="DQ48">
        <v>2.31253</v>
      </c>
      <c r="DR48">
        <v>20.5611</v>
      </c>
      <c r="DS48">
        <v>19.7639</v>
      </c>
      <c r="DT48">
        <v>1500.02</v>
      </c>
      <c r="DU48">
        <v>0.972996</v>
      </c>
      <c r="DV48">
        <v>0.0270038</v>
      </c>
      <c r="DW48">
        <v>0</v>
      </c>
      <c r="DX48">
        <v>524.893</v>
      </c>
      <c r="DY48">
        <v>4.99931</v>
      </c>
      <c r="DZ48">
        <v>9486.98</v>
      </c>
      <c r="EA48">
        <v>13259.4</v>
      </c>
      <c r="EB48">
        <v>37.375</v>
      </c>
      <c r="EC48">
        <v>38.562</v>
      </c>
      <c r="ED48">
        <v>37.625</v>
      </c>
      <c r="EE48">
        <v>38.062</v>
      </c>
      <c r="EF48">
        <v>38.687</v>
      </c>
      <c r="EG48">
        <v>1454.65</v>
      </c>
      <c r="EH48">
        <v>40.37</v>
      </c>
      <c r="EI48">
        <v>0</v>
      </c>
      <c r="EJ48">
        <v>133.2999999523163</v>
      </c>
      <c r="EK48">
        <v>0</v>
      </c>
      <c r="EL48">
        <v>524.91904</v>
      </c>
      <c r="EM48">
        <v>-0.1996923050818486</v>
      </c>
      <c r="EN48">
        <v>-23.19999999267175</v>
      </c>
      <c r="EO48">
        <v>9486.1792</v>
      </c>
      <c r="EP48">
        <v>15</v>
      </c>
      <c r="EQ48">
        <v>1690558210.1</v>
      </c>
      <c r="ER48" t="s">
        <v>543</v>
      </c>
      <c r="ES48">
        <v>1690558210.1</v>
      </c>
      <c r="ET48">
        <v>1690557807.1</v>
      </c>
      <c r="EU48">
        <v>29</v>
      </c>
      <c r="EV48">
        <v>-0.019</v>
      </c>
      <c r="EW48">
        <v>-0.03</v>
      </c>
      <c r="EX48">
        <v>1.244</v>
      </c>
      <c r="EY48">
        <v>0.314</v>
      </c>
      <c r="EZ48">
        <v>100</v>
      </c>
      <c r="FA48">
        <v>24</v>
      </c>
      <c r="FB48">
        <v>0.25</v>
      </c>
      <c r="FC48">
        <v>0.13</v>
      </c>
      <c r="FD48">
        <v>-1.166335853658537</v>
      </c>
      <c r="FE48">
        <v>-0.05080034843205554</v>
      </c>
      <c r="FF48">
        <v>0.01836522854181831</v>
      </c>
      <c r="FG48">
        <v>1</v>
      </c>
      <c r="FH48">
        <v>98.80653225806452</v>
      </c>
      <c r="FI48">
        <v>0.04400322580633997</v>
      </c>
      <c r="FJ48">
        <v>0.01966689353590896</v>
      </c>
      <c r="FK48">
        <v>1</v>
      </c>
      <c r="FL48">
        <v>1.198432926829268</v>
      </c>
      <c r="FM48">
        <v>-0.4304682229965128</v>
      </c>
      <c r="FN48">
        <v>0.04577457874985148</v>
      </c>
      <c r="FO48">
        <v>1</v>
      </c>
      <c r="FP48">
        <v>23.85860322580644</v>
      </c>
      <c r="FQ48">
        <v>0.8577096774193244</v>
      </c>
      <c r="FR48">
        <v>0.0646083959582955</v>
      </c>
      <c r="FS48">
        <v>1</v>
      </c>
      <c r="FT48">
        <v>4</v>
      </c>
      <c r="FU48">
        <v>4</v>
      </c>
      <c r="FV48" t="s">
        <v>415</v>
      </c>
      <c r="FW48">
        <v>3.17537</v>
      </c>
      <c r="FX48">
        <v>2.79677</v>
      </c>
      <c r="FY48">
        <v>0.0288741</v>
      </c>
      <c r="FZ48">
        <v>0.0297412</v>
      </c>
      <c r="GA48">
        <v>0.119573</v>
      </c>
      <c r="GB48">
        <v>0.116645</v>
      </c>
      <c r="GC48">
        <v>30215.4</v>
      </c>
      <c r="GD48">
        <v>24057.5</v>
      </c>
      <c r="GE48">
        <v>29090.7</v>
      </c>
      <c r="GF48">
        <v>24298.6</v>
      </c>
      <c r="GG48">
        <v>32569.5</v>
      </c>
      <c r="GH48">
        <v>31315.9</v>
      </c>
      <c r="GI48">
        <v>40131.5</v>
      </c>
      <c r="GJ48">
        <v>39642.8</v>
      </c>
      <c r="GK48">
        <v>2.13773</v>
      </c>
      <c r="GL48">
        <v>1.85518</v>
      </c>
      <c r="GM48">
        <v>0.11465</v>
      </c>
      <c r="GN48">
        <v>0</v>
      </c>
      <c r="GO48">
        <v>26.823</v>
      </c>
      <c r="GP48">
        <v>999.9</v>
      </c>
      <c r="GQ48">
        <v>60.6</v>
      </c>
      <c r="GR48">
        <v>31</v>
      </c>
      <c r="GS48">
        <v>26.9721</v>
      </c>
      <c r="GT48">
        <v>61.8744</v>
      </c>
      <c r="GU48">
        <v>33.0569</v>
      </c>
      <c r="GV48">
        <v>1</v>
      </c>
      <c r="GW48">
        <v>0.182668</v>
      </c>
      <c r="GX48">
        <v>-0.603644</v>
      </c>
      <c r="GY48">
        <v>20.2649</v>
      </c>
      <c r="GZ48">
        <v>5.22747</v>
      </c>
      <c r="HA48">
        <v>11.9111</v>
      </c>
      <c r="HB48">
        <v>4.96355</v>
      </c>
      <c r="HC48">
        <v>3.292</v>
      </c>
      <c r="HD48">
        <v>9999</v>
      </c>
      <c r="HE48">
        <v>9999</v>
      </c>
      <c r="HF48">
        <v>9999</v>
      </c>
      <c r="HG48">
        <v>999.9</v>
      </c>
      <c r="HH48">
        <v>1.87687</v>
      </c>
      <c r="HI48">
        <v>1.87515</v>
      </c>
      <c r="HJ48">
        <v>1.87393</v>
      </c>
      <c r="HK48">
        <v>1.87303</v>
      </c>
      <c r="HL48">
        <v>1.87454</v>
      </c>
      <c r="HM48">
        <v>1.86951</v>
      </c>
      <c r="HN48">
        <v>1.87373</v>
      </c>
      <c r="HO48">
        <v>1.87881</v>
      </c>
      <c r="HP48">
        <v>0</v>
      </c>
      <c r="HQ48">
        <v>0</v>
      </c>
      <c r="HR48">
        <v>0</v>
      </c>
      <c r="HS48">
        <v>0</v>
      </c>
      <c r="HT48" t="s">
        <v>416</v>
      </c>
      <c r="HU48" t="s">
        <v>417</v>
      </c>
      <c r="HV48" t="s">
        <v>418</v>
      </c>
      <c r="HW48" t="s">
        <v>419</v>
      </c>
      <c r="HX48" t="s">
        <v>419</v>
      </c>
      <c r="HY48" t="s">
        <v>418</v>
      </c>
      <c r="HZ48">
        <v>0</v>
      </c>
      <c r="IA48">
        <v>100</v>
      </c>
      <c r="IB48">
        <v>100</v>
      </c>
      <c r="IC48">
        <v>1.244</v>
      </c>
      <c r="ID48">
        <v>0.3208</v>
      </c>
      <c r="IE48">
        <v>1.207750389962763</v>
      </c>
      <c r="IF48">
        <v>0.0006505169527216642</v>
      </c>
      <c r="IG48">
        <v>-9.946525650119643E-07</v>
      </c>
      <c r="IH48">
        <v>9.726639054903232E-11</v>
      </c>
      <c r="II48">
        <v>-0.07219723876601372</v>
      </c>
      <c r="IJ48">
        <v>-0.001002495894158835</v>
      </c>
      <c r="IK48">
        <v>0.0007384742138202362</v>
      </c>
      <c r="IL48">
        <v>2.770066711642725E-07</v>
      </c>
      <c r="IM48">
        <v>0</v>
      </c>
      <c r="IN48">
        <v>1810</v>
      </c>
      <c r="IO48">
        <v>1</v>
      </c>
      <c r="IP48">
        <v>29</v>
      </c>
      <c r="IQ48">
        <v>1.9</v>
      </c>
      <c r="IR48">
        <v>6.4</v>
      </c>
      <c r="IS48">
        <v>0.377197</v>
      </c>
      <c r="IT48">
        <v>2.46704</v>
      </c>
      <c r="IU48">
        <v>1.42578</v>
      </c>
      <c r="IV48">
        <v>2.27173</v>
      </c>
      <c r="IW48">
        <v>1.54785</v>
      </c>
      <c r="IX48">
        <v>2.35229</v>
      </c>
      <c r="IY48">
        <v>35.0364</v>
      </c>
      <c r="IZ48">
        <v>14.9814</v>
      </c>
      <c r="JA48">
        <v>18</v>
      </c>
      <c r="JB48">
        <v>628.987</v>
      </c>
      <c r="JC48">
        <v>435.869</v>
      </c>
      <c r="JD48">
        <v>26.8854</v>
      </c>
      <c r="JE48">
        <v>29.5415</v>
      </c>
      <c r="JF48">
        <v>30.0002</v>
      </c>
      <c r="JG48">
        <v>29.4195</v>
      </c>
      <c r="JH48">
        <v>29.3529</v>
      </c>
      <c r="JI48">
        <v>7.57701</v>
      </c>
      <c r="JJ48">
        <v>16.5866</v>
      </c>
      <c r="JK48">
        <v>100</v>
      </c>
      <c r="JL48">
        <v>26.9806</v>
      </c>
      <c r="JM48">
        <v>100</v>
      </c>
      <c r="JN48">
        <v>22.8609</v>
      </c>
      <c r="JO48">
        <v>94.7903</v>
      </c>
      <c r="JP48">
        <v>100.86</v>
      </c>
    </row>
    <row r="49" spans="1:276">
      <c r="A49">
        <v>33</v>
      </c>
      <c r="B49">
        <v>1690558331.1</v>
      </c>
      <c r="C49">
        <v>4289.099999904633</v>
      </c>
      <c r="D49" t="s">
        <v>544</v>
      </c>
      <c r="E49" t="s">
        <v>545</v>
      </c>
      <c r="F49" t="s">
        <v>407</v>
      </c>
      <c r="I49" t="s">
        <v>408</v>
      </c>
      <c r="K49" t="s">
        <v>409</v>
      </c>
      <c r="L49" t="s">
        <v>410</v>
      </c>
      <c r="M49">
        <v>1690558331.1</v>
      </c>
      <c r="N49">
        <f>(O49)/1000</f>
        <v>0</v>
      </c>
      <c r="O49">
        <f>1000*CY49*AM49*(CU49-CV49)/(100*CN49*(1000-AM49*CU49))</f>
        <v>0</v>
      </c>
      <c r="P49">
        <f>CY49*AM49*(CT49-CS49*(1000-AM49*CV49)/(1000-AM49*CU49))/(100*CN49)</f>
        <v>0</v>
      </c>
      <c r="Q49">
        <f>CS49 - IF(AM49&gt;1, P49*CN49*100.0/(AO49*DG49), 0)</f>
        <v>0</v>
      </c>
      <c r="R49">
        <f>((X49-N49/2)*Q49-P49)/(X49+N49/2)</f>
        <v>0</v>
      </c>
      <c r="S49">
        <f>R49*(CZ49+DA49)/1000.0</f>
        <v>0</v>
      </c>
      <c r="T49">
        <f>(CS49 - IF(AM49&gt;1, P49*CN49*100.0/(AO49*DG49), 0))*(CZ49+DA49)/1000.0</f>
        <v>0</v>
      </c>
      <c r="U49">
        <f>2.0/((1/W49-1/V49)+SIGN(W49)*SQRT((1/W49-1/V49)*(1/W49-1/V49) + 4*CO49/((CO49+1)*(CO49+1))*(2*1/W49*1/V49-1/V49*1/V49)))</f>
        <v>0</v>
      </c>
      <c r="V49">
        <f>IF(LEFT(CP49,1)&lt;&gt;"0",IF(LEFT(CP49,1)="1",3.0,CQ49),$D$5+$E$5*(DG49*CZ49/($K$5*1000))+$F$5*(DG49*CZ49/($K$5*1000))*MAX(MIN(CN49,$J$5),$I$5)*MAX(MIN(CN49,$J$5),$I$5)+$G$5*MAX(MIN(CN49,$J$5),$I$5)*(DG49*CZ49/($K$5*1000))+$H$5*(DG49*CZ49/($K$5*1000))*(DG49*CZ49/($K$5*1000)))</f>
        <v>0</v>
      </c>
      <c r="W49">
        <f>N49*(1000-(1000*0.61365*exp(17.502*AA49/(240.97+AA49))/(CZ49+DA49)+CU49)/2)/(1000*0.61365*exp(17.502*AA49/(240.97+AA49))/(CZ49+DA49)-CU49)</f>
        <v>0</v>
      </c>
      <c r="X49">
        <f>1/((CO49+1)/(U49/1.6)+1/(V49/1.37)) + CO49/((CO49+1)/(U49/1.6) + CO49/(V49/1.37))</f>
        <v>0</v>
      </c>
      <c r="Y49">
        <f>(CJ49*CM49)</f>
        <v>0</v>
      </c>
      <c r="Z49">
        <f>(DB49+(Y49+2*0.95*5.67E-8*(((DB49+$B$7)+273)^4-(DB49+273)^4)-44100*N49)/(1.84*29.3*V49+8*0.95*5.67E-8*(DB49+273)^3))</f>
        <v>0</v>
      </c>
      <c r="AA49">
        <f>($C$7*DC49+$D$7*DD49+$E$7*Z49)</f>
        <v>0</v>
      </c>
      <c r="AB49">
        <f>0.61365*exp(17.502*AA49/(240.97+AA49))</f>
        <v>0</v>
      </c>
      <c r="AC49">
        <f>(AD49/AE49*100)</f>
        <v>0</v>
      </c>
      <c r="AD49">
        <f>CU49*(CZ49+DA49)/1000</f>
        <v>0</v>
      </c>
      <c r="AE49">
        <f>0.61365*exp(17.502*DB49/(240.97+DB49))</f>
        <v>0</v>
      </c>
      <c r="AF49">
        <f>(AB49-CU49*(CZ49+DA49)/1000)</f>
        <v>0</v>
      </c>
      <c r="AG49">
        <f>(-N49*44100)</f>
        <v>0</v>
      </c>
      <c r="AH49">
        <f>2*29.3*V49*0.92*(DB49-AA49)</f>
        <v>0</v>
      </c>
      <c r="AI49">
        <f>2*0.95*5.67E-8*(((DB49+$B$7)+273)^4-(AA49+273)^4)</f>
        <v>0</v>
      </c>
      <c r="AJ49">
        <f>Y49+AI49+AG49+AH49</f>
        <v>0</v>
      </c>
      <c r="AK49">
        <v>0</v>
      </c>
      <c r="AL49">
        <v>0</v>
      </c>
      <c r="AM49">
        <f>IF(AK49*$H$13&gt;=AO49,1.0,(AO49/(AO49-AK49*$H$13)))</f>
        <v>0</v>
      </c>
      <c r="AN49">
        <f>(AM49-1)*100</f>
        <v>0</v>
      </c>
      <c r="AO49">
        <f>MAX(0,($B$13+$C$13*DG49)/(1+$D$13*DG49)*CZ49/(DB49+273)*$E$13)</f>
        <v>0</v>
      </c>
      <c r="AP49" t="s">
        <v>526</v>
      </c>
      <c r="AQ49">
        <v>10437.7</v>
      </c>
      <c r="AR49">
        <v>573.4996</v>
      </c>
      <c r="AS49">
        <v>2079.73</v>
      </c>
      <c r="AT49">
        <f>1-AR49/AS49</f>
        <v>0</v>
      </c>
      <c r="AU49">
        <v>-2.02927310152528</v>
      </c>
      <c r="AV49" t="s">
        <v>546</v>
      </c>
      <c r="AW49">
        <v>10451.8</v>
      </c>
      <c r="AX49">
        <v>526.057</v>
      </c>
      <c r="AY49">
        <v>610.98</v>
      </c>
      <c r="AZ49">
        <f>1-AX49/AY49</f>
        <v>0</v>
      </c>
      <c r="BA49">
        <v>0.5</v>
      </c>
      <c r="BB49">
        <f>CK49</f>
        <v>0</v>
      </c>
      <c r="BC49">
        <f>P49</f>
        <v>0</v>
      </c>
      <c r="BD49">
        <f>AZ49*BA49*BB49</f>
        <v>0</v>
      </c>
      <c r="BE49">
        <f>(BC49-AU49)/BB49</f>
        <v>0</v>
      </c>
      <c r="BF49">
        <f>(AS49-AY49)/AY49</f>
        <v>0</v>
      </c>
      <c r="BG49">
        <f>AR49/(AT49+AR49/AY49)</f>
        <v>0</v>
      </c>
      <c r="BH49" t="s">
        <v>411</v>
      </c>
      <c r="BI49">
        <v>0</v>
      </c>
      <c r="BJ49">
        <f>IF(BI49&lt;&gt;0, BI49, BG49)</f>
        <v>0</v>
      </c>
      <c r="BK49">
        <f>1-BJ49/AY49</f>
        <v>0</v>
      </c>
      <c r="BL49">
        <f>(AY49-AX49)/(AY49-BJ49)</f>
        <v>0</v>
      </c>
      <c r="BM49">
        <f>(AS49-AY49)/(AS49-BJ49)</f>
        <v>0</v>
      </c>
      <c r="BN49">
        <f>(AY49-AX49)/(AY49-AR49)</f>
        <v>0</v>
      </c>
      <c r="BO49">
        <f>(AS49-AY49)/(AS49-AR49)</f>
        <v>0</v>
      </c>
      <c r="BP49">
        <f>(BL49*BJ49/AX49)</f>
        <v>0</v>
      </c>
      <c r="BQ49">
        <f>(1-BP49)</f>
        <v>0</v>
      </c>
      <c r="BR49" t="s">
        <v>411</v>
      </c>
      <c r="BS49" t="s">
        <v>411</v>
      </c>
      <c r="BT49" t="s">
        <v>411</v>
      </c>
      <c r="BU49" t="s">
        <v>411</v>
      </c>
      <c r="BV49" t="s">
        <v>411</v>
      </c>
      <c r="BW49" t="s">
        <v>411</v>
      </c>
      <c r="BX49" t="s">
        <v>411</v>
      </c>
      <c r="BY49" t="s">
        <v>411</v>
      </c>
      <c r="BZ49" t="s">
        <v>411</v>
      </c>
      <c r="CA49" t="s">
        <v>411</v>
      </c>
      <c r="CB49" t="s">
        <v>411</v>
      </c>
      <c r="CC49" t="s">
        <v>411</v>
      </c>
      <c r="CD49" t="s">
        <v>411</v>
      </c>
      <c r="CE49" t="s">
        <v>411</v>
      </c>
      <c r="CF49" t="s">
        <v>411</v>
      </c>
      <c r="CG49" t="s">
        <v>411</v>
      </c>
      <c r="CH49" t="s">
        <v>411</v>
      </c>
      <c r="CI49" t="s">
        <v>411</v>
      </c>
      <c r="CJ49">
        <f>$B$11*DH49+$C$11*DI49+$F$11*DT49*(1-DW49)</f>
        <v>0</v>
      </c>
      <c r="CK49">
        <f>CJ49*CL49</f>
        <v>0</v>
      </c>
      <c r="CL49">
        <f>($B$11*$D$9+$C$11*$D$9+$F$11*((EG49+DY49)/MAX(EG49+DY49+EH49, 0.1)*$I$9+EH49/MAX(EG49+DY49+EH49, 0.1)*$J$9))/($B$11+$C$11+$F$11)</f>
        <v>0</v>
      </c>
      <c r="CM49">
        <f>($B$11*$K$9+$C$11*$K$9+$F$11*((EG49+DY49)/MAX(EG49+DY49+EH49, 0.1)*$P$9+EH49/MAX(EG49+DY49+EH49, 0.1)*$Q$9))/($B$11+$C$11+$F$11)</f>
        <v>0</v>
      </c>
      <c r="CN49">
        <v>6</v>
      </c>
      <c r="CO49">
        <v>0.5</v>
      </c>
      <c r="CP49" t="s">
        <v>413</v>
      </c>
      <c r="CQ49">
        <v>2</v>
      </c>
      <c r="CR49">
        <v>1690558331.1</v>
      </c>
      <c r="CS49">
        <v>50.3626</v>
      </c>
      <c r="CT49">
        <v>49.9623</v>
      </c>
      <c r="CU49">
        <v>22.8626</v>
      </c>
      <c r="CV49">
        <v>21.2297</v>
      </c>
      <c r="CW49">
        <v>49.0395</v>
      </c>
      <c r="CX49">
        <v>22.5926</v>
      </c>
      <c r="CY49">
        <v>600.2619999999999</v>
      </c>
      <c r="CZ49">
        <v>101.354</v>
      </c>
      <c r="DA49">
        <v>0.0997358</v>
      </c>
      <c r="DB49">
        <v>28.4007</v>
      </c>
      <c r="DC49">
        <v>28.636</v>
      </c>
      <c r="DD49">
        <v>999.9</v>
      </c>
      <c r="DE49">
        <v>0</v>
      </c>
      <c r="DF49">
        <v>0</v>
      </c>
      <c r="DG49">
        <v>10009.4</v>
      </c>
      <c r="DH49">
        <v>0</v>
      </c>
      <c r="DI49">
        <v>1231.83</v>
      </c>
      <c r="DJ49">
        <v>0.400318</v>
      </c>
      <c r="DK49">
        <v>51.541</v>
      </c>
      <c r="DL49">
        <v>51.046</v>
      </c>
      <c r="DM49">
        <v>1.63293</v>
      </c>
      <c r="DN49">
        <v>49.9623</v>
      </c>
      <c r="DO49">
        <v>21.2297</v>
      </c>
      <c r="DP49">
        <v>2.31721</v>
      </c>
      <c r="DQ49">
        <v>2.15171</v>
      </c>
      <c r="DR49">
        <v>19.7965</v>
      </c>
      <c r="DS49">
        <v>18.6072</v>
      </c>
      <c r="DT49">
        <v>1500.16</v>
      </c>
      <c r="DU49">
        <v>0.9729910000000001</v>
      </c>
      <c r="DV49">
        <v>0.0270089</v>
      </c>
      <c r="DW49">
        <v>0</v>
      </c>
      <c r="DX49">
        <v>526.0599999999999</v>
      </c>
      <c r="DY49">
        <v>4.99931</v>
      </c>
      <c r="DZ49">
        <v>9464.360000000001</v>
      </c>
      <c r="EA49">
        <v>13260.6</v>
      </c>
      <c r="EB49">
        <v>37.437</v>
      </c>
      <c r="EC49">
        <v>38.562</v>
      </c>
      <c r="ED49">
        <v>37.812</v>
      </c>
      <c r="EE49">
        <v>37.875</v>
      </c>
      <c r="EF49">
        <v>38.687</v>
      </c>
      <c r="EG49">
        <v>1454.78</v>
      </c>
      <c r="EH49">
        <v>40.38</v>
      </c>
      <c r="EI49">
        <v>0</v>
      </c>
      <c r="EJ49">
        <v>138.2999999523163</v>
      </c>
      <c r="EK49">
        <v>0</v>
      </c>
      <c r="EL49">
        <v>526.057</v>
      </c>
      <c r="EM49">
        <v>1.838615393087097</v>
      </c>
      <c r="EN49">
        <v>-91.26538455485644</v>
      </c>
      <c r="EO49">
        <v>9471.491199999999</v>
      </c>
      <c r="EP49">
        <v>15</v>
      </c>
      <c r="EQ49">
        <v>1690558281.6</v>
      </c>
      <c r="ER49" t="s">
        <v>547</v>
      </c>
      <c r="ES49">
        <v>1690558277.6</v>
      </c>
      <c r="ET49">
        <v>1690558281.6</v>
      </c>
      <c r="EU49">
        <v>30</v>
      </c>
      <c r="EV49">
        <v>0.104</v>
      </c>
      <c r="EW49">
        <v>-0.015</v>
      </c>
      <c r="EX49">
        <v>1.323</v>
      </c>
      <c r="EY49">
        <v>0.32</v>
      </c>
      <c r="EZ49">
        <v>50</v>
      </c>
      <c r="FA49">
        <v>24</v>
      </c>
      <c r="FB49">
        <v>0.34</v>
      </c>
      <c r="FC49">
        <v>0.09</v>
      </c>
      <c r="FD49">
        <v>0.397636925</v>
      </c>
      <c r="FE49">
        <v>-0.06315283677298276</v>
      </c>
      <c r="FF49">
        <v>0.01775171761744128</v>
      </c>
      <c r="FG49">
        <v>1</v>
      </c>
      <c r="FH49">
        <v>50.37852666666667</v>
      </c>
      <c r="FI49">
        <v>-0.04761023359290096</v>
      </c>
      <c r="FJ49">
        <v>0.007000282533980425</v>
      </c>
      <c r="FK49">
        <v>1</v>
      </c>
      <c r="FL49">
        <v>2.41248425</v>
      </c>
      <c r="FM49">
        <v>-3.623498724202624</v>
      </c>
      <c r="FN49">
        <v>0.3496436917483819</v>
      </c>
      <c r="FO49">
        <v>0</v>
      </c>
      <c r="FP49">
        <v>23.11097666666667</v>
      </c>
      <c r="FQ49">
        <v>-2.936347942157938</v>
      </c>
      <c r="FR49">
        <v>0.2159983621594285</v>
      </c>
      <c r="FS49">
        <v>0</v>
      </c>
      <c r="FT49">
        <v>2</v>
      </c>
      <c r="FU49">
        <v>4</v>
      </c>
      <c r="FV49" t="s">
        <v>432</v>
      </c>
      <c r="FW49">
        <v>3.1755</v>
      </c>
      <c r="FX49">
        <v>2.79678</v>
      </c>
      <c r="FY49">
        <v>0.014619</v>
      </c>
      <c r="FZ49">
        <v>0.0149816</v>
      </c>
      <c r="GA49">
        <v>0.115784</v>
      </c>
      <c r="GB49">
        <v>0.110927</v>
      </c>
      <c r="GC49">
        <v>30653.9</v>
      </c>
      <c r="GD49">
        <v>24421</v>
      </c>
      <c r="GE49">
        <v>29086.1</v>
      </c>
      <c r="GF49">
        <v>24296.3</v>
      </c>
      <c r="GG49">
        <v>32707.9</v>
      </c>
      <c r="GH49">
        <v>31518.1</v>
      </c>
      <c r="GI49">
        <v>40126.9</v>
      </c>
      <c r="GJ49">
        <v>39639.6</v>
      </c>
      <c r="GK49">
        <v>2.1378</v>
      </c>
      <c r="GL49">
        <v>1.85165</v>
      </c>
      <c r="GM49">
        <v>0.131838</v>
      </c>
      <c r="GN49">
        <v>0</v>
      </c>
      <c r="GO49">
        <v>26.4819</v>
      </c>
      <c r="GP49">
        <v>999.9</v>
      </c>
      <c r="GQ49">
        <v>60.4</v>
      </c>
      <c r="GR49">
        <v>31</v>
      </c>
      <c r="GS49">
        <v>26.884</v>
      </c>
      <c r="GT49">
        <v>61.7444</v>
      </c>
      <c r="GU49">
        <v>32.3518</v>
      </c>
      <c r="GV49">
        <v>1</v>
      </c>
      <c r="GW49">
        <v>0.187721</v>
      </c>
      <c r="GX49">
        <v>-1.11626</v>
      </c>
      <c r="GY49">
        <v>20.2619</v>
      </c>
      <c r="GZ49">
        <v>5.22193</v>
      </c>
      <c r="HA49">
        <v>11.9114</v>
      </c>
      <c r="HB49">
        <v>4.96315</v>
      </c>
      <c r="HC49">
        <v>3.29125</v>
      </c>
      <c r="HD49">
        <v>9999</v>
      </c>
      <c r="HE49">
        <v>9999</v>
      </c>
      <c r="HF49">
        <v>9999</v>
      </c>
      <c r="HG49">
        <v>999.9</v>
      </c>
      <c r="HH49">
        <v>1.87685</v>
      </c>
      <c r="HI49">
        <v>1.87514</v>
      </c>
      <c r="HJ49">
        <v>1.87393</v>
      </c>
      <c r="HK49">
        <v>1.87304</v>
      </c>
      <c r="HL49">
        <v>1.87454</v>
      </c>
      <c r="HM49">
        <v>1.86951</v>
      </c>
      <c r="HN49">
        <v>1.87375</v>
      </c>
      <c r="HO49">
        <v>1.87881</v>
      </c>
      <c r="HP49">
        <v>0</v>
      </c>
      <c r="HQ49">
        <v>0</v>
      </c>
      <c r="HR49">
        <v>0</v>
      </c>
      <c r="HS49">
        <v>0</v>
      </c>
      <c r="HT49" t="s">
        <v>416</v>
      </c>
      <c r="HU49" t="s">
        <v>417</v>
      </c>
      <c r="HV49" t="s">
        <v>418</v>
      </c>
      <c r="HW49" t="s">
        <v>419</v>
      </c>
      <c r="HX49" t="s">
        <v>419</v>
      </c>
      <c r="HY49" t="s">
        <v>418</v>
      </c>
      <c r="HZ49">
        <v>0</v>
      </c>
      <c r="IA49">
        <v>100</v>
      </c>
      <c r="IB49">
        <v>100</v>
      </c>
      <c r="IC49">
        <v>1.323</v>
      </c>
      <c r="ID49">
        <v>0.27</v>
      </c>
      <c r="IE49">
        <v>1.29362557733089</v>
      </c>
      <c r="IF49">
        <v>0.0006505169527216642</v>
      </c>
      <c r="IG49">
        <v>-9.946525650119643E-07</v>
      </c>
      <c r="IH49">
        <v>9.726639054903232E-11</v>
      </c>
      <c r="II49">
        <v>-0.08741726543432118</v>
      </c>
      <c r="IJ49">
        <v>-0.001002495894158835</v>
      </c>
      <c r="IK49">
        <v>0.0007384742138202362</v>
      </c>
      <c r="IL49">
        <v>2.770066711642725E-07</v>
      </c>
      <c r="IM49">
        <v>0</v>
      </c>
      <c r="IN49">
        <v>1810</v>
      </c>
      <c r="IO49">
        <v>1</v>
      </c>
      <c r="IP49">
        <v>29</v>
      </c>
      <c r="IQ49">
        <v>0.9</v>
      </c>
      <c r="IR49">
        <v>0.8</v>
      </c>
      <c r="IS49">
        <v>0.26123</v>
      </c>
      <c r="IT49">
        <v>2.48169</v>
      </c>
      <c r="IU49">
        <v>1.42578</v>
      </c>
      <c r="IV49">
        <v>2.27173</v>
      </c>
      <c r="IW49">
        <v>1.54785</v>
      </c>
      <c r="IX49">
        <v>2.47803</v>
      </c>
      <c r="IY49">
        <v>35.0364</v>
      </c>
      <c r="IZ49">
        <v>14.9638</v>
      </c>
      <c r="JA49">
        <v>18</v>
      </c>
      <c r="JB49">
        <v>629.919</v>
      </c>
      <c r="JC49">
        <v>434.453</v>
      </c>
      <c r="JD49">
        <v>27.9055</v>
      </c>
      <c r="JE49">
        <v>29.5826</v>
      </c>
      <c r="JF49">
        <v>30</v>
      </c>
      <c r="JG49">
        <v>29.505</v>
      </c>
      <c r="JH49">
        <v>29.4415</v>
      </c>
      <c r="JI49">
        <v>5.25816</v>
      </c>
      <c r="JJ49">
        <v>20.5765</v>
      </c>
      <c r="JK49">
        <v>99.6053</v>
      </c>
      <c r="JL49">
        <v>27.9828</v>
      </c>
      <c r="JM49">
        <v>50</v>
      </c>
      <c r="JN49">
        <v>21.8361</v>
      </c>
      <c r="JO49">
        <v>94.7777</v>
      </c>
      <c r="JP49">
        <v>100.851</v>
      </c>
    </row>
    <row r="50" spans="1:276">
      <c r="A50">
        <v>34</v>
      </c>
      <c r="B50">
        <v>1690558419.1</v>
      </c>
      <c r="C50">
        <v>4377.099999904633</v>
      </c>
      <c r="D50" t="s">
        <v>548</v>
      </c>
      <c r="E50" t="s">
        <v>549</v>
      </c>
      <c r="F50" t="s">
        <v>407</v>
      </c>
      <c r="I50" t="s">
        <v>408</v>
      </c>
      <c r="K50" t="s">
        <v>409</v>
      </c>
      <c r="L50" t="s">
        <v>410</v>
      </c>
      <c r="M50">
        <v>1690558419.1</v>
      </c>
      <c r="N50">
        <f>(O50)/1000</f>
        <v>0</v>
      </c>
      <c r="O50">
        <f>1000*CY50*AM50*(CU50-CV50)/(100*CN50*(1000-AM50*CU50))</f>
        <v>0</v>
      </c>
      <c r="P50">
        <f>CY50*AM50*(CT50-CS50*(1000-AM50*CV50)/(1000-AM50*CU50))/(100*CN50)</f>
        <v>0</v>
      </c>
      <c r="Q50">
        <f>CS50 - IF(AM50&gt;1, P50*CN50*100.0/(AO50*DG50), 0)</f>
        <v>0</v>
      </c>
      <c r="R50">
        <f>((X50-N50/2)*Q50-P50)/(X50+N50/2)</f>
        <v>0</v>
      </c>
      <c r="S50">
        <f>R50*(CZ50+DA50)/1000.0</f>
        <v>0</v>
      </c>
      <c r="T50">
        <f>(CS50 - IF(AM50&gt;1, P50*CN50*100.0/(AO50*DG50), 0))*(CZ50+DA50)/1000.0</f>
        <v>0</v>
      </c>
      <c r="U50">
        <f>2.0/((1/W50-1/V50)+SIGN(W50)*SQRT((1/W50-1/V50)*(1/W50-1/V50) + 4*CO50/((CO50+1)*(CO50+1))*(2*1/W50*1/V50-1/V50*1/V50)))</f>
        <v>0</v>
      </c>
      <c r="V50">
        <f>IF(LEFT(CP50,1)&lt;&gt;"0",IF(LEFT(CP50,1)="1",3.0,CQ50),$D$5+$E$5*(DG50*CZ50/($K$5*1000))+$F$5*(DG50*CZ50/($K$5*1000))*MAX(MIN(CN50,$J$5),$I$5)*MAX(MIN(CN50,$J$5),$I$5)+$G$5*MAX(MIN(CN50,$J$5),$I$5)*(DG50*CZ50/($K$5*1000))+$H$5*(DG50*CZ50/($K$5*1000))*(DG50*CZ50/($K$5*1000)))</f>
        <v>0</v>
      </c>
      <c r="W50">
        <f>N50*(1000-(1000*0.61365*exp(17.502*AA50/(240.97+AA50))/(CZ50+DA50)+CU50)/2)/(1000*0.61365*exp(17.502*AA50/(240.97+AA50))/(CZ50+DA50)-CU50)</f>
        <v>0</v>
      </c>
      <c r="X50">
        <f>1/((CO50+1)/(U50/1.6)+1/(V50/1.37)) + CO50/((CO50+1)/(U50/1.6) + CO50/(V50/1.37))</f>
        <v>0</v>
      </c>
      <c r="Y50">
        <f>(CJ50*CM50)</f>
        <v>0</v>
      </c>
      <c r="Z50">
        <f>(DB50+(Y50+2*0.95*5.67E-8*(((DB50+$B$7)+273)^4-(DB50+273)^4)-44100*N50)/(1.84*29.3*V50+8*0.95*5.67E-8*(DB50+273)^3))</f>
        <v>0</v>
      </c>
      <c r="AA50">
        <f>($C$7*DC50+$D$7*DD50+$E$7*Z50)</f>
        <v>0</v>
      </c>
      <c r="AB50">
        <f>0.61365*exp(17.502*AA50/(240.97+AA50))</f>
        <v>0</v>
      </c>
      <c r="AC50">
        <f>(AD50/AE50*100)</f>
        <v>0</v>
      </c>
      <c r="AD50">
        <f>CU50*(CZ50+DA50)/1000</f>
        <v>0</v>
      </c>
      <c r="AE50">
        <f>0.61365*exp(17.502*DB50/(240.97+DB50))</f>
        <v>0</v>
      </c>
      <c r="AF50">
        <f>(AB50-CU50*(CZ50+DA50)/1000)</f>
        <v>0</v>
      </c>
      <c r="AG50">
        <f>(-N50*44100)</f>
        <v>0</v>
      </c>
      <c r="AH50">
        <f>2*29.3*V50*0.92*(DB50-AA50)</f>
        <v>0</v>
      </c>
      <c r="AI50">
        <f>2*0.95*5.67E-8*(((DB50+$B$7)+273)^4-(AA50+273)^4)</f>
        <v>0</v>
      </c>
      <c r="AJ50">
        <f>Y50+AI50+AG50+AH50</f>
        <v>0</v>
      </c>
      <c r="AK50">
        <v>0</v>
      </c>
      <c r="AL50">
        <v>0</v>
      </c>
      <c r="AM50">
        <f>IF(AK50*$H$13&gt;=AO50,1.0,(AO50/(AO50-AK50*$H$13)))</f>
        <v>0</v>
      </c>
      <c r="AN50">
        <f>(AM50-1)*100</f>
        <v>0</v>
      </c>
      <c r="AO50">
        <f>MAX(0,($B$13+$C$13*DG50)/(1+$D$13*DG50)*CZ50/(DB50+273)*$E$13)</f>
        <v>0</v>
      </c>
      <c r="AP50" t="s">
        <v>526</v>
      </c>
      <c r="AQ50">
        <v>10437.7</v>
      </c>
      <c r="AR50">
        <v>573.4996</v>
      </c>
      <c r="AS50">
        <v>2079.73</v>
      </c>
      <c r="AT50">
        <f>1-AR50/AS50</f>
        <v>0</v>
      </c>
      <c r="AU50">
        <v>-2.02927310152528</v>
      </c>
      <c r="AV50" t="s">
        <v>550</v>
      </c>
      <c r="AW50">
        <v>10450.9</v>
      </c>
      <c r="AX50">
        <v>527.3763076923077</v>
      </c>
      <c r="AY50">
        <v>604.96</v>
      </c>
      <c r="AZ50">
        <f>1-AX50/AY50</f>
        <v>0</v>
      </c>
      <c r="BA50">
        <v>0.5</v>
      </c>
      <c r="BB50">
        <f>CK50</f>
        <v>0</v>
      </c>
      <c r="BC50">
        <f>P50</f>
        <v>0</v>
      </c>
      <c r="BD50">
        <f>AZ50*BA50*BB50</f>
        <v>0</v>
      </c>
      <c r="BE50">
        <f>(BC50-AU50)/BB50</f>
        <v>0</v>
      </c>
      <c r="BF50">
        <f>(AS50-AY50)/AY50</f>
        <v>0</v>
      </c>
      <c r="BG50">
        <f>AR50/(AT50+AR50/AY50)</f>
        <v>0</v>
      </c>
      <c r="BH50" t="s">
        <v>411</v>
      </c>
      <c r="BI50">
        <v>0</v>
      </c>
      <c r="BJ50">
        <f>IF(BI50&lt;&gt;0, BI50, BG50)</f>
        <v>0</v>
      </c>
      <c r="BK50">
        <f>1-BJ50/AY50</f>
        <v>0</v>
      </c>
      <c r="BL50">
        <f>(AY50-AX50)/(AY50-BJ50)</f>
        <v>0</v>
      </c>
      <c r="BM50">
        <f>(AS50-AY50)/(AS50-BJ50)</f>
        <v>0</v>
      </c>
      <c r="BN50">
        <f>(AY50-AX50)/(AY50-AR50)</f>
        <v>0</v>
      </c>
      <c r="BO50">
        <f>(AS50-AY50)/(AS50-AR50)</f>
        <v>0</v>
      </c>
      <c r="BP50">
        <f>(BL50*BJ50/AX50)</f>
        <v>0</v>
      </c>
      <c r="BQ50">
        <f>(1-BP50)</f>
        <v>0</v>
      </c>
      <c r="BR50" t="s">
        <v>411</v>
      </c>
      <c r="BS50" t="s">
        <v>411</v>
      </c>
      <c r="BT50" t="s">
        <v>411</v>
      </c>
      <c r="BU50" t="s">
        <v>411</v>
      </c>
      <c r="BV50" t="s">
        <v>411</v>
      </c>
      <c r="BW50" t="s">
        <v>411</v>
      </c>
      <c r="BX50" t="s">
        <v>411</v>
      </c>
      <c r="BY50" t="s">
        <v>411</v>
      </c>
      <c r="BZ50" t="s">
        <v>411</v>
      </c>
      <c r="CA50" t="s">
        <v>411</v>
      </c>
      <c r="CB50" t="s">
        <v>411</v>
      </c>
      <c r="CC50" t="s">
        <v>411</v>
      </c>
      <c r="CD50" t="s">
        <v>411</v>
      </c>
      <c r="CE50" t="s">
        <v>411</v>
      </c>
      <c r="CF50" t="s">
        <v>411</v>
      </c>
      <c r="CG50" t="s">
        <v>411</v>
      </c>
      <c r="CH50" t="s">
        <v>411</v>
      </c>
      <c r="CI50" t="s">
        <v>411</v>
      </c>
      <c r="CJ50">
        <f>$B$11*DH50+$C$11*DI50+$F$11*DT50*(1-DW50)</f>
        <v>0</v>
      </c>
      <c r="CK50">
        <f>CJ50*CL50</f>
        <v>0</v>
      </c>
      <c r="CL50">
        <f>($B$11*$D$9+$C$11*$D$9+$F$11*((EG50+DY50)/MAX(EG50+DY50+EH50, 0.1)*$I$9+EH50/MAX(EG50+DY50+EH50, 0.1)*$J$9))/($B$11+$C$11+$F$11)</f>
        <v>0</v>
      </c>
      <c r="CM50">
        <f>($B$11*$K$9+$C$11*$K$9+$F$11*((EG50+DY50)/MAX(EG50+DY50+EH50, 0.1)*$P$9+EH50/MAX(EG50+DY50+EH50, 0.1)*$Q$9))/($B$11+$C$11+$F$11)</f>
        <v>0</v>
      </c>
      <c r="CN50">
        <v>6</v>
      </c>
      <c r="CO50">
        <v>0.5</v>
      </c>
      <c r="CP50" t="s">
        <v>413</v>
      </c>
      <c r="CQ50">
        <v>2</v>
      </c>
      <c r="CR50">
        <v>1690558419.1</v>
      </c>
      <c r="CS50">
        <v>2.336853</v>
      </c>
      <c r="CT50">
        <v>0.118071</v>
      </c>
      <c r="CU50">
        <v>24.6109</v>
      </c>
      <c r="CV50">
        <v>23.1682</v>
      </c>
      <c r="CW50">
        <v>0.973853</v>
      </c>
      <c r="CX50">
        <v>24.2833</v>
      </c>
      <c r="CY50">
        <v>600.278</v>
      </c>
      <c r="CZ50">
        <v>101.355</v>
      </c>
      <c r="DA50">
        <v>0.09994310000000001</v>
      </c>
      <c r="DB50">
        <v>28.6252</v>
      </c>
      <c r="DC50">
        <v>28.904</v>
      </c>
      <c r="DD50">
        <v>999.9</v>
      </c>
      <c r="DE50">
        <v>0</v>
      </c>
      <c r="DF50">
        <v>0</v>
      </c>
      <c r="DG50">
        <v>10005.6</v>
      </c>
      <c r="DH50">
        <v>0</v>
      </c>
      <c r="DI50">
        <v>1243.06</v>
      </c>
      <c r="DJ50">
        <v>2.15004</v>
      </c>
      <c r="DK50">
        <v>2.32534</v>
      </c>
      <c r="DL50">
        <v>0.120871</v>
      </c>
      <c r="DM50">
        <v>1.44279</v>
      </c>
      <c r="DN50">
        <v>0.118071</v>
      </c>
      <c r="DO50">
        <v>23.1682</v>
      </c>
      <c r="DP50">
        <v>2.49444</v>
      </c>
      <c r="DQ50">
        <v>2.34821</v>
      </c>
      <c r="DR50">
        <v>20.9903</v>
      </c>
      <c r="DS50">
        <v>20.011</v>
      </c>
      <c r="DT50">
        <v>1500.26</v>
      </c>
      <c r="DU50">
        <v>0.973001</v>
      </c>
      <c r="DV50">
        <v>0.0269987</v>
      </c>
      <c r="DW50">
        <v>0</v>
      </c>
      <c r="DX50">
        <v>527.3150000000001</v>
      </c>
      <c r="DY50">
        <v>4.99931</v>
      </c>
      <c r="DZ50">
        <v>9492.25</v>
      </c>
      <c r="EA50">
        <v>13261.5</v>
      </c>
      <c r="EB50">
        <v>37.562</v>
      </c>
      <c r="EC50">
        <v>38.562</v>
      </c>
      <c r="ED50">
        <v>37.875</v>
      </c>
      <c r="EE50">
        <v>37.937</v>
      </c>
      <c r="EF50">
        <v>38.812</v>
      </c>
      <c r="EG50">
        <v>1454.89</v>
      </c>
      <c r="EH50">
        <v>40.37</v>
      </c>
      <c r="EI50">
        <v>0</v>
      </c>
      <c r="EJ50">
        <v>87.69999980926514</v>
      </c>
      <c r="EK50">
        <v>0</v>
      </c>
      <c r="EL50">
        <v>527.3763076923077</v>
      </c>
      <c r="EM50">
        <v>1.888341880399794</v>
      </c>
      <c r="EN50">
        <v>34.85401716006756</v>
      </c>
      <c r="EO50">
        <v>9487.389230769231</v>
      </c>
      <c r="EP50">
        <v>15</v>
      </c>
      <c r="EQ50">
        <v>1690558436.1</v>
      </c>
      <c r="ER50" t="s">
        <v>551</v>
      </c>
      <c r="ES50">
        <v>1690558436.1</v>
      </c>
      <c r="ET50">
        <v>1690558281.6</v>
      </c>
      <c r="EU50">
        <v>31</v>
      </c>
      <c r="EV50">
        <v>0.07000000000000001</v>
      </c>
      <c r="EW50">
        <v>-0.015</v>
      </c>
      <c r="EX50">
        <v>1.363</v>
      </c>
      <c r="EY50">
        <v>0.32</v>
      </c>
      <c r="EZ50">
        <v>0</v>
      </c>
      <c r="FA50">
        <v>24</v>
      </c>
      <c r="FB50">
        <v>0.27</v>
      </c>
      <c r="FC50">
        <v>0.09</v>
      </c>
      <c r="FD50">
        <v>2.1281675</v>
      </c>
      <c r="FE50">
        <v>0.06534664165102962</v>
      </c>
      <c r="FF50">
        <v>0.01477848956253651</v>
      </c>
      <c r="FG50">
        <v>1</v>
      </c>
      <c r="FH50">
        <v>2.252478</v>
      </c>
      <c r="FI50">
        <v>0.05318015572857553</v>
      </c>
      <c r="FJ50">
        <v>0.01253930258560394</v>
      </c>
      <c r="FK50">
        <v>1</v>
      </c>
      <c r="FL50">
        <v>1.40248025</v>
      </c>
      <c r="FM50">
        <v>0.4482660787992442</v>
      </c>
      <c r="FN50">
        <v>0.04676227536634096</v>
      </c>
      <c r="FO50">
        <v>1</v>
      </c>
      <c r="FP50">
        <v>24.62801</v>
      </c>
      <c r="FQ50">
        <v>-0.120109454949886</v>
      </c>
      <c r="FR50">
        <v>0.008865414071923716</v>
      </c>
      <c r="FS50">
        <v>1</v>
      </c>
      <c r="FT50">
        <v>4</v>
      </c>
      <c r="FU50">
        <v>4</v>
      </c>
      <c r="FV50" t="s">
        <v>415</v>
      </c>
      <c r="FW50">
        <v>3.17558</v>
      </c>
      <c r="FX50">
        <v>2.79695</v>
      </c>
      <c r="FY50">
        <v>0.00028887</v>
      </c>
      <c r="FZ50">
        <v>3.52252E-05</v>
      </c>
      <c r="GA50">
        <v>0.121772</v>
      </c>
      <c r="GB50">
        <v>0.117856</v>
      </c>
      <c r="GC50">
        <v>31099.6</v>
      </c>
      <c r="GD50">
        <v>24791.3</v>
      </c>
      <c r="GE50">
        <v>29086</v>
      </c>
      <c r="GF50">
        <v>24296.2</v>
      </c>
      <c r="GG50">
        <v>32481.5</v>
      </c>
      <c r="GH50">
        <v>31268.7</v>
      </c>
      <c r="GI50">
        <v>40126.4</v>
      </c>
      <c r="GJ50">
        <v>39639.3</v>
      </c>
      <c r="GK50">
        <v>2.13755</v>
      </c>
      <c r="GL50">
        <v>1.85432</v>
      </c>
      <c r="GM50">
        <v>0.130836</v>
      </c>
      <c r="GN50">
        <v>0</v>
      </c>
      <c r="GO50">
        <v>26.7673</v>
      </c>
      <c r="GP50">
        <v>999.9</v>
      </c>
      <c r="GQ50">
        <v>60.5</v>
      </c>
      <c r="GR50">
        <v>31</v>
      </c>
      <c r="GS50">
        <v>26.9272</v>
      </c>
      <c r="GT50">
        <v>62.0044</v>
      </c>
      <c r="GU50">
        <v>32.8806</v>
      </c>
      <c r="GV50">
        <v>1</v>
      </c>
      <c r="GW50">
        <v>0.18768</v>
      </c>
      <c r="GX50">
        <v>0.800185</v>
      </c>
      <c r="GY50">
        <v>20.2635</v>
      </c>
      <c r="GZ50">
        <v>5.22373</v>
      </c>
      <c r="HA50">
        <v>11.9116</v>
      </c>
      <c r="HB50">
        <v>4.96365</v>
      </c>
      <c r="HC50">
        <v>3.292</v>
      </c>
      <c r="HD50">
        <v>9999</v>
      </c>
      <c r="HE50">
        <v>9999</v>
      </c>
      <c r="HF50">
        <v>9999</v>
      </c>
      <c r="HG50">
        <v>999.9</v>
      </c>
      <c r="HH50">
        <v>1.8769</v>
      </c>
      <c r="HI50">
        <v>1.87515</v>
      </c>
      <c r="HJ50">
        <v>1.87393</v>
      </c>
      <c r="HK50">
        <v>1.87313</v>
      </c>
      <c r="HL50">
        <v>1.87461</v>
      </c>
      <c r="HM50">
        <v>1.86956</v>
      </c>
      <c r="HN50">
        <v>1.87378</v>
      </c>
      <c r="HO50">
        <v>1.87882</v>
      </c>
      <c r="HP50">
        <v>0</v>
      </c>
      <c r="HQ50">
        <v>0</v>
      </c>
      <c r="HR50">
        <v>0</v>
      </c>
      <c r="HS50">
        <v>0</v>
      </c>
      <c r="HT50" t="s">
        <v>416</v>
      </c>
      <c r="HU50" t="s">
        <v>417</v>
      </c>
      <c r="HV50" t="s">
        <v>418</v>
      </c>
      <c r="HW50" t="s">
        <v>419</v>
      </c>
      <c r="HX50" t="s">
        <v>419</v>
      </c>
      <c r="HY50" t="s">
        <v>418</v>
      </c>
      <c r="HZ50">
        <v>0</v>
      </c>
      <c r="IA50">
        <v>100</v>
      </c>
      <c r="IB50">
        <v>100</v>
      </c>
      <c r="IC50">
        <v>1.363</v>
      </c>
      <c r="ID50">
        <v>0.3276</v>
      </c>
      <c r="IE50">
        <v>1.29362557733089</v>
      </c>
      <c r="IF50">
        <v>0.0006505169527216642</v>
      </c>
      <c r="IG50">
        <v>-9.946525650119643E-07</v>
      </c>
      <c r="IH50">
        <v>9.726639054903232E-11</v>
      </c>
      <c r="II50">
        <v>-0.08741726543432118</v>
      </c>
      <c r="IJ50">
        <v>-0.001002495894158835</v>
      </c>
      <c r="IK50">
        <v>0.0007384742138202362</v>
      </c>
      <c r="IL50">
        <v>2.770066711642725E-07</v>
      </c>
      <c r="IM50">
        <v>0</v>
      </c>
      <c r="IN50">
        <v>1810</v>
      </c>
      <c r="IO50">
        <v>1</v>
      </c>
      <c r="IP50">
        <v>29</v>
      </c>
      <c r="IQ50">
        <v>2.4</v>
      </c>
      <c r="IR50">
        <v>2.3</v>
      </c>
      <c r="IS50">
        <v>0.0317383</v>
      </c>
      <c r="IT50">
        <v>4.99756</v>
      </c>
      <c r="IU50">
        <v>1.42578</v>
      </c>
      <c r="IV50">
        <v>2.27051</v>
      </c>
      <c r="IW50">
        <v>1.54785</v>
      </c>
      <c r="IX50">
        <v>2.40356</v>
      </c>
      <c r="IY50">
        <v>35.0825</v>
      </c>
      <c r="IZ50">
        <v>14.9288</v>
      </c>
      <c r="JA50">
        <v>18</v>
      </c>
      <c r="JB50">
        <v>629.985</v>
      </c>
      <c r="JC50">
        <v>436.202</v>
      </c>
      <c r="JD50">
        <v>26.6899</v>
      </c>
      <c r="JE50">
        <v>29.5724</v>
      </c>
      <c r="JF50">
        <v>30.0002</v>
      </c>
      <c r="JG50">
        <v>29.5297</v>
      </c>
      <c r="JH50">
        <v>29.4667</v>
      </c>
      <c r="JI50">
        <v>0</v>
      </c>
      <c r="JJ50">
        <v>15.6343</v>
      </c>
      <c r="JK50">
        <v>100</v>
      </c>
      <c r="JL50">
        <v>26.5936</v>
      </c>
      <c r="JM50">
        <v>0</v>
      </c>
      <c r="JN50">
        <v>23.0968</v>
      </c>
      <c r="JO50">
        <v>94.777</v>
      </c>
      <c r="JP50">
        <v>100.85</v>
      </c>
    </row>
    <row r="51" spans="1:276">
      <c r="A51">
        <v>35</v>
      </c>
      <c r="B51">
        <v>1690558557.1</v>
      </c>
      <c r="C51">
        <v>4515.099999904633</v>
      </c>
      <c r="D51" t="s">
        <v>552</v>
      </c>
      <c r="E51" t="s">
        <v>553</v>
      </c>
      <c r="F51" t="s">
        <v>407</v>
      </c>
      <c r="I51" t="s">
        <v>408</v>
      </c>
      <c r="K51" t="s">
        <v>409</v>
      </c>
      <c r="L51" t="s">
        <v>410</v>
      </c>
      <c r="M51">
        <v>1690558557.1</v>
      </c>
      <c r="N51">
        <f>(O51)/1000</f>
        <v>0</v>
      </c>
      <c r="O51">
        <f>1000*CY51*AM51*(CU51-CV51)/(100*CN51*(1000-AM51*CU51))</f>
        <v>0</v>
      </c>
      <c r="P51">
        <f>CY51*AM51*(CT51-CS51*(1000-AM51*CV51)/(1000-AM51*CU51))/(100*CN51)</f>
        <v>0</v>
      </c>
      <c r="Q51">
        <f>CS51 - IF(AM51&gt;1, P51*CN51*100.0/(AO51*DG51), 0)</f>
        <v>0</v>
      </c>
      <c r="R51">
        <f>((X51-N51/2)*Q51-P51)/(X51+N51/2)</f>
        <v>0</v>
      </c>
      <c r="S51">
        <f>R51*(CZ51+DA51)/1000.0</f>
        <v>0</v>
      </c>
      <c r="T51">
        <f>(CS51 - IF(AM51&gt;1, P51*CN51*100.0/(AO51*DG51), 0))*(CZ51+DA51)/1000.0</f>
        <v>0</v>
      </c>
      <c r="U51">
        <f>2.0/((1/W51-1/V51)+SIGN(W51)*SQRT((1/W51-1/V51)*(1/W51-1/V51) + 4*CO51/((CO51+1)*(CO51+1))*(2*1/W51*1/V51-1/V51*1/V51)))</f>
        <v>0</v>
      </c>
      <c r="V51">
        <f>IF(LEFT(CP51,1)&lt;&gt;"0",IF(LEFT(CP51,1)="1",3.0,CQ51),$D$5+$E$5*(DG51*CZ51/($K$5*1000))+$F$5*(DG51*CZ51/($K$5*1000))*MAX(MIN(CN51,$J$5),$I$5)*MAX(MIN(CN51,$J$5),$I$5)+$G$5*MAX(MIN(CN51,$J$5),$I$5)*(DG51*CZ51/($K$5*1000))+$H$5*(DG51*CZ51/($K$5*1000))*(DG51*CZ51/($K$5*1000)))</f>
        <v>0</v>
      </c>
      <c r="W51">
        <f>N51*(1000-(1000*0.61365*exp(17.502*AA51/(240.97+AA51))/(CZ51+DA51)+CU51)/2)/(1000*0.61365*exp(17.502*AA51/(240.97+AA51))/(CZ51+DA51)-CU51)</f>
        <v>0</v>
      </c>
      <c r="X51">
        <f>1/((CO51+1)/(U51/1.6)+1/(V51/1.37)) + CO51/((CO51+1)/(U51/1.6) + CO51/(V51/1.37))</f>
        <v>0</v>
      </c>
      <c r="Y51">
        <f>(CJ51*CM51)</f>
        <v>0</v>
      </c>
      <c r="Z51">
        <f>(DB51+(Y51+2*0.95*5.67E-8*(((DB51+$B$7)+273)^4-(DB51+273)^4)-44100*N51)/(1.84*29.3*V51+8*0.95*5.67E-8*(DB51+273)^3))</f>
        <v>0</v>
      </c>
      <c r="AA51">
        <f>($C$7*DC51+$D$7*DD51+$E$7*Z51)</f>
        <v>0</v>
      </c>
      <c r="AB51">
        <f>0.61365*exp(17.502*AA51/(240.97+AA51))</f>
        <v>0</v>
      </c>
      <c r="AC51">
        <f>(AD51/AE51*100)</f>
        <v>0</v>
      </c>
      <c r="AD51">
        <f>CU51*(CZ51+DA51)/1000</f>
        <v>0</v>
      </c>
      <c r="AE51">
        <f>0.61365*exp(17.502*DB51/(240.97+DB51))</f>
        <v>0</v>
      </c>
      <c r="AF51">
        <f>(AB51-CU51*(CZ51+DA51)/1000)</f>
        <v>0</v>
      </c>
      <c r="AG51">
        <f>(-N51*44100)</f>
        <v>0</v>
      </c>
      <c r="AH51">
        <f>2*29.3*V51*0.92*(DB51-AA51)</f>
        <v>0</v>
      </c>
      <c r="AI51">
        <f>2*0.95*5.67E-8*(((DB51+$B$7)+273)^4-(AA51+273)^4)</f>
        <v>0</v>
      </c>
      <c r="AJ51">
        <f>Y51+AI51+AG51+AH51</f>
        <v>0</v>
      </c>
      <c r="AK51">
        <v>0</v>
      </c>
      <c r="AL51">
        <v>0</v>
      </c>
      <c r="AM51">
        <f>IF(AK51*$H$13&gt;=AO51,1.0,(AO51/(AO51-AK51*$H$13)))</f>
        <v>0</v>
      </c>
      <c r="AN51">
        <f>(AM51-1)*100</f>
        <v>0</v>
      </c>
      <c r="AO51">
        <f>MAX(0,($B$13+$C$13*DG51)/(1+$D$13*DG51)*CZ51/(DB51+273)*$E$13)</f>
        <v>0</v>
      </c>
      <c r="AP51" t="s">
        <v>526</v>
      </c>
      <c r="AQ51">
        <v>10437.7</v>
      </c>
      <c r="AR51">
        <v>573.4996</v>
      </c>
      <c r="AS51">
        <v>2079.73</v>
      </c>
      <c r="AT51">
        <f>1-AR51/AS51</f>
        <v>0</v>
      </c>
      <c r="AU51">
        <v>-2.02927310152528</v>
      </c>
      <c r="AV51" t="s">
        <v>554</v>
      </c>
      <c r="AW51">
        <v>10450.7</v>
      </c>
      <c r="AX51">
        <v>517.4340384615384</v>
      </c>
      <c r="AY51">
        <v>643.87</v>
      </c>
      <c r="AZ51">
        <f>1-AX51/AY51</f>
        <v>0</v>
      </c>
      <c r="BA51">
        <v>0.5</v>
      </c>
      <c r="BB51">
        <f>CK51</f>
        <v>0</v>
      </c>
      <c r="BC51">
        <f>P51</f>
        <v>0</v>
      </c>
      <c r="BD51">
        <f>AZ51*BA51*BB51</f>
        <v>0</v>
      </c>
      <c r="BE51">
        <f>(BC51-AU51)/BB51</f>
        <v>0</v>
      </c>
      <c r="BF51">
        <f>(AS51-AY51)/AY51</f>
        <v>0</v>
      </c>
      <c r="BG51">
        <f>AR51/(AT51+AR51/AY51)</f>
        <v>0</v>
      </c>
      <c r="BH51" t="s">
        <v>411</v>
      </c>
      <c r="BI51">
        <v>0</v>
      </c>
      <c r="BJ51">
        <f>IF(BI51&lt;&gt;0, BI51, BG51)</f>
        <v>0</v>
      </c>
      <c r="BK51">
        <f>1-BJ51/AY51</f>
        <v>0</v>
      </c>
      <c r="BL51">
        <f>(AY51-AX51)/(AY51-BJ51)</f>
        <v>0</v>
      </c>
      <c r="BM51">
        <f>(AS51-AY51)/(AS51-BJ51)</f>
        <v>0</v>
      </c>
      <c r="BN51">
        <f>(AY51-AX51)/(AY51-AR51)</f>
        <v>0</v>
      </c>
      <c r="BO51">
        <f>(AS51-AY51)/(AS51-AR51)</f>
        <v>0</v>
      </c>
      <c r="BP51">
        <f>(BL51*BJ51/AX51)</f>
        <v>0</v>
      </c>
      <c r="BQ51">
        <f>(1-BP51)</f>
        <v>0</v>
      </c>
      <c r="BR51" t="s">
        <v>411</v>
      </c>
      <c r="BS51" t="s">
        <v>411</v>
      </c>
      <c r="BT51" t="s">
        <v>411</v>
      </c>
      <c r="BU51" t="s">
        <v>411</v>
      </c>
      <c r="BV51" t="s">
        <v>411</v>
      </c>
      <c r="BW51" t="s">
        <v>411</v>
      </c>
      <c r="BX51" t="s">
        <v>411</v>
      </c>
      <c r="BY51" t="s">
        <v>411</v>
      </c>
      <c r="BZ51" t="s">
        <v>411</v>
      </c>
      <c r="CA51" t="s">
        <v>411</v>
      </c>
      <c r="CB51" t="s">
        <v>411</v>
      </c>
      <c r="CC51" t="s">
        <v>411</v>
      </c>
      <c r="CD51" t="s">
        <v>411</v>
      </c>
      <c r="CE51" t="s">
        <v>411</v>
      </c>
      <c r="CF51" t="s">
        <v>411</v>
      </c>
      <c r="CG51" t="s">
        <v>411</v>
      </c>
      <c r="CH51" t="s">
        <v>411</v>
      </c>
      <c r="CI51" t="s">
        <v>411</v>
      </c>
      <c r="CJ51">
        <f>$B$11*DH51+$C$11*DI51+$F$11*DT51*(1-DW51)</f>
        <v>0</v>
      </c>
      <c r="CK51">
        <f>CJ51*CL51</f>
        <v>0</v>
      </c>
      <c r="CL51">
        <f>($B$11*$D$9+$C$11*$D$9+$F$11*((EG51+DY51)/MAX(EG51+DY51+EH51, 0.1)*$I$9+EH51/MAX(EG51+DY51+EH51, 0.1)*$J$9))/($B$11+$C$11+$F$11)</f>
        <v>0</v>
      </c>
      <c r="CM51">
        <f>($B$11*$K$9+$C$11*$K$9+$F$11*((EG51+DY51)/MAX(EG51+DY51+EH51, 0.1)*$P$9+EH51/MAX(EG51+DY51+EH51, 0.1)*$Q$9))/($B$11+$C$11+$F$11)</f>
        <v>0</v>
      </c>
      <c r="CN51">
        <v>6</v>
      </c>
      <c r="CO51">
        <v>0.5</v>
      </c>
      <c r="CP51" t="s">
        <v>413</v>
      </c>
      <c r="CQ51">
        <v>2</v>
      </c>
      <c r="CR51">
        <v>1690558557.1</v>
      </c>
      <c r="CS51">
        <v>388.121</v>
      </c>
      <c r="CT51">
        <v>400.03</v>
      </c>
      <c r="CU51">
        <v>23.5586</v>
      </c>
      <c r="CV51">
        <v>22.3747</v>
      </c>
      <c r="CW51">
        <v>386.691</v>
      </c>
      <c r="CX51">
        <v>23.2661</v>
      </c>
      <c r="CY51">
        <v>600.177</v>
      </c>
      <c r="CZ51">
        <v>101.355</v>
      </c>
      <c r="DA51">
        <v>0.0996165</v>
      </c>
      <c r="DB51">
        <v>28.4159</v>
      </c>
      <c r="DC51">
        <v>28.7185</v>
      </c>
      <c r="DD51">
        <v>999.9</v>
      </c>
      <c r="DE51">
        <v>0</v>
      </c>
      <c r="DF51">
        <v>0</v>
      </c>
      <c r="DG51">
        <v>10012.5</v>
      </c>
      <c r="DH51">
        <v>0</v>
      </c>
      <c r="DI51">
        <v>1260.34</v>
      </c>
      <c r="DJ51">
        <v>-11.8671</v>
      </c>
      <c r="DK51">
        <v>397.528</v>
      </c>
      <c r="DL51">
        <v>409.185</v>
      </c>
      <c r="DM51">
        <v>1.18382</v>
      </c>
      <c r="DN51">
        <v>400.03</v>
      </c>
      <c r="DO51">
        <v>22.3747</v>
      </c>
      <c r="DP51">
        <v>2.38778</v>
      </c>
      <c r="DQ51">
        <v>2.26779</v>
      </c>
      <c r="DR51">
        <v>20.2811</v>
      </c>
      <c r="DS51">
        <v>19.4494</v>
      </c>
      <c r="DT51">
        <v>1499.94</v>
      </c>
      <c r="DU51">
        <v>0.972996</v>
      </c>
      <c r="DV51">
        <v>0.0270038</v>
      </c>
      <c r="DW51">
        <v>0</v>
      </c>
      <c r="DX51">
        <v>517.572</v>
      </c>
      <c r="DY51">
        <v>4.99931</v>
      </c>
      <c r="DZ51">
        <v>9303.91</v>
      </c>
      <c r="EA51">
        <v>13258.7</v>
      </c>
      <c r="EB51">
        <v>37.687</v>
      </c>
      <c r="EC51">
        <v>38.812</v>
      </c>
      <c r="ED51">
        <v>38</v>
      </c>
      <c r="EE51">
        <v>38.312</v>
      </c>
      <c r="EF51">
        <v>39</v>
      </c>
      <c r="EG51">
        <v>1454.57</v>
      </c>
      <c r="EH51">
        <v>40.37</v>
      </c>
      <c r="EI51">
        <v>0</v>
      </c>
      <c r="EJ51">
        <v>137.5</v>
      </c>
      <c r="EK51">
        <v>0</v>
      </c>
      <c r="EL51">
        <v>517.4340384615384</v>
      </c>
      <c r="EM51">
        <v>2.996615378642947</v>
      </c>
      <c r="EN51">
        <v>29.24170956359616</v>
      </c>
      <c r="EO51">
        <v>9297.006153846154</v>
      </c>
      <c r="EP51">
        <v>15</v>
      </c>
      <c r="EQ51">
        <v>1690558592.6</v>
      </c>
      <c r="ER51" t="s">
        <v>555</v>
      </c>
      <c r="ES51">
        <v>1690558592.6</v>
      </c>
      <c r="ET51">
        <v>1690558281.6</v>
      </c>
      <c r="EU51">
        <v>32</v>
      </c>
      <c r="EV51">
        <v>-0.04</v>
      </c>
      <c r="EW51">
        <v>-0.015</v>
      </c>
      <c r="EX51">
        <v>1.43</v>
      </c>
      <c r="EY51">
        <v>0.32</v>
      </c>
      <c r="EZ51">
        <v>409</v>
      </c>
      <c r="FA51">
        <v>24</v>
      </c>
      <c r="FB51">
        <v>0.23</v>
      </c>
      <c r="FC51">
        <v>0.09</v>
      </c>
      <c r="FD51">
        <v>-11.79222926829268</v>
      </c>
      <c r="FE51">
        <v>-0.1570933797909796</v>
      </c>
      <c r="FF51">
        <v>0.0304997180626907</v>
      </c>
      <c r="FG51">
        <v>1</v>
      </c>
      <c r="FH51">
        <v>388.1116129032258</v>
      </c>
      <c r="FI51">
        <v>0.6135483870953892</v>
      </c>
      <c r="FJ51">
        <v>0.05116619184916454</v>
      </c>
      <c r="FK51">
        <v>1</v>
      </c>
      <c r="FL51">
        <v>1.337438536585366</v>
      </c>
      <c r="FM51">
        <v>-2.085035540069681</v>
      </c>
      <c r="FN51">
        <v>0.2243843160311907</v>
      </c>
      <c r="FO51">
        <v>0</v>
      </c>
      <c r="FP51">
        <v>23.11071935483871</v>
      </c>
      <c r="FQ51">
        <v>3.033953225806397</v>
      </c>
      <c r="FR51">
        <v>0.2262784245831712</v>
      </c>
      <c r="FS51">
        <v>0</v>
      </c>
      <c r="FT51">
        <v>2</v>
      </c>
      <c r="FU51">
        <v>4</v>
      </c>
      <c r="FV51" t="s">
        <v>432</v>
      </c>
      <c r="FW51">
        <v>3.17518</v>
      </c>
      <c r="FX51">
        <v>2.79669</v>
      </c>
      <c r="FY51">
        <v>0.0982135</v>
      </c>
      <c r="FZ51">
        <v>0.101326</v>
      </c>
      <c r="GA51">
        <v>0.118159</v>
      </c>
      <c r="GB51">
        <v>0.11502</v>
      </c>
      <c r="GC51">
        <v>28047.8</v>
      </c>
      <c r="GD51">
        <v>22276</v>
      </c>
      <c r="GE51">
        <v>29081.2</v>
      </c>
      <c r="GF51">
        <v>24292.5</v>
      </c>
      <c r="GG51">
        <v>32616.2</v>
      </c>
      <c r="GH51">
        <v>31369.8</v>
      </c>
      <c r="GI51">
        <v>40119.7</v>
      </c>
      <c r="GJ51">
        <v>39633.5</v>
      </c>
      <c r="GK51">
        <v>2.1361</v>
      </c>
      <c r="GL51">
        <v>1.85177</v>
      </c>
      <c r="GM51">
        <v>0.104494</v>
      </c>
      <c r="GN51">
        <v>0</v>
      </c>
      <c r="GO51">
        <v>27.0121</v>
      </c>
      <c r="GP51">
        <v>999.9</v>
      </c>
      <c r="GQ51">
        <v>60.5</v>
      </c>
      <c r="GR51">
        <v>31.1</v>
      </c>
      <c r="GS51">
        <v>27.0842</v>
      </c>
      <c r="GT51">
        <v>61.9444</v>
      </c>
      <c r="GU51">
        <v>32.4119</v>
      </c>
      <c r="GV51">
        <v>1</v>
      </c>
      <c r="GW51">
        <v>0.195551</v>
      </c>
      <c r="GX51">
        <v>-0.0906781</v>
      </c>
      <c r="GY51">
        <v>20.2656</v>
      </c>
      <c r="GZ51">
        <v>5.22253</v>
      </c>
      <c r="HA51">
        <v>11.9122</v>
      </c>
      <c r="HB51">
        <v>4.96315</v>
      </c>
      <c r="HC51">
        <v>3.29133</v>
      </c>
      <c r="HD51">
        <v>9999</v>
      </c>
      <c r="HE51">
        <v>9999</v>
      </c>
      <c r="HF51">
        <v>9999</v>
      </c>
      <c r="HG51">
        <v>999.9</v>
      </c>
      <c r="HH51">
        <v>1.87692</v>
      </c>
      <c r="HI51">
        <v>1.87515</v>
      </c>
      <c r="HJ51">
        <v>1.87393</v>
      </c>
      <c r="HK51">
        <v>1.87306</v>
      </c>
      <c r="HL51">
        <v>1.87455</v>
      </c>
      <c r="HM51">
        <v>1.86952</v>
      </c>
      <c r="HN51">
        <v>1.87378</v>
      </c>
      <c r="HO51">
        <v>1.87881</v>
      </c>
      <c r="HP51">
        <v>0</v>
      </c>
      <c r="HQ51">
        <v>0</v>
      </c>
      <c r="HR51">
        <v>0</v>
      </c>
      <c r="HS51">
        <v>0</v>
      </c>
      <c r="HT51" t="s">
        <v>416</v>
      </c>
      <c r="HU51" t="s">
        <v>417</v>
      </c>
      <c r="HV51" t="s">
        <v>418</v>
      </c>
      <c r="HW51" t="s">
        <v>419</v>
      </c>
      <c r="HX51" t="s">
        <v>419</v>
      </c>
      <c r="HY51" t="s">
        <v>418</v>
      </c>
      <c r="HZ51">
        <v>0</v>
      </c>
      <c r="IA51">
        <v>100</v>
      </c>
      <c r="IB51">
        <v>100</v>
      </c>
      <c r="IC51">
        <v>1.43</v>
      </c>
      <c r="ID51">
        <v>0.2925</v>
      </c>
      <c r="IE51">
        <v>1.363444609905673</v>
      </c>
      <c r="IF51">
        <v>0.0006505169527216642</v>
      </c>
      <c r="IG51">
        <v>-9.946525650119643E-07</v>
      </c>
      <c r="IH51">
        <v>9.726639054903232E-11</v>
      </c>
      <c r="II51">
        <v>-0.08741726543432118</v>
      </c>
      <c r="IJ51">
        <v>-0.001002495894158835</v>
      </c>
      <c r="IK51">
        <v>0.0007384742138202362</v>
      </c>
      <c r="IL51">
        <v>2.770066711642725E-07</v>
      </c>
      <c r="IM51">
        <v>0</v>
      </c>
      <c r="IN51">
        <v>1810</v>
      </c>
      <c r="IO51">
        <v>1</v>
      </c>
      <c r="IP51">
        <v>29</v>
      </c>
      <c r="IQ51">
        <v>2</v>
      </c>
      <c r="IR51">
        <v>4.6</v>
      </c>
      <c r="IS51">
        <v>1.05835</v>
      </c>
      <c r="IT51">
        <v>2.44019</v>
      </c>
      <c r="IU51">
        <v>1.42578</v>
      </c>
      <c r="IV51">
        <v>2.27173</v>
      </c>
      <c r="IW51">
        <v>1.54785</v>
      </c>
      <c r="IX51">
        <v>2.48169</v>
      </c>
      <c r="IY51">
        <v>35.2209</v>
      </c>
      <c r="IZ51">
        <v>14.9201</v>
      </c>
      <c r="JA51">
        <v>18</v>
      </c>
      <c r="JB51">
        <v>629.956</v>
      </c>
      <c r="JC51">
        <v>435.485</v>
      </c>
      <c r="JD51">
        <v>26.7228</v>
      </c>
      <c r="JE51">
        <v>29.7046</v>
      </c>
      <c r="JF51">
        <v>30.0003</v>
      </c>
      <c r="JG51">
        <v>29.6327</v>
      </c>
      <c r="JH51">
        <v>29.5736</v>
      </c>
      <c r="JI51">
        <v>21.2122</v>
      </c>
      <c r="JJ51">
        <v>18.6025</v>
      </c>
      <c r="JK51">
        <v>99.25239999999999</v>
      </c>
      <c r="JL51">
        <v>26.7511</v>
      </c>
      <c r="JM51">
        <v>400</v>
      </c>
      <c r="JN51">
        <v>22.493</v>
      </c>
      <c r="JO51">
        <v>94.76130000000001</v>
      </c>
      <c r="JP51">
        <v>100.835</v>
      </c>
    </row>
    <row r="52" spans="1:276">
      <c r="A52">
        <v>36</v>
      </c>
      <c r="B52">
        <v>1690558713.6</v>
      </c>
      <c r="C52">
        <v>4671.599999904633</v>
      </c>
      <c r="D52" t="s">
        <v>556</v>
      </c>
      <c r="E52" t="s">
        <v>557</v>
      </c>
      <c r="F52" t="s">
        <v>407</v>
      </c>
      <c r="I52" t="s">
        <v>408</v>
      </c>
      <c r="K52" t="s">
        <v>409</v>
      </c>
      <c r="L52" t="s">
        <v>410</v>
      </c>
      <c r="M52">
        <v>1690558713.6</v>
      </c>
      <c r="N52">
        <f>(O52)/1000</f>
        <v>0</v>
      </c>
      <c r="O52">
        <f>1000*CY52*AM52*(CU52-CV52)/(100*CN52*(1000-AM52*CU52))</f>
        <v>0</v>
      </c>
      <c r="P52">
        <f>CY52*AM52*(CT52-CS52*(1000-AM52*CV52)/(1000-AM52*CU52))/(100*CN52)</f>
        <v>0</v>
      </c>
      <c r="Q52">
        <f>CS52 - IF(AM52&gt;1, P52*CN52*100.0/(AO52*DG52), 0)</f>
        <v>0</v>
      </c>
      <c r="R52">
        <f>((X52-N52/2)*Q52-P52)/(X52+N52/2)</f>
        <v>0</v>
      </c>
      <c r="S52">
        <f>R52*(CZ52+DA52)/1000.0</f>
        <v>0</v>
      </c>
      <c r="T52">
        <f>(CS52 - IF(AM52&gt;1, P52*CN52*100.0/(AO52*DG52), 0))*(CZ52+DA52)/1000.0</f>
        <v>0</v>
      </c>
      <c r="U52">
        <f>2.0/((1/W52-1/V52)+SIGN(W52)*SQRT((1/W52-1/V52)*(1/W52-1/V52) + 4*CO52/((CO52+1)*(CO52+1))*(2*1/W52*1/V52-1/V52*1/V52)))</f>
        <v>0</v>
      </c>
      <c r="V52">
        <f>IF(LEFT(CP52,1)&lt;&gt;"0",IF(LEFT(CP52,1)="1",3.0,CQ52),$D$5+$E$5*(DG52*CZ52/($K$5*1000))+$F$5*(DG52*CZ52/($K$5*1000))*MAX(MIN(CN52,$J$5),$I$5)*MAX(MIN(CN52,$J$5),$I$5)+$G$5*MAX(MIN(CN52,$J$5),$I$5)*(DG52*CZ52/($K$5*1000))+$H$5*(DG52*CZ52/($K$5*1000))*(DG52*CZ52/($K$5*1000)))</f>
        <v>0</v>
      </c>
      <c r="W52">
        <f>N52*(1000-(1000*0.61365*exp(17.502*AA52/(240.97+AA52))/(CZ52+DA52)+CU52)/2)/(1000*0.61365*exp(17.502*AA52/(240.97+AA52))/(CZ52+DA52)-CU52)</f>
        <v>0</v>
      </c>
      <c r="X52">
        <f>1/((CO52+1)/(U52/1.6)+1/(V52/1.37)) + CO52/((CO52+1)/(U52/1.6) + CO52/(V52/1.37))</f>
        <v>0</v>
      </c>
      <c r="Y52">
        <f>(CJ52*CM52)</f>
        <v>0</v>
      </c>
      <c r="Z52">
        <f>(DB52+(Y52+2*0.95*5.67E-8*(((DB52+$B$7)+273)^4-(DB52+273)^4)-44100*N52)/(1.84*29.3*V52+8*0.95*5.67E-8*(DB52+273)^3))</f>
        <v>0</v>
      </c>
      <c r="AA52">
        <f>($C$7*DC52+$D$7*DD52+$E$7*Z52)</f>
        <v>0</v>
      </c>
      <c r="AB52">
        <f>0.61365*exp(17.502*AA52/(240.97+AA52))</f>
        <v>0</v>
      </c>
      <c r="AC52">
        <f>(AD52/AE52*100)</f>
        <v>0</v>
      </c>
      <c r="AD52">
        <f>CU52*(CZ52+DA52)/1000</f>
        <v>0</v>
      </c>
      <c r="AE52">
        <f>0.61365*exp(17.502*DB52/(240.97+DB52))</f>
        <v>0</v>
      </c>
      <c r="AF52">
        <f>(AB52-CU52*(CZ52+DA52)/1000)</f>
        <v>0</v>
      </c>
      <c r="AG52">
        <f>(-N52*44100)</f>
        <v>0</v>
      </c>
      <c r="AH52">
        <f>2*29.3*V52*0.92*(DB52-AA52)</f>
        <v>0</v>
      </c>
      <c r="AI52">
        <f>2*0.95*5.67E-8*(((DB52+$B$7)+273)^4-(AA52+273)^4)</f>
        <v>0</v>
      </c>
      <c r="AJ52">
        <f>Y52+AI52+AG52+AH52</f>
        <v>0</v>
      </c>
      <c r="AK52">
        <v>0</v>
      </c>
      <c r="AL52">
        <v>0</v>
      </c>
      <c r="AM52">
        <f>IF(AK52*$H$13&gt;=AO52,1.0,(AO52/(AO52-AK52*$H$13)))</f>
        <v>0</v>
      </c>
      <c r="AN52">
        <f>(AM52-1)*100</f>
        <v>0</v>
      </c>
      <c r="AO52">
        <f>MAX(0,($B$13+$C$13*DG52)/(1+$D$13*DG52)*CZ52/(DB52+273)*$E$13)</f>
        <v>0</v>
      </c>
      <c r="AP52" t="s">
        <v>526</v>
      </c>
      <c r="AQ52">
        <v>10437.7</v>
      </c>
      <c r="AR52">
        <v>573.4996</v>
      </c>
      <c r="AS52">
        <v>2079.73</v>
      </c>
      <c r="AT52">
        <f>1-AR52/AS52</f>
        <v>0</v>
      </c>
      <c r="AU52">
        <v>-2.02927310152528</v>
      </c>
      <c r="AV52" t="s">
        <v>558</v>
      </c>
      <c r="AW52">
        <v>10451.8</v>
      </c>
      <c r="AX52">
        <v>529.1503846153847</v>
      </c>
      <c r="AY52">
        <v>671.0599999999999</v>
      </c>
      <c r="AZ52">
        <f>1-AX52/AY52</f>
        <v>0</v>
      </c>
      <c r="BA52">
        <v>0.5</v>
      </c>
      <c r="BB52">
        <f>CK52</f>
        <v>0</v>
      </c>
      <c r="BC52">
        <f>P52</f>
        <v>0</v>
      </c>
      <c r="BD52">
        <f>AZ52*BA52*BB52</f>
        <v>0</v>
      </c>
      <c r="BE52">
        <f>(BC52-AU52)/BB52</f>
        <v>0</v>
      </c>
      <c r="BF52">
        <f>(AS52-AY52)/AY52</f>
        <v>0</v>
      </c>
      <c r="BG52">
        <f>AR52/(AT52+AR52/AY52)</f>
        <v>0</v>
      </c>
      <c r="BH52" t="s">
        <v>411</v>
      </c>
      <c r="BI52">
        <v>0</v>
      </c>
      <c r="BJ52">
        <f>IF(BI52&lt;&gt;0, BI52, BG52)</f>
        <v>0</v>
      </c>
      <c r="BK52">
        <f>1-BJ52/AY52</f>
        <v>0</v>
      </c>
      <c r="BL52">
        <f>(AY52-AX52)/(AY52-BJ52)</f>
        <v>0</v>
      </c>
      <c r="BM52">
        <f>(AS52-AY52)/(AS52-BJ52)</f>
        <v>0</v>
      </c>
      <c r="BN52">
        <f>(AY52-AX52)/(AY52-AR52)</f>
        <v>0</v>
      </c>
      <c r="BO52">
        <f>(AS52-AY52)/(AS52-AR52)</f>
        <v>0</v>
      </c>
      <c r="BP52">
        <f>(BL52*BJ52/AX52)</f>
        <v>0</v>
      </c>
      <c r="BQ52">
        <f>(1-BP52)</f>
        <v>0</v>
      </c>
      <c r="BR52" t="s">
        <v>411</v>
      </c>
      <c r="BS52" t="s">
        <v>411</v>
      </c>
      <c r="BT52" t="s">
        <v>411</v>
      </c>
      <c r="BU52" t="s">
        <v>411</v>
      </c>
      <c r="BV52" t="s">
        <v>411</v>
      </c>
      <c r="BW52" t="s">
        <v>411</v>
      </c>
      <c r="BX52" t="s">
        <v>411</v>
      </c>
      <c r="BY52" t="s">
        <v>411</v>
      </c>
      <c r="BZ52" t="s">
        <v>411</v>
      </c>
      <c r="CA52" t="s">
        <v>411</v>
      </c>
      <c r="CB52" t="s">
        <v>411</v>
      </c>
      <c r="CC52" t="s">
        <v>411</v>
      </c>
      <c r="CD52" t="s">
        <v>411</v>
      </c>
      <c r="CE52" t="s">
        <v>411</v>
      </c>
      <c r="CF52" t="s">
        <v>411</v>
      </c>
      <c r="CG52" t="s">
        <v>411</v>
      </c>
      <c r="CH52" t="s">
        <v>411</v>
      </c>
      <c r="CI52" t="s">
        <v>411</v>
      </c>
      <c r="CJ52">
        <f>$B$11*DH52+$C$11*DI52+$F$11*DT52*(1-DW52)</f>
        <v>0</v>
      </c>
      <c r="CK52">
        <f>CJ52*CL52</f>
        <v>0</v>
      </c>
      <c r="CL52">
        <f>($B$11*$D$9+$C$11*$D$9+$F$11*((EG52+DY52)/MAX(EG52+DY52+EH52, 0.1)*$I$9+EH52/MAX(EG52+DY52+EH52, 0.1)*$J$9))/($B$11+$C$11+$F$11)</f>
        <v>0</v>
      </c>
      <c r="CM52">
        <f>($B$11*$K$9+$C$11*$K$9+$F$11*((EG52+DY52)/MAX(EG52+DY52+EH52, 0.1)*$P$9+EH52/MAX(EG52+DY52+EH52, 0.1)*$Q$9))/($B$11+$C$11+$F$11)</f>
        <v>0</v>
      </c>
      <c r="CN52">
        <v>6</v>
      </c>
      <c r="CO52">
        <v>0.5</v>
      </c>
      <c r="CP52" t="s">
        <v>413</v>
      </c>
      <c r="CQ52">
        <v>2</v>
      </c>
      <c r="CR52">
        <v>1690558713.6</v>
      </c>
      <c r="CS52">
        <v>387.298</v>
      </c>
      <c r="CT52">
        <v>399.916</v>
      </c>
      <c r="CU52">
        <v>23.3632</v>
      </c>
      <c r="CV52">
        <v>21.1309</v>
      </c>
      <c r="CW52">
        <v>386.032</v>
      </c>
      <c r="CX52">
        <v>23.0655</v>
      </c>
      <c r="CY52">
        <v>600.172</v>
      </c>
      <c r="CZ52">
        <v>101.355</v>
      </c>
      <c r="DA52">
        <v>0.10001</v>
      </c>
      <c r="DB52">
        <v>28.6076</v>
      </c>
      <c r="DC52">
        <v>28.7989</v>
      </c>
      <c r="DD52">
        <v>999.9</v>
      </c>
      <c r="DE52">
        <v>0</v>
      </c>
      <c r="DF52">
        <v>0</v>
      </c>
      <c r="DG52">
        <v>9993.75</v>
      </c>
      <c r="DH52">
        <v>0</v>
      </c>
      <c r="DI52">
        <v>1267.63</v>
      </c>
      <c r="DJ52">
        <v>-12.618</v>
      </c>
      <c r="DK52">
        <v>396.563</v>
      </c>
      <c r="DL52">
        <v>408.549</v>
      </c>
      <c r="DM52">
        <v>2.23229</v>
      </c>
      <c r="DN52">
        <v>399.916</v>
      </c>
      <c r="DO52">
        <v>21.1309</v>
      </c>
      <c r="DP52">
        <v>2.36797</v>
      </c>
      <c r="DQ52">
        <v>2.14171</v>
      </c>
      <c r="DR52">
        <v>20.1464</v>
      </c>
      <c r="DS52">
        <v>18.5329</v>
      </c>
      <c r="DT52">
        <v>1499.79</v>
      </c>
      <c r="DU52">
        <v>0.9729910000000001</v>
      </c>
      <c r="DV52">
        <v>0.0270089</v>
      </c>
      <c r="DW52">
        <v>0</v>
      </c>
      <c r="DX52">
        <v>529.455</v>
      </c>
      <c r="DY52">
        <v>4.99931</v>
      </c>
      <c r="DZ52">
        <v>9486.42</v>
      </c>
      <c r="EA52">
        <v>13257.3</v>
      </c>
      <c r="EB52">
        <v>37.562</v>
      </c>
      <c r="EC52">
        <v>38.625</v>
      </c>
      <c r="ED52">
        <v>37.875</v>
      </c>
      <c r="EE52">
        <v>38</v>
      </c>
      <c r="EF52">
        <v>38.812</v>
      </c>
      <c r="EG52">
        <v>1454.42</v>
      </c>
      <c r="EH52">
        <v>40.37</v>
      </c>
      <c r="EI52">
        <v>0</v>
      </c>
      <c r="EJ52">
        <v>155.8999998569489</v>
      </c>
      <c r="EK52">
        <v>0</v>
      </c>
      <c r="EL52">
        <v>529.1503846153847</v>
      </c>
      <c r="EM52">
        <v>3.393572653303873</v>
      </c>
      <c r="EN52">
        <v>181.8970942368235</v>
      </c>
      <c r="EO52">
        <v>9474.505769230769</v>
      </c>
      <c r="EP52">
        <v>15</v>
      </c>
      <c r="EQ52">
        <v>1690558672.1</v>
      </c>
      <c r="ER52" t="s">
        <v>559</v>
      </c>
      <c r="ES52">
        <v>1690558671.6</v>
      </c>
      <c r="ET52">
        <v>1690558672.1</v>
      </c>
      <c r="EU52">
        <v>33</v>
      </c>
      <c r="EV52">
        <v>-0.166</v>
      </c>
      <c r="EW52">
        <v>0.012</v>
      </c>
      <c r="EX52">
        <v>1.265</v>
      </c>
      <c r="EY52">
        <v>0.327</v>
      </c>
      <c r="EZ52">
        <v>401</v>
      </c>
      <c r="FA52">
        <v>24</v>
      </c>
      <c r="FB52">
        <v>0.12</v>
      </c>
      <c r="FC52">
        <v>0.28</v>
      </c>
      <c r="FD52">
        <v>-12.60421951219512</v>
      </c>
      <c r="FE52">
        <v>-0.1549191637630751</v>
      </c>
      <c r="FF52">
        <v>0.03240421697573974</v>
      </c>
      <c r="FG52">
        <v>1</v>
      </c>
      <c r="FH52">
        <v>387.4859032258065</v>
      </c>
      <c r="FI52">
        <v>-1.368193548387064</v>
      </c>
      <c r="FJ52">
        <v>0.1046442066699977</v>
      </c>
      <c r="FK52">
        <v>1</v>
      </c>
      <c r="FL52">
        <v>2.792868536585366</v>
      </c>
      <c r="FM52">
        <v>-2.634961254355398</v>
      </c>
      <c r="FN52">
        <v>0.272007499910599</v>
      </c>
      <c r="FO52">
        <v>0</v>
      </c>
      <c r="FP52">
        <v>23.83190322580645</v>
      </c>
      <c r="FQ52">
        <v>-4.386488709677486</v>
      </c>
      <c r="FR52">
        <v>0.3317801462918862</v>
      </c>
      <c r="FS52">
        <v>0</v>
      </c>
      <c r="FT52">
        <v>2</v>
      </c>
      <c r="FU52">
        <v>4</v>
      </c>
      <c r="FV52" t="s">
        <v>432</v>
      </c>
      <c r="FW52">
        <v>3.17524</v>
      </c>
      <c r="FX52">
        <v>2.79691</v>
      </c>
      <c r="FY52">
        <v>0.09808409999999999</v>
      </c>
      <c r="FZ52">
        <v>0.101294</v>
      </c>
      <c r="GA52">
        <v>0.117447</v>
      </c>
      <c r="GB52">
        <v>0.110538</v>
      </c>
      <c r="GC52">
        <v>28055.3</v>
      </c>
      <c r="GD52">
        <v>22281.4</v>
      </c>
      <c r="GE52">
        <v>29084.5</v>
      </c>
      <c r="GF52">
        <v>24297.2</v>
      </c>
      <c r="GG52">
        <v>32646.4</v>
      </c>
      <c r="GH52">
        <v>31536.6</v>
      </c>
      <c r="GI52">
        <v>40124.2</v>
      </c>
      <c r="GJ52">
        <v>39641.3</v>
      </c>
      <c r="GK52">
        <v>2.13703</v>
      </c>
      <c r="GL52">
        <v>1.84997</v>
      </c>
      <c r="GM52">
        <v>0.141989</v>
      </c>
      <c r="GN52">
        <v>0</v>
      </c>
      <c r="GO52">
        <v>26.4792</v>
      </c>
      <c r="GP52">
        <v>999.9</v>
      </c>
      <c r="GQ52">
        <v>60.2</v>
      </c>
      <c r="GR52">
        <v>31.1</v>
      </c>
      <c r="GS52">
        <v>26.9497</v>
      </c>
      <c r="GT52">
        <v>62.0344</v>
      </c>
      <c r="GU52">
        <v>32.6963</v>
      </c>
      <c r="GV52">
        <v>1</v>
      </c>
      <c r="GW52">
        <v>0.189426</v>
      </c>
      <c r="GX52">
        <v>-0.404327</v>
      </c>
      <c r="GY52">
        <v>20.2652</v>
      </c>
      <c r="GZ52">
        <v>5.22223</v>
      </c>
      <c r="HA52">
        <v>11.9113</v>
      </c>
      <c r="HB52">
        <v>4.9632</v>
      </c>
      <c r="HC52">
        <v>3.2913</v>
      </c>
      <c r="HD52">
        <v>9999</v>
      </c>
      <c r="HE52">
        <v>9999</v>
      </c>
      <c r="HF52">
        <v>9999</v>
      </c>
      <c r="HG52">
        <v>999.9</v>
      </c>
      <c r="HH52">
        <v>1.87688</v>
      </c>
      <c r="HI52">
        <v>1.87515</v>
      </c>
      <c r="HJ52">
        <v>1.87393</v>
      </c>
      <c r="HK52">
        <v>1.87306</v>
      </c>
      <c r="HL52">
        <v>1.87455</v>
      </c>
      <c r="HM52">
        <v>1.86953</v>
      </c>
      <c r="HN52">
        <v>1.87377</v>
      </c>
      <c r="HO52">
        <v>1.87881</v>
      </c>
      <c r="HP52">
        <v>0</v>
      </c>
      <c r="HQ52">
        <v>0</v>
      </c>
      <c r="HR52">
        <v>0</v>
      </c>
      <c r="HS52">
        <v>0</v>
      </c>
      <c r="HT52" t="s">
        <v>416</v>
      </c>
      <c r="HU52" t="s">
        <v>417</v>
      </c>
      <c r="HV52" t="s">
        <v>418</v>
      </c>
      <c r="HW52" t="s">
        <v>419</v>
      </c>
      <c r="HX52" t="s">
        <v>419</v>
      </c>
      <c r="HY52" t="s">
        <v>418</v>
      </c>
      <c r="HZ52">
        <v>0</v>
      </c>
      <c r="IA52">
        <v>100</v>
      </c>
      <c r="IB52">
        <v>100</v>
      </c>
      <c r="IC52">
        <v>1.266</v>
      </c>
      <c r="ID52">
        <v>0.2977</v>
      </c>
      <c r="IE52">
        <v>1.15724092157525</v>
      </c>
      <c r="IF52">
        <v>0.0006505169527216642</v>
      </c>
      <c r="IG52">
        <v>-9.946525650119643E-07</v>
      </c>
      <c r="IH52">
        <v>9.726639054903232E-11</v>
      </c>
      <c r="II52">
        <v>-0.07545980411675976</v>
      </c>
      <c r="IJ52">
        <v>-0.001002495894158835</v>
      </c>
      <c r="IK52">
        <v>0.0007384742138202362</v>
      </c>
      <c r="IL52">
        <v>2.770066711642725E-07</v>
      </c>
      <c r="IM52">
        <v>0</v>
      </c>
      <c r="IN52">
        <v>1810</v>
      </c>
      <c r="IO52">
        <v>1</v>
      </c>
      <c r="IP52">
        <v>29</v>
      </c>
      <c r="IQ52">
        <v>0.7</v>
      </c>
      <c r="IR52">
        <v>0.7</v>
      </c>
      <c r="IS52">
        <v>1.05469</v>
      </c>
      <c r="IT52">
        <v>2.43286</v>
      </c>
      <c r="IU52">
        <v>1.42578</v>
      </c>
      <c r="IV52">
        <v>2.27173</v>
      </c>
      <c r="IW52">
        <v>1.54785</v>
      </c>
      <c r="IX52">
        <v>2.45483</v>
      </c>
      <c r="IY52">
        <v>35.2671</v>
      </c>
      <c r="IZ52">
        <v>14.8938</v>
      </c>
      <c r="JA52">
        <v>18</v>
      </c>
      <c r="JB52">
        <v>630.557</v>
      </c>
      <c r="JC52">
        <v>434.355</v>
      </c>
      <c r="JD52">
        <v>27.6898</v>
      </c>
      <c r="JE52">
        <v>29.6372</v>
      </c>
      <c r="JF52">
        <v>29.9984</v>
      </c>
      <c r="JG52">
        <v>29.6237</v>
      </c>
      <c r="JH52">
        <v>29.5629</v>
      </c>
      <c r="JI52">
        <v>21.1292</v>
      </c>
      <c r="JJ52">
        <v>22.3227</v>
      </c>
      <c r="JK52">
        <v>99.62730000000001</v>
      </c>
      <c r="JL52">
        <v>27.7539</v>
      </c>
      <c r="JM52">
        <v>400</v>
      </c>
      <c r="JN52">
        <v>21.7581</v>
      </c>
      <c r="JO52">
        <v>94.7719</v>
      </c>
      <c r="JP52">
        <v>100.855</v>
      </c>
    </row>
    <row r="53" spans="1:276">
      <c r="A53">
        <v>37</v>
      </c>
      <c r="B53">
        <v>1690558810.6</v>
      </c>
      <c r="C53">
        <v>4768.599999904633</v>
      </c>
      <c r="D53" t="s">
        <v>560</v>
      </c>
      <c r="E53" t="s">
        <v>561</v>
      </c>
      <c r="F53" t="s">
        <v>407</v>
      </c>
      <c r="I53" t="s">
        <v>408</v>
      </c>
      <c r="K53" t="s">
        <v>409</v>
      </c>
      <c r="L53" t="s">
        <v>410</v>
      </c>
      <c r="M53">
        <v>1690558810.6</v>
      </c>
      <c r="N53">
        <f>(O53)/1000</f>
        <v>0</v>
      </c>
      <c r="O53">
        <f>1000*CY53*AM53*(CU53-CV53)/(100*CN53*(1000-AM53*CU53))</f>
        <v>0</v>
      </c>
      <c r="P53">
        <f>CY53*AM53*(CT53-CS53*(1000-AM53*CV53)/(1000-AM53*CU53))/(100*CN53)</f>
        <v>0</v>
      </c>
      <c r="Q53">
        <f>CS53 - IF(AM53&gt;1, P53*CN53*100.0/(AO53*DG53), 0)</f>
        <v>0</v>
      </c>
      <c r="R53">
        <f>((X53-N53/2)*Q53-P53)/(X53+N53/2)</f>
        <v>0</v>
      </c>
      <c r="S53">
        <f>R53*(CZ53+DA53)/1000.0</f>
        <v>0</v>
      </c>
      <c r="T53">
        <f>(CS53 - IF(AM53&gt;1, P53*CN53*100.0/(AO53*DG53), 0))*(CZ53+DA53)/1000.0</f>
        <v>0</v>
      </c>
      <c r="U53">
        <f>2.0/((1/W53-1/V53)+SIGN(W53)*SQRT((1/W53-1/V53)*(1/W53-1/V53) + 4*CO53/((CO53+1)*(CO53+1))*(2*1/W53*1/V53-1/V53*1/V53)))</f>
        <v>0</v>
      </c>
      <c r="V53">
        <f>IF(LEFT(CP53,1)&lt;&gt;"0",IF(LEFT(CP53,1)="1",3.0,CQ53),$D$5+$E$5*(DG53*CZ53/($K$5*1000))+$F$5*(DG53*CZ53/($K$5*1000))*MAX(MIN(CN53,$J$5),$I$5)*MAX(MIN(CN53,$J$5),$I$5)+$G$5*MAX(MIN(CN53,$J$5),$I$5)*(DG53*CZ53/($K$5*1000))+$H$5*(DG53*CZ53/($K$5*1000))*(DG53*CZ53/($K$5*1000)))</f>
        <v>0</v>
      </c>
      <c r="W53">
        <f>N53*(1000-(1000*0.61365*exp(17.502*AA53/(240.97+AA53))/(CZ53+DA53)+CU53)/2)/(1000*0.61365*exp(17.502*AA53/(240.97+AA53))/(CZ53+DA53)-CU53)</f>
        <v>0</v>
      </c>
      <c r="X53">
        <f>1/((CO53+1)/(U53/1.6)+1/(V53/1.37)) + CO53/((CO53+1)/(U53/1.6) + CO53/(V53/1.37))</f>
        <v>0</v>
      </c>
      <c r="Y53">
        <f>(CJ53*CM53)</f>
        <v>0</v>
      </c>
      <c r="Z53">
        <f>(DB53+(Y53+2*0.95*5.67E-8*(((DB53+$B$7)+273)^4-(DB53+273)^4)-44100*N53)/(1.84*29.3*V53+8*0.95*5.67E-8*(DB53+273)^3))</f>
        <v>0</v>
      </c>
      <c r="AA53">
        <f>($C$7*DC53+$D$7*DD53+$E$7*Z53)</f>
        <v>0</v>
      </c>
      <c r="AB53">
        <f>0.61365*exp(17.502*AA53/(240.97+AA53))</f>
        <v>0</v>
      </c>
      <c r="AC53">
        <f>(AD53/AE53*100)</f>
        <v>0</v>
      </c>
      <c r="AD53">
        <f>CU53*(CZ53+DA53)/1000</f>
        <v>0</v>
      </c>
      <c r="AE53">
        <f>0.61365*exp(17.502*DB53/(240.97+DB53))</f>
        <v>0</v>
      </c>
      <c r="AF53">
        <f>(AB53-CU53*(CZ53+DA53)/1000)</f>
        <v>0</v>
      </c>
      <c r="AG53">
        <f>(-N53*44100)</f>
        <v>0</v>
      </c>
      <c r="AH53">
        <f>2*29.3*V53*0.92*(DB53-AA53)</f>
        <v>0</v>
      </c>
      <c r="AI53">
        <f>2*0.95*5.67E-8*(((DB53+$B$7)+273)^4-(AA53+273)^4)</f>
        <v>0</v>
      </c>
      <c r="AJ53">
        <f>Y53+AI53+AG53+AH53</f>
        <v>0</v>
      </c>
      <c r="AK53">
        <v>0</v>
      </c>
      <c r="AL53">
        <v>0</v>
      </c>
      <c r="AM53">
        <f>IF(AK53*$H$13&gt;=AO53,1.0,(AO53/(AO53-AK53*$H$13)))</f>
        <v>0</v>
      </c>
      <c r="AN53">
        <f>(AM53-1)*100</f>
        <v>0</v>
      </c>
      <c r="AO53">
        <f>MAX(0,($B$13+$C$13*DG53)/(1+$D$13*DG53)*CZ53/(DB53+273)*$E$13)</f>
        <v>0</v>
      </c>
      <c r="AP53" t="s">
        <v>526</v>
      </c>
      <c r="AQ53">
        <v>10437.7</v>
      </c>
      <c r="AR53">
        <v>573.4996</v>
      </c>
      <c r="AS53">
        <v>2079.73</v>
      </c>
      <c r="AT53">
        <f>1-AR53/AS53</f>
        <v>0</v>
      </c>
      <c r="AU53">
        <v>-2.02927310152528</v>
      </c>
      <c r="AV53" t="s">
        <v>562</v>
      </c>
      <c r="AW53">
        <v>10451.7</v>
      </c>
      <c r="AX53">
        <v>558.03392</v>
      </c>
      <c r="AY53">
        <v>742.3200000000001</v>
      </c>
      <c r="AZ53">
        <f>1-AX53/AY53</f>
        <v>0</v>
      </c>
      <c r="BA53">
        <v>0.5</v>
      </c>
      <c r="BB53">
        <f>CK53</f>
        <v>0</v>
      </c>
      <c r="BC53">
        <f>P53</f>
        <v>0</v>
      </c>
      <c r="BD53">
        <f>AZ53*BA53*BB53</f>
        <v>0</v>
      </c>
      <c r="BE53">
        <f>(BC53-AU53)/BB53</f>
        <v>0</v>
      </c>
      <c r="BF53">
        <f>(AS53-AY53)/AY53</f>
        <v>0</v>
      </c>
      <c r="BG53">
        <f>AR53/(AT53+AR53/AY53)</f>
        <v>0</v>
      </c>
      <c r="BH53" t="s">
        <v>411</v>
      </c>
      <c r="BI53">
        <v>0</v>
      </c>
      <c r="BJ53">
        <f>IF(BI53&lt;&gt;0, BI53, BG53)</f>
        <v>0</v>
      </c>
      <c r="BK53">
        <f>1-BJ53/AY53</f>
        <v>0</v>
      </c>
      <c r="BL53">
        <f>(AY53-AX53)/(AY53-BJ53)</f>
        <v>0</v>
      </c>
      <c r="BM53">
        <f>(AS53-AY53)/(AS53-BJ53)</f>
        <v>0</v>
      </c>
      <c r="BN53">
        <f>(AY53-AX53)/(AY53-AR53)</f>
        <v>0</v>
      </c>
      <c r="BO53">
        <f>(AS53-AY53)/(AS53-AR53)</f>
        <v>0</v>
      </c>
      <c r="BP53">
        <f>(BL53*BJ53/AX53)</f>
        <v>0</v>
      </c>
      <c r="BQ53">
        <f>(1-BP53)</f>
        <v>0</v>
      </c>
      <c r="BR53" t="s">
        <v>411</v>
      </c>
      <c r="BS53" t="s">
        <v>411</v>
      </c>
      <c r="BT53" t="s">
        <v>411</v>
      </c>
      <c r="BU53" t="s">
        <v>411</v>
      </c>
      <c r="BV53" t="s">
        <v>411</v>
      </c>
      <c r="BW53" t="s">
        <v>411</v>
      </c>
      <c r="BX53" t="s">
        <v>411</v>
      </c>
      <c r="BY53" t="s">
        <v>411</v>
      </c>
      <c r="BZ53" t="s">
        <v>411</v>
      </c>
      <c r="CA53" t="s">
        <v>411</v>
      </c>
      <c r="CB53" t="s">
        <v>411</v>
      </c>
      <c r="CC53" t="s">
        <v>411</v>
      </c>
      <c r="CD53" t="s">
        <v>411</v>
      </c>
      <c r="CE53" t="s">
        <v>411</v>
      </c>
      <c r="CF53" t="s">
        <v>411</v>
      </c>
      <c r="CG53" t="s">
        <v>411</v>
      </c>
      <c r="CH53" t="s">
        <v>411</v>
      </c>
      <c r="CI53" t="s">
        <v>411</v>
      </c>
      <c r="CJ53">
        <f>$B$11*DH53+$C$11*DI53+$F$11*DT53*(1-DW53)</f>
        <v>0</v>
      </c>
      <c r="CK53">
        <f>CJ53*CL53</f>
        <v>0</v>
      </c>
      <c r="CL53">
        <f>($B$11*$D$9+$C$11*$D$9+$F$11*((EG53+DY53)/MAX(EG53+DY53+EH53, 0.1)*$I$9+EH53/MAX(EG53+DY53+EH53, 0.1)*$J$9))/($B$11+$C$11+$F$11)</f>
        <v>0</v>
      </c>
      <c r="CM53">
        <f>($B$11*$K$9+$C$11*$K$9+$F$11*((EG53+DY53)/MAX(EG53+DY53+EH53, 0.1)*$P$9+EH53/MAX(EG53+DY53+EH53, 0.1)*$Q$9))/($B$11+$C$11+$F$11)</f>
        <v>0</v>
      </c>
      <c r="CN53">
        <v>6</v>
      </c>
      <c r="CO53">
        <v>0.5</v>
      </c>
      <c r="CP53" t="s">
        <v>413</v>
      </c>
      <c r="CQ53">
        <v>2</v>
      </c>
      <c r="CR53">
        <v>1690558810.6</v>
      </c>
      <c r="CS53">
        <v>580.574</v>
      </c>
      <c r="CT53">
        <v>600.019</v>
      </c>
      <c r="CU53">
        <v>24.1445</v>
      </c>
      <c r="CV53">
        <v>22.3292</v>
      </c>
      <c r="CW53">
        <v>579.255</v>
      </c>
      <c r="CX53">
        <v>23.821</v>
      </c>
      <c r="CY53">
        <v>600.227</v>
      </c>
      <c r="CZ53">
        <v>101.348</v>
      </c>
      <c r="DA53">
        <v>0.10015</v>
      </c>
      <c r="DB53">
        <v>28.607</v>
      </c>
      <c r="DC53">
        <v>28.7988</v>
      </c>
      <c r="DD53">
        <v>999.9</v>
      </c>
      <c r="DE53">
        <v>0</v>
      </c>
      <c r="DF53">
        <v>0</v>
      </c>
      <c r="DG53">
        <v>9985</v>
      </c>
      <c r="DH53">
        <v>0</v>
      </c>
      <c r="DI53">
        <v>1280.98</v>
      </c>
      <c r="DJ53">
        <v>-19.5444</v>
      </c>
      <c r="DK53">
        <v>594.837</v>
      </c>
      <c r="DL53">
        <v>613.723</v>
      </c>
      <c r="DM53">
        <v>1.81525</v>
      </c>
      <c r="DN53">
        <v>600.019</v>
      </c>
      <c r="DO53">
        <v>22.3292</v>
      </c>
      <c r="DP53">
        <v>2.44699</v>
      </c>
      <c r="DQ53">
        <v>2.26301</v>
      </c>
      <c r="DR53">
        <v>20.6781</v>
      </c>
      <c r="DS53">
        <v>19.4155</v>
      </c>
      <c r="DT53">
        <v>1499.98</v>
      </c>
      <c r="DU53">
        <v>0.972996</v>
      </c>
      <c r="DV53">
        <v>0.0270038</v>
      </c>
      <c r="DW53">
        <v>0</v>
      </c>
      <c r="DX53">
        <v>558.901</v>
      </c>
      <c r="DY53">
        <v>4.99931</v>
      </c>
      <c r="DZ53">
        <v>9865.33</v>
      </c>
      <c r="EA53">
        <v>13259</v>
      </c>
      <c r="EB53">
        <v>37.625</v>
      </c>
      <c r="EC53">
        <v>38.625</v>
      </c>
      <c r="ED53">
        <v>37.875</v>
      </c>
      <c r="EE53">
        <v>37.937</v>
      </c>
      <c r="EF53">
        <v>38.812</v>
      </c>
      <c r="EG53">
        <v>1454.61</v>
      </c>
      <c r="EH53">
        <v>40.37</v>
      </c>
      <c r="EI53">
        <v>0</v>
      </c>
      <c r="EJ53">
        <v>96.5</v>
      </c>
      <c r="EK53">
        <v>0</v>
      </c>
      <c r="EL53">
        <v>558.03392</v>
      </c>
      <c r="EM53">
        <v>7.151230755448874</v>
      </c>
      <c r="EN53">
        <v>-107.9769228898073</v>
      </c>
      <c r="EO53">
        <v>9875.622799999999</v>
      </c>
      <c r="EP53">
        <v>15</v>
      </c>
      <c r="EQ53">
        <v>1690558829.1</v>
      </c>
      <c r="ER53" t="s">
        <v>563</v>
      </c>
      <c r="ES53">
        <v>1690558829.1</v>
      </c>
      <c r="ET53">
        <v>1690558672.1</v>
      </c>
      <c r="EU53">
        <v>34</v>
      </c>
      <c r="EV53">
        <v>0.108</v>
      </c>
      <c r="EW53">
        <v>0.012</v>
      </c>
      <c r="EX53">
        <v>1.319</v>
      </c>
      <c r="EY53">
        <v>0.327</v>
      </c>
      <c r="EZ53">
        <v>600</v>
      </c>
      <c r="FA53">
        <v>24</v>
      </c>
      <c r="FB53">
        <v>0.11</v>
      </c>
      <c r="FC53">
        <v>0.28</v>
      </c>
      <c r="FD53">
        <v>-19.51674878048781</v>
      </c>
      <c r="FE53">
        <v>-0.1192432055749378</v>
      </c>
      <c r="FF53">
        <v>0.03812863415354985</v>
      </c>
      <c r="FG53">
        <v>1</v>
      </c>
      <c r="FH53">
        <v>580.5160645161291</v>
      </c>
      <c r="FI53">
        <v>-0.3771774193566408</v>
      </c>
      <c r="FJ53">
        <v>0.03182506162360878</v>
      </c>
      <c r="FK53">
        <v>1</v>
      </c>
      <c r="FL53">
        <v>1.876169512195122</v>
      </c>
      <c r="FM53">
        <v>-0.1510409059233432</v>
      </c>
      <c r="FN53">
        <v>0.03139097966996402</v>
      </c>
      <c r="FO53">
        <v>1</v>
      </c>
      <c r="FP53">
        <v>24.2388</v>
      </c>
      <c r="FQ53">
        <v>-0.91743870967743</v>
      </c>
      <c r="FR53">
        <v>0.06946968241034025</v>
      </c>
      <c r="FS53">
        <v>1</v>
      </c>
      <c r="FT53">
        <v>4</v>
      </c>
      <c r="FU53">
        <v>4</v>
      </c>
      <c r="FV53" t="s">
        <v>415</v>
      </c>
      <c r="FW53">
        <v>3.1754</v>
      </c>
      <c r="FX53">
        <v>2.79698</v>
      </c>
      <c r="FY53">
        <v>0.132501</v>
      </c>
      <c r="FZ53">
        <v>0.136474</v>
      </c>
      <c r="GA53">
        <v>0.12012</v>
      </c>
      <c r="GB53">
        <v>0.114854</v>
      </c>
      <c r="GC53">
        <v>26984.6</v>
      </c>
      <c r="GD53">
        <v>21408.4</v>
      </c>
      <c r="GE53">
        <v>29084.9</v>
      </c>
      <c r="GF53">
        <v>24296.7</v>
      </c>
      <c r="GG53">
        <v>32547.4</v>
      </c>
      <c r="GH53">
        <v>31382.2</v>
      </c>
      <c r="GI53">
        <v>40124.6</v>
      </c>
      <c r="GJ53">
        <v>39640.3</v>
      </c>
      <c r="GK53">
        <v>2.13753</v>
      </c>
      <c r="GL53">
        <v>1.85177</v>
      </c>
      <c r="GM53">
        <v>0.135116</v>
      </c>
      <c r="GN53">
        <v>0</v>
      </c>
      <c r="GO53">
        <v>26.5916</v>
      </c>
      <c r="GP53">
        <v>999.9</v>
      </c>
      <c r="GQ53">
        <v>60.5</v>
      </c>
      <c r="GR53">
        <v>31.2</v>
      </c>
      <c r="GS53">
        <v>27.2392</v>
      </c>
      <c r="GT53">
        <v>62.0244</v>
      </c>
      <c r="GU53">
        <v>32.2115</v>
      </c>
      <c r="GV53">
        <v>1</v>
      </c>
      <c r="GW53">
        <v>0.187675</v>
      </c>
      <c r="GX53">
        <v>-0.220005</v>
      </c>
      <c r="GY53">
        <v>20.2659</v>
      </c>
      <c r="GZ53">
        <v>5.22672</v>
      </c>
      <c r="HA53">
        <v>11.9098</v>
      </c>
      <c r="HB53">
        <v>4.9637</v>
      </c>
      <c r="HC53">
        <v>3.292</v>
      </c>
      <c r="HD53">
        <v>9999</v>
      </c>
      <c r="HE53">
        <v>9999</v>
      </c>
      <c r="HF53">
        <v>9999</v>
      </c>
      <c r="HG53">
        <v>999.9</v>
      </c>
      <c r="HH53">
        <v>1.87687</v>
      </c>
      <c r="HI53">
        <v>1.87515</v>
      </c>
      <c r="HJ53">
        <v>1.87393</v>
      </c>
      <c r="HK53">
        <v>1.87312</v>
      </c>
      <c r="HL53">
        <v>1.87454</v>
      </c>
      <c r="HM53">
        <v>1.86951</v>
      </c>
      <c r="HN53">
        <v>1.87378</v>
      </c>
      <c r="HO53">
        <v>1.87881</v>
      </c>
      <c r="HP53">
        <v>0</v>
      </c>
      <c r="HQ53">
        <v>0</v>
      </c>
      <c r="HR53">
        <v>0</v>
      </c>
      <c r="HS53">
        <v>0</v>
      </c>
      <c r="HT53" t="s">
        <v>416</v>
      </c>
      <c r="HU53" t="s">
        <v>417</v>
      </c>
      <c r="HV53" t="s">
        <v>418</v>
      </c>
      <c r="HW53" t="s">
        <v>419</v>
      </c>
      <c r="HX53" t="s">
        <v>419</v>
      </c>
      <c r="HY53" t="s">
        <v>418</v>
      </c>
      <c r="HZ53">
        <v>0</v>
      </c>
      <c r="IA53">
        <v>100</v>
      </c>
      <c r="IB53">
        <v>100</v>
      </c>
      <c r="IC53">
        <v>1.319</v>
      </c>
      <c r="ID53">
        <v>0.3235</v>
      </c>
      <c r="IE53">
        <v>1.15724092157525</v>
      </c>
      <c r="IF53">
        <v>0.0006505169527216642</v>
      </c>
      <c r="IG53">
        <v>-9.946525650119643E-07</v>
      </c>
      <c r="IH53">
        <v>9.726639054903232E-11</v>
      </c>
      <c r="II53">
        <v>-0.07545980411675976</v>
      </c>
      <c r="IJ53">
        <v>-0.001002495894158835</v>
      </c>
      <c r="IK53">
        <v>0.0007384742138202362</v>
      </c>
      <c r="IL53">
        <v>2.770066711642725E-07</v>
      </c>
      <c r="IM53">
        <v>0</v>
      </c>
      <c r="IN53">
        <v>1810</v>
      </c>
      <c r="IO53">
        <v>1</v>
      </c>
      <c r="IP53">
        <v>29</v>
      </c>
      <c r="IQ53">
        <v>2.3</v>
      </c>
      <c r="IR53">
        <v>2.3</v>
      </c>
      <c r="IS53">
        <v>1.4624</v>
      </c>
      <c r="IT53">
        <v>2.44019</v>
      </c>
      <c r="IU53">
        <v>1.42578</v>
      </c>
      <c r="IV53">
        <v>2.27051</v>
      </c>
      <c r="IW53">
        <v>1.54785</v>
      </c>
      <c r="IX53">
        <v>2.50488</v>
      </c>
      <c r="IY53">
        <v>35.2902</v>
      </c>
      <c r="IZ53">
        <v>14.8763</v>
      </c>
      <c r="JA53">
        <v>18</v>
      </c>
      <c r="JB53">
        <v>630.801</v>
      </c>
      <c r="JC53">
        <v>435.353</v>
      </c>
      <c r="JD53">
        <v>27.6545</v>
      </c>
      <c r="JE53">
        <v>29.6082</v>
      </c>
      <c r="JF53">
        <v>30.0001</v>
      </c>
      <c r="JG53">
        <v>29.611</v>
      </c>
      <c r="JH53">
        <v>29.5554</v>
      </c>
      <c r="JI53">
        <v>29.2931</v>
      </c>
      <c r="JJ53">
        <v>20.214</v>
      </c>
      <c r="JK53">
        <v>100</v>
      </c>
      <c r="JL53">
        <v>27.5627</v>
      </c>
      <c r="JM53">
        <v>600</v>
      </c>
      <c r="JN53">
        <v>22.27</v>
      </c>
      <c r="JO53">
        <v>94.773</v>
      </c>
      <c r="JP53">
        <v>100.853</v>
      </c>
    </row>
    <row r="54" spans="1:276">
      <c r="A54">
        <v>38</v>
      </c>
      <c r="B54">
        <v>1690558950.1</v>
      </c>
      <c r="C54">
        <v>4908.099999904633</v>
      </c>
      <c r="D54" t="s">
        <v>564</v>
      </c>
      <c r="E54" t="s">
        <v>565</v>
      </c>
      <c r="F54" t="s">
        <v>407</v>
      </c>
      <c r="I54" t="s">
        <v>408</v>
      </c>
      <c r="K54" t="s">
        <v>409</v>
      </c>
      <c r="L54" t="s">
        <v>410</v>
      </c>
      <c r="M54">
        <v>1690558950.1</v>
      </c>
      <c r="N54">
        <f>(O54)/1000</f>
        <v>0</v>
      </c>
      <c r="O54">
        <f>1000*CY54*AM54*(CU54-CV54)/(100*CN54*(1000-AM54*CU54))</f>
        <v>0</v>
      </c>
      <c r="P54">
        <f>CY54*AM54*(CT54-CS54*(1000-AM54*CV54)/(1000-AM54*CU54))/(100*CN54)</f>
        <v>0</v>
      </c>
      <c r="Q54">
        <f>CS54 - IF(AM54&gt;1, P54*CN54*100.0/(AO54*DG54), 0)</f>
        <v>0</v>
      </c>
      <c r="R54">
        <f>((X54-N54/2)*Q54-P54)/(X54+N54/2)</f>
        <v>0</v>
      </c>
      <c r="S54">
        <f>R54*(CZ54+DA54)/1000.0</f>
        <v>0</v>
      </c>
      <c r="T54">
        <f>(CS54 - IF(AM54&gt;1, P54*CN54*100.0/(AO54*DG54), 0))*(CZ54+DA54)/1000.0</f>
        <v>0</v>
      </c>
      <c r="U54">
        <f>2.0/((1/W54-1/V54)+SIGN(W54)*SQRT((1/W54-1/V54)*(1/W54-1/V54) + 4*CO54/((CO54+1)*(CO54+1))*(2*1/W54*1/V54-1/V54*1/V54)))</f>
        <v>0</v>
      </c>
      <c r="V54">
        <f>IF(LEFT(CP54,1)&lt;&gt;"0",IF(LEFT(CP54,1)="1",3.0,CQ54),$D$5+$E$5*(DG54*CZ54/($K$5*1000))+$F$5*(DG54*CZ54/($K$5*1000))*MAX(MIN(CN54,$J$5),$I$5)*MAX(MIN(CN54,$J$5),$I$5)+$G$5*MAX(MIN(CN54,$J$5),$I$5)*(DG54*CZ54/($K$5*1000))+$H$5*(DG54*CZ54/($K$5*1000))*(DG54*CZ54/($K$5*1000)))</f>
        <v>0</v>
      </c>
      <c r="W54">
        <f>N54*(1000-(1000*0.61365*exp(17.502*AA54/(240.97+AA54))/(CZ54+DA54)+CU54)/2)/(1000*0.61365*exp(17.502*AA54/(240.97+AA54))/(CZ54+DA54)-CU54)</f>
        <v>0</v>
      </c>
      <c r="X54">
        <f>1/((CO54+1)/(U54/1.6)+1/(V54/1.37)) + CO54/((CO54+1)/(U54/1.6) + CO54/(V54/1.37))</f>
        <v>0</v>
      </c>
      <c r="Y54">
        <f>(CJ54*CM54)</f>
        <v>0</v>
      </c>
      <c r="Z54">
        <f>(DB54+(Y54+2*0.95*5.67E-8*(((DB54+$B$7)+273)^4-(DB54+273)^4)-44100*N54)/(1.84*29.3*V54+8*0.95*5.67E-8*(DB54+273)^3))</f>
        <v>0</v>
      </c>
      <c r="AA54">
        <f>($C$7*DC54+$D$7*DD54+$E$7*Z54)</f>
        <v>0</v>
      </c>
      <c r="AB54">
        <f>0.61365*exp(17.502*AA54/(240.97+AA54))</f>
        <v>0</v>
      </c>
      <c r="AC54">
        <f>(AD54/AE54*100)</f>
        <v>0</v>
      </c>
      <c r="AD54">
        <f>CU54*(CZ54+DA54)/1000</f>
        <v>0</v>
      </c>
      <c r="AE54">
        <f>0.61365*exp(17.502*DB54/(240.97+DB54))</f>
        <v>0</v>
      </c>
      <c r="AF54">
        <f>(AB54-CU54*(CZ54+DA54)/1000)</f>
        <v>0</v>
      </c>
      <c r="AG54">
        <f>(-N54*44100)</f>
        <v>0</v>
      </c>
      <c r="AH54">
        <f>2*29.3*V54*0.92*(DB54-AA54)</f>
        <v>0</v>
      </c>
      <c r="AI54">
        <f>2*0.95*5.67E-8*(((DB54+$B$7)+273)^4-(AA54+273)^4)</f>
        <v>0</v>
      </c>
      <c r="AJ54">
        <f>Y54+AI54+AG54+AH54</f>
        <v>0</v>
      </c>
      <c r="AK54">
        <v>0</v>
      </c>
      <c r="AL54">
        <v>0</v>
      </c>
      <c r="AM54">
        <f>IF(AK54*$H$13&gt;=AO54,1.0,(AO54/(AO54-AK54*$H$13)))</f>
        <v>0</v>
      </c>
      <c r="AN54">
        <f>(AM54-1)*100</f>
        <v>0</v>
      </c>
      <c r="AO54">
        <f>MAX(0,($B$13+$C$13*DG54)/(1+$D$13*DG54)*CZ54/(DB54+273)*$E$13)</f>
        <v>0</v>
      </c>
      <c r="AP54" t="s">
        <v>526</v>
      </c>
      <c r="AQ54">
        <v>10437.7</v>
      </c>
      <c r="AR54">
        <v>573.4996</v>
      </c>
      <c r="AS54">
        <v>2079.73</v>
      </c>
      <c r="AT54">
        <f>1-AR54/AS54</f>
        <v>0</v>
      </c>
      <c r="AU54">
        <v>-2.02927310152528</v>
      </c>
      <c r="AV54" t="s">
        <v>566</v>
      </c>
      <c r="AW54">
        <v>10451.6</v>
      </c>
      <c r="AX54">
        <v>592.1930769230769</v>
      </c>
      <c r="AY54">
        <v>815.03</v>
      </c>
      <c r="AZ54">
        <f>1-AX54/AY54</f>
        <v>0</v>
      </c>
      <c r="BA54">
        <v>0.5</v>
      </c>
      <c r="BB54">
        <f>CK54</f>
        <v>0</v>
      </c>
      <c r="BC54">
        <f>P54</f>
        <v>0</v>
      </c>
      <c r="BD54">
        <f>AZ54*BA54*BB54</f>
        <v>0</v>
      </c>
      <c r="BE54">
        <f>(BC54-AU54)/BB54</f>
        <v>0</v>
      </c>
      <c r="BF54">
        <f>(AS54-AY54)/AY54</f>
        <v>0</v>
      </c>
      <c r="BG54">
        <f>AR54/(AT54+AR54/AY54)</f>
        <v>0</v>
      </c>
      <c r="BH54" t="s">
        <v>411</v>
      </c>
      <c r="BI54">
        <v>0</v>
      </c>
      <c r="BJ54">
        <f>IF(BI54&lt;&gt;0, BI54, BG54)</f>
        <v>0</v>
      </c>
      <c r="BK54">
        <f>1-BJ54/AY54</f>
        <v>0</v>
      </c>
      <c r="BL54">
        <f>(AY54-AX54)/(AY54-BJ54)</f>
        <v>0</v>
      </c>
      <c r="BM54">
        <f>(AS54-AY54)/(AS54-BJ54)</f>
        <v>0</v>
      </c>
      <c r="BN54">
        <f>(AY54-AX54)/(AY54-AR54)</f>
        <v>0</v>
      </c>
      <c r="BO54">
        <f>(AS54-AY54)/(AS54-AR54)</f>
        <v>0</v>
      </c>
      <c r="BP54">
        <f>(BL54*BJ54/AX54)</f>
        <v>0</v>
      </c>
      <c r="BQ54">
        <f>(1-BP54)</f>
        <v>0</v>
      </c>
      <c r="BR54" t="s">
        <v>411</v>
      </c>
      <c r="BS54" t="s">
        <v>411</v>
      </c>
      <c r="BT54" t="s">
        <v>411</v>
      </c>
      <c r="BU54" t="s">
        <v>411</v>
      </c>
      <c r="BV54" t="s">
        <v>411</v>
      </c>
      <c r="BW54" t="s">
        <v>411</v>
      </c>
      <c r="BX54" t="s">
        <v>411</v>
      </c>
      <c r="BY54" t="s">
        <v>411</v>
      </c>
      <c r="BZ54" t="s">
        <v>411</v>
      </c>
      <c r="CA54" t="s">
        <v>411</v>
      </c>
      <c r="CB54" t="s">
        <v>411</v>
      </c>
      <c r="CC54" t="s">
        <v>411</v>
      </c>
      <c r="CD54" t="s">
        <v>411</v>
      </c>
      <c r="CE54" t="s">
        <v>411</v>
      </c>
      <c r="CF54" t="s">
        <v>411</v>
      </c>
      <c r="CG54" t="s">
        <v>411</v>
      </c>
      <c r="CH54" t="s">
        <v>411</v>
      </c>
      <c r="CI54" t="s">
        <v>411</v>
      </c>
      <c r="CJ54">
        <f>$B$11*DH54+$C$11*DI54+$F$11*DT54*(1-DW54)</f>
        <v>0</v>
      </c>
      <c r="CK54">
        <f>CJ54*CL54</f>
        <v>0</v>
      </c>
      <c r="CL54">
        <f>($B$11*$D$9+$C$11*$D$9+$F$11*((EG54+DY54)/MAX(EG54+DY54+EH54, 0.1)*$I$9+EH54/MAX(EG54+DY54+EH54, 0.1)*$J$9))/($B$11+$C$11+$F$11)</f>
        <v>0</v>
      </c>
      <c r="CM54">
        <f>($B$11*$K$9+$C$11*$K$9+$F$11*((EG54+DY54)/MAX(EG54+DY54+EH54, 0.1)*$P$9+EH54/MAX(EG54+DY54+EH54, 0.1)*$Q$9))/($B$11+$C$11+$F$11)</f>
        <v>0</v>
      </c>
      <c r="CN54">
        <v>6</v>
      </c>
      <c r="CO54">
        <v>0.5</v>
      </c>
      <c r="CP54" t="s">
        <v>413</v>
      </c>
      <c r="CQ54">
        <v>2</v>
      </c>
      <c r="CR54">
        <v>1690558950.1</v>
      </c>
      <c r="CS54">
        <v>774.3049999999999</v>
      </c>
      <c r="CT54">
        <v>799.754</v>
      </c>
      <c r="CU54">
        <v>23.0552</v>
      </c>
      <c r="CV54">
        <v>20.9125</v>
      </c>
      <c r="CW54">
        <v>772.979</v>
      </c>
      <c r="CX54">
        <v>22.7732</v>
      </c>
      <c r="CY54">
        <v>600.306</v>
      </c>
      <c r="CZ54">
        <v>101.348</v>
      </c>
      <c r="DA54">
        <v>0.09921779999999999</v>
      </c>
      <c r="DB54">
        <v>28.5472</v>
      </c>
      <c r="DC54">
        <v>28.7498</v>
      </c>
      <c r="DD54">
        <v>999.9</v>
      </c>
      <c r="DE54">
        <v>0</v>
      </c>
      <c r="DF54">
        <v>0</v>
      </c>
      <c r="DG54">
        <v>10046.9</v>
      </c>
      <c r="DH54">
        <v>0</v>
      </c>
      <c r="DI54">
        <v>145.288</v>
      </c>
      <c r="DJ54">
        <v>-25.4493</v>
      </c>
      <c r="DK54">
        <v>792.578</v>
      </c>
      <c r="DL54">
        <v>816.836</v>
      </c>
      <c r="DM54">
        <v>2.14271</v>
      </c>
      <c r="DN54">
        <v>799.754</v>
      </c>
      <c r="DO54">
        <v>20.9125</v>
      </c>
      <c r="DP54">
        <v>2.33661</v>
      </c>
      <c r="DQ54">
        <v>2.11945</v>
      </c>
      <c r="DR54">
        <v>19.931</v>
      </c>
      <c r="DS54">
        <v>18.3661</v>
      </c>
      <c r="DT54">
        <v>1499.93</v>
      </c>
      <c r="DU54">
        <v>0.972996</v>
      </c>
      <c r="DV54">
        <v>0.0270038</v>
      </c>
      <c r="DW54">
        <v>0</v>
      </c>
      <c r="DX54">
        <v>592.89</v>
      </c>
      <c r="DY54">
        <v>4.99931</v>
      </c>
      <c r="DZ54">
        <v>10403.8</v>
      </c>
      <c r="EA54">
        <v>13258.6</v>
      </c>
      <c r="EB54">
        <v>37.812</v>
      </c>
      <c r="EC54">
        <v>38.812</v>
      </c>
      <c r="ED54">
        <v>38.062</v>
      </c>
      <c r="EE54">
        <v>38.25</v>
      </c>
      <c r="EF54">
        <v>39.062</v>
      </c>
      <c r="EG54">
        <v>1454.56</v>
      </c>
      <c r="EH54">
        <v>40.37</v>
      </c>
      <c r="EI54">
        <v>0</v>
      </c>
      <c r="EJ54">
        <v>139.0999999046326</v>
      </c>
      <c r="EK54">
        <v>0</v>
      </c>
      <c r="EL54">
        <v>592.1930769230769</v>
      </c>
      <c r="EM54">
        <v>4.869401704269321</v>
      </c>
      <c r="EN54">
        <v>56.59829078418743</v>
      </c>
      <c r="EO54">
        <v>10393.56538461539</v>
      </c>
      <c r="EP54">
        <v>15</v>
      </c>
      <c r="EQ54">
        <v>1690558900.6</v>
      </c>
      <c r="ER54" t="s">
        <v>567</v>
      </c>
      <c r="ES54">
        <v>1690558900.6</v>
      </c>
      <c r="ET54">
        <v>1690558900.1</v>
      </c>
      <c r="EU54">
        <v>35</v>
      </c>
      <c r="EV54">
        <v>0.107</v>
      </c>
      <c r="EW54">
        <v>-0.006</v>
      </c>
      <c r="EX54">
        <v>1.307</v>
      </c>
      <c r="EY54">
        <v>0.337</v>
      </c>
      <c r="EZ54">
        <v>800</v>
      </c>
      <c r="FA54">
        <v>25</v>
      </c>
      <c r="FB54">
        <v>0.1</v>
      </c>
      <c r="FC54">
        <v>0.16</v>
      </c>
      <c r="FD54">
        <v>-25.63392195121951</v>
      </c>
      <c r="FE54">
        <v>0.06747804878044705</v>
      </c>
      <c r="FF54">
        <v>0.05307136250506434</v>
      </c>
      <c r="FG54">
        <v>1</v>
      </c>
      <c r="FH54">
        <v>774.4036774193547</v>
      </c>
      <c r="FI54">
        <v>-1.332048387098395</v>
      </c>
      <c r="FJ54">
        <v>0.1093489198131807</v>
      </c>
      <c r="FK54">
        <v>1</v>
      </c>
      <c r="FL54">
        <v>2.794958536585366</v>
      </c>
      <c r="FM54">
        <v>-3.382861881533105</v>
      </c>
      <c r="FN54">
        <v>0.3345313544206901</v>
      </c>
      <c r="FO54">
        <v>0</v>
      </c>
      <c r="FP54">
        <v>23.40216451612903</v>
      </c>
      <c r="FQ54">
        <v>-3.379320967741957</v>
      </c>
      <c r="FR54">
        <v>0.2556109803138824</v>
      </c>
      <c r="FS54">
        <v>0</v>
      </c>
      <c r="FT54">
        <v>2</v>
      </c>
      <c r="FU54">
        <v>4</v>
      </c>
      <c r="FV54" t="s">
        <v>432</v>
      </c>
      <c r="FW54">
        <v>3.1755</v>
      </c>
      <c r="FX54">
        <v>2.79661</v>
      </c>
      <c r="FY54">
        <v>0.161623</v>
      </c>
      <c r="FZ54">
        <v>0.166081</v>
      </c>
      <c r="GA54">
        <v>0.116385</v>
      </c>
      <c r="GB54">
        <v>0.109721</v>
      </c>
      <c r="GC54">
        <v>26073</v>
      </c>
      <c r="GD54">
        <v>20669.5</v>
      </c>
      <c r="GE54">
        <v>29079.6</v>
      </c>
      <c r="GF54">
        <v>24291.9</v>
      </c>
      <c r="GG54">
        <v>32683.2</v>
      </c>
      <c r="GH54">
        <v>31561.5</v>
      </c>
      <c r="GI54">
        <v>40117.2</v>
      </c>
      <c r="GJ54">
        <v>39632.8</v>
      </c>
      <c r="GK54">
        <v>2.1372</v>
      </c>
      <c r="GL54">
        <v>1.84853</v>
      </c>
      <c r="GM54">
        <v>0.115819</v>
      </c>
      <c r="GN54">
        <v>0</v>
      </c>
      <c r="GO54">
        <v>26.8582</v>
      </c>
      <c r="GP54">
        <v>999.9</v>
      </c>
      <c r="GQ54">
        <v>60.5</v>
      </c>
      <c r="GR54">
        <v>31.2</v>
      </c>
      <c r="GS54">
        <v>27.2388</v>
      </c>
      <c r="GT54">
        <v>61.5544</v>
      </c>
      <c r="GU54">
        <v>32.2075</v>
      </c>
      <c r="GV54">
        <v>1</v>
      </c>
      <c r="GW54">
        <v>0.195394</v>
      </c>
      <c r="GX54">
        <v>0.0253513</v>
      </c>
      <c r="GY54">
        <v>20.2658</v>
      </c>
      <c r="GZ54">
        <v>5.22358</v>
      </c>
      <c r="HA54">
        <v>11.9101</v>
      </c>
      <c r="HB54">
        <v>4.9632</v>
      </c>
      <c r="HC54">
        <v>3.29137</v>
      </c>
      <c r="HD54">
        <v>9999</v>
      </c>
      <c r="HE54">
        <v>9999</v>
      </c>
      <c r="HF54">
        <v>9999</v>
      </c>
      <c r="HG54">
        <v>999.9</v>
      </c>
      <c r="HH54">
        <v>1.87686</v>
      </c>
      <c r="HI54">
        <v>1.87515</v>
      </c>
      <c r="HJ54">
        <v>1.87393</v>
      </c>
      <c r="HK54">
        <v>1.87309</v>
      </c>
      <c r="HL54">
        <v>1.87458</v>
      </c>
      <c r="HM54">
        <v>1.86952</v>
      </c>
      <c r="HN54">
        <v>1.87378</v>
      </c>
      <c r="HO54">
        <v>1.87881</v>
      </c>
      <c r="HP54">
        <v>0</v>
      </c>
      <c r="HQ54">
        <v>0</v>
      </c>
      <c r="HR54">
        <v>0</v>
      </c>
      <c r="HS54">
        <v>0</v>
      </c>
      <c r="HT54" t="s">
        <v>416</v>
      </c>
      <c r="HU54" t="s">
        <v>417</v>
      </c>
      <c r="HV54" t="s">
        <v>418</v>
      </c>
      <c r="HW54" t="s">
        <v>419</v>
      </c>
      <c r="HX54" t="s">
        <v>419</v>
      </c>
      <c r="HY54" t="s">
        <v>418</v>
      </c>
      <c r="HZ54">
        <v>0</v>
      </c>
      <c r="IA54">
        <v>100</v>
      </c>
      <c r="IB54">
        <v>100</v>
      </c>
      <c r="IC54">
        <v>1.326</v>
      </c>
      <c r="ID54">
        <v>0.282</v>
      </c>
      <c r="IE54">
        <v>1.372434283121031</v>
      </c>
      <c r="IF54">
        <v>0.0006505169527216642</v>
      </c>
      <c r="IG54">
        <v>-9.946525650119643E-07</v>
      </c>
      <c r="IH54">
        <v>9.726639054903232E-11</v>
      </c>
      <c r="II54">
        <v>-0.08140665933910149</v>
      </c>
      <c r="IJ54">
        <v>-0.001002495894158835</v>
      </c>
      <c r="IK54">
        <v>0.0007384742138202362</v>
      </c>
      <c r="IL54">
        <v>2.770066711642725E-07</v>
      </c>
      <c r="IM54">
        <v>0</v>
      </c>
      <c r="IN54">
        <v>1810</v>
      </c>
      <c r="IO54">
        <v>1</v>
      </c>
      <c r="IP54">
        <v>29</v>
      </c>
      <c r="IQ54">
        <v>0.8</v>
      </c>
      <c r="IR54">
        <v>0.8</v>
      </c>
      <c r="IS54">
        <v>1.8457</v>
      </c>
      <c r="IT54">
        <v>2.43164</v>
      </c>
      <c r="IU54">
        <v>1.42578</v>
      </c>
      <c r="IV54">
        <v>2.27173</v>
      </c>
      <c r="IW54">
        <v>1.54785</v>
      </c>
      <c r="IX54">
        <v>2.49878</v>
      </c>
      <c r="IY54">
        <v>35.3596</v>
      </c>
      <c r="IZ54">
        <v>14.8413</v>
      </c>
      <c r="JA54">
        <v>18</v>
      </c>
      <c r="JB54">
        <v>631.033</v>
      </c>
      <c r="JC54">
        <v>433.817</v>
      </c>
      <c r="JD54">
        <v>26.9615</v>
      </c>
      <c r="JE54">
        <v>29.6796</v>
      </c>
      <c r="JF54">
        <v>30.0005</v>
      </c>
      <c r="JG54">
        <v>29.6575</v>
      </c>
      <c r="JH54">
        <v>29.6057</v>
      </c>
      <c r="JI54">
        <v>36.9548</v>
      </c>
      <c r="JJ54">
        <v>23.0723</v>
      </c>
      <c r="JK54">
        <v>99.2551</v>
      </c>
      <c r="JL54">
        <v>26.9596</v>
      </c>
      <c r="JM54">
        <v>800</v>
      </c>
      <c r="JN54">
        <v>21.6839</v>
      </c>
      <c r="JO54">
        <v>94.7555</v>
      </c>
      <c r="JP54">
        <v>100.833</v>
      </c>
    </row>
    <row r="55" spans="1:276">
      <c r="A55">
        <v>39</v>
      </c>
      <c r="B55">
        <v>1690559027.1</v>
      </c>
      <c r="C55">
        <v>4985.099999904633</v>
      </c>
      <c r="D55" t="s">
        <v>568</v>
      </c>
      <c r="E55" t="s">
        <v>569</v>
      </c>
      <c r="F55" t="s">
        <v>407</v>
      </c>
      <c r="I55" t="s">
        <v>408</v>
      </c>
      <c r="K55" t="s">
        <v>409</v>
      </c>
      <c r="L55" t="s">
        <v>410</v>
      </c>
      <c r="M55">
        <v>1690559027.1</v>
      </c>
      <c r="N55">
        <f>(O55)/1000</f>
        <v>0</v>
      </c>
      <c r="O55">
        <f>1000*CY55*AM55*(CU55-CV55)/(100*CN55*(1000-AM55*CU55))</f>
        <v>0</v>
      </c>
      <c r="P55">
        <f>CY55*AM55*(CT55-CS55*(1000-AM55*CV55)/(1000-AM55*CU55))/(100*CN55)</f>
        <v>0</v>
      </c>
      <c r="Q55">
        <f>CS55 - IF(AM55&gt;1, P55*CN55*100.0/(AO55*DG55), 0)</f>
        <v>0</v>
      </c>
      <c r="R55">
        <f>((X55-N55/2)*Q55-P55)/(X55+N55/2)</f>
        <v>0</v>
      </c>
      <c r="S55">
        <f>R55*(CZ55+DA55)/1000.0</f>
        <v>0</v>
      </c>
      <c r="T55">
        <f>(CS55 - IF(AM55&gt;1, P55*CN55*100.0/(AO55*DG55), 0))*(CZ55+DA55)/1000.0</f>
        <v>0</v>
      </c>
      <c r="U55">
        <f>2.0/((1/W55-1/V55)+SIGN(W55)*SQRT((1/W55-1/V55)*(1/W55-1/V55) + 4*CO55/((CO55+1)*(CO55+1))*(2*1/W55*1/V55-1/V55*1/V55)))</f>
        <v>0</v>
      </c>
      <c r="V55">
        <f>IF(LEFT(CP55,1)&lt;&gt;"0",IF(LEFT(CP55,1)="1",3.0,CQ55),$D$5+$E$5*(DG55*CZ55/($K$5*1000))+$F$5*(DG55*CZ55/($K$5*1000))*MAX(MIN(CN55,$J$5),$I$5)*MAX(MIN(CN55,$J$5),$I$5)+$G$5*MAX(MIN(CN55,$J$5),$I$5)*(DG55*CZ55/($K$5*1000))+$H$5*(DG55*CZ55/($K$5*1000))*(DG55*CZ55/($K$5*1000)))</f>
        <v>0</v>
      </c>
      <c r="W55">
        <f>N55*(1000-(1000*0.61365*exp(17.502*AA55/(240.97+AA55))/(CZ55+DA55)+CU55)/2)/(1000*0.61365*exp(17.502*AA55/(240.97+AA55))/(CZ55+DA55)-CU55)</f>
        <v>0</v>
      </c>
      <c r="X55">
        <f>1/((CO55+1)/(U55/1.6)+1/(V55/1.37)) + CO55/((CO55+1)/(U55/1.6) + CO55/(V55/1.37))</f>
        <v>0</v>
      </c>
      <c r="Y55">
        <f>(CJ55*CM55)</f>
        <v>0</v>
      </c>
      <c r="Z55">
        <f>(DB55+(Y55+2*0.95*5.67E-8*(((DB55+$B$7)+273)^4-(DB55+273)^4)-44100*N55)/(1.84*29.3*V55+8*0.95*5.67E-8*(DB55+273)^3))</f>
        <v>0</v>
      </c>
      <c r="AA55">
        <f>($C$7*DC55+$D$7*DD55+$E$7*Z55)</f>
        <v>0</v>
      </c>
      <c r="AB55">
        <f>0.61365*exp(17.502*AA55/(240.97+AA55))</f>
        <v>0</v>
      </c>
      <c r="AC55">
        <f>(AD55/AE55*100)</f>
        <v>0</v>
      </c>
      <c r="AD55">
        <f>CU55*(CZ55+DA55)/1000</f>
        <v>0</v>
      </c>
      <c r="AE55">
        <f>0.61365*exp(17.502*DB55/(240.97+DB55))</f>
        <v>0</v>
      </c>
      <c r="AF55">
        <f>(AB55-CU55*(CZ55+DA55)/1000)</f>
        <v>0</v>
      </c>
      <c r="AG55">
        <f>(-N55*44100)</f>
        <v>0</v>
      </c>
      <c r="AH55">
        <f>2*29.3*V55*0.92*(DB55-AA55)</f>
        <v>0</v>
      </c>
      <c r="AI55">
        <f>2*0.95*5.67E-8*(((DB55+$B$7)+273)^4-(AA55+273)^4)</f>
        <v>0</v>
      </c>
      <c r="AJ55">
        <f>Y55+AI55+AG55+AH55</f>
        <v>0</v>
      </c>
      <c r="AK55">
        <v>0</v>
      </c>
      <c r="AL55">
        <v>0</v>
      </c>
      <c r="AM55">
        <f>IF(AK55*$H$13&gt;=AO55,1.0,(AO55/(AO55-AK55*$H$13)))</f>
        <v>0</v>
      </c>
      <c r="AN55">
        <f>(AM55-1)*100</f>
        <v>0</v>
      </c>
      <c r="AO55">
        <f>MAX(0,($B$13+$C$13*DG55)/(1+$D$13*DG55)*CZ55/(DB55+273)*$E$13)</f>
        <v>0</v>
      </c>
      <c r="AP55" t="s">
        <v>526</v>
      </c>
      <c r="AQ55">
        <v>10437.7</v>
      </c>
      <c r="AR55">
        <v>573.4996</v>
      </c>
      <c r="AS55">
        <v>2079.73</v>
      </c>
      <c r="AT55">
        <f>1-AR55/AS55</f>
        <v>0</v>
      </c>
      <c r="AU55">
        <v>-2.02927310152528</v>
      </c>
      <c r="AV55" t="s">
        <v>570</v>
      </c>
      <c r="AW55">
        <v>10451.4</v>
      </c>
      <c r="AX55">
        <v>610.27732</v>
      </c>
      <c r="AY55">
        <v>847.6900000000001</v>
      </c>
      <c r="AZ55">
        <f>1-AX55/AY55</f>
        <v>0</v>
      </c>
      <c r="BA55">
        <v>0.5</v>
      </c>
      <c r="BB55">
        <f>CK55</f>
        <v>0</v>
      </c>
      <c r="BC55">
        <f>P55</f>
        <v>0</v>
      </c>
      <c r="BD55">
        <f>AZ55*BA55*BB55</f>
        <v>0</v>
      </c>
      <c r="BE55">
        <f>(BC55-AU55)/BB55</f>
        <v>0</v>
      </c>
      <c r="BF55">
        <f>(AS55-AY55)/AY55</f>
        <v>0</v>
      </c>
      <c r="BG55">
        <f>AR55/(AT55+AR55/AY55)</f>
        <v>0</v>
      </c>
      <c r="BH55" t="s">
        <v>411</v>
      </c>
      <c r="BI55">
        <v>0</v>
      </c>
      <c r="BJ55">
        <f>IF(BI55&lt;&gt;0, BI55, BG55)</f>
        <v>0</v>
      </c>
      <c r="BK55">
        <f>1-BJ55/AY55</f>
        <v>0</v>
      </c>
      <c r="BL55">
        <f>(AY55-AX55)/(AY55-BJ55)</f>
        <v>0</v>
      </c>
      <c r="BM55">
        <f>(AS55-AY55)/(AS55-BJ55)</f>
        <v>0</v>
      </c>
      <c r="BN55">
        <f>(AY55-AX55)/(AY55-AR55)</f>
        <v>0</v>
      </c>
      <c r="BO55">
        <f>(AS55-AY55)/(AS55-AR55)</f>
        <v>0</v>
      </c>
      <c r="BP55">
        <f>(BL55*BJ55/AX55)</f>
        <v>0</v>
      </c>
      <c r="BQ55">
        <f>(1-BP55)</f>
        <v>0</v>
      </c>
      <c r="BR55" t="s">
        <v>411</v>
      </c>
      <c r="BS55" t="s">
        <v>411</v>
      </c>
      <c r="BT55" t="s">
        <v>411</v>
      </c>
      <c r="BU55" t="s">
        <v>411</v>
      </c>
      <c r="BV55" t="s">
        <v>411</v>
      </c>
      <c r="BW55" t="s">
        <v>411</v>
      </c>
      <c r="BX55" t="s">
        <v>411</v>
      </c>
      <c r="BY55" t="s">
        <v>411</v>
      </c>
      <c r="BZ55" t="s">
        <v>411</v>
      </c>
      <c r="CA55" t="s">
        <v>411</v>
      </c>
      <c r="CB55" t="s">
        <v>411</v>
      </c>
      <c r="CC55" t="s">
        <v>411</v>
      </c>
      <c r="CD55" t="s">
        <v>411</v>
      </c>
      <c r="CE55" t="s">
        <v>411</v>
      </c>
      <c r="CF55" t="s">
        <v>411</v>
      </c>
      <c r="CG55" t="s">
        <v>411</v>
      </c>
      <c r="CH55" t="s">
        <v>411</v>
      </c>
      <c r="CI55" t="s">
        <v>411</v>
      </c>
      <c r="CJ55">
        <f>$B$11*DH55+$C$11*DI55+$F$11*DT55*(1-DW55)</f>
        <v>0</v>
      </c>
      <c r="CK55">
        <f>CJ55*CL55</f>
        <v>0</v>
      </c>
      <c r="CL55">
        <f>($B$11*$D$9+$C$11*$D$9+$F$11*((EG55+DY55)/MAX(EG55+DY55+EH55, 0.1)*$I$9+EH55/MAX(EG55+DY55+EH55, 0.1)*$J$9))/($B$11+$C$11+$F$11)</f>
        <v>0</v>
      </c>
      <c r="CM55">
        <f>($B$11*$K$9+$C$11*$K$9+$F$11*((EG55+DY55)/MAX(EG55+DY55+EH55, 0.1)*$P$9+EH55/MAX(EG55+DY55+EH55, 0.1)*$Q$9))/($B$11+$C$11+$F$11)</f>
        <v>0</v>
      </c>
      <c r="CN55">
        <v>6</v>
      </c>
      <c r="CO55">
        <v>0.5</v>
      </c>
      <c r="CP55" t="s">
        <v>413</v>
      </c>
      <c r="CQ55">
        <v>2</v>
      </c>
      <c r="CR55">
        <v>1690559027.1</v>
      </c>
      <c r="CS55">
        <v>970.825</v>
      </c>
      <c r="CT55">
        <v>1000.06</v>
      </c>
      <c r="CU55">
        <v>24.3991</v>
      </c>
      <c r="CV55">
        <v>22.8557</v>
      </c>
      <c r="CW55">
        <v>969.758</v>
      </c>
      <c r="CX55">
        <v>24.0729</v>
      </c>
      <c r="CY55">
        <v>600.123</v>
      </c>
      <c r="CZ55">
        <v>101.347</v>
      </c>
      <c r="DA55">
        <v>0.100042</v>
      </c>
      <c r="DB55">
        <v>28.507</v>
      </c>
      <c r="DC55">
        <v>28.7209</v>
      </c>
      <c r="DD55">
        <v>999.9</v>
      </c>
      <c r="DE55">
        <v>0</v>
      </c>
      <c r="DF55">
        <v>0</v>
      </c>
      <c r="DG55">
        <v>9993.120000000001</v>
      </c>
      <c r="DH55">
        <v>0</v>
      </c>
      <c r="DI55">
        <v>123.303</v>
      </c>
      <c r="DJ55">
        <v>-29.1482</v>
      </c>
      <c r="DK55">
        <v>995.197</v>
      </c>
      <c r="DL55">
        <v>1023.45</v>
      </c>
      <c r="DM55">
        <v>1.54342</v>
      </c>
      <c r="DN55">
        <v>1000.06</v>
      </c>
      <c r="DO55">
        <v>22.8557</v>
      </c>
      <c r="DP55">
        <v>2.47277</v>
      </c>
      <c r="DQ55">
        <v>2.31635</v>
      </c>
      <c r="DR55">
        <v>20.8484</v>
      </c>
      <c r="DS55">
        <v>19.7905</v>
      </c>
      <c r="DT55">
        <v>1500.2</v>
      </c>
      <c r="DU55">
        <v>0.972996</v>
      </c>
      <c r="DV55">
        <v>0.0270038</v>
      </c>
      <c r="DW55">
        <v>0</v>
      </c>
      <c r="DX55">
        <v>609.289</v>
      </c>
      <c r="DY55">
        <v>4.99931</v>
      </c>
      <c r="DZ55">
        <v>10675.9</v>
      </c>
      <c r="EA55">
        <v>13261</v>
      </c>
      <c r="EB55">
        <v>37.937</v>
      </c>
      <c r="EC55">
        <v>38.937</v>
      </c>
      <c r="ED55">
        <v>38.187</v>
      </c>
      <c r="EE55">
        <v>38.375</v>
      </c>
      <c r="EF55">
        <v>39.125</v>
      </c>
      <c r="EG55">
        <v>1454.82</v>
      </c>
      <c r="EH55">
        <v>40.38</v>
      </c>
      <c r="EI55">
        <v>0</v>
      </c>
      <c r="EJ55">
        <v>76.89999985694885</v>
      </c>
      <c r="EK55">
        <v>0</v>
      </c>
      <c r="EL55">
        <v>610.27732</v>
      </c>
      <c r="EM55">
        <v>-8.739769255812588</v>
      </c>
      <c r="EN55">
        <v>-336.5461544126668</v>
      </c>
      <c r="EO55">
        <v>10718.432</v>
      </c>
      <c r="EP55">
        <v>15</v>
      </c>
      <c r="EQ55">
        <v>1690559067.6</v>
      </c>
      <c r="ER55" t="s">
        <v>571</v>
      </c>
      <c r="ES55">
        <v>1690559067.6</v>
      </c>
      <c r="ET55">
        <v>1690558900.1</v>
      </c>
      <c r="EU55">
        <v>36</v>
      </c>
      <c r="EV55">
        <v>-0.039</v>
      </c>
      <c r="EW55">
        <v>-0.006</v>
      </c>
      <c r="EX55">
        <v>1.067</v>
      </c>
      <c r="EY55">
        <v>0.337</v>
      </c>
      <c r="EZ55">
        <v>1020</v>
      </c>
      <c r="FA55">
        <v>25</v>
      </c>
      <c r="FB55">
        <v>0.16</v>
      </c>
      <c r="FC55">
        <v>0.16</v>
      </c>
      <c r="FD55">
        <v>-29.25615609756098</v>
      </c>
      <c r="FE55">
        <v>1.123572125435575</v>
      </c>
      <c r="FF55">
        <v>0.1218324560241174</v>
      </c>
      <c r="FG55">
        <v>1</v>
      </c>
      <c r="FH55">
        <v>970.7846129032257</v>
      </c>
      <c r="FI55">
        <v>1.242580645159422</v>
      </c>
      <c r="FJ55">
        <v>0.0997317943348459</v>
      </c>
      <c r="FK55">
        <v>1</v>
      </c>
      <c r="FL55">
        <v>1.445065609756097</v>
      </c>
      <c r="FM55">
        <v>0.1230980487804857</v>
      </c>
      <c r="FN55">
        <v>0.02850994401178346</v>
      </c>
      <c r="FO55">
        <v>1</v>
      </c>
      <c r="FP55">
        <v>24.35137741935484</v>
      </c>
      <c r="FQ55">
        <v>0.4057306451612634</v>
      </c>
      <c r="FR55">
        <v>0.03036701000372067</v>
      </c>
      <c r="FS55">
        <v>1</v>
      </c>
      <c r="FT55">
        <v>4</v>
      </c>
      <c r="FU55">
        <v>4</v>
      </c>
      <c r="FV55" t="s">
        <v>415</v>
      </c>
      <c r="FW55">
        <v>3.17499</v>
      </c>
      <c r="FX55">
        <v>2.79694</v>
      </c>
      <c r="FY55">
        <v>0.187688</v>
      </c>
      <c r="FZ55">
        <v>0.192293</v>
      </c>
      <c r="GA55">
        <v>0.12097</v>
      </c>
      <c r="GB55">
        <v>0.11669</v>
      </c>
      <c r="GC55">
        <v>25256.4</v>
      </c>
      <c r="GD55">
        <v>20015.1</v>
      </c>
      <c r="GE55">
        <v>29074.1</v>
      </c>
      <c r="GF55">
        <v>24287.3</v>
      </c>
      <c r="GG55">
        <v>32506.2</v>
      </c>
      <c r="GH55">
        <v>31306.9</v>
      </c>
      <c r="GI55">
        <v>40110.1</v>
      </c>
      <c r="GJ55">
        <v>39625.5</v>
      </c>
      <c r="GK55">
        <v>2.13552</v>
      </c>
      <c r="GL55">
        <v>1.85085</v>
      </c>
      <c r="GM55">
        <v>0.113323</v>
      </c>
      <c r="GN55">
        <v>0</v>
      </c>
      <c r="GO55">
        <v>26.8701</v>
      </c>
      <c r="GP55">
        <v>999.9</v>
      </c>
      <c r="GQ55">
        <v>60.6</v>
      </c>
      <c r="GR55">
        <v>31.2</v>
      </c>
      <c r="GS55">
        <v>27.2849</v>
      </c>
      <c r="GT55">
        <v>61.9844</v>
      </c>
      <c r="GU55">
        <v>32.2957</v>
      </c>
      <c r="GV55">
        <v>1</v>
      </c>
      <c r="GW55">
        <v>0.203801</v>
      </c>
      <c r="GX55">
        <v>-0.586329</v>
      </c>
      <c r="GY55">
        <v>20.2647</v>
      </c>
      <c r="GZ55">
        <v>5.22717</v>
      </c>
      <c r="HA55">
        <v>11.9113</v>
      </c>
      <c r="HB55">
        <v>4.96375</v>
      </c>
      <c r="HC55">
        <v>3.292</v>
      </c>
      <c r="HD55">
        <v>9999</v>
      </c>
      <c r="HE55">
        <v>9999</v>
      </c>
      <c r="HF55">
        <v>9999</v>
      </c>
      <c r="HG55">
        <v>999.9</v>
      </c>
      <c r="HH55">
        <v>1.8769</v>
      </c>
      <c r="HI55">
        <v>1.87515</v>
      </c>
      <c r="HJ55">
        <v>1.87394</v>
      </c>
      <c r="HK55">
        <v>1.87309</v>
      </c>
      <c r="HL55">
        <v>1.87456</v>
      </c>
      <c r="HM55">
        <v>1.86953</v>
      </c>
      <c r="HN55">
        <v>1.87378</v>
      </c>
      <c r="HO55">
        <v>1.87881</v>
      </c>
      <c r="HP55">
        <v>0</v>
      </c>
      <c r="HQ55">
        <v>0</v>
      </c>
      <c r="HR55">
        <v>0</v>
      </c>
      <c r="HS55">
        <v>0</v>
      </c>
      <c r="HT55" t="s">
        <v>416</v>
      </c>
      <c r="HU55" t="s">
        <v>417</v>
      </c>
      <c r="HV55" t="s">
        <v>418</v>
      </c>
      <c r="HW55" t="s">
        <v>419</v>
      </c>
      <c r="HX55" t="s">
        <v>419</v>
      </c>
      <c r="HY55" t="s">
        <v>418</v>
      </c>
      <c r="HZ55">
        <v>0</v>
      </c>
      <c r="IA55">
        <v>100</v>
      </c>
      <c r="IB55">
        <v>100</v>
      </c>
      <c r="IC55">
        <v>1.067</v>
      </c>
      <c r="ID55">
        <v>0.3262</v>
      </c>
      <c r="IE55">
        <v>1.372434283121031</v>
      </c>
      <c r="IF55">
        <v>0.0006505169527216642</v>
      </c>
      <c r="IG55">
        <v>-9.946525650119643E-07</v>
      </c>
      <c r="IH55">
        <v>9.726639054903232E-11</v>
      </c>
      <c r="II55">
        <v>-0.08140665933910149</v>
      </c>
      <c r="IJ55">
        <v>-0.001002495894158835</v>
      </c>
      <c r="IK55">
        <v>0.0007384742138202362</v>
      </c>
      <c r="IL55">
        <v>2.770066711642725E-07</v>
      </c>
      <c r="IM55">
        <v>0</v>
      </c>
      <c r="IN55">
        <v>1810</v>
      </c>
      <c r="IO55">
        <v>1</v>
      </c>
      <c r="IP55">
        <v>29</v>
      </c>
      <c r="IQ55">
        <v>2.1</v>
      </c>
      <c r="IR55">
        <v>2.1</v>
      </c>
      <c r="IS55">
        <v>2.2168</v>
      </c>
      <c r="IT55">
        <v>2.42432</v>
      </c>
      <c r="IU55">
        <v>1.42578</v>
      </c>
      <c r="IV55">
        <v>2.27051</v>
      </c>
      <c r="IW55">
        <v>1.54785</v>
      </c>
      <c r="IX55">
        <v>2.47559</v>
      </c>
      <c r="IY55">
        <v>35.3596</v>
      </c>
      <c r="IZ55">
        <v>14.8238</v>
      </c>
      <c r="JA55">
        <v>18</v>
      </c>
      <c r="JB55">
        <v>630.51</v>
      </c>
      <c r="JC55">
        <v>435.661</v>
      </c>
      <c r="JD55">
        <v>26.5697</v>
      </c>
      <c r="JE55">
        <v>29.7654</v>
      </c>
      <c r="JF55">
        <v>30.0001</v>
      </c>
      <c r="JG55">
        <v>29.7289</v>
      </c>
      <c r="JH55">
        <v>29.6724</v>
      </c>
      <c r="JI55">
        <v>44.3838</v>
      </c>
      <c r="JJ55">
        <v>18.8089</v>
      </c>
      <c r="JK55">
        <v>99.2551</v>
      </c>
      <c r="JL55">
        <v>26.7183</v>
      </c>
      <c r="JM55">
        <v>1000</v>
      </c>
      <c r="JN55">
        <v>22.6965</v>
      </c>
      <c r="JO55">
        <v>94.7383</v>
      </c>
      <c r="JP55">
        <v>100.815</v>
      </c>
    </row>
    <row r="56" spans="1:276">
      <c r="A56">
        <v>40</v>
      </c>
      <c r="B56">
        <v>1690559188.6</v>
      </c>
      <c r="C56">
        <v>5146.599999904633</v>
      </c>
      <c r="D56" t="s">
        <v>572</v>
      </c>
      <c r="E56" t="s">
        <v>573</v>
      </c>
      <c r="F56" t="s">
        <v>407</v>
      </c>
      <c r="I56" t="s">
        <v>408</v>
      </c>
      <c r="K56" t="s">
        <v>409</v>
      </c>
      <c r="L56" t="s">
        <v>410</v>
      </c>
      <c r="M56">
        <v>1690559188.6</v>
      </c>
      <c r="N56">
        <f>(O56)/1000</f>
        <v>0</v>
      </c>
      <c r="O56">
        <f>1000*CY56*AM56*(CU56-CV56)/(100*CN56*(1000-AM56*CU56))</f>
        <v>0</v>
      </c>
      <c r="P56">
        <f>CY56*AM56*(CT56-CS56*(1000-AM56*CV56)/(1000-AM56*CU56))/(100*CN56)</f>
        <v>0</v>
      </c>
      <c r="Q56">
        <f>CS56 - IF(AM56&gt;1, P56*CN56*100.0/(AO56*DG56), 0)</f>
        <v>0</v>
      </c>
      <c r="R56">
        <f>((X56-N56/2)*Q56-P56)/(X56+N56/2)</f>
        <v>0</v>
      </c>
      <c r="S56">
        <f>R56*(CZ56+DA56)/1000.0</f>
        <v>0</v>
      </c>
      <c r="T56">
        <f>(CS56 - IF(AM56&gt;1, P56*CN56*100.0/(AO56*DG56), 0))*(CZ56+DA56)/1000.0</f>
        <v>0</v>
      </c>
      <c r="U56">
        <f>2.0/((1/W56-1/V56)+SIGN(W56)*SQRT((1/W56-1/V56)*(1/W56-1/V56) + 4*CO56/((CO56+1)*(CO56+1))*(2*1/W56*1/V56-1/V56*1/V56)))</f>
        <v>0</v>
      </c>
      <c r="V56">
        <f>IF(LEFT(CP56,1)&lt;&gt;"0",IF(LEFT(CP56,1)="1",3.0,CQ56),$D$5+$E$5*(DG56*CZ56/($K$5*1000))+$F$5*(DG56*CZ56/($K$5*1000))*MAX(MIN(CN56,$J$5),$I$5)*MAX(MIN(CN56,$J$5),$I$5)+$G$5*MAX(MIN(CN56,$J$5),$I$5)*(DG56*CZ56/($K$5*1000))+$H$5*(DG56*CZ56/($K$5*1000))*(DG56*CZ56/($K$5*1000)))</f>
        <v>0</v>
      </c>
      <c r="W56">
        <f>N56*(1000-(1000*0.61365*exp(17.502*AA56/(240.97+AA56))/(CZ56+DA56)+CU56)/2)/(1000*0.61365*exp(17.502*AA56/(240.97+AA56))/(CZ56+DA56)-CU56)</f>
        <v>0</v>
      </c>
      <c r="X56">
        <f>1/((CO56+1)/(U56/1.6)+1/(V56/1.37)) + CO56/((CO56+1)/(U56/1.6) + CO56/(V56/1.37))</f>
        <v>0</v>
      </c>
      <c r="Y56">
        <f>(CJ56*CM56)</f>
        <v>0</v>
      </c>
      <c r="Z56">
        <f>(DB56+(Y56+2*0.95*5.67E-8*(((DB56+$B$7)+273)^4-(DB56+273)^4)-44100*N56)/(1.84*29.3*V56+8*0.95*5.67E-8*(DB56+273)^3))</f>
        <v>0</v>
      </c>
      <c r="AA56">
        <f>($C$7*DC56+$D$7*DD56+$E$7*Z56)</f>
        <v>0</v>
      </c>
      <c r="AB56">
        <f>0.61365*exp(17.502*AA56/(240.97+AA56))</f>
        <v>0</v>
      </c>
      <c r="AC56">
        <f>(AD56/AE56*100)</f>
        <v>0</v>
      </c>
      <c r="AD56">
        <f>CU56*(CZ56+DA56)/1000</f>
        <v>0</v>
      </c>
      <c r="AE56">
        <f>0.61365*exp(17.502*DB56/(240.97+DB56))</f>
        <v>0</v>
      </c>
      <c r="AF56">
        <f>(AB56-CU56*(CZ56+DA56)/1000)</f>
        <v>0</v>
      </c>
      <c r="AG56">
        <f>(-N56*44100)</f>
        <v>0</v>
      </c>
      <c r="AH56">
        <f>2*29.3*V56*0.92*(DB56-AA56)</f>
        <v>0</v>
      </c>
      <c r="AI56">
        <f>2*0.95*5.67E-8*(((DB56+$B$7)+273)^4-(AA56+273)^4)</f>
        <v>0</v>
      </c>
      <c r="AJ56">
        <f>Y56+AI56+AG56+AH56</f>
        <v>0</v>
      </c>
      <c r="AK56">
        <v>0</v>
      </c>
      <c r="AL56">
        <v>0</v>
      </c>
      <c r="AM56">
        <f>IF(AK56*$H$13&gt;=AO56,1.0,(AO56/(AO56-AK56*$H$13)))</f>
        <v>0</v>
      </c>
      <c r="AN56">
        <f>(AM56-1)*100</f>
        <v>0</v>
      </c>
      <c r="AO56">
        <f>MAX(0,($B$13+$C$13*DG56)/(1+$D$13*DG56)*CZ56/(DB56+273)*$E$13)</f>
        <v>0</v>
      </c>
      <c r="AP56" t="s">
        <v>526</v>
      </c>
      <c r="AQ56">
        <v>10437.7</v>
      </c>
      <c r="AR56">
        <v>573.4996</v>
      </c>
      <c r="AS56">
        <v>2079.73</v>
      </c>
      <c r="AT56">
        <f>1-AR56/AS56</f>
        <v>0</v>
      </c>
      <c r="AU56">
        <v>-2.02927310152528</v>
      </c>
      <c r="AV56" t="s">
        <v>574</v>
      </c>
      <c r="AW56">
        <v>10452.3</v>
      </c>
      <c r="AX56">
        <v>601.81056</v>
      </c>
      <c r="AY56">
        <v>827.63</v>
      </c>
      <c r="AZ56">
        <f>1-AX56/AY56</f>
        <v>0</v>
      </c>
      <c r="BA56">
        <v>0.5</v>
      </c>
      <c r="BB56">
        <f>CK56</f>
        <v>0</v>
      </c>
      <c r="BC56">
        <f>P56</f>
        <v>0</v>
      </c>
      <c r="BD56">
        <f>AZ56*BA56*BB56</f>
        <v>0</v>
      </c>
      <c r="BE56">
        <f>(BC56-AU56)/BB56</f>
        <v>0</v>
      </c>
      <c r="BF56">
        <f>(AS56-AY56)/AY56</f>
        <v>0</v>
      </c>
      <c r="BG56">
        <f>AR56/(AT56+AR56/AY56)</f>
        <v>0</v>
      </c>
      <c r="BH56" t="s">
        <v>411</v>
      </c>
      <c r="BI56">
        <v>0</v>
      </c>
      <c r="BJ56">
        <f>IF(BI56&lt;&gt;0, BI56, BG56)</f>
        <v>0</v>
      </c>
      <c r="BK56">
        <f>1-BJ56/AY56</f>
        <v>0</v>
      </c>
      <c r="BL56">
        <f>(AY56-AX56)/(AY56-BJ56)</f>
        <v>0</v>
      </c>
      <c r="BM56">
        <f>(AS56-AY56)/(AS56-BJ56)</f>
        <v>0</v>
      </c>
      <c r="BN56">
        <f>(AY56-AX56)/(AY56-AR56)</f>
        <v>0</v>
      </c>
      <c r="BO56">
        <f>(AS56-AY56)/(AS56-AR56)</f>
        <v>0</v>
      </c>
      <c r="BP56">
        <f>(BL56*BJ56/AX56)</f>
        <v>0</v>
      </c>
      <c r="BQ56">
        <f>(1-BP56)</f>
        <v>0</v>
      </c>
      <c r="BR56" t="s">
        <v>411</v>
      </c>
      <c r="BS56" t="s">
        <v>411</v>
      </c>
      <c r="BT56" t="s">
        <v>411</v>
      </c>
      <c r="BU56" t="s">
        <v>411</v>
      </c>
      <c r="BV56" t="s">
        <v>411</v>
      </c>
      <c r="BW56" t="s">
        <v>411</v>
      </c>
      <c r="BX56" t="s">
        <v>411</v>
      </c>
      <c r="BY56" t="s">
        <v>411</v>
      </c>
      <c r="BZ56" t="s">
        <v>411</v>
      </c>
      <c r="CA56" t="s">
        <v>411</v>
      </c>
      <c r="CB56" t="s">
        <v>411</v>
      </c>
      <c r="CC56" t="s">
        <v>411</v>
      </c>
      <c r="CD56" t="s">
        <v>411</v>
      </c>
      <c r="CE56" t="s">
        <v>411</v>
      </c>
      <c r="CF56" t="s">
        <v>411</v>
      </c>
      <c r="CG56" t="s">
        <v>411</v>
      </c>
      <c r="CH56" t="s">
        <v>411</v>
      </c>
      <c r="CI56" t="s">
        <v>411</v>
      </c>
      <c r="CJ56">
        <f>$B$11*DH56+$C$11*DI56+$F$11*DT56*(1-DW56)</f>
        <v>0</v>
      </c>
      <c r="CK56">
        <f>CJ56*CL56</f>
        <v>0</v>
      </c>
      <c r="CL56">
        <f>($B$11*$D$9+$C$11*$D$9+$F$11*((EG56+DY56)/MAX(EG56+DY56+EH56, 0.1)*$I$9+EH56/MAX(EG56+DY56+EH56, 0.1)*$J$9))/($B$11+$C$11+$F$11)</f>
        <v>0</v>
      </c>
      <c r="CM56">
        <f>($B$11*$K$9+$C$11*$K$9+$F$11*((EG56+DY56)/MAX(EG56+DY56+EH56, 0.1)*$P$9+EH56/MAX(EG56+DY56+EH56, 0.1)*$Q$9))/($B$11+$C$11+$F$11)</f>
        <v>0</v>
      </c>
      <c r="CN56">
        <v>6</v>
      </c>
      <c r="CO56">
        <v>0.5</v>
      </c>
      <c r="CP56" t="s">
        <v>413</v>
      </c>
      <c r="CQ56">
        <v>2</v>
      </c>
      <c r="CR56">
        <v>1690559188.6</v>
      </c>
      <c r="CS56">
        <v>1168.84</v>
      </c>
      <c r="CT56">
        <v>1199.8</v>
      </c>
      <c r="CU56">
        <v>23.7672</v>
      </c>
      <c r="CV56">
        <v>22.6441</v>
      </c>
      <c r="CW56">
        <v>1167.95</v>
      </c>
      <c r="CX56">
        <v>23.462</v>
      </c>
      <c r="CY56">
        <v>600.1369999999999</v>
      </c>
      <c r="CZ56">
        <v>101.349</v>
      </c>
      <c r="DA56">
        <v>0.0997796</v>
      </c>
      <c r="DB56">
        <v>28.5634</v>
      </c>
      <c r="DC56">
        <v>28.7364</v>
      </c>
      <c r="DD56">
        <v>999.9</v>
      </c>
      <c r="DE56">
        <v>0</v>
      </c>
      <c r="DF56">
        <v>0</v>
      </c>
      <c r="DG56">
        <v>10046.9</v>
      </c>
      <c r="DH56">
        <v>0</v>
      </c>
      <c r="DI56">
        <v>1320.41</v>
      </c>
      <c r="DJ56">
        <v>-30.9591</v>
      </c>
      <c r="DK56">
        <v>1197.3</v>
      </c>
      <c r="DL56">
        <v>1227.6</v>
      </c>
      <c r="DM56">
        <v>1.12301</v>
      </c>
      <c r="DN56">
        <v>1199.8</v>
      </c>
      <c r="DO56">
        <v>22.6441</v>
      </c>
      <c r="DP56">
        <v>2.40877</v>
      </c>
      <c r="DQ56">
        <v>2.29496</v>
      </c>
      <c r="DR56">
        <v>20.4229</v>
      </c>
      <c r="DS56">
        <v>19.6411</v>
      </c>
      <c r="DT56">
        <v>1500.05</v>
      </c>
      <c r="DU56">
        <v>0.9729910000000001</v>
      </c>
      <c r="DV56">
        <v>0.0270089</v>
      </c>
      <c r="DW56">
        <v>0</v>
      </c>
      <c r="DX56">
        <v>601.123</v>
      </c>
      <c r="DY56">
        <v>4.99931</v>
      </c>
      <c r="DZ56">
        <v>10464.4</v>
      </c>
      <c r="EA56">
        <v>13259.6</v>
      </c>
      <c r="EB56">
        <v>37.687</v>
      </c>
      <c r="EC56">
        <v>38.812</v>
      </c>
      <c r="ED56">
        <v>37.937</v>
      </c>
      <c r="EE56">
        <v>38.375</v>
      </c>
      <c r="EF56">
        <v>39</v>
      </c>
      <c r="EG56">
        <v>1454.67</v>
      </c>
      <c r="EH56">
        <v>40.38</v>
      </c>
      <c r="EI56">
        <v>0</v>
      </c>
      <c r="EJ56">
        <v>161.0999999046326</v>
      </c>
      <c r="EK56">
        <v>0</v>
      </c>
      <c r="EL56">
        <v>601.81056</v>
      </c>
      <c r="EM56">
        <v>-2.193846141818698</v>
      </c>
      <c r="EN56">
        <v>-71.40769181438372</v>
      </c>
      <c r="EO56">
        <v>10470.744</v>
      </c>
      <c r="EP56">
        <v>15</v>
      </c>
      <c r="EQ56">
        <v>1690559067.6</v>
      </c>
      <c r="ER56" t="s">
        <v>571</v>
      </c>
      <c r="ES56">
        <v>1690559067.6</v>
      </c>
      <c r="ET56">
        <v>1690558900.1</v>
      </c>
      <c r="EU56">
        <v>36</v>
      </c>
      <c r="EV56">
        <v>-0.039</v>
      </c>
      <c r="EW56">
        <v>-0.006</v>
      </c>
      <c r="EX56">
        <v>1.067</v>
      </c>
      <c r="EY56">
        <v>0.337</v>
      </c>
      <c r="EZ56">
        <v>1020</v>
      </c>
      <c r="FA56">
        <v>25</v>
      </c>
      <c r="FB56">
        <v>0.16</v>
      </c>
      <c r="FC56">
        <v>0.16</v>
      </c>
      <c r="FD56">
        <v>-31.0032275</v>
      </c>
      <c r="FE56">
        <v>0.3292671669793905</v>
      </c>
      <c r="FF56">
        <v>0.06767877062824051</v>
      </c>
      <c r="FG56">
        <v>1</v>
      </c>
      <c r="FH56">
        <v>1168.665333333333</v>
      </c>
      <c r="FI56">
        <v>0.8355951056710565</v>
      </c>
      <c r="FJ56">
        <v>0.06676992004056301</v>
      </c>
      <c r="FK56">
        <v>1</v>
      </c>
      <c r="FL56">
        <v>1.51292175</v>
      </c>
      <c r="FM56">
        <v>-3.259843564727959</v>
      </c>
      <c r="FN56">
        <v>0.3213469761246207</v>
      </c>
      <c r="FO56">
        <v>0</v>
      </c>
      <c r="FP56">
        <v>23.46397</v>
      </c>
      <c r="FQ56">
        <v>2.024401334816442</v>
      </c>
      <c r="FR56">
        <v>0.147952549037408</v>
      </c>
      <c r="FS56">
        <v>0</v>
      </c>
      <c r="FT56">
        <v>2</v>
      </c>
      <c r="FU56">
        <v>4</v>
      </c>
      <c r="FV56" t="s">
        <v>432</v>
      </c>
      <c r="FW56">
        <v>3.1749</v>
      </c>
      <c r="FX56">
        <v>2.79716</v>
      </c>
      <c r="FY56">
        <v>0.211313</v>
      </c>
      <c r="FZ56">
        <v>0.215843</v>
      </c>
      <c r="GA56">
        <v>0.118797</v>
      </c>
      <c r="GB56">
        <v>0.115922</v>
      </c>
      <c r="GC56">
        <v>24518.5</v>
      </c>
      <c r="GD56">
        <v>19430.6</v>
      </c>
      <c r="GE56">
        <v>29071.8</v>
      </c>
      <c r="GF56">
        <v>24287.6</v>
      </c>
      <c r="GG56">
        <v>32587.6</v>
      </c>
      <c r="GH56">
        <v>31335.9</v>
      </c>
      <c r="GI56">
        <v>40108.1</v>
      </c>
      <c r="GJ56">
        <v>39626.1</v>
      </c>
      <c r="GK56">
        <v>2.134</v>
      </c>
      <c r="GL56">
        <v>1.8502</v>
      </c>
      <c r="GM56">
        <v>0.11323</v>
      </c>
      <c r="GN56">
        <v>0</v>
      </c>
      <c r="GO56">
        <v>26.8871</v>
      </c>
      <c r="GP56">
        <v>999.9</v>
      </c>
      <c r="GQ56">
        <v>59.9</v>
      </c>
      <c r="GR56">
        <v>31.3</v>
      </c>
      <c r="GS56">
        <v>27.1236</v>
      </c>
      <c r="GT56">
        <v>61.2444</v>
      </c>
      <c r="GU56">
        <v>32.9848</v>
      </c>
      <c r="GV56">
        <v>1</v>
      </c>
      <c r="GW56">
        <v>0.207492</v>
      </c>
      <c r="GX56">
        <v>-0.159755</v>
      </c>
      <c r="GY56">
        <v>20.266</v>
      </c>
      <c r="GZ56">
        <v>5.22523</v>
      </c>
      <c r="HA56">
        <v>11.9089</v>
      </c>
      <c r="HB56">
        <v>4.96355</v>
      </c>
      <c r="HC56">
        <v>3.2917</v>
      </c>
      <c r="HD56">
        <v>9999</v>
      </c>
      <c r="HE56">
        <v>9999</v>
      </c>
      <c r="HF56">
        <v>9999</v>
      </c>
      <c r="HG56">
        <v>999.9</v>
      </c>
      <c r="HH56">
        <v>1.87688</v>
      </c>
      <c r="HI56">
        <v>1.87515</v>
      </c>
      <c r="HJ56">
        <v>1.87393</v>
      </c>
      <c r="HK56">
        <v>1.87308</v>
      </c>
      <c r="HL56">
        <v>1.87456</v>
      </c>
      <c r="HM56">
        <v>1.86953</v>
      </c>
      <c r="HN56">
        <v>1.87378</v>
      </c>
      <c r="HO56">
        <v>1.8788</v>
      </c>
      <c r="HP56">
        <v>0</v>
      </c>
      <c r="HQ56">
        <v>0</v>
      </c>
      <c r="HR56">
        <v>0</v>
      </c>
      <c r="HS56">
        <v>0</v>
      </c>
      <c r="HT56" t="s">
        <v>416</v>
      </c>
      <c r="HU56" t="s">
        <v>417</v>
      </c>
      <c r="HV56" t="s">
        <v>418</v>
      </c>
      <c r="HW56" t="s">
        <v>419</v>
      </c>
      <c r="HX56" t="s">
        <v>419</v>
      </c>
      <c r="HY56" t="s">
        <v>418</v>
      </c>
      <c r="HZ56">
        <v>0</v>
      </c>
      <c r="IA56">
        <v>100</v>
      </c>
      <c r="IB56">
        <v>100</v>
      </c>
      <c r="IC56">
        <v>0.89</v>
      </c>
      <c r="ID56">
        <v>0.3052</v>
      </c>
      <c r="IE56">
        <v>1.332912692953444</v>
      </c>
      <c r="IF56">
        <v>0.0006505169527216642</v>
      </c>
      <c r="IG56">
        <v>-9.946525650119643E-07</v>
      </c>
      <c r="IH56">
        <v>9.726639054903232E-11</v>
      </c>
      <c r="II56">
        <v>-0.08140665933910149</v>
      </c>
      <c r="IJ56">
        <v>-0.001002495894158835</v>
      </c>
      <c r="IK56">
        <v>0.0007384742138202362</v>
      </c>
      <c r="IL56">
        <v>2.770066711642725E-07</v>
      </c>
      <c r="IM56">
        <v>0</v>
      </c>
      <c r="IN56">
        <v>1810</v>
      </c>
      <c r="IO56">
        <v>1</v>
      </c>
      <c r="IP56">
        <v>29</v>
      </c>
      <c r="IQ56">
        <v>2</v>
      </c>
      <c r="IR56">
        <v>4.8</v>
      </c>
      <c r="IS56">
        <v>2.57202</v>
      </c>
      <c r="IT56">
        <v>2.41577</v>
      </c>
      <c r="IU56">
        <v>1.42578</v>
      </c>
      <c r="IV56">
        <v>2.27051</v>
      </c>
      <c r="IW56">
        <v>1.54785</v>
      </c>
      <c r="IX56">
        <v>2.39868</v>
      </c>
      <c r="IY56">
        <v>35.3827</v>
      </c>
      <c r="IZ56">
        <v>14.7975</v>
      </c>
      <c r="JA56">
        <v>18</v>
      </c>
      <c r="JB56">
        <v>630.252</v>
      </c>
      <c r="JC56">
        <v>435.89</v>
      </c>
      <c r="JD56">
        <v>27.2909</v>
      </c>
      <c r="JE56">
        <v>29.8654</v>
      </c>
      <c r="JF56">
        <v>30</v>
      </c>
      <c r="JG56">
        <v>29.8153</v>
      </c>
      <c r="JH56">
        <v>29.7566</v>
      </c>
      <c r="JI56">
        <v>51.5108</v>
      </c>
      <c r="JJ56">
        <v>18.3253</v>
      </c>
      <c r="JK56">
        <v>99.62560000000001</v>
      </c>
      <c r="JL56">
        <v>27.302</v>
      </c>
      <c r="JM56">
        <v>1200</v>
      </c>
      <c r="JN56">
        <v>22.9056</v>
      </c>
      <c r="JO56">
        <v>94.7324</v>
      </c>
      <c r="JP56">
        <v>100.816</v>
      </c>
    </row>
    <row r="57" spans="1:276">
      <c r="A57">
        <v>41</v>
      </c>
      <c r="B57">
        <v>1690559350.1</v>
      </c>
      <c r="C57">
        <v>5308.099999904633</v>
      </c>
      <c r="D57" t="s">
        <v>575</v>
      </c>
      <c r="E57" t="s">
        <v>576</v>
      </c>
      <c r="F57" t="s">
        <v>407</v>
      </c>
      <c r="I57" t="s">
        <v>408</v>
      </c>
      <c r="K57" t="s">
        <v>409</v>
      </c>
      <c r="L57" t="s">
        <v>410</v>
      </c>
      <c r="M57">
        <v>1690559350.1</v>
      </c>
      <c r="N57">
        <f>(O57)/1000</f>
        <v>0</v>
      </c>
      <c r="O57">
        <f>1000*CY57*AM57*(CU57-CV57)/(100*CN57*(1000-AM57*CU57))</f>
        <v>0</v>
      </c>
      <c r="P57">
        <f>CY57*AM57*(CT57-CS57*(1000-AM57*CV57)/(1000-AM57*CU57))/(100*CN57)</f>
        <v>0</v>
      </c>
      <c r="Q57">
        <f>CS57 - IF(AM57&gt;1, P57*CN57*100.0/(AO57*DG57), 0)</f>
        <v>0</v>
      </c>
      <c r="R57">
        <f>((X57-N57/2)*Q57-P57)/(X57+N57/2)</f>
        <v>0</v>
      </c>
      <c r="S57">
        <f>R57*(CZ57+DA57)/1000.0</f>
        <v>0</v>
      </c>
      <c r="T57">
        <f>(CS57 - IF(AM57&gt;1, P57*CN57*100.0/(AO57*DG57), 0))*(CZ57+DA57)/1000.0</f>
        <v>0</v>
      </c>
      <c r="U57">
        <f>2.0/((1/W57-1/V57)+SIGN(W57)*SQRT((1/W57-1/V57)*(1/W57-1/V57) + 4*CO57/((CO57+1)*(CO57+1))*(2*1/W57*1/V57-1/V57*1/V57)))</f>
        <v>0</v>
      </c>
      <c r="V57">
        <f>IF(LEFT(CP57,1)&lt;&gt;"0",IF(LEFT(CP57,1)="1",3.0,CQ57),$D$5+$E$5*(DG57*CZ57/($K$5*1000))+$F$5*(DG57*CZ57/($K$5*1000))*MAX(MIN(CN57,$J$5),$I$5)*MAX(MIN(CN57,$J$5),$I$5)+$G$5*MAX(MIN(CN57,$J$5),$I$5)*(DG57*CZ57/($K$5*1000))+$H$5*(DG57*CZ57/($K$5*1000))*(DG57*CZ57/($K$5*1000)))</f>
        <v>0</v>
      </c>
      <c r="W57">
        <f>N57*(1000-(1000*0.61365*exp(17.502*AA57/(240.97+AA57))/(CZ57+DA57)+CU57)/2)/(1000*0.61365*exp(17.502*AA57/(240.97+AA57))/(CZ57+DA57)-CU57)</f>
        <v>0</v>
      </c>
      <c r="X57">
        <f>1/((CO57+1)/(U57/1.6)+1/(V57/1.37)) + CO57/((CO57+1)/(U57/1.6) + CO57/(V57/1.37))</f>
        <v>0</v>
      </c>
      <c r="Y57">
        <f>(CJ57*CM57)</f>
        <v>0</v>
      </c>
      <c r="Z57">
        <f>(DB57+(Y57+2*0.95*5.67E-8*(((DB57+$B$7)+273)^4-(DB57+273)^4)-44100*N57)/(1.84*29.3*V57+8*0.95*5.67E-8*(DB57+273)^3))</f>
        <v>0</v>
      </c>
      <c r="AA57">
        <f>($C$7*DC57+$D$7*DD57+$E$7*Z57)</f>
        <v>0</v>
      </c>
      <c r="AB57">
        <f>0.61365*exp(17.502*AA57/(240.97+AA57))</f>
        <v>0</v>
      </c>
      <c r="AC57">
        <f>(AD57/AE57*100)</f>
        <v>0</v>
      </c>
      <c r="AD57">
        <f>CU57*(CZ57+DA57)/1000</f>
        <v>0</v>
      </c>
      <c r="AE57">
        <f>0.61365*exp(17.502*DB57/(240.97+DB57))</f>
        <v>0</v>
      </c>
      <c r="AF57">
        <f>(AB57-CU57*(CZ57+DA57)/1000)</f>
        <v>0</v>
      </c>
      <c r="AG57">
        <f>(-N57*44100)</f>
        <v>0</v>
      </c>
      <c r="AH57">
        <f>2*29.3*V57*0.92*(DB57-AA57)</f>
        <v>0</v>
      </c>
      <c r="AI57">
        <f>2*0.95*5.67E-8*(((DB57+$B$7)+273)^4-(AA57+273)^4)</f>
        <v>0</v>
      </c>
      <c r="AJ57">
        <f>Y57+AI57+AG57+AH57</f>
        <v>0</v>
      </c>
      <c r="AK57">
        <v>0</v>
      </c>
      <c r="AL57">
        <v>0</v>
      </c>
      <c r="AM57">
        <f>IF(AK57*$H$13&gt;=AO57,1.0,(AO57/(AO57-AK57*$H$13)))</f>
        <v>0</v>
      </c>
      <c r="AN57">
        <f>(AM57-1)*100</f>
        <v>0</v>
      </c>
      <c r="AO57">
        <f>MAX(0,($B$13+$C$13*DG57)/(1+$D$13*DG57)*CZ57/(DB57+273)*$E$13)</f>
        <v>0</v>
      </c>
      <c r="AP57" t="s">
        <v>526</v>
      </c>
      <c r="AQ57">
        <v>10437.7</v>
      </c>
      <c r="AR57">
        <v>573.4996</v>
      </c>
      <c r="AS57">
        <v>2079.73</v>
      </c>
      <c r="AT57">
        <f>1-AR57/AS57</f>
        <v>0</v>
      </c>
      <c r="AU57">
        <v>-2.02927310152528</v>
      </c>
      <c r="AV57" t="s">
        <v>577</v>
      </c>
      <c r="AW57">
        <v>10451.2</v>
      </c>
      <c r="AX57">
        <v>582.7252</v>
      </c>
      <c r="AY57">
        <v>785.21</v>
      </c>
      <c r="AZ57">
        <f>1-AX57/AY57</f>
        <v>0</v>
      </c>
      <c r="BA57">
        <v>0.5</v>
      </c>
      <c r="BB57">
        <f>CK57</f>
        <v>0</v>
      </c>
      <c r="BC57">
        <f>P57</f>
        <v>0</v>
      </c>
      <c r="BD57">
        <f>AZ57*BA57*BB57</f>
        <v>0</v>
      </c>
      <c r="BE57">
        <f>(BC57-AU57)/BB57</f>
        <v>0</v>
      </c>
      <c r="BF57">
        <f>(AS57-AY57)/AY57</f>
        <v>0</v>
      </c>
      <c r="BG57">
        <f>AR57/(AT57+AR57/AY57)</f>
        <v>0</v>
      </c>
      <c r="BH57" t="s">
        <v>411</v>
      </c>
      <c r="BI57">
        <v>0</v>
      </c>
      <c r="BJ57">
        <f>IF(BI57&lt;&gt;0, BI57, BG57)</f>
        <v>0</v>
      </c>
      <c r="BK57">
        <f>1-BJ57/AY57</f>
        <v>0</v>
      </c>
      <c r="BL57">
        <f>(AY57-AX57)/(AY57-BJ57)</f>
        <v>0</v>
      </c>
      <c r="BM57">
        <f>(AS57-AY57)/(AS57-BJ57)</f>
        <v>0</v>
      </c>
      <c r="BN57">
        <f>(AY57-AX57)/(AY57-AR57)</f>
        <v>0</v>
      </c>
      <c r="BO57">
        <f>(AS57-AY57)/(AS57-AR57)</f>
        <v>0</v>
      </c>
      <c r="BP57">
        <f>(BL57*BJ57/AX57)</f>
        <v>0</v>
      </c>
      <c r="BQ57">
        <f>(1-BP57)</f>
        <v>0</v>
      </c>
      <c r="BR57" t="s">
        <v>411</v>
      </c>
      <c r="BS57" t="s">
        <v>411</v>
      </c>
      <c r="BT57" t="s">
        <v>411</v>
      </c>
      <c r="BU57" t="s">
        <v>411</v>
      </c>
      <c r="BV57" t="s">
        <v>411</v>
      </c>
      <c r="BW57" t="s">
        <v>411</v>
      </c>
      <c r="BX57" t="s">
        <v>411</v>
      </c>
      <c r="BY57" t="s">
        <v>411</v>
      </c>
      <c r="BZ57" t="s">
        <v>411</v>
      </c>
      <c r="CA57" t="s">
        <v>411</v>
      </c>
      <c r="CB57" t="s">
        <v>411</v>
      </c>
      <c r="CC57" t="s">
        <v>411</v>
      </c>
      <c r="CD57" t="s">
        <v>411</v>
      </c>
      <c r="CE57" t="s">
        <v>411</v>
      </c>
      <c r="CF57" t="s">
        <v>411</v>
      </c>
      <c r="CG57" t="s">
        <v>411</v>
      </c>
      <c r="CH57" t="s">
        <v>411</v>
      </c>
      <c r="CI57" t="s">
        <v>411</v>
      </c>
      <c r="CJ57">
        <f>$B$11*DH57+$C$11*DI57+$F$11*DT57*(1-DW57)</f>
        <v>0</v>
      </c>
      <c r="CK57">
        <f>CJ57*CL57</f>
        <v>0</v>
      </c>
      <c r="CL57">
        <f>($B$11*$D$9+$C$11*$D$9+$F$11*((EG57+DY57)/MAX(EG57+DY57+EH57, 0.1)*$I$9+EH57/MAX(EG57+DY57+EH57, 0.1)*$J$9))/($B$11+$C$11+$F$11)</f>
        <v>0</v>
      </c>
      <c r="CM57">
        <f>($B$11*$K$9+$C$11*$K$9+$F$11*((EG57+DY57)/MAX(EG57+DY57+EH57, 0.1)*$P$9+EH57/MAX(EG57+DY57+EH57, 0.1)*$Q$9))/($B$11+$C$11+$F$11)</f>
        <v>0</v>
      </c>
      <c r="CN57">
        <v>6</v>
      </c>
      <c r="CO57">
        <v>0.5</v>
      </c>
      <c r="CP57" t="s">
        <v>413</v>
      </c>
      <c r="CQ57">
        <v>2</v>
      </c>
      <c r="CR57">
        <v>1690559350.1</v>
      </c>
      <c r="CS57">
        <v>1468.87</v>
      </c>
      <c r="CT57">
        <v>1500.15</v>
      </c>
      <c r="CU57">
        <v>24.5266</v>
      </c>
      <c r="CV57">
        <v>22.8143</v>
      </c>
      <c r="CW57">
        <v>1468.41</v>
      </c>
      <c r="CX57">
        <v>24.196</v>
      </c>
      <c r="CY57">
        <v>600.164</v>
      </c>
      <c r="CZ57">
        <v>101.348</v>
      </c>
      <c r="DA57">
        <v>0.09959510000000001</v>
      </c>
      <c r="DB57">
        <v>28.5533</v>
      </c>
      <c r="DC57">
        <v>28.7522</v>
      </c>
      <c r="DD57">
        <v>999.9</v>
      </c>
      <c r="DE57">
        <v>0</v>
      </c>
      <c r="DF57">
        <v>0</v>
      </c>
      <c r="DG57">
        <v>10011.9</v>
      </c>
      <c r="DH57">
        <v>0</v>
      </c>
      <c r="DI57">
        <v>1326.45</v>
      </c>
      <c r="DJ57">
        <v>-31.2887</v>
      </c>
      <c r="DK57">
        <v>1505.8</v>
      </c>
      <c r="DL57">
        <v>1535.18</v>
      </c>
      <c r="DM57">
        <v>1.71221</v>
      </c>
      <c r="DN57">
        <v>1500.15</v>
      </c>
      <c r="DO57">
        <v>22.8143</v>
      </c>
      <c r="DP57">
        <v>2.48571</v>
      </c>
      <c r="DQ57">
        <v>2.31218</v>
      </c>
      <c r="DR57">
        <v>20.9332</v>
      </c>
      <c r="DS57">
        <v>19.7615</v>
      </c>
      <c r="DT57">
        <v>1500.16</v>
      </c>
      <c r="DU57">
        <v>0.972996</v>
      </c>
      <c r="DV57">
        <v>0.0270038</v>
      </c>
      <c r="DW57">
        <v>0</v>
      </c>
      <c r="DX57">
        <v>583.4450000000001</v>
      </c>
      <c r="DY57">
        <v>4.99931</v>
      </c>
      <c r="DZ57">
        <v>10329.1</v>
      </c>
      <c r="EA57">
        <v>13260.6</v>
      </c>
      <c r="EB57">
        <v>37.812</v>
      </c>
      <c r="EC57">
        <v>38.937</v>
      </c>
      <c r="ED57">
        <v>38.062</v>
      </c>
      <c r="EE57">
        <v>38.375</v>
      </c>
      <c r="EF57">
        <v>39.062</v>
      </c>
      <c r="EG57">
        <v>1454.79</v>
      </c>
      <c r="EH57">
        <v>40.38</v>
      </c>
      <c r="EI57">
        <v>0</v>
      </c>
      <c r="EJ57">
        <v>160.8999998569489</v>
      </c>
      <c r="EK57">
        <v>0</v>
      </c>
      <c r="EL57">
        <v>582.7252</v>
      </c>
      <c r="EM57">
        <v>7.037846184014929</v>
      </c>
      <c r="EN57">
        <v>-32.04615457866053</v>
      </c>
      <c r="EO57">
        <v>10337.82</v>
      </c>
      <c r="EP57">
        <v>15</v>
      </c>
      <c r="EQ57">
        <v>1690559067.6</v>
      </c>
      <c r="ER57" t="s">
        <v>571</v>
      </c>
      <c r="ES57">
        <v>1690559067.6</v>
      </c>
      <c r="ET57">
        <v>1690558900.1</v>
      </c>
      <c r="EU57">
        <v>36</v>
      </c>
      <c r="EV57">
        <v>-0.039</v>
      </c>
      <c r="EW57">
        <v>-0.006</v>
      </c>
      <c r="EX57">
        <v>1.067</v>
      </c>
      <c r="EY57">
        <v>0.337</v>
      </c>
      <c r="EZ57">
        <v>1020</v>
      </c>
      <c r="FA57">
        <v>25</v>
      </c>
      <c r="FB57">
        <v>0.16</v>
      </c>
      <c r="FC57">
        <v>0.16</v>
      </c>
      <c r="FD57">
        <v>-30.99097317073171</v>
      </c>
      <c r="FE57">
        <v>-2.39212264808356</v>
      </c>
      <c r="FF57">
        <v>0.2415404697943661</v>
      </c>
      <c r="FG57">
        <v>0</v>
      </c>
      <c r="FH57">
        <v>1469.158387096774</v>
      </c>
      <c r="FI57">
        <v>-2.982580645166523</v>
      </c>
      <c r="FJ57">
        <v>0.2247306168640251</v>
      </c>
      <c r="FK57">
        <v>1</v>
      </c>
      <c r="FL57">
        <v>1.631420975609756</v>
      </c>
      <c r="FM57">
        <v>1.118428850174217</v>
      </c>
      <c r="FN57">
        <v>0.120759793236254</v>
      </c>
      <c r="FO57">
        <v>0</v>
      </c>
      <c r="FP57">
        <v>24.73889032258065</v>
      </c>
      <c r="FQ57">
        <v>-1.714296774193595</v>
      </c>
      <c r="FR57">
        <v>0.1278305288258481</v>
      </c>
      <c r="FS57">
        <v>0</v>
      </c>
      <c r="FT57">
        <v>1</v>
      </c>
      <c r="FU57">
        <v>4</v>
      </c>
      <c r="FV57" t="s">
        <v>494</v>
      </c>
      <c r="FW57">
        <v>3.17494</v>
      </c>
      <c r="FX57">
        <v>2.79666</v>
      </c>
      <c r="FY57">
        <v>0.243528</v>
      </c>
      <c r="FZ57">
        <v>0.247705</v>
      </c>
      <c r="GA57">
        <v>0.121369</v>
      </c>
      <c r="GB57">
        <v>0.116515</v>
      </c>
      <c r="GC57">
        <v>23513.4</v>
      </c>
      <c r="GD57">
        <v>18638.4</v>
      </c>
      <c r="GE57">
        <v>29069.2</v>
      </c>
      <c r="GF57">
        <v>24285.7</v>
      </c>
      <c r="GG57">
        <v>32489.5</v>
      </c>
      <c r="GH57">
        <v>31313.4</v>
      </c>
      <c r="GI57">
        <v>40104.8</v>
      </c>
      <c r="GJ57">
        <v>39623</v>
      </c>
      <c r="GK57">
        <v>2.1341</v>
      </c>
      <c r="GL57">
        <v>1.851</v>
      </c>
      <c r="GM57">
        <v>0.111833</v>
      </c>
      <c r="GN57">
        <v>0</v>
      </c>
      <c r="GO57">
        <v>26.9258</v>
      </c>
      <c r="GP57">
        <v>999.9</v>
      </c>
      <c r="GQ57">
        <v>59.5</v>
      </c>
      <c r="GR57">
        <v>31.4</v>
      </c>
      <c r="GS57">
        <v>27.0967</v>
      </c>
      <c r="GT57">
        <v>62.0844</v>
      </c>
      <c r="GU57">
        <v>32.7444</v>
      </c>
      <c r="GV57">
        <v>1</v>
      </c>
      <c r="GW57">
        <v>0.211766</v>
      </c>
      <c r="GX57">
        <v>-2.29422</v>
      </c>
      <c r="GY57">
        <v>20.2457</v>
      </c>
      <c r="GZ57">
        <v>5.22043</v>
      </c>
      <c r="HA57">
        <v>11.9135</v>
      </c>
      <c r="HB57">
        <v>4.96315</v>
      </c>
      <c r="HC57">
        <v>3.29128</v>
      </c>
      <c r="HD57">
        <v>9999</v>
      </c>
      <c r="HE57">
        <v>9999</v>
      </c>
      <c r="HF57">
        <v>9999</v>
      </c>
      <c r="HG57">
        <v>999.9</v>
      </c>
      <c r="HH57">
        <v>1.87688</v>
      </c>
      <c r="HI57">
        <v>1.87515</v>
      </c>
      <c r="HJ57">
        <v>1.87393</v>
      </c>
      <c r="HK57">
        <v>1.87309</v>
      </c>
      <c r="HL57">
        <v>1.87454</v>
      </c>
      <c r="HM57">
        <v>1.86951</v>
      </c>
      <c r="HN57">
        <v>1.87376</v>
      </c>
      <c r="HO57">
        <v>1.8788</v>
      </c>
      <c r="HP57">
        <v>0</v>
      </c>
      <c r="HQ57">
        <v>0</v>
      </c>
      <c r="HR57">
        <v>0</v>
      </c>
      <c r="HS57">
        <v>0</v>
      </c>
      <c r="HT57" t="s">
        <v>416</v>
      </c>
      <c r="HU57" t="s">
        <v>417</v>
      </c>
      <c r="HV57" t="s">
        <v>418</v>
      </c>
      <c r="HW57" t="s">
        <v>419</v>
      </c>
      <c r="HX57" t="s">
        <v>419</v>
      </c>
      <c r="HY57" t="s">
        <v>418</v>
      </c>
      <c r="HZ57">
        <v>0</v>
      </c>
      <c r="IA57">
        <v>100</v>
      </c>
      <c r="IB57">
        <v>100</v>
      </c>
      <c r="IC57">
        <v>0.46</v>
      </c>
      <c r="ID57">
        <v>0.3306</v>
      </c>
      <c r="IE57">
        <v>1.332912692953444</v>
      </c>
      <c r="IF57">
        <v>0.0006505169527216642</v>
      </c>
      <c r="IG57">
        <v>-9.946525650119643E-07</v>
      </c>
      <c r="IH57">
        <v>9.726639054903232E-11</v>
      </c>
      <c r="II57">
        <v>-0.08140665933910149</v>
      </c>
      <c r="IJ57">
        <v>-0.001002495894158835</v>
      </c>
      <c r="IK57">
        <v>0.0007384742138202362</v>
      </c>
      <c r="IL57">
        <v>2.770066711642725E-07</v>
      </c>
      <c r="IM57">
        <v>0</v>
      </c>
      <c r="IN57">
        <v>1810</v>
      </c>
      <c r="IO57">
        <v>1</v>
      </c>
      <c r="IP57">
        <v>29</v>
      </c>
      <c r="IQ57">
        <v>4.7</v>
      </c>
      <c r="IR57">
        <v>7.5</v>
      </c>
      <c r="IS57">
        <v>3.08228</v>
      </c>
      <c r="IT57">
        <v>2.40479</v>
      </c>
      <c r="IU57">
        <v>1.42578</v>
      </c>
      <c r="IV57">
        <v>2.26929</v>
      </c>
      <c r="IW57">
        <v>1.54785</v>
      </c>
      <c r="IX57">
        <v>2.3645</v>
      </c>
      <c r="IY57">
        <v>35.4986</v>
      </c>
      <c r="IZ57">
        <v>14.7537</v>
      </c>
      <c r="JA57">
        <v>18</v>
      </c>
      <c r="JB57">
        <v>630.667</v>
      </c>
      <c r="JC57">
        <v>436.584</v>
      </c>
      <c r="JD57">
        <v>26.7715</v>
      </c>
      <c r="JE57">
        <v>29.8748</v>
      </c>
      <c r="JF57">
        <v>30.0009</v>
      </c>
      <c r="JG57">
        <v>29.8487</v>
      </c>
      <c r="JH57">
        <v>29.7876</v>
      </c>
      <c r="JI57">
        <v>61.7135</v>
      </c>
      <c r="JJ57">
        <v>19.9099</v>
      </c>
      <c r="JK57">
        <v>100</v>
      </c>
      <c r="JL57">
        <v>27.1818</v>
      </c>
      <c r="JM57">
        <v>1500</v>
      </c>
      <c r="JN57">
        <v>22.5635</v>
      </c>
      <c r="JO57">
        <v>94.7244</v>
      </c>
      <c r="JP57">
        <v>100.808</v>
      </c>
    </row>
    <row r="58" spans="1:276">
      <c r="A58">
        <v>42</v>
      </c>
      <c r="B58">
        <v>1690559511.6</v>
      </c>
      <c r="C58">
        <v>5469.599999904633</v>
      </c>
      <c r="D58" t="s">
        <v>578</v>
      </c>
      <c r="E58" t="s">
        <v>579</v>
      </c>
      <c r="F58" t="s">
        <v>407</v>
      </c>
      <c r="I58" t="s">
        <v>408</v>
      </c>
      <c r="K58" t="s">
        <v>409</v>
      </c>
      <c r="L58" t="s">
        <v>410</v>
      </c>
      <c r="M58">
        <v>1690559511.6</v>
      </c>
      <c r="N58">
        <f>(O58)/1000</f>
        <v>0</v>
      </c>
      <c r="O58">
        <f>1000*CY58*AM58*(CU58-CV58)/(100*CN58*(1000-AM58*CU58))</f>
        <v>0</v>
      </c>
      <c r="P58">
        <f>CY58*AM58*(CT58-CS58*(1000-AM58*CV58)/(1000-AM58*CU58))/(100*CN58)</f>
        <v>0</v>
      </c>
      <c r="Q58">
        <f>CS58 - IF(AM58&gt;1, P58*CN58*100.0/(AO58*DG58), 0)</f>
        <v>0</v>
      </c>
      <c r="R58">
        <f>((X58-N58/2)*Q58-P58)/(X58+N58/2)</f>
        <v>0</v>
      </c>
      <c r="S58">
        <f>R58*(CZ58+DA58)/1000.0</f>
        <v>0</v>
      </c>
      <c r="T58">
        <f>(CS58 - IF(AM58&gt;1, P58*CN58*100.0/(AO58*DG58), 0))*(CZ58+DA58)/1000.0</f>
        <v>0</v>
      </c>
      <c r="U58">
        <f>2.0/((1/W58-1/V58)+SIGN(W58)*SQRT((1/W58-1/V58)*(1/W58-1/V58) + 4*CO58/((CO58+1)*(CO58+1))*(2*1/W58*1/V58-1/V58*1/V58)))</f>
        <v>0</v>
      </c>
      <c r="V58">
        <f>IF(LEFT(CP58,1)&lt;&gt;"0",IF(LEFT(CP58,1)="1",3.0,CQ58),$D$5+$E$5*(DG58*CZ58/($K$5*1000))+$F$5*(DG58*CZ58/($K$5*1000))*MAX(MIN(CN58,$J$5),$I$5)*MAX(MIN(CN58,$J$5),$I$5)+$G$5*MAX(MIN(CN58,$J$5),$I$5)*(DG58*CZ58/($K$5*1000))+$H$5*(DG58*CZ58/($K$5*1000))*(DG58*CZ58/($K$5*1000)))</f>
        <v>0</v>
      </c>
      <c r="W58">
        <f>N58*(1000-(1000*0.61365*exp(17.502*AA58/(240.97+AA58))/(CZ58+DA58)+CU58)/2)/(1000*0.61365*exp(17.502*AA58/(240.97+AA58))/(CZ58+DA58)-CU58)</f>
        <v>0</v>
      </c>
      <c r="X58">
        <f>1/((CO58+1)/(U58/1.6)+1/(V58/1.37)) + CO58/((CO58+1)/(U58/1.6) + CO58/(V58/1.37))</f>
        <v>0</v>
      </c>
      <c r="Y58">
        <f>(CJ58*CM58)</f>
        <v>0</v>
      </c>
      <c r="Z58">
        <f>(DB58+(Y58+2*0.95*5.67E-8*(((DB58+$B$7)+273)^4-(DB58+273)^4)-44100*N58)/(1.84*29.3*V58+8*0.95*5.67E-8*(DB58+273)^3))</f>
        <v>0</v>
      </c>
      <c r="AA58">
        <f>($C$7*DC58+$D$7*DD58+$E$7*Z58)</f>
        <v>0</v>
      </c>
      <c r="AB58">
        <f>0.61365*exp(17.502*AA58/(240.97+AA58))</f>
        <v>0</v>
      </c>
      <c r="AC58">
        <f>(AD58/AE58*100)</f>
        <v>0</v>
      </c>
      <c r="AD58">
        <f>CU58*(CZ58+DA58)/1000</f>
        <v>0</v>
      </c>
      <c r="AE58">
        <f>0.61365*exp(17.502*DB58/(240.97+DB58))</f>
        <v>0</v>
      </c>
      <c r="AF58">
        <f>(AB58-CU58*(CZ58+DA58)/1000)</f>
        <v>0</v>
      </c>
      <c r="AG58">
        <f>(-N58*44100)</f>
        <v>0</v>
      </c>
      <c r="AH58">
        <f>2*29.3*V58*0.92*(DB58-AA58)</f>
        <v>0</v>
      </c>
      <c r="AI58">
        <f>2*0.95*5.67E-8*(((DB58+$B$7)+273)^4-(AA58+273)^4)</f>
        <v>0</v>
      </c>
      <c r="AJ58">
        <f>Y58+AI58+AG58+AH58</f>
        <v>0</v>
      </c>
      <c r="AK58">
        <v>0</v>
      </c>
      <c r="AL58">
        <v>0</v>
      </c>
      <c r="AM58">
        <f>IF(AK58*$H$13&gt;=AO58,1.0,(AO58/(AO58-AK58*$H$13)))</f>
        <v>0</v>
      </c>
      <c r="AN58">
        <f>(AM58-1)*100</f>
        <v>0</v>
      </c>
      <c r="AO58">
        <f>MAX(0,($B$13+$C$13*DG58)/(1+$D$13*DG58)*CZ58/(DB58+273)*$E$13)</f>
        <v>0</v>
      </c>
      <c r="AP58" t="s">
        <v>526</v>
      </c>
      <c r="AQ58">
        <v>10437.7</v>
      </c>
      <c r="AR58">
        <v>573.4996</v>
      </c>
      <c r="AS58">
        <v>2079.73</v>
      </c>
      <c r="AT58">
        <f>1-AR58/AS58</f>
        <v>0</v>
      </c>
      <c r="AU58">
        <v>-2.02927310152528</v>
      </c>
      <c r="AV58" t="s">
        <v>580</v>
      </c>
      <c r="AW58">
        <v>10451</v>
      </c>
      <c r="AX58">
        <v>559.0980000000001</v>
      </c>
      <c r="AY58">
        <v>746.7</v>
      </c>
      <c r="AZ58">
        <f>1-AX58/AY58</f>
        <v>0</v>
      </c>
      <c r="BA58">
        <v>0.5</v>
      </c>
      <c r="BB58">
        <f>CK58</f>
        <v>0</v>
      </c>
      <c r="BC58">
        <f>P58</f>
        <v>0</v>
      </c>
      <c r="BD58">
        <f>AZ58*BA58*BB58</f>
        <v>0</v>
      </c>
      <c r="BE58">
        <f>(BC58-AU58)/BB58</f>
        <v>0</v>
      </c>
      <c r="BF58">
        <f>(AS58-AY58)/AY58</f>
        <v>0</v>
      </c>
      <c r="BG58">
        <f>AR58/(AT58+AR58/AY58)</f>
        <v>0</v>
      </c>
      <c r="BH58" t="s">
        <v>411</v>
      </c>
      <c r="BI58">
        <v>0</v>
      </c>
      <c r="BJ58">
        <f>IF(BI58&lt;&gt;0, BI58, BG58)</f>
        <v>0</v>
      </c>
      <c r="BK58">
        <f>1-BJ58/AY58</f>
        <v>0</v>
      </c>
      <c r="BL58">
        <f>(AY58-AX58)/(AY58-BJ58)</f>
        <v>0</v>
      </c>
      <c r="BM58">
        <f>(AS58-AY58)/(AS58-BJ58)</f>
        <v>0</v>
      </c>
      <c r="BN58">
        <f>(AY58-AX58)/(AY58-AR58)</f>
        <v>0</v>
      </c>
      <c r="BO58">
        <f>(AS58-AY58)/(AS58-AR58)</f>
        <v>0</v>
      </c>
      <c r="BP58">
        <f>(BL58*BJ58/AX58)</f>
        <v>0</v>
      </c>
      <c r="BQ58">
        <f>(1-BP58)</f>
        <v>0</v>
      </c>
      <c r="BR58" t="s">
        <v>411</v>
      </c>
      <c r="BS58" t="s">
        <v>411</v>
      </c>
      <c r="BT58" t="s">
        <v>411</v>
      </c>
      <c r="BU58" t="s">
        <v>411</v>
      </c>
      <c r="BV58" t="s">
        <v>411</v>
      </c>
      <c r="BW58" t="s">
        <v>411</v>
      </c>
      <c r="BX58" t="s">
        <v>411</v>
      </c>
      <c r="BY58" t="s">
        <v>411</v>
      </c>
      <c r="BZ58" t="s">
        <v>411</v>
      </c>
      <c r="CA58" t="s">
        <v>411</v>
      </c>
      <c r="CB58" t="s">
        <v>411</v>
      </c>
      <c r="CC58" t="s">
        <v>411</v>
      </c>
      <c r="CD58" t="s">
        <v>411</v>
      </c>
      <c r="CE58" t="s">
        <v>411</v>
      </c>
      <c r="CF58" t="s">
        <v>411</v>
      </c>
      <c r="CG58" t="s">
        <v>411</v>
      </c>
      <c r="CH58" t="s">
        <v>411</v>
      </c>
      <c r="CI58" t="s">
        <v>411</v>
      </c>
      <c r="CJ58">
        <f>$B$11*DH58+$C$11*DI58+$F$11*DT58*(1-DW58)</f>
        <v>0</v>
      </c>
      <c r="CK58">
        <f>CJ58*CL58</f>
        <v>0</v>
      </c>
      <c r="CL58">
        <f>($B$11*$D$9+$C$11*$D$9+$F$11*((EG58+DY58)/MAX(EG58+DY58+EH58, 0.1)*$I$9+EH58/MAX(EG58+DY58+EH58, 0.1)*$J$9))/($B$11+$C$11+$F$11)</f>
        <v>0</v>
      </c>
      <c r="CM58">
        <f>($B$11*$K$9+$C$11*$K$9+$F$11*((EG58+DY58)/MAX(EG58+DY58+EH58, 0.1)*$P$9+EH58/MAX(EG58+DY58+EH58, 0.1)*$Q$9))/($B$11+$C$11+$F$11)</f>
        <v>0</v>
      </c>
      <c r="CN58">
        <v>6</v>
      </c>
      <c r="CO58">
        <v>0.5</v>
      </c>
      <c r="CP58" t="s">
        <v>413</v>
      </c>
      <c r="CQ58">
        <v>2</v>
      </c>
      <c r="CR58">
        <v>1690559511.6</v>
      </c>
      <c r="CS58">
        <v>1968.088</v>
      </c>
      <c r="CT58">
        <v>1999.88</v>
      </c>
      <c r="CU58">
        <v>24.3955</v>
      </c>
      <c r="CV58">
        <v>23.0843</v>
      </c>
      <c r="CW58">
        <v>1968.75</v>
      </c>
      <c r="CX58">
        <v>24.1145</v>
      </c>
      <c r="CY58">
        <v>600.199</v>
      </c>
      <c r="CZ58">
        <v>101.346</v>
      </c>
      <c r="DA58">
        <v>0.0997386</v>
      </c>
      <c r="DB58">
        <v>28.5826</v>
      </c>
      <c r="DC58">
        <v>28.7766</v>
      </c>
      <c r="DD58">
        <v>999.9</v>
      </c>
      <c r="DE58">
        <v>0</v>
      </c>
      <c r="DF58">
        <v>0</v>
      </c>
      <c r="DG58">
        <v>9956.25</v>
      </c>
      <c r="DH58">
        <v>0</v>
      </c>
      <c r="DI58">
        <v>1343.79</v>
      </c>
      <c r="DJ58">
        <v>-31.627</v>
      </c>
      <c r="DK58">
        <v>2017.56</v>
      </c>
      <c r="DL58">
        <v>2047.13</v>
      </c>
      <c r="DM58">
        <v>1.35789</v>
      </c>
      <c r="DN58">
        <v>1999.88</v>
      </c>
      <c r="DO58">
        <v>23.0843</v>
      </c>
      <c r="DP58">
        <v>2.47713</v>
      </c>
      <c r="DQ58">
        <v>2.33951</v>
      </c>
      <c r="DR58">
        <v>20.877</v>
      </c>
      <c r="DS58">
        <v>19.9511</v>
      </c>
      <c r="DT58">
        <v>1499.94</v>
      </c>
      <c r="DU58">
        <v>0.972996</v>
      </c>
      <c r="DV58">
        <v>0.0270038</v>
      </c>
      <c r="DW58">
        <v>0</v>
      </c>
      <c r="DX58">
        <v>564.896</v>
      </c>
      <c r="DY58">
        <v>4.99931</v>
      </c>
      <c r="DZ58">
        <v>10017.5</v>
      </c>
      <c r="EA58">
        <v>13258.7</v>
      </c>
      <c r="EB58">
        <v>37.875</v>
      </c>
      <c r="EC58">
        <v>38.937</v>
      </c>
      <c r="ED58">
        <v>38.187</v>
      </c>
      <c r="EE58">
        <v>38.375</v>
      </c>
      <c r="EF58">
        <v>39.125</v>
      </c>
      <c r="EG58">
        <v>1454.57</v>
      </c>
      <c r="EH58">
        <v>40.37</v>
      </c>
      <c r="EI58">
        <v>0</v>
      </c>
      <c r="EJ58">
        <v>161.0999999046326</v>
      </c>
      <c r="EK58">
        <v>0</v>
      </c>
      <c r="EL58">
        <v>559.0980000000001</v>
      </c>
      <c r="EM58">
        <v>41.20376061696724</v>
      </c>
      <c r="EN58">
        <v>902.9989731840575</v>
      </c>
      <c r="EO58">
        <v>9863.68153846154</v>
      </c>
      <c r="EP58">
        <v>15</v>
      </c>
      <c r="EQ58">
        <v>1690559538.1</v>
      </c>
      <c r="ER58" t="s">
        <v>581</v>
      </c>
      <c r="ES58">
        <v>1690559538.1</v>
      </c>
      <c r="ET58">
        <v>1690559530.6</v>
      </c>
      <c r="EU58">
        <v>37</v>
      </c>
      <c r="EV58">
        <v>-0.489</v>
      </c>
      <c r="EW58">
        <v>-0.002</v>
      </c>
      <c r="EX58">
        <v>-0.662</v>
      </c>
      <c r="EY58">
        <v>0.281</v>
      </c>
      <c r="EZ58">
        <v>2000</v>
      </c>
      <c r="FA58">
        <v>23</v>
      </c>
      <c r="FB58">
        <v>0.2</v>
      </c>
      <c r="FC58">
        <v>0.06</v>
      </c>
      <c r="FD58">
        <v>-30.1852025</v>
      </c>
      <c r="FE58">
        <v>-8.938774108818034</v>
      </c>
      <c r="FF58">
        <v>0.8660077648287863</v>
      </c>
      <c r="FG58">
        <v>0</v>
      </c>
      <c r="FH58">
        <v>1969.491666666667</v>
      </c>
      <c r="FI58">
        <v>-9.46144605117134</v>
      </c>
      <c r="FJ58">
        <v>0.6835060757268797</v>
      </c>
      <c r="FK58">
        <v>0</v>
      </c>
      <c r="FL58">
        <v>1.385941</v>
      </c>
      <c r="FM58">
        <v>0.05962333958723912</v>
      </c>
      <c r="FN58">
        <v>0.02410833111187912</v>
      </c>
      <c r="FO58">
        <v>1</v>
      </c>
      <c r="FP58">
        <v>24.49197</v>
      </c>
      <c r="FQ58">
        <v>-0.4098020022246733</v>
      </c>
      <c r="FR58">
        <v>0.02992822692153111</v>
      </c>
      <c r="FS58">
        <v>1</v>
      </c>
      <c r="FT58">
        <v>2</v>
      </c>
      <c r="FU58">
        <v>4</v>
      </c>
      <c r="FV58" t="s">
        <v>432</v>
      </c>
      <c r="FW58">
        <v>3.17501</v>
      </c>
      <c r="FX58">
        <v>2.79632</v>
      </c>
      <c r="FY58">
        <v>0.289606</v>
      </c>
      <c r="FZ58">
        <v>0.293323</v>
      </c>
      <c r="GA58">
        <v>0.121072</v>
      </c>
      <c r="GB58">
        <v>0.117455</v>
      </c>
      <c r="GC58">
        <v>22076.1</v>
      </c>
      <c r="GD58">
        <v>17503.6</v>
      </c>
      <c r="GE58">
        <v>29066.2</v>
      </c>
      <c r="GF58">
        <v>24282.4</v>
      </c>
      <c r="GG58">
        <v>32499.2</v>
      </c>
      <c r="GH58">
        <v>31278.3</v>
      </c>
      <c r="GI58">
        <v>40100.8</v>
      </c>
      <c r="GJ58">
        <v>39619.1</v>
      </c>
      <c r="GK58">
        <v>2.1335</v>
      </c>
      <c r="GL58">
        <v>1.8523</v>
      </c>
      <c r="GM58">
        <v>0.123531</v>
      </c>
      <c r="GN58">
        <v>0</v>
      </c>
      <c r="GO58">
        <v>26.7589</v>
      </c>
      <c r="GP58">
        <v>999.9</v>
      </c>
      <c r="GQ58">
        <v>59.3</v>
      </c>
      <c r="GR58">
        <v>31.6</v>
      </c>
      <c r="GS58">
        <v>27.3142</v>
      </c>
      <c r="GT58">
        <v>62.0644</v>
      </c>
      <c r="GU58">
        <v>32.476</v>
      </c>
      <c r="GV58">
        <v>1</v>
      </c>
      <c r="GW58">
        <v>0.214068</v>
      </c>
      <c r="GX58">
        <v>0.207557</v>
      </c>
      <c r="GY58">
        <v>20.2662</v>
      </c>
      <c r="GZ58">
        <v>5.22747</v>
      </c>
      <c r="HA58">
        <v>11.9104</v>
      </c>
      <c r="HB58">
        <v>4.96365</v>
      </c>
      <c r="HC58">
        <v>3.292</v>
      </c>
      <c r="HD58">
        <v>9999</v>
      </c>
      <c r="HE58">
        <v>9999</v>
      </c>
      <c r="HF58">
        <v>9999</v>
      </c>
      <c r="HG58">
        <v>999.9</v>
      </c>
      <c r="HH58">
        <v>1.87692</v>
      </c>
      <c r="HI58">
        <v>1.87515</v>
      </c>
      <c r="HJ58">
        <v>1.87393</v>
      </c>
      <c r="HK58">
        <v>1.87309</v>
      </c>
      <c r="HL58">
        <v>1.87455</v>
      </c>
      <c r="HM58">
        <v>1.86951</v>
      </c>
      <c r="HN58">
        <v>1.87378</v>
      </c>
      <c r="HO58">
        <v>1.87881</v>
      </c>
      <c r="HP58">
        <v>0</v>
      </c>
      <c r="HQ58">
        <v>0</v>
      </c>
      <c r="HR58">
        <v>0</v>
      </c>
      <c r="HS58">
        <v>0</v>
      </c>
      <c r="HT58" t="s">
        <v>416</v>
      </c>
      <c r="HU58" t="s">
        <v>417</v>
      </c>
      <c r="HV58" t="s">
        <v>418</v>
      </c>
      <c r="HW58" t="s">
        <v>419</v>
      </c>
      <c r="HX58" t="s">
        <v>419</v>
      </c>
      <c r="HY58" t="s">
        <v>418</v>
      </c>
      <c r="HZ58">
        <v>0</v>
      </c>
      <c r="IA58">
        <v>100</v>
      </c>
      <c r="IB58">
        <v>100</v>
      </c>
      <c r="IC58">
        <v>-0.662</v>
      </c>
      <c r="ID58">
        <v>0.281</v>
      </c>
      <c r="IE58">
        <v>1.332912692953444</v>
      </c>
      <c r="IF58">
        <v>0.0006505169527216642</v>
      </c>
      <c r="IG58">
        <v>-9.946525650119643E-07</v>
      </c>
      <c r="IH58">
        <v>9.726639054903232E-11</v>
      </c>
      <c r="II58">
        <v>-0.08140665933910149</v>
      </c>
      <c r="IJ58">
        <v>-0.001002495894158835</v>
      </c>
      <c r="IK58">
        <v>0.0007384742138202362</v>
      </c>
      <c r="IL58">
        <v>2.770066711642725E-07</v>
      </c>
      <c r="IM58">
        <v>0</v>
      </c>
      <c r="IN58">
        <v>1810</v>
      </c>
      <c r="IO58">
        <v>1</v>
      </c>
      <c r="IP58">
        <v>29</v>
      </c>
      <c r="IQ58">
        <v>7.4</v>
      </c>
      <c r="IR58">
        <v>10.2</v>
      </c>
      <c r="IS58">
        <v>3.86597</v>
      </c>
      <c r="IT58">
        <v>2.35474</v>
      </c>
      <c r="IU58">
        <v>1.42578</v>
      </c>
      <c r="IV58">
        <v>2.27051</v>
      </c>
      <c r="IW58">
        <v>1.54785</v>
      </c>
      <c r="IX58">
        <v>2.39624</v>
      </c>
      <c r="IY58">
        <v>35.5218</v>
      </c>
      <c r="IZ58">
        <v>14.7274</v>
      </c>
      <c r="JA58">
        <v>18</v>
      </c>
      <c r="JB58">
        <v>630.611</v>
      </c>
      <c r="JC58">
        <v>437.632</v>
      </c>
      <c r="JD58">
        <v>27.0173</v>
      </c>
      <c r="JE58">
        <v>29.898</v>
      </c>
      <c r="JF58">
        <v>30</v>
      </c>
      <c r="JG58">
        <v>29.8873</v>
      </c>
      <c r="JH58">
        <v>29.8266</v>
      </c>
      <c r="JI58">
        <v>77.4141</v>
      </c>
      <c r="JJ58">
        <v>18.3894</v>
      </c>
      <c r="JK58">
        <v>100</v>
      </c>
      <c r="JL58">
        <v>27.0047</v>
      </c>
      <c r="JM58">
        <v>2000</v>
      </c>
      <c r="JN58">
        <v>23.0531</v>
      </c>
      <c r="JO58">
        <v>94.7148</v>
      </c>
      <c r="JP58">
        <v>100.797</v>
      </c>
    </row>
    <row r="59" spans="1:276">
      <c r="A59">
        <v>43</v>
      </c>
      <c r="B59">
        <v>1690560324.5</v>
      </c>
      <c r="C59">
        <v>6282.5</v>
      </c>
      <c r="D59" t="s">
        <v>582</v>
      </c>
      <c r="E59" t="s">
        <v>583</v>
      </c>
      <c r="F59" t="s">
        <v>407</v>
      </c>
      <c r="I59" t="s">
        <v>584</v>
      </c>
      <c r="K59" t="s">
        <v>585</v>
      </c>
      <c r="L59" t="s">
        <v>586</v>
      </c>
      <c r="M59">
        <v>1690560324.5</v>
      </c>
      <c r="N59">
        <f>(O59)/1000</f>
        <v>0</v>
      </c>
      <c r="O59">
        <f>1000*CY59*AM59*(CU59-CV59)/(100*CN59*(1000-AM59*CU59))</f>
        <v>0</v>
      </c>
      <c r="P59">
        <f>CY59*AM59*(CT59-CS59*(1000-AM59*CV59)/(1000-AM59*CU59))/(100*CN59)</f>
        <v>0</v>
      </c>
      <c r="Q59">
        <f>CS59 - IF(AM59&gt;1, P59*CN59*100.0/(AO59*DG59), 0)</f>
        <v>0</v>
      </c>
      <c r="R59">
        <f>((X59-N59/2)*Q59-P59)/(X59+N59/2)</f>
        <v>0</v>
      </c>
      <c r="S59">
        <f>R59*(CZ59+DA59)/1000.0</f>
        <v>0</v>
      </c>
      <c r="T59">
        <f>(CS59 - IF(AM59&gt;1, P59*CN59*100.0/(AO59*DG59), 0))*(CZ59+DA59)/1000.0</f>
        <v>0</v>
      </c>
      <c r="U59">
        <f>2.0/((1/W59-1/V59)+SIGN(W59)*SQRT((1/W59-1/V59)*(1/W59-1/V59) + 4*CO59/((CO59+1)*(CO59+1))*(2*1/W59*1/V59-1/V59*1/V59)))</f>
        <v>0</v>
      </c>
      <c r="V59">
        <f>IF(LEFT(CP59,1)&lt;&gt;"0",IF(LEFT(CP59,1)="1",3.0,CQ59),$D$5+$E$5*(DG59*CZ59/($K$5*1000))+$F$5*(DG59*CZ59/($K$5*1000))*MAX(MIN(CN59,$J$5),$I$5)*MAX(MIN(CN59,$J$5),$I$5)+$G$5*MAX(MIN(CN59,$J$5),$I$5)*(DG59*CZ59/($K$5*1000))+$H$5*(DG59*CZ59/($K$5*1000))*(DG59*CZ59/($K$5*1000)))</f>
        <v>0</v>
      </c>
      <c r="W59">
        <f>N59*(1000-(1000*0.61365*exp(17.502*AA59/(240.97+AA59))/(CZ59+DA59)+CU59)/2)/(1000*0.61365*exp(17.502*AA59/(240.97+AA59))/(CZ59+DA59)-CU59)</f>
        <v>0</v>
      </c>
      <c r="X59">
        <f>1/((CO59+1)/(U59/1.6)+1/(V59/1.37)) + CO59/((CO59+1)/(U59/1.6) + CO59/(V59/1.37))</f>
        <v>0</v>
      </c>
      <c r="Y59">
        <f>(CJ59*CM59)</f>
        <v>0</v>
      </c>
      <c r="Z59">
        <f>(DB59+(Y59+2*0.95*5.67E-8*(((DB59+$B$7)+273)^4-(DB59+273)^4)-44100*N59)/(1.84*29.3*V59+8*0.95*5.67E-8*(DB59+273)^3))</f>
        <v>0</v>
      </c>
      <c r="AA59">
        <f>($C$7*DC59+$D$7*DD59+$E$7*Z59)</f>
        <v>0</v>
      </c>
      <c r="AB59">
        <f>0.61365*exp(17.502*AA59/(240.97+AA59))</f>
        <v>0</v>
      </c>
      <c r="AC59">
        <f>(AD59/AE59*100)</f>
        <v>0</v>
      </c>
      <c r="AD59">
        <f>CU59*(CZ59+DA59)/1000</f>
        <v>0</v>
      </c>
      <c r="AE59">
        <f>0.61365*exp(17.502*DB59/(240.97+DB59))</f>
        <v>0</v>
      </c>
      <c r="AF59">
        <f>(AB59-CU59*(CZ59+DA59)/1000)</f>
        <v>0</v>
      </c>
      <c r="AG59">
        <f>(-N59*44100)</f>
        <v>0</v>
      </c>
      <c r="AH59">
        <f>2*29.3*V59*0.92*(DB59-AA59)</f>
        <v>0</v>
      </c>
      <c r="AI59">
        <f>2*0.95*5.67E-8*(((DB59+$B$7)+273)^4-(AA59+273)^4)</f>
        <v>0</v>
      </c>
      <c r="AJ59">
        <f>Y59+AI59+AG59+AH59</f>
        <v>0</v>
      </c>
      <c r="AK59">
        <v>0</v>
      </c>
      <c r="AL59">
        <v>0</v>
      </c>
      <c r="AM59">
        <f>IF(AK59*$H$13&gt;=AO59,1.0,(AO59/(AO59-AK59*$H$13)))</f>
        <v>0</v>
      </c>
      <c r="AN59">
        <f>(AM59-1)*100</f>
        <v>0</v>
      </c>
      <c r="AO59">
        <f>MAX(0,($B$13+$C$13*DG59)/(1+$D$13*DG59)*CZ59/(DB59+273)*$E$13)</f>
        <v>0</v>
      </c>
      <c r="AP59" t="s">
        <v>526</v>
      </c>
      <c r="AQ59">
        <v>10437.7</v>
      </c>
      <c r="AR59">
        <v>573.4996</v>
      </c>
      <c r="AS59">
        <v>2079.73</v>
      </c>
      <c r="AT59">
        <f>1-AR59/AS59</f>
        <v>0</v>
      </c>
      <c r="AU59">
        <v>-2.02927310152528</v>
      </c>
      <c r="AV59" t="s">
        <v>587</v>
      </c>
      <c r="AW59">
        <v>10491.3</v>
      </c>
      <c r="AX59">
        <v>690.7526153846154</v>
      </c>
      <c r="AY59">
        <v>803.71</v>
      </c>
      <c r="AZ59">
        <f>1-AX59/AY59</f>
        <v>0</v>
      </c>
      <c r="BA59">
        <v>0.5</v>
      </c>
      <c r="BB59">
        <f>CK59</f>
        <v>0</v>
      </c>
      <c r="BC59">
        <f>P59</f>
        <v>0</v>
      </c>
      <c r="BD59">
        <f>AZ59*BA59*BB59</f>
        <v>0</v>
      </c>
      <c r="BE59">
        <f>(BC59-AU59)/BB59</f>
        <v>0</v>
      </c>
      <c r="BF59">
        <f>(AS59-AY59)/AY59</f>
        <v>0</v>
      </c>
      <c r="BG59">
        <f>AR59/(AT59+AR59/AY59)</f>
        <v>0</v>
      </c>
      <c r="BH59" t="s">
        <v>411</v>
      </c>
      <c r="BI59">
        <v>0</v>
      </c>
      <c r="BJ59">
        <f>IF(BI59&lt;&gt;0, BI59, BG59)</f>
        <v>0</v>
      </c>
      <c r="BK59">
        <f>1-BJ59/AY59</f>
        <v>0</v>
      </c>
      <c r="BL59">
        <f>(AY59-AX59)/(AY59-BJ59)</f>
        <v>0</v>
      </c>
      <c r="BM59">
        <f>(AS59-AY59)/(AS59-BJ59)</f>
        <v>0</v>
      </c>
      <c r="BN59">
        <f>(AY59-AX59)/(AY59-AR59)</f>
        <v>0</v>
      </c>
      <c r="BO59">
        <f>(AS59-AY59)/(AS59-AR59)</f>
        <v>0</v>
      </c>
      <c r="BP59">
        <f>(BL59*BJ59/AX59)</f>
        <v>0</v>
      </c>
      <c r="BQ59">
        <f>(1-BP59)</f>
        <v>0</v>
      </c>
      <c r="BR59" t="s">
        <v>411</v>
      </c>
      <c r="BS59" t="s">
        <v>411</v>
      </c>
      <c r="BT59" t="s">
        <v>411</v>
      </c>
      <c r="BU59" t="s">
        <v>411</v>
      </c>
      <c r="BV59" t="s">
        <v>411</v>
      </c>
      <c r="BW59" t="s">
        <v>411</v>
      </c>
      <c r="BX59" t="s">
        <v>411</v>
      </c>
      <c r="BY59" t="s">
        <v>411</v>
      </c>
      <c r="BZ59" t="s">
        <v>411</v>
      </c>
      <c r="CA59" t="s">
        <v>411</v>
      </c>
      <c r="CB59" t="s">
        <v>411</v>
      </c>
      <c r="CC59" t="s">
        <v>411</v>
      </c>
      <c r="CD59" t="s">
        <v>411</v>
      </c>
      <c r="CE59" t="s">
        <v>411</v>
      </c>
      <c r="CF59" t="s">
        <v>411</v>
      </c>
      <c r="CG59" t="s">
        <v>411</v>
      </c>
      <c r="CH59" t="s">
        <v>411</v>
      </c>
      <c r="CI59" t="s">
        <v>411</v>
      </c>
      <c r="CJ59">
        <f>$B$11*DH59+$C$11*DI59+$F$11*DT59*(1-DW59)</f>
        <v>0</v>
      </c>
      <c r="CK59">
        <f>CJ59*CL59</f>
        <v>0</v>
      </c>
      <c r="CL59">
        <f>($B$11*$D$9+$C$11*$D$9+$F$11*((EG59+DY59)/MAX(EG59+DY59+EH59, 0.1)*$I$9+EH59/MAX(EG59+DY59+EH59, 0.1)*$J$9))/($B$11+$C$11+$F$11)</f>
        <v>0</v>
      </c>
      <c r="CM59">
        <f>($B$11*$K$9+$C$11*$K$9+$F$11*((EG59+DY59)/MAX(EG59+DY59+EH59, 0.1)*$P$9+EH59/MAX(EG59+DY59+EH59, 0.1)*$Q$9))/($B$11+$C$11+$F$11)</f>
        <v>0</v>
      </c>
      <c r="CN59">
        <v>6</v>
      </c>
      <c r="CO59">
        <v>0.5</v>
      </c>
      <c r="CP59" t="s">
        <v>413</v>
      </c>
      <c r="CQ59">
        <v>2</v>
      </c>
      <c r="CR59">
        <v>1690560324.5</v>
      </c>
      <c r="CS59">
        <v>400.609</v>
      </c>
      <c r="CT59">
        <v>410.031</v>
      </c>
      <c r="CU59">
        <v>24.9427</v>
      </c>
      <c r="CV59">
        <v>23.4988</v>
      </c>
      <c r="CW59">
        <v>399.495</v>
      </c>
      <c r="CX59">
        <v>24.5837</v>
      </c>
      <c r="CY59">
        <v>600.106</v>
      </c>
      <c r="CZ59">
        <v>101.341</v>
      </c>
      <c r="DA59">
        <v>0.0998497</v>
      </c>
      <c r="DB59">
        <v>28.7433</v>
      </c>
      <c r="DC59">
        <v>28.8922</v>
      </c>
      <c r="DD59">
        <v>999.9</v>
      </c>
      <c r="DE59">
        <v>0</v>
      </c>
      <c r="DF59">
        <v>0</v>
      </c>
      <c r="DG59">
        <v>9995.620000000001</v>
      </c>
      <c r="DH59">
        <v>0</v>
      </c>
      <c r="DI59">
        <v>981.6079999999999</v>
      </c>
      <c r="DJ59">
        <v>-9.421720000000001</v>
      </c>
      <c r="DK59">
        <v>410.857</v>
      </c>
      <c r="DL59">
        <v>419.898</v>
      </c>
      <c r="DM59">
        <v>1.44394</v>
      </c>
      <c r="DN59">
        <v>410.031</v>
      </c>
      <c r="DO59">
        <v>23.4988</v>
      </c>
      <c r="DP59">
        <v>2.52772</v>
      </c>
      <c r="DQ59">
        <v>2.38139</v>
      </c>
      <c r="DR59">
        <v>21.2061</v>
      </c>
      <c r="DS59">
        <v>20.2378</v>
      </c>
      <c r="DT59">
        <v>1500.09</v>
      </c>
      <c r="DU59">
        <v>0.973001</v>
      </c>
      <c r="DV59">
        <v>0.0269985</v>
      </c>
      <c r="DW59">
        <v>0</v>
      </c>
      <c r="DX59">
        <v>689.674</v>
      </c>
      <c r="DY59">
        <v>4.99931</v>
      </c>
      <c r="DZ59">
        <v>11715.8</v>
      </c>
      <c r="EA59">
        <v>13260.1</v>
      </c>
      <c r="EB59">
        <v>36.75</v>
      </c>
      <c r="EC59">
        <v>37.875</v>
      </c>
      <c r="ED59">
        <v>37</v>
      </c>
      <c r="EE59">
        <v>37.437</v>
      </c>
      <c r="EF59">
        <v>38.062</v>
      </c>
      <c r="EG59">
        <v>1454.72</v>
      </c>
      <c r="EH59">
        <v>40.37</v>
      </c>
      <c r="EI59">
        <v>0</v>
      </c>
      <c r="EJ59">
        <v>812.1000001430511</v>
      </c>
      <c r="EK59">
        <v>0</v>
      </c>
      <c r="EL59">
        <v>690.7526153846154</v>
      </c>
      <c r="EM59">
        <v>-8.640205135041043</v>
      </c>
      <c r="EN59">
        <v>-170.7931624407721</v>
      </c>
      <c r="EO59">
        <v>11734.08076923077</v>
      </c>
      <c r="EP59">
        <v>15</v>
      </c>
      <c r="EQ59">
        <v>1690560270</v>
      </c>
      <c r="ER59" t="s">
        <v>588</v>
      </c>
      <c r="ES59">
        <v>1690560265</v>
      </c>
      <c r="ET59">
        <v>1690560270</v>
      </c>
      <c r="EU59">
        <v>38</v>
      </c>
      <c r="EV59">
        <v>0.165</v>
      </c>
      <c r="EW59">
        <v>0.017</v>
      </c>
      <c r="EX59">
        <v>1.113</v>
      </c>
      <c r="EY59">
        <v>0.275</v>
      </c>
      <c r="EZ59">
        <v>410</v>
      </c>
      <c r="FA59">
        <v>22</v>
      </c>
      <c r="FB59">
        <v>0.22</v>
      </c>
      <c r="FC59">
        <v>0.05</v>
      </c>
      <c r="FD59">
        <v>-9.378535609756097</v>
      </c>
      <c r="FE59">
        <v>-0.1182792334494995</v>
      </c>
      <c r="FF59">
        <v>0.03015211629904485</v>
      </c>
      <c r="FG59">
        <v>1</v>
      </c>
      <c r="FH59">
        <v>400.6150322580645</v>
      </c>
      <c r="FI59">
        <v>-0.2729516129035646</v>
      </c>
      <c r="FJ59">
        <v>0.02742436386884515</v>
      </c>
      <c r="FK59">
        <v>1</v>
      </c>
      <c r="FL59">
        <v>1.434853658536585</v>
      </c>
      <c r="FM59">
        <v>0.3728159581881551</v>
      </c>
      <c r="FN59">
        <v>0.04548013797285299</v>
      </c>
      <c r="FO59">
        <v>1</v>
      </c>
      <c r="FP59">
        <v>24.99233548387097</v>
      </c>
      <c r="FQ59">
        <v>-0.3354967741936121</v>
      </c>
      <c r="FR59">
        <v>0.0256939373844156</v>
      </c>
      <c r="FS59">
        <v>1</v>
      </c>
      <c r="FT59">
        <v>4</v>
      </c>
      <c r="FU59">
        <v>4</v>
      </c>
      <c r="FV59" t="s">
        <v>415</v>
      </c>
      <c r="FW59">
        <v>3.17561</v>
      </c>
      <c r="FX59">
        <v>2.79677</v>
      </c>
      <c r="FY59">
        <v>0.10083</v>
      </c>
      <c r="FZ59">
        <v>0.103375</v>
      </c>
      <c r="GA59">
        <v>0.122901</v>
      </c>
      <c r="GB59">
        <v>0.11909</v>
      </c>
      <c r="GC59">
        <v>27985</v>
      </c>
      <c r="GD59">
        <v>22241.7</v>
      </c>
      <c r="GE59">
        <v>29097.9</v>
      </c>
      <c r="GF59">
        <v>24308.3</v>
      </c>
      <c r="GG59">
        <v>32453.9</v>
      </c>
      <c r="GH59">
        <v>31243.1</v>
      </c>
      <c r="GI59">
        <v>40141.8</v>
      </c>
      <c r="GJ59">
        <v>39659.4</v>
      </c>
      <c r="GK59">
        <v>2.14138</v>
      </c>
      <c r="GL59">
        <v>1.85315</v>
      </c>
      <c r="GM59">
        <v>0.119466</v>
      </c>
      <c r="GN59">
        <v>0</v>
      </c>
      <c r="GO59">
        <v>26.9414</v>
      </c>
      <c r="GP59">
        <v>999.9</v>
      </c>
      <c r="GQ59">
        <v>59.4</v>
      </c>
      <c r="GR59">
        <v>32.2</v>
      </c>
      <c r="GS59">
        <v>28.3085</v>
      </c>
      <c r="GT59">
        <v>61.7944</v>
      </c>
      <c r="GU59">
        <v>32.7324</v>
      </c>
      <c r="GV59">
        <v>1</v>
      </c>
      <c r="GW59">
        <v>0.152546</v>
      </c>
      <c r="GX59">
        <v>0.48704</v>
      </c>
      <c r="GY59">
        <v>20.2641</v>
      </c>
      <c r="GZ59">
        <v>5.22043</v>
      </c>
      <c r="HA59">
        <v>11.9102</v>
      </c>
      <c r="HB59">
        <v>4.96325</v>
      </c>
      <c r="HC59">
        <v>3.29133</v>
      </c>
      <c r="HD59">
        <v>9999</v>
      </c>
      <c r="HE59">
        <v>9999</v>
      </c>
      <c r="HF59">
        <v>9999</v>
      </c>
      <c r="HG59">
        <v>999.9</v>
      </c>
      <c r="HH59">
        <v>1.87698</v>
      </c>
      <c r="HI59">
        <v>1.8752</v>
      </c>
      <c r="HJ59">
        <v>1.87399</v>
      </c>
      <c r="HK59">
        <v>1.87315</v>
      </c>
      <c r="HL59">
        <v>1.87467</v>
      </c>
      <c r="HM59">
        <v>1.8696</v>
      </c>
      <c r="HN59">
        <v>1.87378</v>
      </c>
      <c r="HO59">
        <v>1.87883</v>
      </c>
      <c r="HP59">
        <v>0</v>
      </c>
      <c r="HQ59">
        <v>0</v>
      </c>
      <c r="HR59">
        <v>0</v>
      </c>
      <c r="HS59">
        <v>0</v>
      </c>
      <c r="HT59" t="s">
        <v>416</v>
      </c>
      <c r="HU59" t="s">
        <v>417</v>
      </c>
      <c r="HV59" t="s">
        <v>418</v>
      </c>
      <c r="HW59" t="s">
        <v>419</v>
      </c>
      <c r="HX59" t="s">
        <v>419</v>
      </c>
      <c r="HY59" t="s">
        <v>418</v>
      </c>
      <c r="HZ59">
        <v>0</v>
      </c>
      <c r="IA59">
        <v>100</v>
      </c>
      <c r="IB59">
        <v>100</v>
      </c>
      <c r="IC59">
        <v>1.114</v>
      </c>
      <c r="ID59">
        <v>0.359</v>
      </c>
      <c r="IE59">
        <v>1.006954868705272</v>
      </c>
      <c r="IF59">
        <v>0.0006505169527216642</v>
      </c>
      <c r="IG59">
        <v>-9.946525650119643E-07</v>
      </c>
      <c r="IH59">
        <v>9.726639054903232E-11</v>
      </c>
      <c r="II59">
        <v>-0.06675459116295387</v>
      </c>
      <c r="IJ59">
        <v>-0.001002495894158835</v>
      </c>
      <c r="IK59">
        <v>0.0007384742138202362</v>
      </c>
      <c r="IL59">
        <v>2.770066711642725E-07</v>
      </c>
      <c r="IM59">
        <v>0</v>
      </c>
      <c r="IN59">
        <v>1810</v>
      </c>
      <c r="IO59">
        <v>1</v>
      </c>
      <c r="IP59">
        <v>29</v>
      </c>
      <c r="IQ59">
        <v>1</v>
      </c>
      <c r="IR59">
        <v>0.9</v>
      </c>
      <c r="IS59">
        <v>1.07422</v>
      </c>
      <c r="IT59">
        <v>2.41333</v>
      </c>
      <c r="IU59">
        <v>1.42578</v>
      </c>
      <c r="IV59">
        <v>2.26929</v>
      </c>
      <c r="IW59">
        <v>1.54785</v>
      </c>
      <c r="IX59">
        <v>2.48535</v>
      </c>
      <c r="IY59">
        <v>36.2459</v>
      </c>
      <c r="IZ59">
        <v>14.5873</v>
      </c>
      <c r="JA59">
        <v>18</v>
      </c>
      <c r="JB59">
        <v>629.311</v>
      </c>
      <c r="JC59">
        <v>433.058</v>
      </c>
      <c r="JD59">
        <v>27.5609</v>
      </c>
      <c r="JE59">
        <v>29.1786</v>
      </c>
      <c r="JF59">
        <v>30</v>
      </c>
      <c r="JG59">
        <v>29.186</v>
      </c>
      <c r="JH59">
        <v>29.1293</v>
      </c>
      <c r="JI59">
        <v>21.5386</v>
      </c>
      <c r="JJ59">
        <v>19.592</v>
      </c>
      <c r="JK59">
        <v>98.77200000000001</v>
      </c>
      <c r="JL59">
        <v>27.4822</v>
      </c>
      <c r="JM59">
        <v>410</v>
      </c>
      <c r="JN59">
        <v>23.2721</v>
      </c>
      <c r="JO59">
        <v>94.81440000000001</v>
      </c>
      <c r="JP59">
        <v>100.901</v>
      </c>
    </row>
    <row r="60" spans="1:276">
      <c r="A60">
        <v>44</v>
      </c>
      <c r="B60">
        <v>1690560386.5</v>
      </c>
      <c r="C60">
        <v>6344.5</v>
      </c>
      <c r="D60" t="s">
        <v>589</v>
      </c>
      <c r="E60" t="s">
        <v>590</v>
      </c>
      <c r="F60" t="s">
        <v>407</v>
      </c>
      <c r="I60" t="s">
        <v>584</v>
      </c>
      <c r="K60" t="s">
        <v>585</v>
      </c>
      <c r="L60" t="s">
        <v>586</v>
      </c>
      <c r="M60">
        <v>1690560386.5</v>
      </c>
      <c r="N60">
        <f>(O60)/1000</f>
        <v>0</v>
      </c>
      <c r="O60">
        <f>1000*CY60*AM60*(CU60-CV60)/(100*CN60*(1000-AM60*CU60))</f>
        <v>0</v>
      </c>
      <c r="P60">
        <f>CY60*AM60*(CT60-CS60*(1000-AM60*CV60)/(1000-AM60*CU60))/(100*CN60)</f>
        <v>0</v>
      </c>
      <c r="Q60">
        <f>CS60 - IF(AM60&gt;1, P60*CN60*100.0/(AO60*DG60), 0)</f>
        <v>0</v>
      </c>
      <c r="R60">
        <f>((X60-N60/2)*Q60-P60)/(X60+N60/2)</f>
        <v>0</v>
      </c>
      <c r="S60">
        <f>R60*(CZ60+DA60)/1000.0</f>
        <v>0</v>
      </c>
      <c r="T60">
        <f>(CS60 - IF(AM60&gt;1, P60*CN60*100.0/(AO60*DG60), 0))*(CZ60+DA60)/1000.0</f>
        <v>0</v>
      </c>
      <c r="U60">
        <f>2.0/((1/W60-1/V60)+SIGN(W60)*SQRT((1/W60-1/V60)*(1/W60-1/V60) + 4*CO60/((CO60+1)*(CO60+1))*(2*1/W60*1/V60-1/V60*1/V60)))</f>
        <v>0</v>
      </c>
      <c r="V60">
        <f>IF(LEFT(CP60,1)&lt;&gt;"0",IF(LEFT(CP60,1)="1",3.0,CQ60),$D$5+$E$5*(DG60*CZ60/($K$5*1000))+$F$5*(DG60*CZ60/($K$5*1000))*MAX(MIN(CN60,$J$5),$I$5)*MAX(MIN(CN60,$J$5),$I$5)+$G$5*MAX(MIN(CN60,$J$5),$I$5)*(DG60*CZ60/($K$5*1000))+$H$5*(DG60*CZ60/($K$5*1000))*(DG60*CZ60/($K$5*1000)))</f>
        <v>0</v>
      </c>
      <c r="W60">
        <f>N60*(1000-(1000*0.61365*exp(17.502*AA60/(240.97+AA60))/(CZ60+DA60)+CU60)/2)/(1000*0.61365*exp(17.502*AA60/(240.97+AA60))/(CZ60+DA60)-CU60)</f>
        <v>0</v>
      </c>
      <c r="X60">
        <f>1/((CO60+1)/(U60/1.6)+1/(V60/1.37)) + CO60/((CO60+1)/(U60/1.6) + CO60/(V60/1.37))</f>
        <v>0</v>
      </c>
      <c r="Y60">
        <f>(CJ60*CM60)</f>
        <v>0</v>
      </c>
      <c r="Z60">
        <f>(DB60+(Y60+2*0.95*5.67E-8*(((DB60+$B$7)+273)^4-(DB60+273)^4)-44100*N60)/(1.84*29.3*V60+8*0.95*5.67E-8*(DB60+273)^3))</f>
        <v>0</v>
      </c>
      <c r="AA60">
        <f>($C$7*DC60+$D$7*DD60+$E$7*Z60)</f>
        <v>0</v>
      </c>
      <c r="AB60">
        <f>0.61365*exp(17.502*AA60/(240.97+AA60))</f>
        <v>0</v>
      </c>
      <c r="AC60">
        <f>(AD60/AE60*100)</f>
        <v>0</v>
      </c>
      <c r="AD60">
        <f>CU60*(CZ60+DA60)/1000</f>
        <v>0</v>
      </c>
      <c r="AE60">
        <f>0.61365*exp(17.502*DB60/(240.97+DB60))</f>
        <v>0</v>
      </c>
      <c r="AF60">
        <f>(AB60-CU60*(CZ60+DA60)/1000)</f>
        <v>0</v>
      </c>
      <c r="AG60">
        <f>(-N60*44100)</f>
        <v>0</v>
      </c>
      <c r="AH60">
        <f>2*29.3*V60*0.92*(DB60-AA60)</f>
        <v>0</v>
      </c>
      <c r="AI60">
        <f>2*0.95*5.67E-8*(((DB60+$B$7)+273)^4-(AA60+273)^4)</f>
        <v>0</v>
      </c>
      <c r="AJ60">
        <f>Y60+AI60+AG60+AH60</f>
        <v>0</v>
      </c>
      <c r="AK60">
        <v>0</v>
      </c>
      <c r="AL60">
        <v>0</v>
      </c>
      <c r="AM60">
        <f>IF(AK60*$H$13&gt;=AO60,1.0,(AO60/(AO60-AK60*$H$13)))</f>
        <v>0</v>
      </c>
      <c r="AN60">
        <f>(AM60-1)*100</f>
        <v>0</v>
      </c>
      <c r="AO60">
        <f>MAX(0,($B$13+$C$13*DG60)/(1+$D$13*DG60)*CZ60/(DB60+273)*$E$13)</f>
        <v>0</v>
      </c>
      <c r="AP60" t="s">
        <v>526</v>
      </c>
      <c r="AQ60">
        <v>10437.7</v>
      </c>
      <c r="AR60">
        <v>573.4996</v>
      </c>
      <c r="AS60">
        <v>2079.73</v>
      </c>
      <c r="AT60">
        <f>1-AR60/AS60</f>
        <v>0</v>
      </c>
      <c r="AU60">
        <v>-2.02927310152528</v>
      </c>
      <c r="AV60" t="s">
        <v>591</v>
      </c>
      <c r="AW60">
        <v>10496.1</v>
      </c>
      <c r="AX60">
        <v>648.5294</v>
      </c>
      <c r="AY60">
        <v>834.29</v>
      </c>
      <c r="AZ60">
        <f>1-AX60/AY60</f>
        <v>0</v>
      </c>
      <c r="BA60">
        <v>0.5</v>
      </c>
      <c r="BB60">
        <f>CK60</f>
        <v>0</v>
      </c>
      <c r="BC60">
        <f>P60</f>
        <v>0</v>
      </c>
      <c r="BD60">
        <f>AZ60*BA60*BB60</f>
        <v>0</v>
      </c>
      <c r="BE60">
        <f>(BC60-AU60)/BB60</f>
        <v>0</v>
      </c>
      <c r="BF60">
        <f>(AS60-AY60)/AY60</f>
        <v>0</v>
      </c>
      <c r="BG60">
        <f>AR60/(AT60+AR60/AY60)</f>
        <v>0</v>
      </c>
      <c r="BH60" t="s">
        <v>411</v>
      </c>
      <c r="BI60">
        <v>0</v>
      </c>
      <c r="BJ60">
        <f>IF(BI60&lt;&gt;0, BI60, BG60)</f>
        <v>0</v>
      </c>
      <c r="BK60">
        <f>1-BJ60/AY60</f>
        <v>0</v>
      </c>
      <c r="BL60">
        <f>(AY60-AX60)/(AY60-BJ60)</f>
        <v>0</v>
      </c>
      <c r="BM60">
        <f>(AS60-AY60)/(AS60-BJ60)</f>
        <v>0</v>
      </c>
      <c r="BN60">
        <f>(AY60-AX60)/(AY60-AR60)</f>
        <v>0</v>
      </c>
      <c r="BO60">
        <f>(AS60-AY60)/(AS60-AR60)</f>
        <v>0</v>
      </c>
      <c r="BP60">
        <f>(BL60*BJ60/AX60)</f>
        <v>0</v>
      </c>
      <c r="BQ60">
        <f>(1-BP60)</f>
        <v>0</v>
      </c>
      <c r="BR60" t="s">
        <v>411</v>
      </c>
      <c r="BS60" t="s">
        <v>411</v>
      </c>
      <c r="BT60" t="s">
        <v>411</v>
      </c>
      <c r="BU60" t="s">
        <v>411</v>
      </c>
      <c r="BV60" t="s">
        <v>411</v>
      </c>
      <c r="BW60" t="s">
        <v>411</v>
      </c>
      <c r="BX60" t="s">
        <v>411</v>
      </c>
      <c r="BY60" t="s">
        <v>411</v>
      </c>
      <c r="BZ60" t="s">
        <v>411</v>
      </c>
      <c r="CA60" t="s">
        <v>411</v>
      </c>
      <c r="CB60" t="s">
        <v>411</v>
      </c>
      <c r="CC60" t="s">
        <v>411</v>
      </c>
      <c r="CD60" t="s">
        <v>411</v>
      </c>
      <c r="CE60" t="s">
        <v>411</v>
      </c>
      <c r="CF60" t="s">
        <v>411</v>
      </c>
      <c r="CG60" t="s">
        <v>411</v>
      </c>
      <c r="CH60" t="s">
        <v>411</v>
      </c>
      <c r="CI60" t="s">
        <v>411</v>
      </c>
      <c r="CJ60">
        <f>$B$11*DH60+$C$11*DI60+$F$11*DT60*(1-DW60)</f>
        <v>0</v>
      </c>
      <c r="CK60">
        <f>CJ60*CL60</f>
        <v>0</v>
      </c>
      <c r="CL60">
        <f>($B$11*$D$9+$C$11*$D$9+$F$11*((EG60+DY60)/MAX(EG60+DY60+EH60, 0.1)*$I$9+EH60/MAX(EG60+DY60+EH60, 0.1)*$J$9))/($B$11+$C$11+$F$11)</f>
        <v>0</v>
      </c>
      <c r="CM60">
        <f>($B$11*$K$9+$C$11*$K$9+$F$11*((EG60+DY60)/MAX(EG60+DY60+EH60, 0.1)*$P$9+EH60/MAX(EG60+DY60+EH60, 0.1)*$Q$9))/($B$11+$C$11+$F$11)</f>
        <v>0</v>
      </c>
      <c r="CN60">
        <v>6</v>
      </c>
      <c r="CO60">
        <v>0.5</v>
      </c>
      <c r="CP60" t="s">
        <v>413</v>
      </c>
      <c r="CQ60">
        <v>2</v>
      </c>
      <c r="CR60">
        <v>1690560386.5</v>
      </c>
      <c r="CS60">
        <v>400.719</v>
      </c>
      <c r="CT60">
        <v>410.03</v>
      </c>
      <c r="CU60">
        <v>24.253</v>
      </c>
      <c r="CV60">
        <v>22.6656</v>
      </c>
      <c r="CW60">
        <v>399.605</v>
      </c>
      <c r="CX60">
        <v>23.9175</v>
      </c>
      <c r="CY60">
        <v>600.2859999999999</v>
      </c>
      <c r="CZ60">
        <v>101.342</v>
      </c>
      <c r="DA60">
        <v>0.09992769999999999</v>
      </c>
      <c r="DB60">
        <v>28.6829</v>
      </c>
      <c r="DC60">
        <v>28.6118</v>
      </c>
      <c r="DD60">
        <v>999.9</v>
      </c>
      <c r="DE60">
        <v>0</v>
      </c>
      <c r="DF60">
        <v>0</v>
      </c>
      <c r="DG60">
        <v>10016.9</v>
      </c>
      <c r="DH60">
        <v>0</v>
      </c>
      <c r="DI60">
        <v>984.9589999999999</v>
      </c>
      <c r="DJ60">
        <v>-9.31104</v>
      </c>
      <c r="DK60">
        <v>410.679</v>
      </c>
      <c r="DL60">
        <v>419.539</v>
      </c>
      <c r="DM60">
        <v>1.58737</v>
      </c>
      <c r="DN60">
        <v>410.03</v>
      </c>
      <c r="DO60">
        <v>22.6656</v>
      </c>
      <c r="DP60">
        <v>2.45786</v>
      </c>
      <c r="DQ60">
        <v>2.29699</v>
      </c>
      <c r="DR60">
        <v>20.7501</v>
      </c>
      <c r="DS60">
        <v>19.6553</v>
      </c>
      <c r="DT60">
        <v>999.878</v>
      </c>
      <c r="DU60">
        <v>0.960001</v>
      </c>
      <c r="DV60">
        <v>0.0399992</v>
      </c>
      <c r="DW60">
        <v>0</v>
      </c>
      <c r="DX60">
        <v>648.201</v>
      </c>
      <c r="DY60">
        <v>4.99931</v>
      </c>
      <c r="DZ60">
        <v>7926.35</v>
      </c>
      <c r="EA60">
        <v>8783.790000000001</v>
      </c>
      <c r="EB60">
        <v>36.437</v>
      </c>
      <c r="EC60">
        <v>37.875</v>
      </c>
      <c r="ED60">
        <v>36.937</v>
      </c>
      <c r="EE60">
        <v>37.5</v>
      </c>
      <c r="EF60">
        <v>37.937</v>
      </c>
      <c r="EG60">
        <v>955.08</v>
      </c>
      <c r="EH60">
        <v>39.79</v>
      </c>
      <c r="EI60">
        <v>0</v>
      </c>
      <c r="EJ60">
        <v>61.69999980926514</v>
      </c>
      <c r="EK60">
        <v>0</v>
      </c>
      <c r="EL60">
        <v>648.5294</v>
      </c>
      <c r="EM60">
        <v>-1.796076914887137</v>
      </c>
      <c r="EN60">
        <v>-32.67461533027875</v>
      </c>
      <c r="EO60">
        <v>7932.022800000001</v>
      </c>
      <c r="EP60">
        <v>15</v>
      </c>
      <c r="EQ60">
        <v>1690560270</v>
      </c>
      <c r="ER60" t="s">
        <v>588</v>
      </c>
      <c r="ES60">
        <v>1690560265</v>
      </c>
      <c r="ET60">
        <v>1690560270</v>
      </c>
      <c r="EU60">
        <v>38</v>
      </c>
      <c r="EV60">
        <v>0.165</v>
      </c>
      <c r="EW60">
        <v>0.017</v>
      </c>
      <c r="EX60">
        <v>1.113</v>
      </c>
      <c r="EY60">
        <v>0.275</v>
      </c>
      <c r="EZ60">
        <v>410</v>
      </c>
      <c r="FA60">
        <v>22</v>
      </c>
      <c r="FB60">
        <v>0.22</v>
      </c>
      <c r="FC60">
        <v>0.05</v>
      </c>
      <c r="FD60">
        <v>-9.289853500000001</v>
      </c>
      <c r="FE60">
        <v>-0.2076835272044732</v>
      </c>
      <c r="FF60">
        <v>0.03579717248261369</v>
      </c>
      <c r="FG60">
        <v>1</v>
      </c>
      <c r="FH60">
        <v>400.7349666666667</v>
      </c>
      <c r="FI60">
        <v>-0.3966807563958312</v>
      </c>
      <c r="FJ60">
        <v>0.03108427612510907</v>
      </c>
      <c r="FK60">
        <v>1</v>
      </c>
      <c r="FL60">
        <v>1.6157495</v>
      </c>
      <c r="FM60">
        <v>-0.1723672795497189</v>
      </c>
      <c r="FN60">
        <v>0.01734427685866436</v>
      </c>
      <c r="FO60">
        <v>1</v>
      </c>
      <c r="FP60">
        <v>24.27618666666666</v>
      </c>
      <c r="FQ60">
        <v>-0.2336569521690312</v>
      </c>
      <c r="FR60">
        <v>0.01768168041285169</v>
      </c>
      <c r="FS60">
        <v>1</v>
      </c>
      <c r="FT60">
        <v>4</v>
      </c>
      <c r="FU60">
        <v>4</v>
      </c>
      <c r="FV60" t="s">
        <v>415</v>
      </c>
      <c r="FW60">
        <v>3.17602</v>
      </c>
      <c r="FX60">
        <v>2.79704</v>
      </c>
      <c r="FY60">
        <v>0.10085</v>
      </c>
      <c r="FZ60">
        <v>0.103372</v>
      </c>
      <c r="GA60">
        <v>0.120576</v>
      </c>
      <c r="GB60">
        <v>0.116162</v>
      </c>
      <c r="GC60">
        <v>27985.1</v>
      </c>
      <c r="GD60">
        <v>22242.5</v>
      </c>
      <c r="GE60">
        <v>29098.7</v>
      </c>
      <c r="GF60">
        <v>24309</v>
      </c>
      <c r="GG60">
        <v>32542.6</v>
      </c>
      <c r="GH60">
        <v>31349.3</v>
      </c>
      <c r="GI60">
        <v>40143.1</v>
      </c>
      <c r="GJ60">
        <v>39660.7</v>
      </c>
      <c r="GK60">
        <v>2.14183</v>
      </c>
      <c r="GL60">
        <v>1.85067</v>
      </c>
      <c r="GM60">
        <v>0.102129</v>
      </c>
      <c r="GN60">
        <v>0</v>
      </c>
      <c r="GO60">
        <v>26.9437</v>
      </c>
      <c r="GP60">
        <v>999.9</v>
      </c>
      <c r="GQ60">
        <v>59.3</v>
      </c>
      <c r="GR60">
        <v>32.3</v>
      </c>
      <c r="GS60">
        <v>28.418</v>
      </c>
      <c r="GT60">
        <v>62.4344</v>
      </c>
      <c r="GU60">
        <v>32.9567</v>
      </c>
      <c r="GV60">
        <v>1</v>
      </c>
      <c r="GW60">
        <v>0.152736</v>
      </c>
      <c r="GX60">
        <v>-1.73329</v>
      </c>
      <c r="GY60">
        <v>20.2606</v>
      </c>
      <c r="GZ60">
        <v>5.22717</v>
      </c>
      <c r="HA60">
        <v>11.911</v>
      </c>
      <c r="HB60">
        <v>4.96375</v>
      </c>
      <c r="HC60">
        <v>3.292</v>
      </c>
      <c r="HD60">
        <v>9999</v>
      </c>
      <c r="HE60">
        <v>9999</v>
      </c>
      <c r="HF60">
        <v>9999</v>
      </c>
      <c r="HG60">
        <v>999.9</v>
      </c>
      <c r="HH60">
        <v>1.87698</v>
      </c>
      <c r="HI60">
        <v>1.87517</v>
      </c>
      <c r="HJ60">
        <v>1.87395</v>
      </c>
      <c r="HK60">
        <v>1.87316</v>
      </c>
      <c r="HL60">
        <v>1.87464</v>
      </c>
      <c r="HM60">
        <v>1.86965</v>
      </c>
      <c r="HN60">
        <v>1.87378</v>
      </c>
      <c r="HO60">
        <v>1.87884</v>
      </c>
      <c r="HP60">
        <v>0</v>
      </c>
      <c r="HQ60">
        <v>0</v>
      </c>
      <c r="HR60">
        <v>0</v>
      </c>
      <c r="HS60">
        <v>0</v>
      </c>
      <c r="HT60" t="s">
        <v>416</v>
      </c>
      <c r="HU60" t="s">
        <v>417</v>
      </c>
      <c r="HV60" t="s">
        <v>418</v>
      </c>
      <c r="HW60" t="s">
        <v>419</v>
      </c>
      <c r="HX60" t="s">
        <v>419</v>
      </c>
      <c r="HY60" t="s">
        <v>418</v>
      </c>
      <c r="HZ60">
        <v>0</v>
      </c>
      <c r="IA60">
        <v>100</v>
      </c>
      <c r="IB60">
        <v>100</v>
      </c>
      <c r="IC60">
        <v>1.114</v>
      </c>
      <c r="ID60">
        <v>0.3355</v>
      </c>
      <c r="IE60">
        <v>1.006954868705272</v>
      </c>
      <c r="IF60">
        <v>0.0006505169527216642</v>
      </c>
      <c r="IG60">
        <v>-9.946525650119643E-07</v>
      </c>
      <c r="IH60">
        <v>9.726639054903232E-11</v>
      </c>
      <c r="II60">
        <v>-0.06675459116295387</v>
      </c>
      <c r="IJ60">
        <v>-0.001002495894158835</v>
      </c>
      <c r="IK60">
        <v>0.0007384742138202362</v>
      </c>
      <c r="IL60">
        <v>2.770066711642725E-07</v>
      </c>
      <c r="IM60">
        <v>0</v>
      </c>
      <c r="IN60">
        <v>1810</v>
      </c>
      <c r="IO60">
        <v>1</v>
      </c>
      <c r="IP60">
        <v>29</v>
      </c>
      <c r="IQ60">
        <v>2</v>
      </c>
      <c r="IR60">
        <v>1.9</v>
      </c>
      <c r="IS60">
        <v>1.07422</v>
      </c>
      <c r="IT60">
        <v>2.41943</v>
      </c>
      <c r="IU60">
        <v>1.42578</v>
      </c>
      <c r="IV60">
        <v>2.27051</v>
      </c>
      <c r="IW60">
        <v>1.54785</v>
      </c>
      <c r="IX60">
        <v>2.31567</v>
      </c>
      <c r="IY60">
        <v>36.2694</v>
      </c>
      <c r="IZ60">
        <v>14.5611</v>
      </c>
      <c r="JA60">
        <v>18</v>
      </c>
      <c r="JB60">
        <v>629.466</v>
      </c>
      <c r="JC60">
        <v>431.501</v>
      </c>
      <c r="JD60">
        <v>28.9509</v>
      </c>
      <c r="JE60">
        <v>29.1811</v>
      </c>
      <c r="JF60">
        <v>30.0001</v>
      </c>
      <c r="JG60">
        <v>29.1685</v>
      </c>
      <c r="JH60">
        <v>29.1128</v>
      </c>
      <c r="JI60">
        <v>21.522</v>
      </c>
      <c r="JJ60">
        <v>22.194</v>
      </c>
      <c r="JK60">
        <v>98.4004</v>
      </c>
      <c r="JL60">
        <v>29.0269</v>
      </c>
      <c r="JM60">
        <v>410</v>
      </c>
      <c r="JN60">
        <v>22.6324</v>
      </c>
      <c r="JO60">
        <v>94.8172</v>
      </c>
      <c r="JP60">
        <v>100.904</v>
      </c>
    </row>
    <row r="61" spans="1:276">
      <c r="A61">
        <v>45</v>
      </c>
      <c r="B61">
        <v>1690560482</v>
      </c>
      <c r="C61">
        <v>6440</v>
      </c>
      <c r="D61" t="s">
        <v>592</v>
      </c>
      <c r="E61" t="s">
        <v>593</v>
      </c>
      <c r="F61" t="s">
        <v>407</v>
      </c>
      <c r="I61" t="s">
        <v>584</v>
      </c>
      <c r="K61" t="s">
        <v>585</v>
      </c>
      <c r="L61" t="s">
        <v>586</v>
      </c>
      <c r="M61">
        <v>1690560482</v>
      </c>
      <c r="N61">
        <f>(O61)/1000</f>
        <v>0</v>
      </c>
      <c r="O61">
        <f>1000*CY61*AM61*(CU61-CV61)/(100*CN61*(1000-AM61*CU61))</f>
        <v>0</v>
      </c>
      <c r="P61">
        <f>CY61*AM61*(CT61-CS61*(1000-AM61*CV61)/(1000-AM61*CU61))/(100*CN61)</f>
        <v>0</v>
      </c>
      <c r="Q61">
        <f>CS61 - IF(AM61&gt;1, P61*CN61*100.0/(AO61*DG61), 0)</f>
        <v>0</v>
      </c>
      <c r="R61">
        <f>((X61-N61/2)*Q61-P61)/(X61+N61/2)</f>
        <v>0</v>
      </c>
      <c r="S61">
        <f>R61*(CZ61+DA61)/1000.0</f>
        <v>0</v>
      </c>
      <c r="T61">
        <f>(CS61 - IF(AM61&gt;1, P61*CN61*100.0/(AO61*DG61), 0))*(CZ61+DA61)/1000.0</f>
        <v>0</v>
      </c>
      <c r="U61">
        <f>2.0/((1/W61-1/V61)+SIGN(W61)*SQRT((1/W61-1/V61)*(1/W61-1/V61) + 4*CO61/((CO61+1)*(CO61+1))*(2*1/W61*1/V61-1/V61*1/V61)))</f>
        <v>0</v>
      </c>
      <c r="V61">
        <f>IF(LEFT(CP61,1)&lt;&gt;"0",IF(LEFT(CP61,1)="1",3.0,CQ61),$D$5+$E$5*(DG61*CZ61/($K$5*1000))+$F$5*(DG61*CZ61/($K$5*1000))*MAX(MIN(CN61,$J$5),$I$5)*MAX(MIN(CN61,$J$5),$I$5)+$G$5*MAX(MIN(CN61,$J$5),$I$5)*(DG61*CZ61/($K$5*1000))+$H$5*(DG61*CZ61/($K$5*1000))*(DG61*CZ61/($K$5*1000)))</f>
        <v>0</v>
      </c>
      <c r="W61">
        <f>N61*(1000-(1000*0.61365*exp(17.502*AA61/(240.97+AA61))/(CZ61+DA61)+CU61)/2)/(1000*0.61365*exp(17.502*AA61/(240.97+AA61))/(CZ61+DA61)-CU61)</f>
        <v>0</v>
      </c>
      <c r="X61">
        <f>1/((CO61+1)/(U61/1.6)+1/(V61/1.37)) + CO61/((CO61+1)/(U61/1.6) + CO61/(V61/1.37))</f>
        <v>0</v>
      </c>
      <c r="Y61">
        <f>(CJ61*CM61)</f>
        <v>0</v>
      </c>
      <c r="Z61">
        <f>(DB61+(Y61+2*0.95*5.67E-8*(((DB61+$B$7)+273)^4-(DB61+273)^4)-44100*N61)/(1.84*29.3*V61+8*0.95*5.67E-8*(DB61+273)^3))</f>
        <v>0</v>
      </c>
      <c r="AA61">
        <f>($C$7*DC61+$D$7*DD61+$E$7*Z61)</f>
        <v>0</v>
      </c>
      <c r="AB61">
        <f>0.61365*exp(17.502*AA61/(240.97+AA61))</f>
        <v>0</v>
      </c>
      <c r="AC61">
        <f>(AD61/AE61*100)</f>
        <v>0</v>
      </c>
      <c r="AD61">
        <f>CU61*(CZ61+DA61)/1000</f>
        <v>0</v>
      </c>
      <c r="AE61">
        <f>0.61365*exp(17.502*DB61/(240.97+DB61))</f>
        <v>0</v>
      </c>
      <c r="AF61">
        <f>(AB61-CU61*(CZ61+DA61)/1000)</f>
        <v>0</v>
      </c>
      <c r="AG61">
        <f>(-N61*44100)</f>
        <v>0</v>
      </c>
      <c r="AH61">
        <f>2*29.3*V61*0.92*(DB61-AA61)</f>
        <v>0</v>
      </c>
      <c r="AI61">
        <f>2*0.95*5.67E-8*(((DB61+$B$7)+273)^4-(AA61+273)^4)</f>
        <v>0</v>
      </c>
      <c r="AJ61">
        <f>Y61+AI61+AG61+AH61</f>
        <v>0</v>
      </c>
      <c r="AK61">
        <v>0</v>
      </c>
      <c r="AL61">
        <v>0</v>
      </c>
      <c r="AM61">
        <f>IF(AK61*$H$13&gt;=AO61,1.0,(AO61/(AO61-AK61*$H$13)))</f>
        <v>0</v>
      </c>
      <c r="AN61">
        <f>(AM61-1)*100</f>
        <v>0</v>
      </c>
      <c r="AO61">
        <f>MAX(0,($B$13+$C$13*DG61)/(1+$D$13*DG61)*CZ61/(DB61+273)*$E$13)</f>
        <v>0</v>
      </c>
      <c r="AP61" t="s">
        <v>526</v>
      </c>
      <c r="AQ61">
        <v>10437.7</v>
      </c>
      <c r="AR61">
        <v>573.4996</v>
      </c>
      <c r="AS61">
        <v>2079.73</v>
      </c>
      <c r="AT61">
        <f>1-AR61/AS61</f>
        <v>0</v>
      </c>
      <c r="AU61">
        <v>-2.02927310152528</v>
      </c>
      <c r="AV61" t="s">
        <v>594</v>
      </c>
      <c r="AW61">
        <v>10497.1</v>
      </c>
      <c r="AX61">
        <v>645.0876153846154</v>
      </c>
      <c r="AY61">
        <v>1117.44</v>
      </c>
      <c r="AZ61">
        <f>1-AX61/AY61</f>
        <v>0</v>
      </c>
      <c r="BA61">
        <v>0.5</v>
      </c>
      <c r="BB61">
        <f>CK61</f>
        <v>0</v>
      </c>
      <c r="BC61">
        <f>P61</f>
        <v>0</v>
      </c>
      <c r="BD61">
        <f>AZ61*BA61*BB61</f>
        <v>0</v>
      </c>
      <c r="BE61">
        <f>(BC61-AU61)/BB61</f>
        <v>0</v>
      </c>
      <c r="BF61">
        <f>(AS61-AY61)/AY61</f>
        <v>0</v>
      </c>
      <c r="BG61">
        <f>AR61/(AT61+AR61/AY61)</f>
        <v>0</v>
      </c>
      <c r="BH61" t="s">
        <v>411</v>
      </c>
      <c r="BI61">
        <v>0</v>
      </c>
      <c r="BJ61">
        <f>IF(BI61&lt;&gt;0, BI61, BG61)</f>
        <v>0</v>
      </c>
      <c r="BK61">
        <f>1-BJ61/AY61</f>
        <v>0</v>
      </c>
      <c r="BL61">
        <f>(AY61-AX61)/(AY61-BJ61)</f>
        <v>0</v>
      </c>
      <c r="BM61">
        <f>(AS61-AY61)/(AS61-BJ61)</f>
        <v>0</v>
      </c>
      <c r="BN61">
        <f>(AY61-AX61)/(AY61-AR61)</f>
        <v>0</v>
      </c>
      <c r="BO61">
        <f>(AS61-AY61)/(AS61-AR61)</f>
        <v>0</v>
      </c>
      <c r="BP61">
        <f>(BL61*BJ61/AX61)</f>
        <v>0</v>
      </c>
      <c r="BQ61">
        <f>(1-BP61)</f>
        <v>0</v>
      </c>
      <c r="BR61" t="s">
        <v>411</v>
      </c>
      <c r="BS61" t="s">
        <v>411</v>
      </c>
      <c r="BT61" t="s">
        <v>411</v>
      </c>
      <c r="BU61" t="s">
        <v>411</v>
      </c>
      <c r="BV61" t="s">
        <v>411</v>
      </c>
      <c r="BW61" t="s">
        <v>411</v>
      </c>
      <c r="BX61" t="s">
        <v>411</v>
      </c>
      <c r="BY61" t="s">
        <v>411</v>
      </c>
      <c r="BZ61" t="s">
        <v>411</v>
      </c>
      <c r="CA61" t="s">
        <v>411</v>
      </c>
      <c r="CB61" t="s">
        <v>411</v>
      </c>
      <c r="CC61" t="s">
        <v>411</v>
      </c>
      <c r="CD61" t="s">
        <v>411</v>
      </c>
      <c r="CE61" t="s">
        <v>411</v>
      </c>
      <c r="CF61" t="s">
        <v>411</v>
      </c>
      <c r="CG61" t="s">
        <v>411</v>
      </c>
      <c r="CH61" t="s">
        <v>411</v>
      </c>
      <c r="CI61" t="s">
        <v>411</v>
      </c>
      <c r="CJ61">
        <f>$B$11*DH61+$C$11*DI61+$F$11*DT61*(1-DW61)</f>
        <v>0</v>
      </c>
      <c r="CK61">
        <f>CJ61*CL61</f>
        <v>0</v>
      </c>
      <c r="CL61">
        <f>($B$11*$D$9+$C$11*$D$9+$F$11*((EG61+DY61)/MAX(EG61+DY61+EH61, 0.1)*$I$9+EH61/MAX(EG61+DY61+EH61, 0.1)*$J$9))/($B$11+$C$11+$F$11)</f>
        <v>0</v>
      </c>
      <c r="CM61">
        <f>($B$11*$K$9+$C$11*$K$9+$F$11*((EG61+DY61)/MAX(EG61+DY61+EH61, 0.1)*$P$9+EH61/MAX(EG61+DY61+EH61, 0.1)*$Q$9))/($B$11+$C$11+$F$11)</f>
        <v>0</v>
      </c>
      <c r="CN61">
        <v>6</v>
      </c>
      <c r="CO61">
        <v>0.5</v>
      </c>
      <c r="CP61" t="s">
        <v>413</v>
      </c>
      <c r="CQ61">
        <v>2</v>
      </c>
      <c r="CR61">
        <v>1690560482</v>
      </c>
      <c r="CS61">
        <v>401.432</v>
      </c>
      <c r="CT61">
        <v>409.979</v>
      </c>
      <c r="CU61">
        <v>24.1523</v>
      </c>
      <c r="CV61">
        <v>22.8888</v>
      </c>
      <c r="CW61">
        <v>400.317</v>
      </c>
      <c r="CX61">
        <v>23.8202</v>
      </c>
      <c r="CY61">
        <v>600.047</v>
      </c>
      <c r="CZ61">
        <v>101.34</v>
      </c>
      <c r="DA61">
        <v>0.100275</v>
      </c>
      <c r="DB61">
        <v>29.0481</v>
      </c>
      <c r="DC61">
        <v>28.7413</v>
      </c>
      <c r="DD61">
        <v>999.9</v>
      </c>
      <c r="DE61">
        <v>0</v>
      </c>
      <c r="DF61">
        <v>0</v>
      </c>
      <c r="DG61">
        <v>9996.879999999999</v>
      </c>
      <c r="DH61">
        <v>0</v>
      </c>
      <c r="DI61">
        <v>996.107</v>
      </c>
      <c r="DJ61">
        <v>-8.54739</v>
      </c>
      <c r="DK61">
        <v>411.367</v>
      </c>
      <c r="DL61">
        <v>419.583</v>
      </c>
      <c r="DM61">
        <v>1.26353</v>
      </c>
      <c r="DN61">
        <v>409.979</v>
      </c>
      <c r="DO61">
        <v>22.8888</v>
      </c>
      <c r="DP61">
        <v>2.44759</v>
      </c>
      <c r="DQ61">
        <v>2.31954</v>
      </c>
      <c r="DR61">
        <v>20.6821</v>
      </c>
      <c r="DS61">
        <v>19.8127</v>
      </c>
      <c r="DT61">
        <v>500.101</v>
      </c>
      <c r="DU61">
        <v>0.920003</v>
      </c>
      <c r="DV61">
        <v>0.0799966</v>
      </c>
      <c r="DW61">
        <v>0</v>
      </c>
      <c r="DX61">
        <v>645.586</v>
      </c>
      <c r="DY61">
        <v>4.99931</v>
      </c>
      <c r="DZ61">
        <v>4638.34</v>
      </c>
      <c r="EA61">
        <v>4310.25</v>
      </c>
      <c r="EB61">
        <v>37.25</v>
      </c>
      <c r="EC61">
        <v>40.375</v>
      </c>
      <c r="ED61">
        <v>38.562</v>
      </c>
      <c r="EE61">
        <v>40.062</v>
      </c>
      <c r="EF61">
        <v>39.687</v>
      </c>
      <c r="EG61">
        <v>455.5</v>
      </c>
      <c r="EH61">
        <v>39.61</v>
      </c>
      <c r="EI61">
        <v>0</v>
      </c>
      <c r="EJ61">
        <v>94.90000009536743</v>
      </c>
      <c r="EK61">
        <v>0</v>
      </c>
      <c r="EL61">
        <v>645.0876153846154</v>
      </c>
      <c r="EM61">
        <v>6.711111111807959</v>
      </c>
      <c r="EN61">
        <v>-761.1148724293336</v>
      </c>
      <c r="EO61">
        <v>4639.840384615385</v>
      </c>
      <c r="EP61">
        <v>15</v>
      </c>
      <c r="EQ61">
        <v>1690560270</v>
      </c>
      <c r="ER61" t="s">
        <v>588</v>
      </c>
      <c r="ES61">
        <v>1690560265</v>
      </c>
      <c r="ET61">
        <v>1690560270</v>
      </c>
      <c r="EU61">
        <v>38</v>
      </c>
      <c r="EV61">
        <v>0.165</v>
      </c>
      <c r="EW61">
        <v>0.017</v>
      </c>
      <c r="EX61">
        <v>1.113</v>
      </c>
      <c r="EY61">
        <v>0.275</v>
      </c>
      <c r="EZ61">
        <v>410</v>
      </c>
      <c r="FA61">
        <v>22</v>
      </c>
      <c r="FB61">
        <v>0.22</v>
      </c>
      <c r="FC61">
        <v>0.05</v>
      </c>
      <c r="FD61">
        <v>-8.595411500000001</v>
      </c>
      <c r="FE61">
        <v>0.1426347467167081</v>
      </c>
      <c r="FF61">
        <v>0.02923144826637915</v>
      </c>
      <c r="FG61">
        <v>1</v>
      </c>
      <c r="FH61">
        <v>401.3853666666666</v>
      </c>
      <c r="FI61">
        <v>0.1789988876543156</v>
      </c>
      <c r="FJ61">
        <v>0.01900435622576168</v>
      </c>
      <c r="FK61">
        <v>1</v>
      </c>
      <c r="FL61">
        <v>1.195421</v>
      </c>
      <c r="FM61">
        <v>0.420761425891178</v>
      </c>
      <c r="FN61">
        <v>0.04302496930853059</v>
      </c>
      <c r="FO61">
        <v>1</v>
      </c>
      <c r="FP61">
        <v>24.05603333333333</v>
      </c>
      <c r="FQ61">
        <v>0.927115461624018</v>
      </c>
      <c r="FR61">
        <v>0.06728896558046411</v>
      </c>
      <c r="FS61">
        <v>1</v>
      </c>
      <c r="FT61">
        <v>4</v>
      </c>
      <c r="FU61">
        <v>4</v>
      </c>
      <c r="FV61" t="s">
        <v>415</v>
      </c>
      <c r="FW61">
        <v>3.17549</v>
      </c>
      <c r="FX61">
        <v>2.7972</v>
      </c>
      <c r="FY61">
        <v>0.100988</v>
      </c>
      <c r="FZ61">
        <v>0.103365</v>
      </c>
      <c r="GA61">
        <v>0.120233</v>
      </c>
      <c r="GB61">
        <v>0.116952</v>
      </c>
      <c r="GC61">
        <v>27979</v>
      </c>
      <c r="GD61">
        <v>22242.7</v>
      </c>
      <c r="GE61">
        <v>29096.7</v>
      </c>
      <c r="GF61">
        <v>24309.1</v>
      </c>
      <c r="GG61">
        <v>32552.8</v>
      </c>
      <c r="GH61">
        <v>31321</v>
      </c>
      <c r="GI61">
        <v>40139.8</v>
      </c>
      <c r="GJ61">
        <v>39660.8</v>
      </c>
      <c r="GK61">
        <v>2.14097</v>
      </c>
      <c r="GL61">
        <v>1.85002</v>
      </c>
      <c r="GM61">
        <v>0.0968426</v>
      </c>
      <c r="GN61">
        <v>0</v>
      </c>
      <c r="GO61">
        <v>27.1601</v>
      </c>
      <c r="GP61">
        <v>999.9</v>
      </c>
      <c r="GQ61">
        <v>58.8</v>
      </c>
      <c r="GR61">
        <v>32.4</v>
      </c>
      <c r="GS61">
        <v>28.3386</v>
      </c>
      <c r="GT61">
        <v>62.3144</v>
      </c>
      <c r="GU61">
        <v>33.0729</v>
      </c>
      <c r="GV61">
        <v>1</v>
      </c>
      <c r="GW61">
        <v>0.153793</v>
      </c>
      <c r="GX61">
        <v>-2.11853</v>
      </c>
      <c r="GY61">
        <v>20.2628</v>
      </c>
      <c r="GZ61">
        <v>5.22732</v>
      </c>
      <c r="HA61">
        <v>11.9137</v>
      </c>
      <c r="HB61">
        <v>4.9638</v>
      </c>
      <c r="HC61">
        <v>3.292</v>
      </c>
      <c r="HD61">
        <v>9999</v>
      </c>
      <c r="HE61">
        <v>9999</v>
      </c>
      <c r="HF61">
        <v>9999</v>
      </c>
      <c r="HG61">
        <v>999.9</v>
      </c>
      <c r="HH61">
        <v>1.87697</v>
      </c>
      <c r="HI61">
        <v>1.87525</v>
      </c>
      <c r="HJ61">
        <v>1.87401</v>
      </c>
      <c r="HK61">
        <v>1.87317</v>
      </c>
      <c r="HL61">
        <v>1.87468</v>
      </c>
      <c r="HM61">
        <v>1.86964</v>
      </c>
      <c r="HN61">
        <v>1.87378</v>
      </c>
      <c r="HO61">
        <v>1.87884</v>
      </c>
      <c r="HP61">
        <v>0</v>
      </c>
      <c r="HQ61">
        <v>0</v>
      </c>
      <c r="HR61">
        <v>0</v>
      </c>
      <c r="HS61">
        <v>0</v>
      </c>
      <c r="HT61" t="s">
        <v>416</v>
      </c>
      <c r="HU61" t="s">
        <v>417</v>
      </c>
      <c r="HV61" t="s">
        <v>418</v>
      </c>
      <c r="HW61" t="s">
        <v>419</v>
      </c>
      <c r="HX61" t="s">
        <v>419</v>
      </c>
      <c r="HY61" t="s">
        <v>418</v>
      </c>
      <c r="HZ61">
        <v>0</v>
      </c>
      <c r="IA61">
        <v>100</v>
      </c>
      <c r="IB61">
        <v>100</v>
      </c>
      <c r="IC61">
        <v>1.115</v>
      </c>
      <c r="ID61">
        <v>0.3321</v>
      </c>
      <c r="IE61">
        <v>1.006954868705272</v>
      </c>
      <c r="IF61">
        <v>0.0006505169527216642</v>
      </c>
      <c r="IG61">
        <v>-9.946525650119643E-07</v>
      </c>
      <c r="IH61">
        <v>9.726639054903232E-11</v>
      </c>
      <c r="II61">
        <v>-0.06675459116295387</v>
      </c>
      <c r="IJ61">
        <v>-0.001002495894158835</v>
      </c>
      <c r="IK61">
        <v>0.0007384742138202362</v>
      </c>
      <c r="IL61">
        <v>2.770066711642725E-07</v>
      </c>
      <c r="IM61">
        <v>0</v>
      </c>
      <c r="IN61">
        <v>1810</v>
      </c>
      <c r="IO61">
        <v>1</v>
      </c>
      <c r="IP61">
        <v>29</v>
      </c>
      <c r="IQ61">
        <v>3.6</v>
      </c>
      <c r="IR61">
        <v>3.5</v>
      </c>
      <c r="IS61">
        <v>1.07422</v>
      </c>
      <c r="IT61">
        <v>2.41821</v>
      </c>
      <c r="IU61">
        <v>1.42578</v>
      </c>
      <c r="IV61">
        <v>2.26807</v>
      </c>
      <c r="IW61">
        <v>1.54785</v>
      </c>
      <c r="IX61">
        <v>2.48169</v>
      </c>
      <c r="IY61">
        <v>36.34</v>
      </c>
      <c r="IZ61">
        <v>14.5698</v>
      </c>
      <c r="JA61">
        <v>18</v>
      </c>
      <c r="JB61">
        <v>628.7140000000001</v>
      </c>
      <c r="JC61">
        <v>431.027</v>
      </c>
      <c r="JD61">
        <v>31.0366</v>
      </c>
      <c r="JE61">
        <v>29.1685</v>
      </c>
      <c r="JF61">
        <v>30</v>
      </c>
      <c r="JG61">
        <v>29.1569</v>
      </c>
      <c r="JH61">
        <v>29.0995</v>
      </c>
      <c r="JI61">
        <v>21.5274</v>
      </c>
      <c r="JJ61">
        <v>20.4758</v>
      </c>
      <c r="JK61">
        <v>97.2171</v>
      </c>
      <c r="JL61">
        <v>31.0337</v>
      </c>
      <c r="JM61">
        <v>410</v>
      </c>
      <c r="JN61">
        <v>22.8425</v>
      </c>
      <c r="JO61">
        <v>94.81</v>
      </c>
      <c r="JP61">
        <v>100.905</v>
      </c>
    </row>
    <row r="62" spans="1:276">
      <c r="A62">
        <v>46</v>
      </c>
      <c r="B62">
        <v>1690560544</v>
      </c>
      <c r="C62">
        <v>6502</v>
      </c>
      <c r="D62" t="s">
        <v>595</v>
      </c>
      <c r="E62" t="s">
        <v>596</v>
      </c>
      <c r="F62" t="s">
        <v>407</v>
      </c>
      <c r="I62" t="s">
        <v>584</v>
      </c>
      <c r="K62" t="s">
        <v>585</v>
      </c>
      <c r="L62" t="s">
        <v>586</v>
      </c>
      <c r="M62">
        <v>1690560544</v>
      </c>
      <c r="N62">
        <f>(O62)/1000</f>
        <v>0</v>
      </c>
      <c r="O62">
        <f>1000*CY62*AM62*(CU62-CV62)/(100*CN62*(1000-AM62*CU62))</f>
        <v>0</v>
      </c>
      <c r="P62">
        <f>CY62*AM62*(CT62-CS62*(1000-AM62*CV62)/(1000-AM62*CU62))/(100*CN62)</f>
        <v>0</v>
      </c>
      <c r="Q62">
        <f>CS62 - IF(AM62&gt;1, P62*CN62*100.0/(AO62*DG62), 0)</f>
        <v>0</v>
      </c>
      <c r="R62">
        <f>((X62-N62/2)*Q62-P62)/(X62+N62/2)</f>
        <v>0</v>
      </c>
      <c r="S62">
        <f>R62*(CZ62+DA62)/1000.0</f>
        <v>0</v>
      </c>
      <c r="T62">
        <f>(CS62 - IF(AM62&gt;1, P62*CN62*100.0/(AO62*DG62), 0))*(CZ62+DA62)/1000.0</f>
        <v>0</v>
      </c>
      <c r="U62">
        <f>2.0/((1/W62-1/V62)+SIGN(W62)*SQRT((1/W62-1/V62)*(1/W62-1/V62) + 4*CO62/((CO62+1)*(CO62+1))*(2*1/W62*1/V62-1/V62*1/V62)))</f>
        <v>0</v>
      </c>
      <c r="V62">
        <f>IF(LEFT(CP62,1)&lt;&gt;"0",IF(LEFT(CP62,1)="1",3.0,CQ62),$D$5+$E$5*(DG62*CZ62/($K$5*1000))+$F$5*(DG62*CZ62/($K$5*1000))*MAX(MIN(CN62,$J$5),$I$5)*MAX(MIN(CN62,$J$5),$I$5)+$G$5*MAX(MIN(CN62,$J$5),$I$5)*(DG62*CZ62/($K$5*1000))+$H$5*(DG62*CZ62/($K$5*1000))*(DG62*CZ62/($K$5*1000)))</f>
        <v>0</v>
      </c>
      <c r="W62">
        <f>N62*(1000-(1000*0.61365*exp(17.502*AA62/(240.97+AA62))/(CZ62+DA62)+CU62)/2)/(1000*0.61365*exp(17.502*AA62/(240.97+AA62))/(CZ62+DA62)-CU62)</f>
        <v>0</v>
      </c>
      <c r="X62">
        <f>1/((CO62+1)/(U62/1.6)+1/(V62/1.37)) + CO62/((CO62+1)/(U62/1.6) + CO62/(V62/1.37))</f>
        <v>0</v>
      </c>
      <c r="Y62">
        <f>(CJ62*CM62)</f>
        <v>0</v>
      </c>
      <c r="Z62">
        <f>(DB62+(Y62+2*0.95*5.67E-8*(((DB62+$B$7)+273)^4-(DB62+273)^4)-44100*N62)/(1.84*29.3*V62+8*0.95*5.67E-8*(DB62+273)^3))</f>
        <v>0</v>
      </c>
      <c r="AA62">
        <f>($C$7*DC62+$D$7*DD62+$E$7*Z62)</f>
        <v>0</v>
      </c>
      <c r="AB62">
        <f>0.61365*exp(17.502*AA62/(240.97+AA62))</f>
        <v>0</v>
      </c>
      <c r="AC62">
        <f>(AD62/AE62*100)</f>
        <v>0</v>
      </c>
      <c r="AD62">
        <f>CU62*(CZ62+DA62)/1000</f>
        <v>0</v>
      </c>
      <c r="AE62">
        <f>0.61365*exp(17.502*DB62/(240.97+DB62))</f>
        <v>0</v>
      </c>
      <c r="AF62">
        <f>(AB62-CU62*(CZ62+DA62)/1000)</f>
        <v>0</v>
      </c>
      <c r="AG62">
        <f>(-N62*44100)</f>
        <v>0</v>
      </c>
      <c r="AH62">
        <f>2*29.3*V62*0.92*(DB62-AA62)</f>
        <v>0</v>
      </c>
      <c r="AI62">
        <f>2*0.95*5.67E-8*(((DB62+$B$7)+273)^4-(AA62+273)^4)</f>
        <v>0</v>
      </c>
      <c r="AJ62">
        <f>Y62+AI62+AG62+AH62</f>
        <v>0</v>
      </c>
      <c r="AK62">
        <v>0</v>
      </c>
      <c r="AL62">
        <v>0</v>
      </c>
      <c r="AM62">
        <f>IF(AK62*$H$13&gt;=AO62,1.0,(AO62/(AO62-AK62*$H$13)))</f>
        <v>0</v>
      </c>
      <c r="AN62">
        <f>(AM62-1)*100</f>
        <v>0</v>
      </c>
      <c r="AO62">
        <f>MAX(0,($B$13+$C$13*DG62)/(1+$D$13*DG62)*CZ62/(DB62+273)*$E$13)</f>
        <v>0</v>
      </c>
      <c r="AP62" t="s">
        <v>526</v>
      </c>
      <c r="AQ62">
        <v>10437.7</v>
      </c>
      <c r="AR62">
        <v>573.4996</v>
      </c>
      <c r="AS62">
        <v>2079.73</v>
      </c>
      <c r="AT62">
        <f>1-AR62/AS62</f>
        <v>0</v>
      </c>
      <c r="AU62">
        <v>-2.02927310152528</v>
      </c>
      <c r="AV62" t="s">
        <v>597</v>
      </c>
      <c r="AW62">
        <v>10486.1</v>
      </c>
      <c r="AX62">
        <v>711.0915600000002</v>
      </c>
      <c r="AY62">
        <v>1706.55</v>
      </c>
      <c r="AZ62">
        <f>1-AX62/AY62</f>
        <v>0</v>
      </c>
      <c r="BA62">
        <v>0.5</v>
      </c>
      <c r="BB62">
        <f>CK62</f>
        <v>0</v>
      </c>
      <c r="BC62">
        <f>P62</f>
        <v>0</v>
      </c>
      <c r="BD62">
        <f>AZ62*BA62*BB62</f>
        <v>0</v>
      </c>
      <c r="BE62">
        <f>(BC62-AU62)/BB62</f>
        <v>0</v>
      </c>
      <c r="BF62">
        <f>(AS62-AY62)/AY62</f>
        <v>0</v>
      </c>
      <c r="BG62">
        <f>AR62/(AT62+AR62/AY62)</f>
        <v>0</v>
      </c>
      <c r="BH62" t="s">
        <v>411</v>
      </c>
      <c r="BI62">
        <v>0</v>
      </c>
      <c r="BJ62">
        <f>IF(BI62&lt;&gt;0, BI62, BG62)</f>
        <v>0</v>
      </c>
      <c r="BK62">
        <f>1-BJ62/AY62</f>
        <v>0</v>
      </c>
      <c r="BL62">
        <f>(AY62-AX62)/(AY62-BJ62)</f>
        <v>0</v>
      </c>
      <c r="BM62">
        <f>(AS62-AY62)/(AS62-BJ62)</f>
        <v>0</v>
      </c>
      <c r="BN62">
        <f>(AY62-AX62)/(AY62-AR62)</f>
        <v>0</v>
      </c>
      <c r="BO62">
        <f>(AS62-AY62)/(AS62-AR62)</f>
        <v>0</v>
      </c>
      <c r="BP62">
        <f>(BL62*BJ62/AX62)</f>
        <v>0</v>
      </c>
      <c r="BQ62">
        <f>(1-BP62)</f>
        <v>0</v>
      </c>
      <c r="BR62" t="s">
        <v>411</v>
      </c>
      <c r="BS62" t="s">
        <v>411</v>
      </c>
      <c r="BT62" t="s">
        <v>411</v>
      </c>
      <c r="BU62" t="s">
        <v>411</v>
      </c>
      <c r="BV62" t="s">
        <v>411</v>
      </c>
      <c r="BW62" t="s">
        <v>411</v>
      </c>
      <c r="BX62" t="s">
        <v>411</v>
      </c>
      <c r="BY62" t="s">
        <v>411</v>
      </c>
      <c r="BZ62" t="s">
        <v>411</v>
      </c>
      <c r="CA62" t="s">
        <v>411</v>
      </c>
      <c r="CB62" t="s">
        <v>411</v>
      </c>
      <c r="CC62" t="s">
        <v>411</v>
      </c>
      <c r="CD62" t="s">
        <v>411</v>
      </c>
      <c r="CE62" t="s">
        <v>411</v>
      </c>
      <c r="CF62" t="s">
        <v>411</v>
      </c>
      <c r="CG62" t="s">
        <v>411</v>
      </c>
      <c r="CH62" t="s">
        <v>411</v>
      </c>
      <c r="CI62" t="s">
        <v>411</v>
      </c>
      <c r="CJ62">
        <f>$B$11*DH62+$C$11*DI62+$F$11*DT62*(1-DW62)</f>
        <v>0</v>
      </c>
      <c r="CK62">
        <f>CJ62*CL62</f>
        <v>0</v>
      </c>
      <c r="CL62">
        <f>($B$11*$D$9+$C$11*$D$9+$F$11*((EG62+DY62)/MAX(EG62+DY62+EH62, 0.1)*$I$9+EH62/MAX(EG62+DY62+EH62, 0.1)*$J$9))/($B$11+$C$11+$F$11)</f>
        <v>0</v>
      </c>
      <c r="CM62">
        <f>($B$11*$K$9+$C$11*$K$9+$F$11*((EG62+DY62)/MAX(EG62+DY62+EH62, 0.1)*$P$9+EH62/MAX(EG62+DY62+EH62, 0.1)*$Q$9))/($B$11+$C$11+$F$11)</f>
        <v>0</v>
      </c>
      <c r="CN62">
        <v>6</v>
      </c>
      <c r="CO62">
        <v>0.5</v>
      </c>
      <c r="CP62" t="s">
        <v>413</v>
      </c>
      <c r="CQ62">
        <v>2</v>
      </c>
      <c r="CR62">
        <v>1690560544</v>
      </c>
      <c r="CS62">
        <v>403.226</v>
      </c>
      <c r="CT62">
        <v>409.986</v>
      </c>
      <c r="CU62">
        <v>23.6374</v>
      </c>
      <c r="CV62">
        <v>22.1358</v>
      </c>
      <c r="CW62">
        <v>402.112</v>
      </c>
      <c r="CX62">
        <v>23.3224</v>
      </c>
      <c r="CY62">
        <v>600.129</v>
      </c>
      <c r="CZ62">
        <v>101.339</v>
      </c>
      <c r="DA62">
        <v>0.100207</v>
      </c>
      <c r="DB62">
        <v>29.2165</v>
      </c>
      <c r="DC62">
        <v>28.6942</v>
      </c>
      <c r="DD62">
        <v>999.9</v>
      </c>
      <c r="DE62">
        <v>0</v>
      </c>
      <c r="DF62">
        <v>0</v>
      </c>
      <c r="DG62">
        <v>9994.379999999999</v>
      </c>
      <c r="DH62">
        <v>0</v>
      </c>
      <c r="DI62">
        <v>998.405</v>
      </c>
      <c r="DJ62">
        <v>-6.75986</v>
      </c>
      <c r="DK62">
        <v>412.988</v>
      </c>
      <c r="DL62">
        <v>419.267</v>
      </c>
      <c r="DM62">
        <v>1.5016</v>
      </c>
      <c r="DN62">
        <v>409.986</v>
      </c>
      <c r="DO62">
        <v>22.1358</v>
      </c>
      <c r="DP62">
        <v>2.3954</v>
      </c>
      <c r="DQ62">
        <v>2.24323</v>
      </c>
      <c r="DR62">
        <v>20.3327</v>
      </c>
      <c r="DS62">
        <v>19.2744</v>
      </c>
      <c r="DT62">
        <v>249.921</v>
      </c>
      <c r="DU62">
        <v>0.899957</v>
      </c>
      <c r="DV62">
        <v>0.100043</v>
      </c>
      <c r="DW62">
        <v>0</v>
      </c>
      <c r="DX62">
        <v>713.365</v>
      </c>
      <c r="DY62">
        <v>4.99931</v>
      </c>
      <c r="DZ62">
        <v>3309.7</v>
      </c>
      <c r="EA62">
        <v>2117.11</v>
      </c>
      <c r="EB62">
        <v>37.625</v>
      </c>
      <c r="EC62">
        <v>41.25</v>
      </c>
      <c r="ED62">
        <v>39.25</v>
      </c>
      <c r="EE62">
        <v>41.375</v>
      </c>
      <c r="EF62">
        <v>40.187</v>
      </c>
      <c r="EG62">
        <v>220.42</v>
      </c>
      <c r="EH62">
        <v>24.5</v>
      </c>
      <c r="EI62">
        <v>0</v>
      </c>
      <c r="EJ62">
        <v>61.5</v>
      </c>
      <c r="EK62">
        <v>0</v>
      </c>
      <c r="EL62">
        <v>711.0915600000002</v>
      </c>
      <c r="EM62">
        <v>27.49099994524315</v>
      </c>
      <c r="EN62">
        <v>-88.60153850328263</v>
      </c>
      <c r="EO62">
        <v>3278.9932</v>
      </c>
      <c r="EP62">
        <v>15</v>
      </c>
      <c r="EQ62">
        <v>1690560270</v>
      </c>
      <c r="ER62" t="s">
        <v>588</v>
      </c>
      <c r="ES62">
        <v>1690560265</v>
      </c>
      <c r="ET62">
        <v>1690560270</v>
      </c>
      <c r="EU62">
        <v>38</v>
      </c>
      <c r="EV62">
        <v>0.165</v>
      </c>
      <c r="EW62">
        <v>0.017</v>
      </c>
      <c r="EX62">
        <v>1.113</v>
      </c>
      <c r="EY62">
        <v>0.275</v>
      </c>
      <c r="EZ62">
        <v>410</v>
      </c>
      <c r="FA62">
        <v>22</v>
      </c>
      <c r="FB62">
        <v>0.22</v>
      </c>
      <c r="FC62">
        <v>0.05</v>
      </c>
      <c r="FD62">
        <v>-6.671128780487805</v>
      </c>
      <c r="FE62">
        <v>-0.3911985365853766</v>
      </c>
      <c r="FF62">
        <v>0.05631833272524862</v>
      </c>
      <c r="FG62">
        <v>1</v>
      </c>
      <c r="FH62">
        <v>403.3192580645161</v>
      </c>
      <c r="FI62">
        <v>-0.3184838709686116</v>
      </c>
      <c r="FJ62">
        <v>0.0328191208448355</v>
      </c>
      <c r="FK62">
        <v>1</v>
      </c>
      <c r="FL62">
        <v>1.519671707317073</v>
      </c>
      <c r="FM62">
        <v>-0.004904111498255816</v>
      </c>
      <c r="FN62">
        <v>0.005368489773755931</v>
      </c>
      <c r="FO62">
        <v>1</v>
      </c>
      <c r="FP62">
        <v>23.6771064516129</v>
      </c>
      <c r="FQ62">
        <v>-0.2554790322581049</v>
      </c>
      <c r="FR62">
        <v>0.01928005714560952</v>
      </c>
      <c r="FS62">
        <v>1</v>
      </c>
      <c r="FT62">
        <v>4</v>
      </c>
      <c r="FU62">
        <v>4</v>
      </c>
      <c r="FV62" t="s">
        <v>415</v>
      </c>
      <c r="FW62">
        <v>3.17571</v>
      </c>
      <c r="FX62">
        <v>2.79712</v>
      </c>
      <c r="FY62">
        <v>0.101336</v>
      </c>
      <c r="FZ62">
        <v>0.103366</v>
      </c>
      <c r="GA62">
        <v>0.118478</v>
      </c>
      <c r="GB62">
        <v>0.11428</v>
      </c>
      <c r="GC62">
        <v>27969</v>
      </c>
      <c r="GD62">
        <v>22243.1</v>
      </c>
      <c r="GE62">
        <v>29097.5</v>
      </c>
      <c r="GF62">
        <v>24309.5</v>
      </c>
      <c r="GG62">
        <v>32620</v>
      </c>
      <c r="GH62">
        <v>31417.5</v>
      </c>
      <c r="GI62">
        <v>40141</v>
      </c>
      <c r="GJ62">
        <v>39661.4</v>
      </c>
      <c r="GK62">
        <v>2.14205</v>
      </c>
      <c r="GL62">
        <v>1.84825</v>
      </c>
      <c r="GM62">
        <v>0.100024</v>
      </c>
      <c r="GN62">
        <v>0</v>
      </c>
      <c r="GO62">
        <v>27.0608</v>
      </c>
      <c r="GP62">
        <v>999.9</v>
      </c>
      <c r="GQ62">
        <v>58.5</v>
      </c>
      <c r="GR62">
        <v>32.5</v>
      </c>
      <c r="GS62">
        <v>28.3542</v>
      </c>
      <c r="GT62">
        <v>62.2044</v>
      </c>
      <c r="GU62">
        <v>33.0128</v>
      </c>
      <c r="GV62">
        <v>1</v>
      </c>
      <c r="GW62">
        <v>0.153742</v>
      </c>
      <c r="GX62">
        <v>-2.80064</v>
      </c>
      <c r="GY62">
        <v>20.2557</v>
      </c>
      <c r="GZ62">
        <v>5.22762</v>
      </c>
      <c r="HA62">
        <v>11.914</v>
      </c>
      <c r="HB62">
        <v>4.96405</v>
      </c>
      <c r="HC62">
        <v>3.292</v>
      </c>
      <c r="HD62">
        <v>9999</v>
      </c>
      <c r="HE62">
        <v>9999</v>
      </c>
      <c r="HF62">
        <v>9999</v>
      </c>
      <c r="HG62">
        <v>999.9</v>
      </c>
      <c r="HH62">
        <v>1.87695</v>
      </c>
      <c r="HI62">
        <v>1.8752</v>
      </c>
      <c r="HJ62">
        <v>1.87402</v>
      </c>
      <c r="HK62">
        <v>1.87317</v>
      </c>
      <c r="HL62">
        <v>1.87469</v>
      </c>
      <c r="HM62">
        <v>1.8696</v>
      </c>
      <c r="HN62">
        <v>1.87378</v>
      </c>
      <c r="HO62">
        <v>1.87885</v>
      </c>
      <c r="HP62">
        <v>0</v>
      </c>
      <c r="HQ62">
        <v>0</v>
      </c>
      <c r="HR62">
        <v>0</v>
      </c>
      <c r="HS62">
        <v>0</v>
      </c>
      <c r="HT62" t="s">
        <v>416</v>
      </c>
      <c r="HU62" t="s">
        <v>417</v>
      </c>
      <c r="HV62" t="s">
        <v>418</v>
      </c>
      <c r="HW62" t="s">
        <v>419</v>
      </c>
      <c r="HX62" t="s">
        <v>419</v>
      </c>
      <c r="HY62" t="s">
        <v>418</v>
      </c>
      <c r="HZ62">
        <v>0</v>
      </c>
      <c r="IA62">
        <v>100</v>
      </c>
      <c r="IB62">
        <v>100</v>
      </c>
      <c r="IC62">
        <v>1.114</v>
      </c>
      <c r="ID62">
        <v>0.315</v>
      </c>
      <c r="IE62">
        <v>1.006954868705272</v>
      </c>
      <c r="IF62">
        <v>0.0006505169527216642</v>
      </c>
      <c r="IG62">
        <v>-9.946525650119643E-07</v>
      </c>
      <c r="IH62">
        <v>9.726639054903232E-11</v>
      </c>
      <c r="II62">
        <v>-0.06675459116295387</v>
      </c>
      <c r="IJ62">
        <v>-0.001002495894158835</v>
      </c>
      <c r="IK62">
        <v>0.0007384742138202362</v>
      </c>
      <c r="IL62">
        <v>2.770066711642725E-07</v>
      </c>
      <c r="IM62">
        <v>0</v>
      </c>
      <c r="IN62">
        <v>1810</v>
      </c>
      <c r="IO62">
        <v>1</v>
      </c>
      <c r="IP62">
        <v>29</v>
      </c>
      <c r="IQ62">
        <v>4.7</v>
      </c>
      <c r="IR62">
        <v>4.6</v>
      </c>
      <c r="IS62">
        <v>1.073</v>
      </c>
      <c r="IT62">
        <v>2.41577</v>
      </c>
      <c r="IU62">
        <v>1.42578</v>
      </c>
      <c r="IV62">
        <v>2.26929</v>
      </c>
      <c r="IW62">
        <v>1.54785</v>
      </c>
      <c r="IX62">
        <v>2.49146</v>
      </c>
      <c r="IY62">
        <v>36.3871</v>
      </c>
      <c r="IZ62">
        <v>14.5611</v>
      </c>
      <c r="JA62">
        <v>18</v>
      </c>
      <c r="JB62">
        <v>629.265</v>
      </c>
      <c r="JC62">
        <v>429.807</v>
      </c>
      <c r="JD62">
        <v>32.0315</v>
      </c>
      <c r="JE62">
        <v>29.1445</v>
      </c>
      <c r="JF62">
        <v>30</v>
      </c>
      <c r="JG62">
        <v>29.1327</v>
      </c>
      <c r="JH62">
        <v>29.0729</v>
      </c>
      <c r="JI62">
        <v>21.5125</v>
      </c>
      <c r="JJ62">
        <v>23.3143</v>
      </c>
      <c r="JK62">
        <v>96.45099999999999</v>
      </c>
      <c r="JL62">
        <v>32.062</v>
      </c>
      <c r="JM62">
        <v>410</v>
      </c>
      <c r="JN62">
        <v>22.3596</v>
      </c>
      <c r="JO62">
        <v>94.8128</v>
      </c>
      <c r="JP62">
        <v>100.906</v>
      </c>
    </row>
    <row r="63" spans="1:276">
      <c r="A63">
        <v>47</v>
      </c>
      <c r="B63">
        <v>1690560666</v>
      </c>
      <c r="C63">
        <v>6624</v>
      </c>
      <c r="D63" t="s">
        <v>598</v>
      </c>
      <c r="E63" t="s">
        <v>599</v>
      </c>
      <c r="F63" t="s">
        <v>407</v>
      </c>
      <c r="I63" t="s">
        <v>584</v>
      </c>
      <c r="K63" t="s">
        <v>585</v>
      </c>
      <c r="L63" t="s">
        <v>586</v>
      </c>
      <c r="M63">
        <v>1690560666</v>
      </c>
      <c r="N63">
        <f>(O63)/1000</f>
        <v>0</v>
      </c>
      <c r="O63">
        <f>1000*CY63*AM63*(CU63-CV63)/(100*CN63*(1000-AM63*CU63))</f>
        <v>0</v>
      </c>
      <c r="P63">
        <f>CY63*AM63*(CT63-CS63*(1000-AM63*CV63)/(1000-AM63*CU63))/(100*CN63)</f>
        <v>0</v>
      </c>
      <c r="Q63">
        <f>CS63 - IF(AM63&gt;1, P63*CN63*100.0/(AO63*DG63), 0)</f>
        <v>0</v>
      </c>
      <c r="R63">
        <f>((X63-N63/2)*Q63-P63)/(X63+N63/2)</f>
        <v>0</v>
      </c>
      <c r="S63">
        <f>R63*(CZ63+DA63)/1000.0</f>
        <v>0</v>
      </c>
      <c r="T63">
        <f>(CS63 - IF(AM63&gt;1, P63*CN63*100.0/(AO63*DG63), 0))*(CZ63+DA63)/1000.0</f>
        <v>0</v>
      </c>
      <c r="U63">
        <f>2.0/((1/W63-1/V63)+SIGN(W63)*SQRT((1/W63-1/V63)*(1/W63-1/V63) + 4*CO63/((CO63+1)*(CO63+1))*(2*1/W63*1/V63-1/V63*1/V63)))</f>
        <v>0</v>
      </c>
      <c r="V63">
        <f>IF(LEFT(CP63,1)&lt;&gt;"0",IF(LEFT(CP63,1)="1",3.0,CQ63),$D$5+$E$5*(DG63*CZ63/($K$5*1000))+$F$5*(DG63*CZ63/($K$5*1000))*MAX(MIN(CN63,$J$5),$I$5)*MAX(MIN(CN63,$J$5),$I$5)+$G$5*MAX(MIN(CN63,$J$5),$I$5)*(DG63*CZ63/($K$5*1000))+$H$5*(DG63*CZ63/($K$5*1000))*(DG63*CZ63/($K$5*1000)))</f>
        <v>0</v>
      </c>
      <c r="W63">
        <f>N63*(1000-(1000*0.61365*exp(17.502*AA63/(240.97+AA63))/(CZ63+DA63)+CU63)/2)/(1000*0.61365*exp(17.502*AA63/(240.97+AA63))/(CZ63+DA63)-CU63)</f>
        <v>0</v>
      </c>
      <c r="X63">
        <f>1/((CO63+1)/(U63/1.6)+1/(V63/1.37)) + CO63/((CO63+1)/(U63/1.6) + CO63/(V63/1.37))</f>
        <v>0</v>
      </c>
      <c r="Y63">
        <f>(CJ63*CM63)</f>
        <v>0</v>
      </c>
      <c r="Z63">
        <f>(DB63+(Y63+2*0.95*5.67E-8*(((DB63+$B$7)+273)^4-(DB63+273)^4)-44100*N63)/(1.84*29.3*V63+8*0.95*5.67E-8*(DB63+273)^3))</f>
        <v>0</v>
      </c>
      <c r="AA63">
        <f>($C$7*DC63+$D$7*DD63+$E$7*Z63)</f>
        <v>0</v>
      </c>
      <c r="AB63">
        <f>0.61365*exp(17.502*AA63/(240.97+AA63))</f>
        <v>0</v>
      </c>
      <c r="AC63">
        <f>(AD63/AE63*100)</f>
        <v>0</v>
      </c>
      <c r="AD63">
        <f>CU63*(CZ63+DA63)/1000</f>
        <v>0</v>
      </c>
      <c r="AE63">
        <f>0.61365*exp(17.502*DB63/(240.97+DB63))</f>
        <v>0</v>
      </c>
      <c r="AF63">
        <f>(AB63-CU63*(CZ63+DA63)/1000)</f>
        <v>0</v>
      </c>
      <c r="AG63">
        <f>(-N63*44100)</f>
        <v>0</v>
      </c>
      <c r="AH63">
        <f>2*29.3*V63*0.92*(DB63-AA63)</f>
        <v>0</v>
      </c>
      <c r="AI63">
        <f>2*0.95*5.67E-8*(((DB63+$B$7)+273)^4-(AA63+273)^4)</f>
        <v>0</v>
      </c>
      <c r="AJ63">
        <f>Y63+AI63+AG63+AH63</f>
        <v>0</v>
      </c>
      <c r="AK63">
        <v>0</v>
      </c>
      <c r="AL63">
        <v>0</v>
      </c>
      <c r="AM63">
        <f>IF(AK63*$H$13&gt;=AO63,1.0,(AO63/(AO63-AK63*$H$13)))</f>
        <v>0</v>
      </c>
      <c r="AN63">
        <f>(AM63-1)*100</f>
        <v>0</v>
      </c>
      <c r="AO63">
        <f>MAX(0,($B$13+$C$13*DG63)/(1+$D$13*DG63)*CZ63/(DB63+273)*$E$13)</f>
        <v>0</v>
      </c>
      <c r="AP63" t="s">
        <v>526</v>
      </c>
      <c r="AQ63">
        <v>10437.7</v>
      </c>
      <c r="AR63">
        <v>573.4996</v>
      </c>
      <c r="AS63">
        <v>2079.73</v>
      </c>
      <c r="AT63">
        <f>1-AR63/AS63</f>
        <v>0</v>
      </c>
      <c r="AU63">
        <v>-2.02927310152528</v>
      </c>
      <c r="AV63" t="s">
        <v>600</v>
      </c>
      <c r="AW63">
        <v>10480.3</v>
      </c>
      <c r="AX63">
        <v>696.67752</v>
      </c>
      <c r="AY63">
        <v>1981.34</v>
      </c>
      <c r="AZ63">
        <f>1-AX63/AY63</f>
        <v>0</v>
      </c>
      <c r="BA63">
        <v>0.5</v>
      </c>
      <c r="BB63">
        <f>CK63</f>
        <v>0</v>
      </c>
      <c r="BC63">
        <f>P63</f>
        <v>0</v>
      </c>
      <c r="BD63">
        <f>AZ63*BA63*BB63</f>
        <v>0</v>
      </c>
      <c r="BE63">
        <f>(BC63-AU63)/BB63</f>
        <v>0</v>
      </c>
      <c r="BF63">
        <f>(AS63-AY63)/AY63</f>
        <v>0</v>
      </c>
      <c r="BG63">
        <f>AR63/(AT63+AR63/AY63)</f>
        <v>0</v>
      </c>
      <c r="BH63" t="s">
        <v>411</v>
      </c>
      <c r="BI63">
        <v>0</v>
      </c>
      <c r="BJ63">
        <f>IF(BI63&lt;&gt;0, BI63, BG63)</f>
        <v>0</v>
      </c>
      <c r="BK63">
        <f>1-BJ63/AY63</f>
        <v>0</v>
      </c>
      <c r="BL63">
        <f>(AY63-AX63)/(AY63-BJ63)</f>
        <v>0</v>
      </c>
      <c r="BM63">
        <f>(AS63-AY63)/(AS63-BJ63)</f>
        <v>0</v>
      </c>
      <c r="BN63">
        <f>(AY63-AX63)/(AY63-AR63)</f>
        <v>0</v>
      </c>
      <c r="BO63">
        <f>(AS63-AY63)/(AS63-AR63)</f>
        <v>0</v>
      </c>
      <c r="BP63">
        <f>(BL63*BJ63/AX63)</f>
        <v>0</v>
      </c>
      <c r="BQ63">
        <f>(1-BP63)</f>
        <v>0</v>
      </c>
      <c r="BR63" t="s">
        <v>411</v>
      </c>
      <c r="BS63" t="s">
        <v>411</v>
      </c>
      <c r="BT63" t="s">
        <v>411</v>
      </c>
      <c r="BU63" t="s">
        <v>411</v>
      </c>
      <c r="BV63" t="s">
        <v>411</v>
      </c>
      <c r="BW63" t="s">
        <v>411</v>
      </c>
      <c r="BX63" t="s">
        <v>411</v>
      </c>
      <c r="BY63" t="s">
        <v>411</v>
      </c>
      <c r="BZ63" t="s">
        <v>411</v>
      </c>
      <c r="CA63" t="s">
        <v>411</v>
      </c>
      <c r="CB63" t="s">
        <v>411</v>
      </c>
      <c r="CC63" t="s">
        <v>411</v>
      </c>
      <c r="CD63" t="s">
        <v>411</v>
      </c>
      <c r="CE63" t="s">
        <v>411</v>
      </c>
      <c r="CF63" t="s">
        <v>411</v>
      </c>
      <c r="CG63" t="s">
        <v>411</v>
      </c>
      <c r="CH63" t="s">
        <v>411</v>
      </c>
      <c r="CI63" t="s">
        <v>411</v>
      </c>
      <c r="CJ63">
        <f>$B$11*DH63+$C$11*DI63+$F$11*DT63*(1-DW63)</f>
        <v>0</v>
      </c>
      <c r="CK63">
        <f>CJ63*CL63</f>
        <v>0</v>
      </c>
      <c r="CL63">
        <f>($B$11*$D$9+$C$11*$D$9+$F$11*((EG63+DY63)/MAX(EG63+DY63+EH63, 0.1)*$I$9+EH63/MAX(EG63+DY63+EH63, 0.1)*$J$9))/($B$11+$C$11+$F$11)</f>
        <v>0</v>
      </c>
      <c r="CM63">
        <f>($B$11*$K$9+$C$11*$K$9+$F$11*((EG63+DY63)/MAX(EG63+DY63+EH63, 0.1)*$P$9+EH63/MAX(EG63+DY63+EH63, 0.1)*$Q$9))/($B$11+$C$11+$F$11)</f>
        <v>0</v>
      </c>
      <c r="CN63">
        <v>6</v>
      </c>
      <c r="CO63">
        <v>0.5</v>
      </c>
      <c r="CP63" t="s">
        <v>413</v>
      </c>
      <c r="CQ63">
        <v>2</v>
      </c>
      <c r="CR63">
        <v>1690560666</v>
      </c>
      <c r="CS63">
        <v>406.156</v>
      </c>
      <c r="CT63">
        <v>410.016</v>
      </c>
      <c r="CU63">
        <v>24.842</v>
      </c>
      <c r="CV63">
        <v>23.5028</v>
      </c>
      <c r="CW63">
        <v>404.998</v>
      </c>
      <c r="CX63">
        <v>24.4893</v>
      </c>
      <c r="CY63">
        <v>600.0890000000001</v>
      </c>
      <c r="CZ63">
        <v>101.337</v>
      </c>
      <c r="DA63">
        <v>0.100073</v>
      </c>
      <c r="DB63">
        <v>29.5235</v>
      </c>
      <c r="DC63">
        <v>28.9396</v>
      </c>
      <c r="DD63">
        <v>999.9</v>
      </c>
      <c r="DE63">
        <v>0</v>
      </c>
      <c r="DF63">
        <v>0</v>
      </c>
      <c r="DG63">
        <v>10004.4</v>
      </c>
      <c r="DH63">
        <v>0</v>
      </c>
      <c r="DI63">
        <v>1014.65</v>
      </c>
      <c r="DJ63">
        <v>-3.86041</v>
      </c>
      <c r="DK63">
        <v>416.502</v>
      </c>
      <c r="DL63">
        <v>419.884</v>
      </c>
      <c r="DM63">
        <v>1.33916</v>
      </c>
      <c r="DN63">
        <v>410.016</v>
      </c>
      <c r="DO63">
        <v>23.5028</v>
      </c>
      <c r="DP63">
        <v>2.51741</v>
      </c>
      <c r="DQ63">
        <v>2.38171</v>
      </c>
      <c r="DR63">
        <v>21.1395</v>
      </c>
      <c r="DS63">
        <v>20.2399</v>
      </c>
      <c r="DT63">
        <v>125.155</v>
      </c>
      <c r="DU63">
        <v>0.900194</v>
      </c>
      <c r="DV63">
        <v>0.0998062</v>
      </c>
      <c r="DW63">
        <v>0</v>
      </c>
      <c r="DX63">
        <v>695.8339999999999</v>
      </c>
      <c r="DY63">
        <v>4.99931</v>
      </c>
      <c r="DZ63">
        <v>2436.76</v>
      </c>
      <c r="EA63">
        <v>1038.71</v>
      </c>
      <c r="EB63">
        <v>36.625</v>
      </c>
      <c r="EC63">
        <v>39.187</v>
      </c>
      <c r="ED63">
        <v>38</v>
      </c>
      <c r="EE63">
        <v>39.187</v>
      </c>
      <c r="EF63">
        <v>38.625</v>
      </c>
      <c r="EG63">
        <v>108.16</v>
      </c>
      <c r="EH63">
        <v>11.99</v>
      </c>
      <c r="EI63">
        <v>0</v>
      </c>
      <c r="EJ63">
        <v>121.6999998092651</v>
      </c>
      <c r="EK63">
        <v>0</v>
      </c>
      <c r="EL63">
        <v>696.67752</v>
      </c>
      <c r="EM63">
        <v>-4.88707692948612</v>
      </c>
      <c r="EN63">
        <v>-49.24999987916866</v>
      </c>
      <c r="EO63">
        <v>2415.9348</v>
      </c>
      <c r="EP63">
        <v>15</v>
      </c>
      <c r="EQ63">
        <v>1690560624</v>
      </c>
      <c r="ER63" t="s">
        <v>601</v>
      </c>
      <c r="ES63">
        <v>1690560624</v>
      </c>
      <c r="ET63">
        <v>1690560623</v>
      </c>
      <c r="EU63">
        <v>39</v>
      </c>
      <c r="EV63">
        <v>0.044</v>
      </c>
      <c r="EW63">
        <v>-0.003</v>
      </c>
      <c r="EX63">
        <v>1.158</v>
      </c>
      <c r="EY63">
        <v>0.294</v>
      </c>
      <c r="EZ63">
        <v>410</v>
      </c>
      <c r="FA63">
        <v>23</v>
      </c>
      <c r="FB63">
        <v>0.48</v>
      </c>
      <c r="FC63">
        <v>0.07000000000000001</v>
      </c>
      <c r="FD63">
        <v>-3.875849512195122</v>
      </c>
      <c r="FE63">
        <v>-0.03560989547038178</v>
      </c>
      <c r="FF63">
        <v>0.0478676778238704</v>
      </c>
      <c r="FG63">
        <v>1</v>
      </c>
      <c r="FH63">
        <v>406.1391290322582</v>
      </c>
      <c r="FI63">
        <v>0.2970483870967588</v>
      </c>
      <c r="FJ63">
        <v>0.03003733368980026</v>
      </c>
      <c r="FK63">
        <v>1</v>
      </c>
      <c r="FL63">
        <v>1.260438780487805</v>
      </c>
      <c r="FM63">
        <v>0.7770790243902435</v>
      </c>
      <c r="FN63">
        <v>0.08094670442364764</v>
      </c>
      <c r="FO63">
        <v>0</v>
      </c>
      <c r="FP63">
        <v>24.93004838709677</v>
      </c>
      <c r="FQ63">
        <v>-0.5698887096774394</v>
      </c>
      <c r="FR63">
        <v>0.04391325665789075</v>
      </c>
      <c r="FS63">
        <v>1</v>
      </c>
      <c r="FT63">
        <v>3</v>
      </c>
      <c r="FU63">
        <v>4</v>
      </c>
      <c r="FV63" t="s">
        <v>489</v>
      </c>
      <c r="FW63">
        <v>3.17568</v>
      </c>
      <c r="FX63">
        <v>2.79707</v>
      </c>
      <c r="FY63">
        <v>0.101917</v>
      </c>
      <c r="FZ63">
        <v>0.103397</v>
      </c>
      <c r="GA63">
        <v>0.122597</v>
      </c>
      <c r="GB63">
        <v>0.11913</v>
      </c>
      <c r="GC63">
        <v>27954.9</v>
      </c>
      <c r="GD63">
        <v>22244.9</v>
      </c>
      <c r="GE63">
        <v>29101.4</v>
      </c>
      <c r="GF63">
        <v>24312.1</v>
      </c>
      <c r="GG63">
        <v>32468.7</v>
      </c>
      <c r="GH63">
        <v>31246.5</v>
      </c>
      <c r="GI63">
        <v>40146.2</v>
      </c>
      <c r="GJ63">
        <v>39665.7</v>
      </c>
      <c r="GK63">
        <v>2.14158</v>
      </c>
      <c r="GL63">
        <v>1.8511</v>
      </c>
      <c r="GM63">
        <v>0.103205</v>
      </c>
      <c r="GN63">
        <v>0</v>
      </c>
      <c r="GO63">
        <v>27.2548</v>
      </c>
      <c r="GP63">
        <v>999.9</v>
      </c>
      <c r="GQ63">
        <v>58.1</v>
      </c>
      <c r="GR63">
        <v>32.7</v>
      </c>
      <c r="GS63">
        <v>28.4818</v>
      </c>
      <c r="GT63">
        <v>62.2743</v>
      </c>
      <c r="GU63">
        <v>33.0609</v>
      </c>
      <c r="GV63">
        <v>1</v>
      </c>
      <c r="GW63">
        <v>0.144703</v>
      </c>
      <c r="GX63">
        <v>-0.260929</v>
      </c>
      <c r="GY63">
        <v>20.2768</v>
      </c>
      <c r="GZ63">
        <v>5.22283</v>
      </c>
      <c r="HA63">
        <v>11.9117</v>
      </c>
      <c r="HB63">
        <v>4.96315</v>
      </c>
      <c r="HC63">
        <v>3.29145</v>
      </c>
      <c r="HD63">
        <v>9999</v>
      </c>
      <c r="HE63">
        <v>9999</v>
      </c>
      <c r="HF63">
        <v>9999</v>
      </c>
      <c r="HG63">
        <v>999.9</v>
      </c>
      <c r="HH63">
        <v>1.87698</v>
      </c>
      <c r="HI63">
        <v>1.87523</v>
      </c>
      <c r="HJ63">
        <v>1.87404</v>
      </c>
      <c r="HK63">
        <v>1.87317</v>
      </c>
      <c r="HL63">
        <v>1.87469</v>
      </c>
      <c r="HM63">
        <v>1.86965</v>
      </c>
      <c r="HN63">
        <v>1.87381</v>
      </c>
      <c r="HO63">
        <v>1.87888</v>
      </c>
      <c r="HP63">
        <v>0</v>
      </c>
      <c r="HQ63">
        <v>0</v>
      </c>
      <c r="HR63">
        <v>0</v>
      </c>
      <c r="HS63">
        <v>0</v>
      </c>
      <c r="HT63" t="s">
        <v>416</v>
      </c>
      <c r="HU63" t="s">
        <v>417</v>
      </c>
      <c r="HV63" t="s">
        <v>418</v>
      </c>
      <c r="HW63" t="s">
        <v>419</v>
      </c>
      <c r="HX63" t="s">
        <v>419</v>
      </c>
      <c r="HY63" t="s">
        <v>418</v>
      </c>
      <c r="HZ63">
        <v>0</v>
      </c>
      <c r="IA63">
        <v>100</v>
      </c>
      <c r="IB63">
        <v>100</v>
      </c>
      <c r="IC63">
        <v>1.158</v>
      </c>
      <c r="ID63">
        <v>0.3527</v>
      </c>
      <c r="IE63">
        <v>1.051245305221491</v>
      </c>
      <c r="IF63">
        <v>0.0006505169527216642</v>
      </c>
      <c r="IG63">
        <v>-9.946525650119643E-07</v>
      </c>
      <c r="IH63">
        <v>9.726639054903232E-11</v>
      </c>
      <c r="II63">
        <v>-0.06977161521739303</v>
      </c>
      <c r="IJ63">
        <v>-0.001002495894158835</v>
      </c>
      <c r="IK63">
        <v>0.0007384742138202362</v>
      </c>
      <c r="IL63">
        <v>2.770066711642725E-07</v>
      </c>
      <c r="IM63">
        <v>0</v>
      </c>
      <c r="IN63">
        <v>1810</v>
      </c>
      <c r="IO63">
        <v>1</v>
      </c>
      <c r="IP63">
        <v>29</v>
      </c>
      <c r="IQ63">
        <v>0.7</v>
      </c>
      <c r="IR63">
        <v>0.7</v>
      </c>
      <c r="IS63">
        <v>1.07544</v>
      </c>
      <c r="IT63">
        <v>2.41821</v>
      </c>
      <c r="IU63">
        <v>1.42578</v>
      </c>
      <c r="IV63">
        <v>2.26807</v>
      </c>
      <c r="IW63">
        <v>1.54785</v>
      </c>
      <c r="IX63">
        <v>2.48779</v>
      </c>
      <c r="IY63">
        <v>36.4578</v>
      </c>
      <c r="IZ63">
        <v>14.5523</v>
      </c>
      <c r="JA63">
        <v>18</v>
      </c>
      <c r="JB63">
        <v>628.353</v>
      </c>
      <c r="JC63">
        <v>431.057</v>
      </c>
      <c r="JD63">
        <v>29.8921</v>
      </c>
      <c r="JE63">
        <v>29.0938</v>
      </c>
      <c r="JF63">
        <v>30.0001</v>
      </c>
      <c r="JG63">
        <v>29.0785</v>
      </c>
      <c r="JH63">
        <v>29.0178</v>
      </c>
      <c r="JI63">
        <v>21.5439</v>
      </c>
      <c r="JJ63">
        <v>19.0695</v>
      </c>
      <c r="JK63">
        <v>96.51730000000001</v>
      </c>
      <c r="JL63">
        <v>29.703</v>
      </c>
      <c r="JM63">
        <v>410</v>
      </c>
      <c r="JN63">
        <v>23.3745</v>
      </c>
      <c r="JO63">
        <v>94.8252</v>
      </c>
      <c r="JP63">
        <v>100.917</v>
      </c>
    </row>
    <row r="64" spans="1:276">
      <c r="A64">
        <v>48</v>
      </c>
      <c r="B64">
        <v>1690560744.5</v>
      </c>
      <c r="C64">
        <v>6702.5</v>
      </c>
      <c r="D64" t="s">
        <v>602</v>
      </c>
      <c r="E64" t="s">
        <v>603</v>
      </c>
      <c r="F64" t="s">
        <v>407</v>
      </c>
      <c r="I64" t="s">
        <v>584</v>
      </c>
      <c r="K64" t="s">
        <v>585</v>
      </c>
      <c r="L64" t="s">
        <v>586</v>
      </c>
      <c r="M64">
        <v>1690560744.5</v>
      </c>
      <c r="N64">
        <f>(O64)/1000</f>
        <v>0</v>
      </c>
      <c r="O64">
        <f>1000*CY64*AM64*(CU64-CV64)/(100*CN64*(1000-AM64*CU64))</f>
        <v>0</v>
      </c>
      <c r="P64">
        <f>CY64*AM64*(CT64-CS64*(1000-AM64*CV64)/(1000-AM64*CU64))/(100*CN64)</f>
        <v>0</v>
      </c>
      <c r="Q64">
        <f>CS64 - IF(AM64&gt;1, P64*CN64*100.0/(AO64*DG64), 0)</f>
        <v>0</v>
      </c>
      <c r="R64">
        <f>((X64-N64/2)*Q64-P64)/(X64+N64/2)</f>
        <v>0</v>
      </c>
      <c r="S64">
        <f>R64*(CZ64+DA64)/1000.0</f>
        <v>0</v>
      </c>
      <c r="T64">
        <f>(CS64 - IF(AM64&gt;1, P64*CN64*100.0/(AO64*DG64), 0))*(CZ64+DA64)/1000.0</f>
        <v>0</v>
      </c>
      <c r="U64">
        <f>2.0/((1/W64-1/V64)+SIGN(W64)*SQRT((1/W64-1/V64)*(1/W64-1/V64) + 4*CO64/((CO64+1)*(CO64+1))*(2*1/W64*1/V64-1/V64*1/V64)))</f>
        <v>0</v>
      </c>
      <c r="V64">
        <f>IF(LEFT(CP64,1)&lt;&gt;"0",IF(LEFT(CP64,1)="1",3.0,CQ64),$D$5+$E$5*(DG64*CZ64/($K$5*1000))+$F$5*(DG64*CZ64/($K$5*1000))*MAX(MIN(CN64,$J$5),$I$5)*MAX(MIN(CN64,$J$5),$I$5)+$G$5*MAX(MIN(CN64,$J$5),$I$5)*(DG64*CZ64/($K$5*1000))+$H$5*(DG64*CZ64/($K$5*1000))*(DG64*CZ64/($K$5*1000)))</f>
        <v>0</v>
      </c>
      <c r="W64">
        <f>N64*(1000-(1000*0.61365*exp(17.502*AA64/(240.97+AA64))/(CZ64+DA64)+CU64)/2)/(1000*0.61365*exp(17.502*AA64/(240.97+AA64))/(CZ64+DA64)-CU64)</f>
        <v>0</v>
      </c>
      <c r="X64">
        <f>1/((CO64+1)/(U64/1.6)+1/(V64/1.37)) + CO64/((CO64+1)/(U64/1.6) + CO64/(V64/1.37))</f>
        <v>0</v>
      </c>
      <c r="Y64">
        <f>(CJ64*CM64)</f>
        <v>0</v>
      </c>
      <c r="Z64">
        <f>(DB64+(Y64+2*0.95*5.67E-8*(((DB64+$B$7)+273)^4-(DB64+273)^4)-44100*N64)/(1.84*29.3*V64+8*0.95*5.67E-8*(DB64+273)^3))</f>
        <v>0</v>
      </c>
      <c r="AA64">
        <f>($C$7*DC64+$D$7*DD64+$E$7*Z64)</f>
        <v>0</v>
      </c>
      <c r="AB64">
        <f>0.61365*exp(17.502*AA64/(240.97+AA64))</f>
        <v>0</v>
      </c>
      <c r="AC64">
        <f>(AD64/AE64*100)</f>
        <v>0</v>
      </c>
      <c r="AD64">
        <f>CU64*(CZ64+DA64)/1000</f>
        <v>0</v>
      </c>
      <c r="AE64">
        <f>0.61365*exp(17.502*DB64/(240.97+DB64))</f>
        <v>0</v>
      </c>
      <c r="AF64">
        <f>(AB64-CU64*(CZ64+DA64)/1000)</f>
        <v>0</v>
      </c>
      <c r="AG64">
        <f>(-N64*44100)</f>
        <v>0</v>
      </c>
      <c r="AH64">
        <f>2*29.3*V64*0.92*(DB64-AA64)</f>
        <v>0</v>
      </c>
      <c r="AI64">
        <f>2*0.95*5.67E-8*(((DB64+$B$7)+273)^4-(AA64+273)^4)</f>
        <v>0</v>
      </c>
      <c r="AJ64">
        <f>Y64+AI64+AG64+AH64</f>
        <v>0</v>
      </c>
      <c r="AK64">
        <v>0</v>
      </c>
      <c r="AL64">
        <v>0</v>
      </c>
      <c r="AM64">
        <f>IF(AK64*$H$13&gt;=AO64,1.0,(AO64/(AO64-AK64*$H$13)))</f>
        <v>0</v>
      </c>
      <c r="AN64">
        <f>(AM64-1)*100</f>
        <v>0</v>
      </c>
      <c r="AO64">
        <f>MAX(0,($B$13+$C$13*DG64)/(1+$D$13*DG64)*CZ64/(DB64+273)*$E$13)</f>
        <v>0</v>
      </c>
      <c r="AP64" t="s">
        <v>526</v>
      </c>
      <c r="AQ64">
        <v>10437.7</v>
      </c>
      <c r="AR64">
        <v>573.4996</v>
      </c>
      <c r="AS64">
        <v>2079.73</v>
      </c>
      <c r="AT64">
        <f>1-AR64/AS64</f>
        <v>0</v>
      </c>
      <c r="AU64">
        <v>-2.02927310152528</v>
      </c>
      <c r="AV64" t="s">
        <v>604</v>
      </c>
      <c r="AW64">
        <v>10476.4</v>
      </c>
      <c r="AX64">
        <v>662.5362799999999</v>
      </c>
      <c r="AY64">
        <v>2098.08</v>
      </c>
      <c r="AZ64">
        <f>1-AX64/AY64</f>
        <v>0</v>
      </c>
      <c r="BA64">
        <v>0.5</v>
      </c>
      <c r="BB64">
        <f>CK64</f>
        <v>0</v>
      </c>
      <c r="BC64">
        <f>P64</f>
        <v>0</v>
      </c>
      <c r="BD64">
        <f>AZ64*BA64*BB64</f>
        <v>0</v>
      </c>
      <c r="BE64">
        <f>(BC64-AU64)/BB64</f>
        <v>0</v>
      </c>
      <c r="BF64">
        <f>(AS64-AY64)/AY64</f>
        <v>0</v>
      </c>
      <c r="BG64">
        <f>AR64/(AT64+AR64/AY64)</f>
        <v>0</v>
      </c>
      <c r="BH64" t="s">
        <v>411</v>
      </c>
      <c r="BI64">
        <v>0</v>
      </c>
      <c r="BJ64">
        <f>IF(BI64&lt;&gt;0, BI64, BG64)</f>
        <v>0</v>
      </c>
      <c r="BK64">
        <f>1-BJ64/AY64</f>
        <v>0</v>
      </c>
      <c r="BL64">
        <f>(AY64-AX64)/(AY64-BJ64)</f>
        <v>0</v>
      </c>
      <c r="BM64">
        <f>(AS64-AY64)/(AS64-BJ64)</f>
        <v>0</v>
      </c>
      <c r="BN64">
        <f>(AY64-AX64)/(AY64-AR64)</f>
        <v>0</v>
      </c>
      <c r="BO64">
        <f>(AS64-AY64)/(AS64-AR64)</f>
        <v>0</v>
      </c>
      <c r="BP64">
        <f>(BL64*BJ64/AX64)</f>
        <v>0</v>
      </c>
      <c r="BQ64">
        <f>(1-BP64)</f>
        <v>0</v>
      </c>
      <c r="BR64" t="s">
        <v>411</v>
      </c>
      <c r="BS64" t="s">
        <v>411</v>
      </c>
      <c r="BT64" t="s">
        <v>411</v>
      </c>
      <c r="BU64" t="s">
        <v>411</v>
      </c>
      <c r="BV64" t="s">
        <v>411</v>
      </c>
      <c r="BW64" t="s">
        <v>411</v>
      </c>
      <c r="BX64" t="s">
        <v>411</v>
      </c>
      <c r="BY64" t="s">
        <v>411</v>
      </c>
      <c r="BZ64" t="s">
        <v>411</v>
      </c>
      <c r="CA64" t="s">
        <v>411</v>
      </c>
      <c r="CB64" t="s">
        <v>411</v>
      </c>
      <c r="CC64" t="s">
        <v>411</v>
      </c>
      <c r="CD64" t="s">
        <v>411</v>
      </c>
      <c r="CE64" t="s">
        <v>411</v>
      </c>
      <c r="CF64" t="s">
        <v>411</v>
      </c>
      <c r="CG64" t="s">
        <v>411</v>
      </c>
      <c r="CH64" t="s">
        <v>411</v>
      </c>
      <c r="CI64" t="s">
        <v>411</v>
      </c>
      <c r="CJ64">
        <f>$B$11*DH64+$C$11*DI64+$F$11*DT64*(1-DW64)</f>
        <v>0</v>
      </c>
      <c r="CK64">
        <f>CJ64*CL64</f>
        <v>0</v>
      </c>
      <c r="CL64">
        <f>($B$11*$D$9+$C$11*$D$9+$F$11*((EG64+DY64)/MAX(EG64+DY64+EH64, 0.1)*$I$9+EH64/MAX(EG64+DY64+EH64, 0.1)*$J$9))/($B$11+$C$11+$F$11)</f>
        <v>0</v>
      </c>
      <c r="CM64">
        <f>($B$11*$K$9+$C$11*$K$9+$F$11*((EG64+DY64)/MAX(EG64+DY64+EH64, 0.1)*$P$9+EH64/MAX(EG64+DY64+EH64, 0.1)*$Q$9))/($B$11+$C$11+$F$11)</f>
        <v>0</v>
      </c>
      <c r="CN64">
        <v>6</v>
      </c>
      <c r="CO64">
        <v>0.5</v>
      </c>
      <c r="CP64" t="s">
        <v>413</v>
      </c>
      <c r="CQ64">
        <v>2</v>
      </c>
      <c r="CR64">
        <v>1690560744.5</v>
      </c>
      <c r="CS64">
        <v>409.122</v>
      </c>
      <c r="CT64">
        <v>410.027</v>
      </c>
      <c r="CU64">
        <v>27.5033</v>
      </c>
      <c r="CV64">
        <v>26.8507</v>
      </c>
      <c r="CW64">
        <v>407.808</v>
      </c>
      <c r="CX64">
        <v>27.0993</v>
      </c>
      <c r="CY64">
        <v>600.105</v>
      </c>
      <c r="CZ64">
        <v>101.339</v>
      </c>
      <c r="DA64">
        <v>0.09956189999999999</v>
      </c>
      <c r="DB64">
        <v>29.2088</v>
      </c>
      <c r="DC64">
        <v>28.7456</v>
      </c>
      <c r="DD64">
        <v>999.9</v>
      </c>
      <c r="DE64">
        <v>0</v>
      </c>
      <c r="DF64">
        <v>0</v>
      </c>
      <c r="DG64">
        <v>9983.75</v>
      </c>
      <c r="DH64">
        <v>0</v>
      </c>
      <c r="DI64">
        <v>1013.01</v>
      </c>
      <c r="DJ64">
        <v>-1.06116</v>
      </c>
      <c r="DK64">
        <v>420.552</v>
      </c>
      <c r="DL64">
        <v>421.34</v>
      </c>
      <c r="DM64">
        <v>0.699484</v>
      </c>
      <c r="DN64">
        <v>410.027</v>
      </c>
      <c r="DO64">
        <v>26.8507</v>
      </c>
      <c r="DP64">
        <v>2.7919</v>
      </c>
      <c r="DQ64">
        <v>2.72102</v>
      </c>
      <c r="DR64">
        <v>22.8363</v>
      </c>
      <c r="DS64">
        <v>22.4126</v>
      </c>
      <c r="DT64">
        <v>50.0078</v>
      </c>
      <c r="DU64">
        <v>0.899957</v>
      </c>
      <c r="DV64">
        <v>0.100043</v>
      </c>
      <c r="DW64">
        <v>0</v>
      </c>
      <c r="DX64">
        <v>662.63</v>
      </c>
      <c r="DY64">
        <v>4.99931</v>
      </c>
      <c r="DZ64">
        <v>1899.31</v>
      </c>
      <c r="EA64">
        <v>389.054</v>
      </c>
      <c r="EB64">
        <v>35.687</v>
      </c>
      <c r="EC64">
        <v>38.312</v>
      </c>
      <c r="ED64">
        <v>37.125</v>
      </c>
      <c r="EE64">
        <v>38.125</v>
      </c>
      <c r="EF64">
        <v>37.812</v>
      </c>
      <c r="EG64">
        <v>40.51</v>
      </c>
      <c r="EH64">
        <v>4.5</v>
      </c>
      <c r="EI64">
        <v>0</v>
      </c>
      <c r="EJ64">
        <v>78.09999990463257</v>
      </c>
      <c r="EK64">
        <v>0</v>
      </c>
      <c r="EL64">
        <v>662.5362799999999</v>
      </c>
      <c r="EM64">
        <v>1.27353846223413</v>
      </c>
      <c r="EN64">
        <v>-108.1469226404248</v>
      </c>
      <c r="EO64">
        <v>1909.0216</v>
      </c>
      <c r="EP64">
        <v>15</v>
      </c>
      <c r="EQ64">
        <v>1690560764.5</v>
      </c>
      <c r="ER64" t="s">
        <v>605</v>
      </c>
      <c r="ES64">
        <v>1690560762.5</v>
      </c>
      <c r="ET64">
        <v>1690560764.5</v>
      </c>
      <c r="EU64">
        <v>40</v>
      </c>
      <c r="EV64">
        <v>0.157</v>
      </c>
      <c r="EW64">
        <v>-0.021</v>
      </c>
      <c r="EX64">
        <v>1.314</v>
      </c>
      <c r="EY64">
        <v>0.404</v>
      </c>
      <c r="EZ64">
        <v>410</v>
      </c>
      <c r="FA64">
        <v>27</v>
      </c>
      <c r="FB64">
        <v>0.52</v>
      </c>
      <c r="FC64">
        <v>0.16</v>
      </c>
      <c r="FD64">
        <v>-0.9738306097560976</v>
      </c>
      <c r="FE64">
        <v>-0.3052933379790941</v>
      </c>
      <c r="FF64">
        <v>0.04055904691950295</v>
      </c>
      <c r="FG64">
        <v>1</v>
      </c>
      <c r="FH64">
        <v>408.9876129032258</v>
      </c>
      <c r="FI64">
        <v>-0.3989032258080087</v>
      </c>
      <c r="FJ64">
        <v>0.03141879180790445</v>
      </c>
      <c r="FK64">
        <v>1</v>
      </c>
      <c r="FL64">
        <v>0.629141731707317</v>
      </c>
      <c r="FM64">
        <v>0.4770287247386763</v>
      </c>
      <c r="FN64">
        <v>0.04775145182930116</v>
      </c>
      <c r="FO64">
        <v>1</v>
      </c>
      <c r="FP64">
        <v>27.4936870967742</v>
      </c>
      <c r="FQ64">
        <v>0.464424193548328</v>
      </c>
      <c r="FR64">
        <v>0.03486562908612527</v>
      </c>
      <c r="FS64">
        <v>1</v>
      </c>
      <c r="FT64">
        <v>4</v>
      </c>
      <c r="FU64">
        <v>4</v>
      </c>
      <c r="FV64" t="s">
        <v>415</v>
      </c>
      <c r="FW64">
        <v>3.17574</v>
      </c>
      <c r="FX64">
        <v>2.79638</v>
      </c>
      <c r="FY64">
        <v>0.10248</v>
      </c>
      <c r="FZ64">
        <v>0.103429</v>
      </c>
      <c r="GA64">
        <v>0.131504</v>
      </c>
      <c r="GB64">
        <v>0.13051</v>
      </c>
      <c r="GC64">
        <v>27931.9</v>
      </c>
      <c r="GD64">
        <v>22240.1</v>
      </c>
      <c r="GE64">
        <v>29096</v>
      </c>
      <c r="GF64">
        <v>24307.9</v>
      </c>
      <c r="GG64">
        <v>32125.6</v>
      </c>
      <c r="GH64">
        <v>30831.9</v>
      </c>
      <c r="GI64">
        <v>40137.5</v>
      </c>
      <c r="GJ64">
        <v>39659.1</v>
      </c>
      <c r="GK64">
        <v>2.14138</v>
      </c>
      <c r="GL64">
        <v>1.85907</v>
      </c>
      <c r="GM64">
        <v>0.06785620000000001</v>
      </c>
      <c r="GN64">
        <v>0</v>
      </c>
      <c r="GO64">
        <v>27.638</v>
      </c>
      <c r="GP64">
        <v>999.9</v>
      </c>
      <c r="GQ64">
        <v>58.3</v>
      </c>
      <c r="GR64">
        <v>32.8</v>
      </c>
      <c r="GS64">
        <v>28.7382</v>
      </c>
      <c r="GT64">
        <v>62.1843</v>
      </c>
      <c r="GU64">
        <v>32.9848</v>
      </c>
      <c r="GV64">
        <v>1</v>
      </c>
      <c r="GW64">
        <v>0.14924</v>
      </c>
      <c r="GX64">
        <v>-1.0787</v>
      </c>
      <c r="GY64">
        <v>20.2743</v>
      </c>
      <c r="GZ64">
        <v>5.22358</v>
      </c>
      <c r="HA64">
        <v>11.9123</v>
      </c>
      <c r="HB64">
        <v>4.96345</v>
      </c>
      <c r="HC64">
        <v>3.29133</v>
      </c>
      <c r="HD64">
        <v>9999</v>
      </c>
      <c r="HE64">
        <v>9999</v>
      </c>
      <c r="HF64">
        <v>9999</v>
      </c>
      <c r="HG64">
        <v>999.9</v>
      </c>
      <c r="HH64">
        <v>1.87698</v>
      </c>
      <c r="HI64">
        <v>1.87528</v>
      </c>
      <c r="HJ64">
        <v>1.87408</v>
      </c>
      <c r="HK64">
        <v>1.87317</v>
      </c>
      <c r="HL64">
        <v>1.87469</v>
      </c>
      <c r="HM64">
        <v>1.86966</v>
      </c>
      <c r="HN64">
        <v>1.87384</v>
      </c>
      <c r="HO64">
        <v>1.87893</v>
      </c>
      <c r="HP64">
        <v>0</v>
      </c>
      <c r="HQ64">
        <v>0</v>
      </c>
      <c r="HR64">
        <v>0</v>
      </c>
      <c r="HS64">
        <v>0</v>
      </c>
      <c r="HT64" t="s">
        <v>416</v>
      </c>
      <c r="HU64" t="s">
        <v>417</v>
      </c>
      <c r="HV64" t="s">
        <v>418</v>
      </c>
      <c r="HW64" t="s">
        <v>419</v>
      </c>
      <c r="HX64" t="s">
        <v>419</v>
      </c>
      <c r="HY64" t="s">
        <v>418</v>
      </c>
      <c r="HZ64">
        <v>0</v>
      </c>
      <c r="IA64">
        <v>100</v>
      </c>
      <c r="IB64">
        <v>100</v>
      </c>
      <c r="IC64">
        <v>1.314</v>
      </c>
      <c r="ID64">
        <v>0.404</v>
      </c>
      <c r="IE64">
        <v>1.051245305221491</v>
      </c>
      <c r="IF64">
        <v>0.0006505169527216642</v>
      </c>
      <c r="IG64">
        <v>-9.946525650119643E-07</v>
      </c>
      <c r="IH64">
        <v>9.726639054903232E-11</v>
      </c>
      <c r="II64">
        <v>-0.06977161521739303</v>
      </c>
      <c r="IJ64">
        <v>-0.001002495894158835</v>
      </c>
      <c r="IK64">
        <v>0.0007384742138202362</v>
      </c>
      <c r="IL64">
        <v>2.770066711642725E-07</v>
      </c>
      <c r="IM64">
        <v>0</v>
      </c>
      <c r="IN64">
        <v>1810</v>
      </c>
      <c r="IO64">
        <v>1</v>
      </c>
      <c r="IP64">
        <v>29</v>
      </c>
      <c r="IQ64">
        <v>2</v>
      </c>
      <c r="IR64">
        <v>2</v>
      </c>
      <c r="IS64">
        <v>1.07788</v>
      </c>
      <c r="IT64">
        <v>2.41699</v>
      </c>
      <c r="IU64">
        <v>1.42578</v>
      </c>
      <c r="IV64">
        <v>2.27051</v>
      </c>
      <c r="IW64">
        <v>1.54785</v>
      </c>
      <c r="IX64">
        <v>2.4585</v>
      </c>
      <c r="IY64">
        <v>36.5759</v>
      </c>
      <c r="IZ64">
        <v>14.5436</v>
      </c>
      <c r="JA64">
        <v>18</v>
      </c>
      <c r="JB64">
        <v>628.432</v>
      </c>
      <c r="JC64">
        <v>435.849</v>
      </c>
      <c r="JD64">
        <v>29.6009</v>
      </c>
      <c r="JE64">
        <v>29.1404</v>
      </c>
      <c r="JF64">
        <v>30.0004</v>
      </c>
      <c r="JG64">
        <v>29.1008</v>
      </c>
      <c r="JH64">
        <v>29.0385</v>
      </c>
      <c r="JI64">
        <v>21.6154</v>
      </c>
      <c r="JJ64">
        <v>0</v>
      </c>
      <c r="JK64">
        <v>100</v>
      </c>
      <c r="JL64">
        <v>29.6044</v>
      </c>
      <c r="JM64">
        <v>410</v>
      </c>
      <c r="JN64">
        <v>27.4838</v>
      </c>
      <c r="JO64">
        <v>94.80589999999999</v>
      </c>
      <c r="JP64">
        <v>100.9</v>
      </c>
    </row>
    <row r="65" spans="1:276">
      <c r="A65">
        <v>49</v>
      </c>
      <c r="B65">
        <v>1690560831.5</v>
      </c>
      <c r="C65">
        <v>6789.5</v>
      </c>
      <c r="D65" t="s">
        <v>606</v>
      </c>
      <c r="E65" t="s">
        <v>607</v>
      </c>
      <c r="F65" t="s">
        <v>407</v>
      </c>
      <c r="I65" t="s">
        <v>584</v>
      </c>
      <c r="K65" t="s">
        <v>585</v>
      </c>
      <c r="L65" t="s">
        <v>586</v>
      </c>
      <c r="M65">
        <v>1690560831.5</v>
      </c>
      <c r="N65">
        <f>(O65)/1000</f>
        <v>0</v>
      </c>
      <c r="O65">
        <f>1000*CY65*AM65*(CU65-CV65)/(100*CN65*(1000-AM65*CU65))</f>
        <v>0</v>
      </c>
      <c r="P65">
        <f>CY65*AM65*(CT65-CS65*(1000-AM65*CV65)/(1000-AM65*CU65))/(100*CN65)</f>
        <v>0</v>
      </c>
      <c r="Q65">
        <f>CS65 - IF(AM65&gt;1, P65*CN65*100.0/(AO65*DG65), 0)</f>
        <v>0</v>
      </c>
      <c r="R65">
        <f>((X65-N65/2)*Q65-P65)/(X65+N65/2)</f>
        <v>0</v>
      </c>
      <c r="S65">
        <f>R65*(CZ65+DA65)/1000.0</f>
        <v>0</v>
      </c>
      <c r="T65">
        <f>(CS65 - IF(AM65&gt;1, P65*CN65*100.0/(AO65*DG65), 0))*(CZ65+DA65)/1000.0</f>
        <v>0</v>
      </c>
      <c r="U65">
        <f>2.0/((1/W65-1/V65)+SIGN(W65)*SQRT((1/W65-1/V65)*(1/W65-1/V65) + 4*CO65/((CO65+1)*(CO65+1))*(2*1/W65*1/V65-1/V65*1/V65)))</f>
        <v>0</v>
      </c>
      <c r="V65">
        <f>IF(LEFT(CP65,1)&lt;&gt;"0",IF(LEFT(CP65,1)="1",3.0,CQ65),$D$5+$E$5*(DG65*CZ65/($K$5*1000))+$F$5*(DG65*CZ65/($K$5*1000))*MAX(MIN(CN65,$J$5),$I$5)*MAX(MIN(CN65,$J$5),$I$5)+$G$5*MAX(MIN(CN65,$J$5),$I$5)*(DG65*CZ65/($K$5*1000))+$H$5*(DG65*CZ65/($K$5*1000))*(DG65*CZ65/($K$5*1000)))</f>
        <v>0</v>
      </c>
      <c r="W65">
        <f>N65*(1000-(1000*0.61365*exp(17.502*AA65/(240.97+AA65))/(CZ65+DA65)+CU65)/2)/(1000*0.61365*exp(17.502*AA65/(240.97+AA65))/(CZ65+DA65)-CU65)</f>
        <v>0</v>
      </c>
      <c r="X65">
        <f>1/((CO65+1)/(U65/1.6)+1/(V65/1.37)) + CO65/((CO65+1)/(U65/1.6) + CO65/(V65/1.37))</f>
        <v>0</v>
      </c>
      <c r="Y65">
        <f>(CJ65*CM65)</f>
        <v>0</v>
      </c>
      <c r="Z65">
        <f>(DB65+(Y65+2*0.95*5.67E-8*(((DB65+$B$7)+273)^4-(DB65+273)^4)-44100*N65)/(1.84*29.3*V65+8*0.95*5.67E-8*(DB65+273)^3))</f>
        <v>0</v>
      </c>
      <c r="AA65">
        <f>($C$7*DC65+$D$7*DD65+$E$7*Z65)</f>
        <v>0</v>
      </c>
      <c r="AB65">
        <f>0.61365*exp(17.502*AA65/(240.97+AA65))</f>
        <v>0</v>
      </c>
      <c r="AC65">
        <f>(AD65/AE65*100)</f>
        <v>0</v>
      </c>
      <c r="AD65">
        <f>CU65*(CZ65+DA65)/1000</f>
        <v>0</v>
      </c>
      <c r="AE65">
        <f>0.61365*exp(17.502*DB65/(240.97+DB65))</f>
        <v>0</v>
      </c>
      <c r="AF65">
        <f>(AB65-CU65*(CZ65+DA65)/1000)</f>
        <v>0</v>
      </c>
      <c r="AG65">
        <f>(-N65*44100)</f>
        <v>0</v>
      </c>
      <c r="AH65">
        <f>2*29.3*V65*0.92*(DB65-AA65)</f>
        <v>0</v>
      </c>
      <c r="AI65">
        <f>2*0.95*5.67E-8*(((DB65+$B$7)+273)^4-(AA65+273)^4)</f>
        <v>0</v>
      </c>
      <c r="AJ65">
        <f>Y65+AI65+AG65+AH65</f>
        <v>0</v>
      </c>
      <c r="AK65">
        <v>1</v>
      </c>
      <c r="AL65">
        <v>0</v>
      </c>
      <c r="AM65">
        <f>IF(AK65*$H$13&gt;=AO65,1.0,(AO65/(AO65-AK65*$H$13)))</f>
        <v>0</v>
      </c>
      <c r="AN65">
        <f>(AM65-1)*100</f>
        <v>0</v>
      </c>
      <c r="AO65">
        <f>MAX(0,($B$13+$C$13*DG65)/(1+$D$13*DG65)*CZ65/(DB65+273)*$E$13)</f>
        <v>0</v>
      </c>
      <c r="AP65" t="s">
        <v>608</v>
      </c>
      <c r="AQ65">
        <v>10474.2</v>
      </c>
      <c r="AR65">
        <v>583.5056</v>
      </c>
      <c r="AS65">
        <v>2256.61</v>
      </c>
      <c r="AT65">
        <f>1-AR65/AS65</f>
        <v>0</v>
      </c>
      <c r="AU65">
        <v>-1.737640177802159</v>
      </c>
      <c r="AV65" t="s">
        <v>411</v>
      </c>
      <c r="AW65" t="s">
        <v>411</v>
      </c>
      <c r="AX65">
        <v>0</v>
      </c>
      <c r="AY65">
        <v>0</v>
      </c>
      <c r="AZ65">
        <f>1-AX65/AY65</f>
        <v>0</v>
      </c>
      <c r="BA65">
        <v>0.5</v>
      </c>
      <c r="BB65">
        <f>CK65</f>
        <v>0</v>
      </c>
      <c r="BC65">
        <f>P65</f>
        <v>0</v>
      </c>
      <c r="BD65">
        <f>AZ65*BA65*BB65</f>
        <v>0</v>
      </c>
      <c r="BE65">
        <f>(BC65-AU65)/BB65</f>
        <v>0</v>
      </c>
      <c r="BF65">
        <f>(AS65-AY65)/AY65</f>
        <v>0</v>
      </c>
      <c r="BG65">
        <f>AR65/(AT65+AR65/AY65)</f>
        <v>0</v>
      </c>
      <c r="BH65" t="s">
        <v>411</v>
      </c>
      <c r="BI65">
        <v>0</v>
      </c>
      <c r="BJ65">
        <f>IF(BI65&lt;&gt;0, BI65, BG65)</f>
        <v>0</v>
      </c>
      <c r="BK65">
        <f>1-BJ65/AY65</f>
        <v>0</v>
      </c>
      <c r="BL65">
        <f>(AY65-AX65)/(AY65-BJ65)</f>
        <v>0</v>
      </c>
      <c r="BM65">
        <f>(AS65-AY65)/(AS65-BJ65)</f>
        <v>0</v>
      </c>
      <c r="BN65">
        <f>(AY65-AX65)/(AY65-AR65)</f>
        <v>0</v>
      </c>
      <c r="BO65">
        <f>(AS65-AY65)/(AS65-AR65)</f>
        <v>0</v>
      </c>
      <c r="BP65">
        <f>(BL65*BJ65/AX65)</f>
        <v>0</v>
      </c>
      <c r="BQ65">
        <f>(1-BP65)</f>
        <v>0</v>
      </c>
      <c r="BR65" t="s">
        <v>411</v>
      </c>
      <c r="BS65" t="s">
        <v>411</v>
      </c>
      <c r="BT65" t="s">
        <v>411</v>
      </c>
      <c r="BU65" t="s">
        <v>411</v>
      </c>
      <c r="BV65" t="s">
        <v>411</v>
      </c>
      <c r="BW65" t="s">
        <v>411</v>
      </c>
      <c r="BX65" t="s">
        <v>411</v>
      </c>
      <c r="BY65" t="s">
        <v>411</v>
      </c>
      <c r="BZ65" t="s">
        <v>411</v>
      </c>
      <c r="CA65" t="s">
        <v>411</v>
      </c>
      <c r="CB65" t="s">
        <v>411</v>
      </c>
      <c r="CC65" t="s">
        <v>411</v>
      </c>
      <c r="CD65" t="s">
        <v>411</v>
      </c>
      <c r="CE65" t="s">
        <v>411</v>
      </c>
      <c r="CF65" t="s">
        <v>411</v>
      </c>
      <c r="CG65" t="s">
        <v>411</v>
      </c>
      <c r="CH65" t="s">
        <v>411</v>
      </c>
      <c r="CI65" t="s">
        <v>411</v>
      </c>
      <c r="CJ65">
        <f>$B$11*DH65+$C$11*DI65+$F$11*DT65*(1-DW65)</f>
        <v>0</v>
      </c>
      <c r="CK65">
        <f>CJ65*CL65</f>
        <v>0</v>
      </c>
      <c r="CL65">
        <f>($B$11*$D$9+$C$11*$D$9+$F$11*((EG65+DY65)/MAX(EG65+DY65+EH65, 0.1)*$I$9+EH65/MAX(EG65+DY65+EH65, 0.1)*$J$9))/($B$11+$C$11+$F$11)</f>
        <v>0</v>
      </c>
      <c r="CM65">
        <f>($B$11*$K$9+$C$11*$K$9+$F$11*((EG65+DY65)/MAX(EG65+DY65+EH65, 0.1)*$P$9+EH65/MAX(EG65+DY65+EH65, 0.1)*$Q$9))/($B$11+$C$11+$F$11)</f>
        <v>0</v>
      </c>
      <c r="CN65">
        <v>6</v>
      </c>
      <c r="CO65">
        <v>0.5</v>
      </c>
      <c r="CP65" t="s">
        <v>413</v>
      </c>
      <c r="CQ65">
        <v>2</v>
      </c>
      <c r="CR65">
        <v>1690560831.5</v>
      </c>
      <c r="CS65">
        <v>411.442</v>
      </c>
      <c r="CT65">
        <v>410.083</v>
      </c>
      <c r="CU65">
        <v>27.3995</v>
      </c>
      <c r="CV65">
        <v>26.5055</v>
      </c>
      <c r="CW65">
        <v>410.167</v>
      </c>
      <c r="CX65">
        <v>26.9783</v>
      </c>
      <c r="CY65">
        <v>600.155</v>
      </c>
      <c r="CZ65">
        <v>101.337</v>
      </c>
      <c r="DA65">
        <v>0.098343</v>
      </c>
      <c r="DB65">
        <v>29.1237</v>
      </c>
      <c r="DC65">
        <v>28.7545</v>
      </c>
      <c r="DD65">
        <v>999.9</v>
      </c>
      <c r="DE65">
        <v>0</v>
      </c>
      <c r="DF65">
        <v>0</v>
      </c>
      <c r="DG65">
        <v>10013.8</v>
      </c>
      <c r="DH65">
        <v>0</v>
      </c>
      <c r="DI65">
        <v>1017.11</v>
      </c>
      <c r="DJ65">
        <v>1.35904</v>
      </c>
      <c r="DK65">
        <v>423.033</v>
      </c>
      <c r="DL65">
        <v>421.248</v>
      </c>
      <c r="DM65">
        <v>0.894012</v>
      </c>
      <c r="DN65">
        <v>410.083</v>
      </c>
      <c r="DO65">
        <v>26.5055</v>
      </c>
      <c r="DP65">
        <v>2.77658</v>
      </c>
      <c r="DQ65">
        <v>2.68598</v>
      </c>
      <c r="DR65">
        <v>22.7455</v>
      </c>
      <c r="DS65">
        <v>22.1996</v>
      </c>
      <c r="DT65">
        <v>0.0499931</v>
      </c>
      <c r="DU65">
        <v>0</v>
      </c>
      <c r="DV65">
        <v>0</v>
      </c>
      <c r="DW65">
        <v>0</v>
      </c>
      <c r="DX65">
        <v>581.71</v>
      </c>
      <c r="DY65">
        <v>0.0499931</v>
      </c>
      <c r="DZ65">
        <v>1567.28</v>
      </c>
      <c r="EA65">
        <v>0.25</v>
      </c>
      <c r="EB65">
        <v>35.5</v>
      </c>
      <c r="EC65">
        <v>39.187</v>
      </c>
      <c r="ED65">
        <v>37.25</v>
      </c>
      <c r="EE65">
        <v>39.062</v>
      </c>
      <c r="EF65">
        <v>38.125</v>
      </c>
      <c r="EG65">
        <v>0</v>
      </c>
      <c r="EH65">
        <v>0</v>
      </c>
      <c r="EI65">
        <v>0</v>
      </c>
      <c r="EJ65">
        <v>86.39999985694885</v>
      </c>
      <c r="EK65">
        <v>0</v>
      </c>
      <c r="EL65">
        <v>583.5056</v>
      </c>
      <c r="EM65">
        <v>9.289230604443663</v>
      </c>
      <c r="EN65">
        <v>-237.0046157244041</v>
      </c>
      <c r="EO65">
        <v>1568.698</v>
      </c>
      <c r="EP65">
        <v>15</v>
      </c>
      <c r="EQ65">
        <v>1690560826</v>
      </c>
      <c r="ER65" t="s">
        <v>609</v>
      </c>
      <c r="ES65">
        <v>1690560822.5</v>
      </c>
      <c r="ET65">
        <v>1690560826</v>
      </c>
      <c r="EU65">
        <v>41</v>
      </c>
      <c r="EV65">
        <v>-0.04</v>
      </c>
      <c r="EW65">
        <v>-0.003</v>
      </c>
      <c r="EX65">
        <v>1.274</v>
      </c>
      <c r="EY65">
        <v>0.387</v>
      </c>
      <c r="EZ65">
        <v>410</v>
      </c>
      <c r="FA65">
        <v>26</v>
      </c>
      <c r="FB65">
        <v>0.57</v>
      </c>
      <c r="FC65">
        <v>0.14</v>
      </c>
      <c r="FD65">
        <v>0.147775327</v>
      </c>
      <c r="FE65">
        <v>1.735085772157599</v>
      </c>
      <c r="FF65">
        <v>0.3029797784950922</v>
      </c>
      <c r="FG65">
        <v>1</v>
      </c>
      <c r="FH65">
        <v>410.3403333333334</v>
      </c>
      <c r="FI65">
        <v>2.928320355950527</v>
      </c>
      <c r="FJ65">
        <v>0.3264258295880157</v>
      </c>
      <c r="FK65">
        <v>1</v>
      </c>
      <c r="FL65">
        <v>0.09089186574999999</v>
      </c>
      <c r="FM65">
        <v>1.328286064953096</v>
      </c>
      <c r="FN65">
        <v>0.2074500463623217</v>
      </c>
      <c r="FO65">
        <v>0</v>
      </c>
      <c r="FP65">
        <v>26.59614</v>
      </c>
      <c r="FQ65">
        <v>2.256053392658575</v>
      </c>
      <c r="FR65">
        <v>0.2374030842259638</v>
      </c>
      <c r="FS65">
        <v>0</v>
      </c>
      <c r="FT65">
        <v>2</v>
      </c>
      <c r="FU65">
        <v>4</v>
      </c>
      <c r="FV65" t="s">
        <v>432</v>
      </c>
      <c r="FW65">
        <v>3.17575</v>
      </c>
      <c r="FX65">
        <v>2.79543</v>
      </c>
      <c r="FY65">
        <v>0.10291</v>
      </c>
      <c r="FZ65">
        <v>0.103415</v>
      </c>
      <c r="GA65">
        <v>0.131072</v>
      </c>
      <c r="GB65">
        <v>0.12934</v>
      </c>
      <c r="GC65">
        <v>27912.6</v>
      </c>
      <c r="GD65">
        <v>22235.7</v>
      </c>
      <c r="GE65">
        <v>29090.2</v>
      </c>
      <c r="GF65">
        <v>24303.1</v>
      </c>
      <c r="GG65">
        <v>32135.7</v>
      </c>
      <c r="GH65">
        <v>30868.6</v>
      </c>
      <c r="GI65">
        <v>40129.4</v>
      </c>
      <c r="GJ65">
        <v>39651.7</v>
      </c>
      <c r="GK65">
        <v>2.12363</v>
      </c>
      <c r="GL65">
        <v>1.85055</v>
      </c>
      <c r="GM65">
        <v>0.0529811</v>
      </c>
      <c r="GN65">
        <v>0</v>
      </c>
      <c r="GO65">
        <v>27.8899</v>
      </c>
      <c r="GP65">
        <v>999.9</v>
      </c>
      <c r="GQ65">
        <v>58.2</v>
      </c>
      <c r="GR65">
        <v>32.9</v>
      </c>
      <c r="GS65">
        <v>28.8548</v>
      </c>
      <c r="GT65">
        <v>62.0043</v>
      </c>
      <c r="GU65">
        <v>32.472</v>
      </c>
      <c r="GV65">
        <v>1</v>
      </c>
      <c r="GW65">
        <v>0.156641</v>
      </c>
      <c r="GX65">
        <v>-0.93857</v>
      </c>
      <c r="GY65">
        <v>20.2785</v>
      </c>
      <c r="GZ65">
        <v>5.22478</v>
      </c>
      <c r="HA65">
        <v>11.9135</v>
      </c>
      <c r="HB65">
        <v>4.96345</v>
      </c>
      <c r="HC65">
        <v>3.29155</v>
      </c>
      <c r="HD65">
        <v>9999</v>
      </c>
      <c r="HE65">
        <v>9999</v>
      </c>
      <c r="HF65">
        <v>9999</v>
      </c>
      <c r="HG65">
        <v>999.9</v>
      </c>
      <c r="HH65">
        <v>1.87698</v>
      </c>
      <c r="HI65">
        <v>1.87524</v>
      </c>
      <c r="HJ65">
        <v>1.87408</v>
      </c>
      <c r="HK65">
        <v>1.87317</v>
      </c>
      <c r="HL65">
        <v>1.87469</v>
      </c>
      <c r="HM65">
        <v>1.86966</v>
      </c>
      <c r="HN65">
        <v>1.8738</v>
      </c>
      <c r="HO65">
        <v>1.87893</v>
      </c>
      <c r="HP65">
        <v>0</v>
      </c>
      <c r="HQ65">
        <v>0</v>
      </c>
      <c r="HR65">
        <v>0</v>
      </c>
      <c r="HS65">
        <v>0</v>
      </c>
      <c r="HT65" t="s">
        <v>416</v>
      </c>
      <c r="HU65" t="s">
        <v>417</v>
      </c>
      <c r="HV65" t="s">
        <v>418</v>
      </c>
      <c r="HW65" t="s">
        <v>419</v>
      </c>
      <c r="HX65" t="s">
        <v>419</v>
      </c>
      <c r="HY65" t="s">
        <v>418</v>
      </c>
      <c r="HZ65">
        <v>0</v>
      </c>
      <c r="IA65">
        <v>100</v>
      </c>
      <c r="IB65">
        <v>100</v>
      </c>
      <c r="IC65">
        <v>1.275</v>
      </c>
      <c r="ID65">
        <v>0.4212</v>
      </c>
      <c r="IE65">
        <v>1.168057275763807</v>
      </c>
      <c r="IF65">
        <v>0.0006505169527216642</v>
      </c>
      <c r="IG65">
        <v>-9.946525650119643E-07</v>
      </c>
      <c r="IH65">
        <v>9.726639054903232E-11</v>
      </c>
      <c r="II65">
        <v>-0.09470532918313038</v>
      </c>
      <c r="IJ65">
        <v>-0.001002495894158835</v>
      </c>
      <c r="IK65">
        <v>0.0007384742138202362</v>
      </c>
      <c r="IL65">
        <v>2.770066711642725E-07</v>
      </c>
      <c r="IM65">
        <v>0</v>
      </c>
      <c r="IN65">
        <v>1810</v>
      </c>
      <c r="IO65">
        <v>1</v>
      </c>
      <c r="IP65">
        <v>29</v>
      </c>
      <c r="IQ65">
        <v>0.1</v>
      </c>
      <c r="IR65">
        <v>0.1</v>
      </c>
      <c r="IS65">
        <v>1.07788</v>
      </c>
      <c r="IT65">
        <v>2.41821</v>
      </c>
      <c r="IU65">
        <v>1.42578</v>
      </c>
      <c r="IV65">
        <v>2.27051</v>
      </c>
      <c r="IW65">
        <v>1.54785</v>
      </c>
      <c r="IX65">
        <v>2.49146</v>
      </c>
      <c r="IY65">
        <v>36.6943</v>
      </c>
      <c r="IZ65">
        <v>14.5436</v>
      </c>
      <c r="JA65">
        <v>18</v>
      </c>
      <c r="JB65">
        <v>616.152</v>
      </c>
      <c r="JC65">
        <v>431.439</v>
      </c>
      <c r="JD65">
        <v>29.2931</v>
      </c>
      <c r="JE65">
        <v>29.2166</v>
      </c>
      <c r="JF65">
        <v>30.0006</v>
      </c>
      <c r="JG65">
        <v>29.1798</v>
      </c>
      <c r="JH65">
        <v>29.1135</v>
      </c>
      <c r="JI65">
        <v>21.6103</v>
      </c>
      <c r="JJ65">
        <v>5.95089</v>
      </c>
      <c r="JK65">
        <v>100</v>
      </c>
      <c r="JL65">
        <v>29.2968</v>
      </c>
      <c r="JM65">
        <v>410</v>
      </c>
      <c r="JN65">
        <v>26.3669</v>
      </c>
      <c r="JO65">
        <v>94.7868</v>
      </c>
      <c r="JP65">
        <v>100.881</v>
      </c>
    </row>
    <row r="66" spans="1:276">
      <c r="A66">
        <v>50</v>
      </c>
      <c r="B66">
        <v>1690561304</v>
      </c>
      <c r="C66">
        <v>7262</v>
      </c>
      <c r="D66" t="s">
        <v>610</v>
      </c>
      <c r="E66" t="s">
        <v>611</v>
      </c>
      <c r="F66" t="s">
        <v>407</v>
      </c>
      <c r="I66" t="s">
        <v>584</v>
      </c>
      <c r="K66" t="s">
        <v>585</v>
      </c>
      <c r="L66" t="s">
        <v>586</v>
      </c>
      <c r="M66">
        <v>1690561304</v>
      </c>
      <c r="N66">
        <f>(O66)/1000</f>
        <v>0</v>
      </c>
      <c r="O66">
        <f>1000*CY66*AM66*(CU66-CV66)/(100*CN66*(1000-AM66*CU66))</f>
        <v>0</v>
      </c>
      <c r="P66">
        <f>CY66*AM66*(CT66-CS66*(1000-AM66*CV66)/(1000-AM66*CU66))/(100*CN66)</f>
        <v>0</v>
      </c>
      <c r="Q66">
        <f>CS66 - IF(AM66&gt;1, P66*CN66*100.0/(AO66*DG66), 0)</f>
        <v>0</v>
      </c>
      <c r="R66">
        <f>((X66-N66/2)*Q66-P66)/(X66+N66/2)</f>
        <v>0</v>
      </c>
      <c r="S66">
        <f>R66*(CZ66+DA66)/1000.0</f>
        <v>0</v>
      </c>
      <c r="T66">
        <f>(CS66 - IF(AM66&gt;1, P66*CN66*100.0/(AO66*DG66), 0))*(CZ66+DA66)/1000.0</f>
        <v>0</v>
      </c>
      <c r="U66">
        <f>2.0/((1/W66-1/V66)+SIGN(W66)*SQRT((1/W66-1/V66)*(1/W66-1/V66) + 4*CO66/((CO66+1)*(CO66+1))*(2*1/W66*1/V66-1/V66*1/V66)))</f>
        <v>0</v>
      </c>
      <c r="V66">
        <f>IF(LEFT(CP66,1)&lt;&gt;"0",IF(LEFT(CP66,1)="1",3.0,CQ66),$D$5+$E$5*(DG66*CZ66/($K$5*1000))+$F$5*(DG66*CZ66/($K$5*1000))*MAX(MIN(CN66,$J$5),$I$5)*MAX(MIN(CN66,$J$5),$I$5)+$G$5*MAX(MIN(CN66,$J$5),$I$5)*(DG66*CZ66/($K$5*1000))+$H$5*(DG66*CZ66/($K$5*1000))*(DG66*CZ66/($K$5*1000)))</f>
        <v>0</v>
      </c>
      <c r="W66">
        <f>N66*(1000-(1000*0.61365*exp(17.502*AA66/(240.97+AA66))/(CZ66+DA66)+CU66)/2)/(1000*0.61365*exp(17.502*AA66/(240.97+AA66))/(CZ66+DA66)-CU66)</f>
        <v>0</v>
      </c>
      <c r="X66">
        <f>1/((CO66+1)/(U66/1.6)+1/(V66/1.37)) + CO66/((CO66+1)/(U66/1.6) + CO66/(V66/1.37))</f>
        <v>0</v>
      </c>
      <c r="Y66">
        <f>(CJ66*CM66)</f>
        <v>0</v>
      </c>
      <c r="Z66">
        <f>(DB66+(Y66+2*0.95*5.67E-8*(((DB66+$B$7)+273)^4-(DB66+273)^4)-44100*N66)/(1.84*29.3*V66+8*0.95*5.67E-8*(DB66+273)^3))</f>
        <v>0</v>
      </c>
      <c r="AA66">
        <f>($C$7*DC66+$D$7*DD66+$E$7*Z66)</f>
        <v>0</v>
      </c>
      <c r="AB66">
        <f>0.61365*exp(17.502*AA66/(240.97+AA66))</f>
        <v>0</v>
      </c>
      <c r="AC66">
        <f>(AD66/AE66*100)</f>
        <v>0</v>
      </c>
      <c r="AD66">
        <f>CU66*(CZ66+DA66)/1000</f>
        <v>0</v>
      </c>
      <c r="AE66">
        <f>0.61365*exp(17.502*DB66/(240.97+DB66))</f>
        <v>0</v>
      </c>
      <c r="AF66">
        <f>(AB66-CU66*(CZ66+DA66)/1000)</f>
        <v>0</v>
      </c>
      <c r="AG66">
        <f>(-N66*44100)</f>
        <v>0</v>
      </c>
      <c r="AH66">
        <f>2*29.3*V66*0.92*(DB66-AA66)</f>
        <v>0</v>
      </c>
      <c r="AI66">
        <f>2*0.95*5.67E-8*(((DB66+$B$7)+273)^4-(AA66+273)^4)</f>
        <v>0</v>
      </c>
      <c r="AJ66">
        <f>Y66+AI66+AG66+AH66</f>
        <v>0</v>
      </c>
      <c r="AK66">
        <v>0</v>
      </c>
      <c r="AL66">
        <v>0</v>
      </c>
      <c r="AM66">
        <f>IF(AK66*$H$13&gt;=AO66,1.0,(AO66/(AO66-AK66*$H$13)))</f>
        <v>0</v>
      </c>
      <c r="AN66">
        <f>(AM66-1)*100</f>
        <v>0</v>
      </c>
      <c r="AO66">
        <f>MAX(0,($B$13+$C$13*DG66)/(1+$D$13*DG66)*CZ66/(DB66+273)*$E$13)</f>
        <v>0</v>
      </c>
      <c r="AP66" t="s">
        <v>608</v>
      </c>
      <c r="AQ66">
        <v>10474.2</v>
      </c>
      <c r="AR66">
        <v>583.5056</v>
      </c>
      <c r="AS66">
        <v>2256.61</v>
      </c>
      <c r="AT66">
        <f>1-AR66/AS66</f>
        <v>0</v>
      </c>
      <c r="AU66">
        <v>-1.737640177802159</v>
      </c>
      <c r="AV66" t="s">
        <v>612</v>
      </c>
      <c r="AW66">
        <v>10489.6</v>
      </c>
      <c r="AX66">
        <v>696.8921923076923</v>
      </c>
      <c r="AY66">
        <v>774.83</v>
      </c>
      <c r="AZ66">
        <f>1-AX66/AY66</f>
        <v>0</v>
      </c>
      <c r="BA66">
        <v>0.5</v>
      </c>
      <c r="BB66">
        <f>CK66</f>
        <v>0</v>
      </c>
      <c r="BC66">
        <f>P66</f>
        <v>0</v>
      </c>
      <c r="BD66">
        <f>AZ66*BA66*BB66</f>
        <v>0</v>
      </c>
      <c r="BE66">
        <f>(BC66-AU66)/BB66</f>
        <v>0</v>
      </c>
      <c r="BF66">
        <f>(AS66-AY66)/AY66</f>
        <v>0</v>
      </c>
      <c r="BG66">
        <f>AR66/(AT66+AR66/AY66)</f>
        <v>0</v>
      </c>
      <c r="BH66" t="s">
        <v>411</v>
      </c>
      <c r="BI66">
        <v>0</v>
      </c>
      <c r="BJ66">
        <f>IF(BI66&lt;&gt;0, BI66, BG66)</f>
        <v>0</v>
      </c>
      <c r="BK66">
        <f>1-BJ66/AY66</f>
        <v>0</v>
      </c>
      <c r="BL66">
        <f>(AY66-AX66)/(AY66-BJ66)</f>
        <v>0</v>
      </c>
      <c r="BM66">
        <f>(AS66-AY66)/(AS66-BJ66)</f>
        <v>0</v>
      </c>
      <c r="BN66">
        <f>(AY66-AX66)/(AY66-AR66)</f>
        <v>0</v>
      </c>
      <c r="BO66">
        <f>(AS66-AY66)/(AS66-AR66)</f>
        <v>0</v>
      </c>
      <c r="BP66">
        <f>(BL66*BJ66/AX66)</f>
        <v>0</v>
      </c>
      <c r="BQ66">
        <f>(1-BP66)</f>
        <v>0</v>
      </c>
      <c r="BR66" t="s">
        <v>411</v>
      </c>
      <c r="BS66" t="s">
        <v>411</v>
      </c>
      <c r="BT66" t="s">
        <v>411</v>
      </c>
      <c r="BU66" t="s">
        <v>411</v>
      </c>
      <c r="BV66" t="s">
        <v>411</v>
      </c>
      <c r="BW66" t="s">
        <v>411</v>
      </c>
      <c r="BX66" t="s">
        <v>411</v>
      </c>
      <c r="BY66" t="s">
        <v>411</v>
      </c>
      <c r="BZ66" t="s">
        <v>411</v>
      </c>
      <c r="CA66" t="s">
        <v>411</v>
      </c>
      <c r="CB66" t="s">
        <v>411</v>
      </c>
      <c r="CC66" t="s">
        <v>411</v>
      </c>
      <c r="CD66" t="s">
        <v>411</v>
      </c>
      <c r="CE66" t="s">
        <v>411</v>
      </c>
      <c r="CF66" t="s">
        <v>411</v>
      </c>
      <c r="CG66" t="s">
        <v>411</v>
      </c>
      <c r="CH66" t="s">
        <v>411</v>
      </c>
      <c r="CI66" t="s">
        <v>411</v>
      </c>
      <c r="CJ66">
        <f>$B$11*DH66+$C$11*DI66+$F$11*DT66*(1-DW66)</f>
        <v>0</v>
      </c>
      <c r="CK66">
        <f>CJ66*CL66</f>
        <v>0</v>
      </c>
      <c r="CL66">
        <f>($B$11*$D$9+$C$11*$D$9+$F$11*((EG66+DY66)/MAX(EG66+DY66+EH66, 0.1)*$I$9+EH66/MAX(EG66+DY66+EH66, 0.1)*$J$9))/($B$11+$C$11+$F$11)</f>
        <v>0</v>
      </c>
      <c r="CM66">
        <f>($B$11*$K$9+$C$11*$K$9+$F$11*((EG66+DY66)/MAX(EG66+DY66+EH66, 0.1)*$P$9+EH66/MAX(EG66+DY66+EH66, 0.1)*$Q$9))/($B$11+$C$11+$F$11)</f>
        <v>0</v>
      </c>
      <c r="CN66">
        <v>6</v>
      </c>
      <c r="CO66">
        <v>0.5</v>
      </c>
      <c r="CP66" t="s">
        <v>413</v>
      </c>
      <c r="CQ66">
        <v>2</v>
      </c>
      <c r="CR66">
        <v>1690561304</v>
      </c>
      <c r="CS66">
        <v>393.46</v>
      </c>
      <c r="CT66">
        <v>399.975</v>
      </c>
      <c r="CU66">
        <v>27.9429</v>
      </c>
      <c r="CV66">
        <v>27.4377</v>
      </c>
      <c r="CW66">
        <v>392.133</v>
      </c>
      <c r="CX66">
        <v>27.5089</v>
      </c>
      <c r="CY66">
        <v>600.162</v>
      </c>
      <c r="CZ66">
        <v>101.325</v>
      </c>
      <c r="DA66">
        <v>0.0998874</v>
      </c>
      <c r="DB66">
        <v>28.5515</v>
      </c>
      <c r="DC66">
        <v>28.848</v>
      </c>
      <c r="DD66">
        <v>999.9</v>
      </c>
      <c r="DE66">
        <v>0</v>
      </c>
      <c r="DF66">
        <v>0</v>
      </c>
      <c r="DG66">
        <v>10012.5</v>
      </c>
      <c r="DH66">
        <v>0</v>
      </c>
      <c r="DI66">
        <v>1042.72</v>
      </c>
      <c r="DJ66">
        <v>-6.51505</v>
      </c>
      <c r="DK66">
        <v>404.77</v>
      </c>
      <c r="DL66">
        <v>411.259</v>
      </c>
      <c r="DM66">
        <v>0.505247</v>
      </c>
      <c r="DN66">
        <v>399.975</v>
      </c>
      <c r="DO66">
        <v>27.4377</v>
      </c>
      <c r="DP66">
        <v>2.83131</v>
      </c>
      <c r="DQ66">
        <v>2.78011</v>
      </c>
      <c r="DR66">
        <v>23.0678</v>
      </c>
      <c r="DS66">
        <v>22.7665</v>
      </c>
      <c r="DT66">
        <v>1500.13</v>
      </c>
      <c r="DU66">
        <v>0.973007</v>
      </c>
      <c r="DV66">
        <v>0.0269934</v>
      </c>
      <c r="DW66">
        <v>0</v>
      </c>
      <c r="DX66">
        <v>695.35</v>
      </c>
      <c r="DY66">
        <v>4.99931</v>
      </c>
      <c r="DZ66">
        <v>11669.6</v>
      </c>
      <c r="EA66">
        <v>13260.4</v>
      </c>
      <c r="EB66">
        <v>37.562</v>
      </c>
      <c r="EC66">
        <v>39.812</v>
      </c>
      <c r="ED66">
        <v>38.125</v>
      </c>
      <c r="EE66">
        <v>40.187</v>
      </c>
      <c r="EF66">
        <v>39.125</v>
      </c>
      <c r="EG66">
        <v>1454.77</v>
      </c>
      <c r="EH66">
        <v>40.36</v>
      </c>
      <c r="EI66">
        <v>0</v>
      </c>
      <c r="EJ66">
        <v>472.1999998092651</v>
      </c>
      <c r="EK66">
        <v>0</v>
      </c>
      <c r="EL66">
        <v>696.8921923076923</v>
      </c>
      <c r="EM66">
        <v>-12.15832478642658</v>
      </c>
      <c r="EN66">
        <v>-202.307692270322</v>
      </c>
      <c r="EO66">
        <v>11696.04230769231</v>
      </c>
      <c r="EP66">
        <v>15</v>
      </c>
      <c r="EQ66">
        <v>1690561233</v>
      </c>
      <c r="ER66" t="s">
        <v>613</v>
      </c>
      <c r="ES66">
        <v>1690561233</v>
      </c>
      <c r="ET66">
        <v>1690561231</v>
      </c>
      <c r="EU66">
        <v>42</v>
      </c>
      <c r="EV66">
        <v>0.051</v>
      </c>
      <c r="EW66">
        <v>-0.008</v>
      </c>
      <c r="EX66">
        <v>1.326</v>
      </c>
      <c r="EY66">
        <v>0.377</v>
      </c>
      <c r="EZ66">
        <v>400</v>
      </c>
      <c r="FA66">
        <v>26</v>
      </c>
      <c r="FB66">
        <v>0.57</v>
      </c>
      <c r="FC66">
        <v>0.16</v>
      </c>
      <c r="FD66">
        <v>-6.44482275</v>
      </c>
      <c r="FE66">
        <v>-0.166616397748587</v>
      </c>
      <c r="FF66">
        <v>0.02843384268679658</v>
      </c>
      <c r="FG66">
        <v>1</v>
      </c>
      <c r="FH66">
        <v>393.5283333333334</v>
      </c>
      <c r="FI66">
        <v>-0.4676662958848233</v>
      </c>
      <c r="FJ66">
        <v>0.03959068352809487</v>
      </c>
      <c r="FK66">
        <v>1</v>
      </c>
      <c r="FL66">
        <v>0.6082245000000001</v>
      </c>
      <c r="FM66">
        <v>-0.7558874746716704</v>
      </c>
      <c r="FN66">
        <v>0.07422480446723992</v>
      </c>
      <c r="FO66">
        <v>0</v>
      </c>
      <c r="FP66">
        <v>27.99346333333334</v>
      </c>
      <c r="FQ66">
        <v>-0.436498331479438</v>
      </c>
      <c r="FR66">
        <v>0.03196188858972855</v>
      </c>
      <c r="FS66">
        <v>1</v>
      </c>
      <c r="FT66">
        <v>3</v>
      </c>
      <c r="FU66">
        <v>4</v>
      </c>
      <c r="FV66" t="s">
        <v>489</v>
      </c>
      <c r="FW66">
        <v>3.17514</v>
      </c>
      <c r="FX66">
        <v>2.79696</v>
      </c>
      <c r="FY66">
        <v>0.0993049</v>
      </c>
      <c r="FZ66">
        <v>0.101351</v>
      </c>
      <c r="GA66">
        <v>0.132707</v>
      </c>
      <c r="GB66">
        <v>0.132287</v>
      </c>
      <c r="GC66">
        <v>27991.8</v>
      </c>
      <c r="GD66">
        <v>22263.9</v>
      </c>
      <c r="GE66">
        <v>29058.8</v>
      </c>
      <c r="GF66">
        <v>24280.2</v>
      </c>
      <c r="GG66">
        <v>32042.3</v>
      </c>
      <c r="GH66">
        <v>30736.2</v>
      </c>
      <c r="GI66">
        <v>40086.7</v>
      </c>
      <c r="GJ66">
        <v>39615.6</v>
      </c>
      <c r="GK66">
        <v>2.13525</v>
      </c>
      <c r="GL66">
        <v>1.847</v>
      </c>
      <c r="GM66">
        <v>0.0790507</v>
      </c>
      <c r="GN66">
        <v>0</v>
      </c>
      <c r="GO66">
        <v>27.5578</v>
      </c>
      <c r="GP66">
        <v>999.9</v>
      </c>
      <c r="GQ66">
        <v>57.4</v>
      </c>
      <c r="GR66">
        <v>33.5</v>
      </c>
      <c r="GS66">
        <v>29.4325</v>
      </c>
      <c r="GT66">
        <v>62.2844</v>
      </c>
      <c r="GU66">
        <v>32.3357</v>
      </c>
      <c r="GV66">
        <v>1</v>
      </c>
      <c r="GW66">
        <v>0.21018</v>
      </c>
      <c r="GX66">
        <v>2.68758</v>
      </c>
      <c r="GY66">
        <v>20.2433</v>
      </c>
      <c r="GZ66">
        <v>5.22792</v>
      </c>
      <c r="HA66">
        <v>11.9141</v>
      </c>
      <c r="HB66">
        <v>4.96395</v>
      </c>
      <c r="HC66">
        <v>3.292</v>
      </c>
      <c r="HD66">
        <v>9999</v>
      </c>
      <c r="HE66">
        <v>9999</v>
      </c>
      <c r="HF66">
        <v>9999</v>
      </c>
      <c r="HG66">
        <v>999.9</v>
      </c>
      <c r="HH66">
        <v>1.87706</v>
      </c>
      <c r="HI66">
        <v>1.87531</v>
      </c>
      <c r="HJ66">
        <v>1.87408</v>
      </c>
      <c r="HK66">
        <v>1.8733</v>
      </c>
      <c r="HL66">
        <v>1.87473</v>
      </c>
      <c r="HM66">
        <v>1.86969</v>
      </c>
      <c r="HN66">
        <v>1.87391</v>
      </c>
      <c r="HO66">
        <v>1.87896</v>
      </c>
      <c r="HP66">
        <v>0</v>
      </c>
      <c r="HQ66">
        <v>0</v>
      </c>
      <c r="HR66">
        <v>0</v>
      </c>
      <c r="HS66">
        <v>0</v>
      </c>
      <c r="HT66" t="s">
        <v>416</v>
      </c>
      <c r="HU66" t="s">
        <v>417</v>
      </c>
      <c r="HV66" t="s">
        <v>418</v>
      </c>
      <c r="HW66" t="s">
        <v>419</v>
      </c>
      <c r="HX66" t="s">
        <v>419</v>
      </c>
      <c r="HY66" t="s">
        <v>418</v>
      </c>
      <c r="HZ66">
        <v>0</v>
      </c>
      <c r="IA66">
        <v>100</v>
      </c>
      <c r="IB66">
        <v>100</v>
      </c>
      <c r="IC66">
        <v>1.327</v>
      </c>
      <c r="ID66">
        <v>0.434</v>
      </c>
      <c r="IE66">
        <v>1.218818875605759</v>
      </c>
      <c r="IF66">
        <v>0.0006505169527216642</v>
      </c>
      <c r="IG66">
        <v>-9.946525650119643E-07</v>
      </c>
      <c r="IH66">
        <v>9.726639054903232E-11</v>
      </c>
      <c r="II66">
        <v>-0.1030213306640474</v>
      </c>
      <c r="IJ66">
        <v>-0.001002495894158835</v>
      </c>
      <c r="IK66">
        <v>0.0007384742138202362</v>
      </c>
      <c r="IL66">
        <v>2.770066711642725E-07</v>
      </c>
      <c r="IM66">
        <v>0</v>
      </c>
      <c r="IN66">
        <v>1810</v>
      </c>
      <c r="IO66">
        <v>1</v>
      </c>
      <c r="IP66">
        <v>29</v>
      </c>
      <c r="IQ66">
        <v>1.2</v>
      </c>
      <c r="IR66">
        <v>1.2</v>
      </c>
      <c r="IS66">
        <v>1.05957</v>
      </c>
      <c r="IT66">
        <v>2.43286</v>
      </c>
      <c r="IU66">
        <v>1.42578</v>
      </c>
      <c r="IV66">
        <v>2.27051</v>
      </c>
      <c r="IW66">
        <v>1.54785</v>
      </c>
      <c r="IX66">
        <v>2.36938</v>
      </c>
      <c r="IY66">
        <v>37.5059</v>
      </c>
      <c r="IZ66">
        <v>14.4035</v>
      </c>
      <c r="JA66">
        <v>18</v>
      </c>
      <c r="JB66">
        <v>628.7910000000001</v>
      </c>
      <c r="JC66">
        <v>432.218</v>
      </c>
      <c r="JD66">
        <v>25.2342</v>
      </c>
      <c r="JE66">
        <v>29.7667</v>
      </c>
      <c r="JF66">
        <v>30.0002</v>
      </c>
      <c r="JG66">
        <v>29.5809</v>
      </c>
      <c r="JH66">
        <v>29.5075</v>
      </c>
      <c r="JI66">
        <v>21.2273</v>
      </c>
      <c r="JJ66">
        <v>0</v>
      </c>
      <c r="JK66">
        <v>100</v>
      </c>
      <c r="JL66">
        <v>25.2396</v>
      </c>
      <c r="JM66">
        <v>400</v>
      </c>
      <c r="JN66">
        <v>30.4068</v>
      </c>
      <c r="JO66">
        <v>94.6853</v>
      </c>
      <c r="JP66">
        <v>100.788</v>
      </c>
    </row>
    <row r="67" spans="1:276">
      <c r="A67">
        <v>51</v>
      </c>
      <c r="B67">
        <v>1690561399.1</v>
      </c>
      <c r="C67">
        <v>7357.099999904633</v>
      </c>
      <c r="D67" t="s">
        <v>614</v>
      </c>
      <c r="E67" t="s">
        <v>615</v>
      </c>
      <c r="F67" t="s">
        <v>407</v>
      </c>
      <c r="I67" t="s">
        <v>584</v>
      </c>
      <c r="K67" t="s">
        <v>585</v>
      </c>
      <c r="L67" t="s">
        <v>586</v>
      </c>
      <c r="M67">
        <v>1690561399.1</v>
      </c>
      <c r="N67">
        <f>(O67)/1000</f>
        <v>0</v>
      </c>
      <c r="O67">
        <f>1000*CY67*AM67*(CU67-CV67)/(100*CN67*(1000-AM67*CU67))</f>
        <v>0</v>
      </c>
      <c r="P67">
        <f>CY67*AM67*(CT67-CS67*(1000-AM67*CV67)/(1000-AM67*CU67))/(100*CN67)</f>
        <v>0</v>
      </c>
      <c r="Q67">
        <f>CS67 - IF(AM67&gt;1, P67*CN67*100.0/(AO67*DG67), 0)</f>
        <v>0</v>
      </c>
      <c r="R67">
        <f>((X67-N67/2)*Q67-P67)/(X67+N67/2)</f>
        <v>0</v>
      </c>
      <c r="S67">
        <f>R67*(CZ67+DA67)/1000.0</f>
        <v>0</v>
      </c>
      <c r="T67">
        <f>(CS67 - IF(AM67&gt;1, P67*CN67*100.0/(AO67*DG67), 0))*(CZ67+DA67)/1000.0</f>
        <v>0</v>
      </c>
      <c r="U67">
        <f>2.0/((1/W67-1/V67)+SIGN(W67)*SQRT((1/W67-1/V67)*(1/W67-1/V67) + 4*CO67/((CO67+1)*(CO67+1))*(2*1/W67*1/V67-1/V67*1/V67)))</f>
        <v>0</v>
      </c>
      <c r="V67">
        <f>IF(LEFT(CP67,1)&lt;&gt;"0",IF(LEFT(CP67,1)="1",3.0,CQ67),$D$5+$E$5*(DG67*CZ67/($K$5*1000))+$F$5*(DG67*CZ67/($K$5*1000))*MAX(MIN(CN67,$J$5),$I$5)*MAX(MIN(CN67,$J$5),$I$5)+$G$5*MAX(MIN(CN67,$J$5),$I$5)*(DG67*CZ67/($K$5*1000))+$H$5*(DG67*CZ67/($K$5*1000))*(DG67*CZ67/($K$5*1000)))</f>
        <v>0</v>
      </c>
      <c r="W67">
        <f>N67*(1000-(1000*0.61365*exp(17.502*AA67/(240.97+AA67))/(CZ67+DA67)+CU67)/2)/(1000*0.61365*exp(17.502*AA67/(240.97+AA67))/(CZ67+DA67)-CU67)</f>
        <v>0</v>
      </c>
      <c r="X67">
        <f>1/((CO67+1)/(U67/1.6)+1/(V67/1.37)) + CO67/((CO67+1)/(U67/1.6) + CO67/(V67/1.37))</f>
        <v>0</v>
      </c>
      <c r="Y67">
        <f>(CJ67*CM67)</f>
        <v>0</v>
      </c>
      <c r="Z67">
        <f>(DB67+(Y67+2*0.95*5.67E-8*(((DB67+$B$7)+273)^4-(DB67+273)^4)-44100*N67)/(1.84*29.3*V67+8*0.95*5.67E-8*(DB67+273)^3))</f>
        <v>0</v>
      </c>
      <c r="AA67">
        <f>($C$7*DC67+$D$7*DD67+$E$7*Z67)</f>
        <v>0</v>
      </c>
      <c r="AB67">
        <f>0.61365*exp(17.502*AA67/(240.97+AA67))</f>
        <v>0</v>
      </c>
      <c r="AC67">
        <f>(AD67/AE67*100)</f>
        <v>0</v>
      </c>
      <c r="AD67">
        <f>CU67*(CZ67+DA67)/1000</f>
        <v>0</v>
      </c>
      <c r="AE67">
        <f>0.61365*exp(17.502*DB67/(240.97+DB67))</f>
        <v>0</v>
      </c>
      <c r="AF67">
        <f>(AB67-CU67*(CZ67+DA67)/1000)</f>
        <v>0</v>
      </c>
      <c r="AG67">
        <f>(-N67*44100)</f>
        <v>0</v>
      </c>
      <c r="AH67">
        <f>2*29.3*V67*0.92*(DB67-AA67)</f>
        <v>0</v>
      </c>
      <c r="AI67">
        <f>2*0.95*5.67E-8*(((DB67+$B$7)+273)^4-(AA67+273)^4)</f>
        <v>0</v>
      </c>
      <c r="AJ67">
        <f>Y67+AI67+AG67+AH67</f>
        <v>0</v>
      </c>
      <c r="AK67">
        <v>0</v>
      </c>
      <c r="AL67">
        <v>0</v>
      </c>
      <c r="AM67">
        <f>IF(AK67*$H$13&gt;=AO67,1.0,(AO67/(AO67-AK67*$H$13)))</f>
        <v>0</v>
      </c>
      <c r="AN67">
        <f>(AM67-1)*100</f>
        <v>0</v>
      </c>
      <c r="AO67">
        <f>MAX(0,($B$13+$C$13*DG67)/(1+$D$13*DG67)*CZ67/(DB67+273)*$E$13)</f>
        <v>0</v>
      </c>
      <c r="AP67" t="s">
        <v>608</v>
      </c>
      <c r="AQ67">
        <v>10474.2</v>
      </c>
      <c r="AR67">
        <v>583.5056</v>
      </c>
      <c r="AS67">
        <v>2256.61</v>
      </c>
      <c r="AT67">
        <f>1-AR67/AS67</f>
        <v>0</v>
      </c>
      <c r="AU67">
        <v>-1.737640177802159</v>
      </c>
      <c r="AV67" t="s">
        <v>616</v>
      </c>
      <c r="AW67">
        <v>10489.8</v>
      </c>
      <c r="AX67">
        <v>689.0255384615385</v>
      </c>
      <c r="AY67">
        <v>765.8</v>
      </c>
      <c r="AZ67">
        <f>1-AX67/AY67</f>
        <v>0</v>
      </c>
      <c r="BA67">
        <v>0.5</v>
      </c>
      <c r="BB67">
        <f>CK67</f>
        <v>0</v>
      </c>
      <c r="BC67">
        <f>P67</f>
        <v>0</v>
      </c>
      <c r="BD67">
        <f>AZ67*BA67*BB67</f>
        <v>0</v>
      </c>
      <c r="BE67">
        <f>(BC67-AU67)/BB67</f>
        <v>0</v>
      </c>
      <c r="BF67">
        <f>(AS67-AY67)/AY67</f>
        <v>0</v>
      </c>
      <c r="BG67">
        <f>AR67/(AT67+AR67/AY67)</f>
        <v>0</v>
      </c>
      <c r="BH67" t="s">
        <v>411</v>
      </c>
      <c r="BI67">
        <v>0</v>
      </c>
      <c r="BJ67">
        <f>IF(BI67&lt;&gt;0, BI67, BG67)</f>
        <v>0</v>
      </c>
      <c r="BK67">
        <f>1-BJ67/AY67</f>
        <v>0</v>
      </c>
      <c r="BL67">
        <f>(AY67-AX67)/(AY67-BJ67)</f>
        <v>0</v>
      </c>
      <c r="BM67">
        <f>(AS67-AY67)/(AS67-BJ67)</f>
        <v>0</v>
      </c>
      <c r="BN67">
        <f>(AY67-AX67)/(AY67-AR67)</f>
        <v>0</v>
      </c>
      <c r="BO67">
        <f>(AS67-AY67)/(AS67-AR67)</f>
        <v>0</v>
      </c>
      <c r="BP67">
        <f>(BL67*BJ67/AX67)</f>
        <v>0</v>
      </c>
      <c r="BQ67">
        <f>(1-BP67)</f>
        <v>0</v>
      </c>
      <c r="BR67" t="s">
        <v>411</v>
      </c>
      <c r="BS67" t="s">
        <v>411</v>
      </c>
      <c r="BT67" t="s">
        <v>411</v>
      </c>
      <c r="BU67" t="s">
        <v>411</v>
      </c>
      <c r="BV67" t="s">
        <v>411</v>
      </c>
      <c r="BW67" t="s">
        <v>411</v>
      </c>
      <c r="BX67" t="s">
        <v>411</v>
      </c>
      <c r="BY67" t="s">
        <v>411</v>
      </c>
      <c r="BZ67" t="s">
        <v>411</v>
      </c>
      <c r="CA67" t="s">
        <v>411</v>
      </c>
      <c r="CB67" t="s">
        <v>411</v>
      </c>
      <c r="CC67" t="s">
        <v>411</v>
      </c>
      <c r="CD67" t="s">
        <v>411</v>
      </c>
      <c r="CE67" t="s">
        <v>411</v>
      </c>
      <c r="CF67" t="s">
        <v>411</v>
      </c>
      <c r="CG67" t="s">
        <v>411</v>
      </c>
      <c r="CH67" t="s">
        <v>411</v>
      </c>
      <c r="CI67" t="s">
        <v>411</v>
      </c>
      <c r="CJ67">
        <f>$B$11*DH67+$C$11*DI67+$F$11*DT67*(1-DW67)</f>
        <v>0</v>
      </c>
      <c r="CK67">
        <f>CJ67*CL67</f>
        <v>0</v>
      </c>
      <c r="CL67">
        <f>($B$11*$D$9+$C$11*$D$9+$F$11*((EG67+DY67)/MAX(EG67+DY67+EH67, 0.1)*$I$9+EH67/MAX(EG67+DY67+EH67, 0.1)*$J$9))/($B$11+$C$11+$F$11)</f>
        <v>0</v>
      </c>
      <c r="CM67">
        <f>($B$11*$K$9+$C$11*$K$9+$F$11*((EG67+DY67)/MAX(EG67+DY67+EH67, 0.1)*$P$9+EH67/MAX(EG67+DY67+EH67, 0.1)*$Q$9))/($B$11+$C$11+$F$11)</f>
        <v>0</v>
      </c>
      <c r="CN67">
        <v>6</v>
      </c>
      <c r="CO67">
        <v>0.5</v>
      </c>
      <c r="CP67" t="s">
        <v>413</v>
      </c>
      <c r="CQ67">
        <v>2</v>
      </c>
      <c r="CR67">
        <v>1690561399.1</v>
      </c>
      <c r="CS67">
        <v>294.878</v>
      </c>
      <c r="CT67">
        <v>299.952</v>
      </c>
      <c r="CU67">
        <v>28.4457</v>
      </c>
      <c r="CV67">
        <v>27.5453</v>
      </c>
      <c r="CW67">
        <v>293.624</v>
      </c>
      <c r="CX67">
        <v>28.0031</v>
      </c>
      <c r="CY67">
        <v>600.029</v>
      </c>
      <c r="CZ67">
        <v>101.33</v>
      </c>
      <c r="DA67">
        <v>0.0993169</v>
      </c>
      <c r="DB67">
        <v>28.2932</v>
      </c>
      <c r="DC67">
        <v>28.6167</v>
      </c>
      <c r="DD67">
        <v>999.9</v>
      </c>
      <c r="DE67">
        <v>0</v>
      </c>
      <c r="DF67">
        <v>0</v>
      </c>
      <c r="DG67">
        <v>10026.2</v>
      </c>
      <c r="DH67">
        <v>0</v>
      </c>
      <c r="DI67">
        <v>1060.3</v>
      </c>
      <c r="DJ67">
        <v>-5.07465</v>
      </c>
      <c r="DK67">
        <v>303.511</v>
      </c>
      <c r="DL67">
        <v>308.448</v>
      </c>
      <c r="DM67">
        <v>0.900331</v>
      </c>
      <c r="DN67">
        <v>299.952</v>
      </c>
      <c r="DO67">
        <v>27.5453</v>
      </c>
      <c r="DP67">
        <v>2.8824</v>
      </c>
      <c r="DQ67">
        <v>2.79117</v>
      </c>
      <c r="DR67">
        <v>23.3637</v>
      </c>
      <c r="DS67">
        <v>22.8319</v>
      </c>
      <c r="DT67">
        <v>1499.98</v>
      </c>
      <c r="DU67">
        <v>0.973001</v>
      </c>
      <c r="DV67">
        <v>0.0269985</v>
      </c>
      <c r="DW67">
        <v>0</v>
      </c>
      <c r="DX67">
        <v>688.023</v>
      </c>
      <c r="DY67">
        <v>4.99931</v>
      </c>
      <c r="DZ67">
        <v>11629.4</v>
      </c>
      <c r="EA67">
        <v>13259.1</v>
      </c>
      <c r="EB67">
        <v>37.625</v>
      </c>
      <c r="EC67">
        <v>38.875</v>
      </c>
      <c r="ED67">
        <v>37.875</v>
      </c>
      <c r="EE67">
        <v>38.75</v>
      </c>
      <c r="EF67">
        <v>38.937</v>
      </c>
      <c r="EG67">
        <v>1454.62</v>
      </c>
      <c r="EH67">
        <v>40.36</v>
      </c>
      <c r="EI67">
        <v>0</v>
      </c>
      <c r="EJ67">
        <v>94.90000009536743</v>
      </c>
      <c r="EK67">
        <v>0</v>
      </c>
      <c r="EL67">
        <v>689.0255384615385</v>
      </c>
      <c r="EM67">
        <v>-3.042735064048186</v>
      </c>
      <c r="EN67">
        <v>-29.8188030947705</v>
      </c>
      <c r="EO67">
        <v>11657.31538461539</v>
      </c>
      <c r="EP67">
        <v>15</v>
      </c>
      <c r="EQ67">
        <v>1690561373.6</v>
      </c>
      <c r="ER67" t="s">
        <v>617</v>
      </c>
      <c r="ES67">
        <v>1690561373.6</v>
      </c>
      <c r="ET67">
        <v>1690561369.6</v>
      </c>
      <c r="EU67">
        <v>43</v>
      </c>
      <c r="EV67">
        <v>-0.073</v>
      </c>
      <c r="EW67">
        <v>-0.011</v>
      </c>
      <c r="EX67">
        <v>1.254</v>
      </c>
      <c r="EY67">
        <v>0.406</v>
      </c>
      <c r="EZ67">
        <v>300</v>
      </c>
      <c r="FA67">
        <v>28</v>
      </c>
      <c r="FB67">
        <v>0.48</v>
      </c>
      <c r="FC67">
        <v>0.13</v>
      </c>
      <c r="FD67">
        <v>-5.059100000000001</v>
      </c>
      <c r="FE67">
        <v>-0.6143966228893035</v>
      </c>
      <c r="FF67">
        <v>0.104686082551598</v>
      </c>
      <c r="FG67">
        <v>1</v>
      </c>
      <c r="FH67">
        <v>294.8792</v>
      </c>
      <c r="FI67">
        <v>-0.3062068965517291</v>
      </c>
      <c r="FJ67">
        <v>0.02751048285048351</v>
      </c>
      <c r="FK67">
        <v>1</v>
      </c>
      <c r="FL67">
        <v>0.9245605250000001</v>
      </c>
      <c r="FM67">
        <v>0.1222061425891138</v>
      </c>
      <c r="FN67">
        <v>0.02806597176563419</v>
      </c>
      <c r="FO67">
        <v>1</v>
      </c>
      <c r="FP67">
        <v>28.48169666666666</v>
      </c>
      <c r="FQ67">
        <v>-0.05162803114579588</v>
      </c>
      <c r="FR67">
        <v>0.00776464136683419</v>
      </c>
      <c r="FS67">
        <v>1</v>
      </c>
      <c r="FT67">
        <v>4</v>
      </c>
      <c r="FU67">
        <v>4</v>
      </c>
      <c r="FV67" t="s">
        <v>415</v>
      </c>
      <c r="FW67">
        <v>3.1747</v>
      </c>
      <c r="FX67">
        <v>2.7965</v>
      </c>
      <c r="FY67">
        <v>0.0787805</v>
      </c>
      <c r="FZ67">
        <v>0.0806026</v>
      </c>
      <c r="GA67">
        <v>0.134313</v>
      </c>
      <c r="GB67">
        <v>0.132612</v>
      </c>
      <c r="GC67">
        <v>28624.7</v>
      </c>
      <c r="GD67">
        <v>22776</v>
      </c>
      <c r="GE67">
        <v>29054.1</v>
      </c>
      <c r="GF67">
        <v>24278.5</v>
      </c>
      <c r="GG67">
        <v>31976.6</v>
      </c>
      <c r="GH67">
        <v>30722.3</v>
      </c>
      <c r="GI67">
        <v>40080.3</v>
      </c>
      <c r="GJ67">
        <v>39613.2</v>
      </c>
      <c r="GK67">
        <v>2.1324</v>
      </c>
      <c r="GL67">
        <v>1.84387</v>
      </c>
      <c r="GM67">
        <v>0.0871606</v>
      </c>
      <c r="GN67">
        <v>0</v>
      </c>
      <c r="GO67">
        <v>27.1934</v>
      </c>
      <c r="GP67">
        <v>999.9</v>
      </c>
      <c r="GQ67">
        <v>57.2</v>
      </c>
      <c r="GR67">
        <v>33.6</v>
      </c>
      <c r="GS67">
        <v>29.4938</v>
      </c>
      <c r="GT67">
        <v>61.9125</v>
      </c>
      <c r="GU67">
        <v>32.5801</v>
      </c>
      <c r="GV67">
        <v>1</v>
      </c>
      <c r="GW67">
        <v>0.209731</v>
      </c>
      <c r="GX67">
        <v>-0.0637418</v>
      </c>
      <c r="GY67">
        <v>20.2658</v>
      </c>
      <c r="GZ67">
        <v>5.22717</v>
      </c>
      <c r="HA67">
        <v>11.9131</v>
      </c>
      <c r="HB67">
        <v>4.96365</v>
      </c>
      <c r="HC67">
        <v>3.292</v>
      </c>
      <c r="HD67">
        <v>9999</v>
      </c>
      <c r="HE67">
        <v>9999</v>
      </c>
      <c r="HF67">
        <v>9999</v>
      </c>
      <c r="HG67">
        <v>999.9</v>
      </c>
      <c r="HH67">
        <v>1.87706</v>
      </c>
      <c r="HI67">
        <v>1.87531</v>
      </c>
      <c r="HJ67">
        <v>1.87408</v>
      </c>
      <c r="HK67">
        <v>1.87331</v>
      </c>
      <c r="HL67">
        <v>1.87481</v>
      </c>
      <c r="HM67">
        <v>1.8697</v>
      </c>
      <c r="HN67">
        <v>1.87392</v>
      </c>
      <c r="HO67">
        <v>1.87897</v>
      </c>
      <c r="HP67">
        <v>0</v>
      </c>
      <c r="HQ67">
        <v>0</v>
      </c>
      <c r="HR67">
        <v>0</v>
      </c>
      <c r="HS67">
        <v>0</v>
      </c>
      <c r="HT67" t="s">
        <v>416</v>
      </c>
      <c r="HU67" t="s">
        <v>417</v>
      </c>
      <c r="HV67" t="s">
        <v>418</v>
      </c>
      <c r="HW67" t="s">
        <v>419</v>
      </c>
      <c r="HX67" t="s">
        <v>419</v>
      </c>
      <c r="HY67" t="s">
        <v>418</v>
      </c>
      <c r="HZ67">
        <v>0</v>
      </c>
      <c r="IA67">
        <v>100</v>
      </c>
      <c r="IB67">
        <v>100</v>
      </c>
      <c r="IC67">
        <v>1.254</v>
      </c>
      <c r="ID67">
        <v>0.4426</v>
      </c>
      <c r="IE67">
        <v>1.145694140911056</v>
      </c>
      <c r="IF67">
        <v>0.0006505169527216642</v>
      </c>
      <c r="IG67">
        <v>-9.946525650119643E-07</v>
      </c>
      <c r="IH67">
        <v>9.726639054903232E-11</v>
      </c>
      <c r="II67">
        <v>-0.114494311889002</v>
      </c>
      <c r="IJ67">
        <v>-0.001002495894158835</v>
      </c>
      <c r="IK67">
        <v>0.0007384742138202362</v>
      </c>
      <c r="IL67">
        <v>2.770066711642725E-07</v>
      </c>
      <c r="IM67">
        <v>0</v>
      </c>
      <c r="IN67">
        <v>1810</v>
      </c>
      <c r="IO67">
        <v>1</v>
      </c>
      <c r="IP67">
        <v>29</v>
      </c>
      <c r="IQ67">
        <v>0.4</v>
      </c>
      <c r="IR67">
        <v>0.5</v>
      </c>
      <c r="IS67">
        <v>0.842285</v>
      </c>
      <c r="IT67">
        <v>2.44019</v>
      </c>
      <c r="IU67">
        <v>1.42578</v>
      </c>
      <c r="IV67">
        <v>2.27051</v>
      </c>
      <c r="IW67">
        <v>1.54785</v>
      </c>
      <c r="IX67">
        <v>2.33154</v>
      </c>
      <c r="IY67">
        <v>37.6504</v>
      </c>
      <c r="IZ67">
        <v>14.4035</v>
      </c>
      <c r="JA67">
        <v>18</v>
      </c>
      <c r="JB67">
        <v>627.888</v>
      </c>
      <c r="JC67">
        <v>431.219</v>
      </c>
      <c r="JD67">
        <v>26.9284</v>
      </c>
      <c r="JE67">
        <v>29.8903</v>
      </c>
      <c r="JF67">
        <v>30.0004</v>
      </c>
      <c r="JG67">
        <v>29.7008</v>
      </c>
      <c r="JH67">
        <v>29.6214</v>
      </c>
      <c r="JI67">
        <v>16.8645</v>
      </c>
      <c r="JJ67">
        <v>0</v>
      </c>
      <c r="JK67">
        <v>100</v>
      </c>
      <c r="JL67">
        <v>26.9409</v>
      </c>
      <c r="JM67">
        <v>300</v>
      </c>
      <c r="JN67">
        <v>28.2963</v>
      </c>
      <c r="JO67">
        <v>94.67019999999999</v>
      </c>
      <c r="JP67">
        <v>100.781</v>
      </c>
    </row>
    <row r="68" spans="1:276">
      <c r="A68">
        <v>52</v>
      </c>
      <c r="B68">
        <v>1690561504.1</v>
      </c>
      <c r="C68">
        <v>7462.099999904633</v>
      </c>
      <c r="D68" t="s">
        <v>618</v>
      </c>
      <c r="E68" t="s">
        <v>619</v>
      </c>
      <c r="F68" t="s">
        <v>407</v>
      </c>
      <c r="I68" t="s">
        <v>584</v>
      </c>
      <c r="K68" t="s">
        <v>585</v>
      </c>
      <c r="L68" t="s">
        <v>586</v>
      </c>
      <c r="M68">
        <v>1690561504.1</v>
      </c>
      <c r="N68">
        <f>(O68)/1000</f>
        <v>0</v>
      </c>
      <c r="O68">
        <f>1000*CY68*AM68*(CU68-CV68)/(100*CN68*(1000-AM68*CU68))</f>
        <v>0</v>
      </c>
      <c r="P68">
        <f>CY68*AM68*(CT68-CS68*(1000-AM68*CV68)/(1000-AM68*CU68))/(100*CN68)</f>
        <v>0</v>
      </c>
      <c r="Q68">
        <f>CS68 - IF(AM68&gt;1, P68*CN68*100.0/(AO68*DG68), 0)</f>
        <v>0</v>
      </c>
      <c r="R68">
        <f>((X68-N68/2)*Q68-P68)/(X68+N68/2)</f>
        <v>0</v>
      </c>
      <c r="S68">
        <f>R68*(CZ68+DA68)/1000.0</f>
        <v>0</v>
      </c>
      <c r="T68">
        <f>(CS68 - IF(AM68&gt;1, P68*CN68*100.0/(AO68*DG68), 0))*(CZ68+DA68)/1000.0</f>
        <v>0</v>
      </c>
      <c r="U68">
        <f>2.0/((1/W68-1/V68)+SIGN(W68)*SQRT((1/W68-1/V68)*(1/W68-1/V68) + 4*CO68/((CO68+1)*(CO68+1))*(2*1/W68*1/V68-1/V68*1/V68)))</f>
        <v>0</v>
      </c>
      <c r="V68">
        <f>IF(LEFT(CP68,1)&lt;&gt;"0",IF(LEFT(CP68,1)="1",3.0,CQ68),$D$5+$E$5*(DG68*CZ68/($K$5*1000))+$F$5*(DG68*CZ68/($K$5*1000))*MAX(MIN(CN68,$J$5),$I$5)*MAX(MIN(CN68,$J$5),$I$5)+$G$5*MAX(MIN(CN68,$J$5),$I$5)*(DG68*CZ68/($K$5*1000))+$H$5*(DG68*CZ68/($K$5*1000))*(DG68*CZ68/($K$5*1000)))</f>
        <v>0</v>
      </c>
      <c r="W68">
        <f>N68*(1000-(1000*0.61365*exp(17.502*AA68/(240.97+AA68))/(CZ68+DA68)+CU68)/2)/(1000*0.61365*exp(17.502*AA68/(240.97+AA68))/(CZ68+DA68)-CU68)</f>
        <v>0</v>
      </c>
      <c r="X68">
        <f>1/((CO68+1)/(U68/1.6)+1/(V68/1.37)) + CO68/((CO68+1)/(U68/1.6) + CO68/(V68/1.37))</f>
        <v>0</v>
      </c>
      <c r="Y68">
        <f>(CJ68*CM68)</f>
        <v>0</v>
      </c>
      <c r="Z68">
        <f>(DB68+(Y68+2*0.95*5.67E-8*(((DB68+$B$7)+273)^4-(DB68+273)^4)-44100*N68)/(1.84*29.3*V68+8*0.95*5.67E-8*(DB68+273)^3))</f>
        <v>0</v>
      </c>
      <c r="AA68">
        <f>($C$7*DC68+$D$7*DD68+$E$7*Z68)</f>
        <v>0</v>
      </c>
      <c r="AB68">
        <f>0.61365*exp(17.502*AA68/(240.97+AA68))</f>
        <v>0</v>
      </c>
      <c r="AC68">
        <f>(AD68/AE68*100)</f>
        <v>0</v>
      </c>
      <c r="AD68">
        <f>CU68*(CZ68+DA68)/1000</f>
        <v>0</v>
      </c>
      <c r="AE68">
        <f>0.61365*exp(17.502*DB68/(240.97+DB68))</f>
        <v>0</v>
      </c>
      <c r="AF68">
        <f>(AB68-CU68*(CZ68+DA68)/1000)</f>
        <v>0</v>
      </c>
      <c r="AG68">
        <f>(-N68*44100)</f>
        <v>0</v>
      </c>
      <c r="AH68">
        <f>2*29.3*V68*0.92*(DB68-AA68)</f>
        <v>0</v>
      </c>
      <c r="AI68">
        <f>2*0.95*5.67E-8*(((DB68+$B$7)+273)^4-(AA68+273)^4)</f>
        <v>0</v>
      </c>
      <c r="AJ68">
        <f>Y68+AI68+AG68+AH68</f>
        <v>0</v>
      </c>
      <c r="AK68">
        <v>0</v>
      </c>
      <c r="AL68">
        <v>0</v>
      </c>
      <c r="AM68">
        <f>IF(AK68*$H$13&gt;=AO68,1.0,(AO68/(AO68-AK68*$H$13)))</f>
        <v>0</v>
      </c>
      <c r="AN68">
        <f>(AM68-1)*100</f>
        <v>0</v>
      </c>
      <c r="AO68">
        <f>MAX(0,($B$13+$C$13*DG68)/(1+$D$13*DG68)*CZ68/(DB68+273)*$E$13)</f>
        <v>0</v>
      </c>
      <c r="AP68" t="s">
        <v>608</v>
      </c>
      <c r="AQ68">
        <v>10474.2</v>
      </c>
      <c r="AR68">
        <v>583.5056</v>
      </c>
      <c r="AS68">
        <v>2256.61</v>
      </c>
      <c r="AT68">
        <f>1-AR68/AS68</f>
        <v>0</v>
      </c>
      <c r="AU68">
        <v>-1.737640177802159</v>
      </c>
      <c r="AV68" t="s">
        <v>620</v>
      </c>
      <c r="AW68">
        <v>10491.2</v>
      </c>
      <c r="AX68">
        <v>685.11052</v>
      </c>
      <c r="AY68">
        <v>756.99</v>
      </c>
      <c r="AZ68">
        <f>1-AX68/AY68</f>
        <v>0</v>
      </c>
      <c r="BA68">
        <v>0.5</v>
      </c>
      <c r="BB68">
        <f>CK68</f>
        <v>0</v>
      </c>
      <c r="BC68">
        <f>P68</f>
        <v>0</v>
      </c>
      <c r="BD68">
        <f>AZ68*BA68*BB68</f>
        <v>0</v>
      </c>
      <c r="BE68">
        <f>(BC68-AU68)/BB68</f>
        <v>0</v>
      </c>
      <c r="BF68">
        <f>(AS68-AY68)/AY68</f>
        <v>0</v>
      </c>
      <c r="BG68">
        <f>AR68/(AT68+AR68/AY68)</f>
        <v>0</v>
      </c>
      <c r="BH68" t="s">
        <v>411</v>
      </c>
      <c r="BI68">
        <v>0</v>
      </c>
      <c r="BJ68">
        <f>IF(BI68&lt;&gt;0, BI68, BG68)</f>
        <v>0</v>
      </c>
      <c r="BK68">
        <f>1-BJ68/AY68</f>
        <v>0</v>
      </c>
      <c r="BL68">
        <f>(AY68-AX68)/(AY68-BJ68)</f>
        <v>0</v>
      </c>
      <c r="BM68">
        <f>(AS68-AY68)/(AS68-BJ68)</f>
        <v>0</v>
      </c>
      <c r="BN68">
        <f>(AY68-AX68)/(AY68-AR68)</f>
        <v>0</v>
      </c>
      <c r="BO68">
        <f>(AS68-AY68)/(AS68-AR68)</f>
        <v>0</v>
      </c>
      <c r="BP68">
        <f>(BL68*BJ68/AX68)</f>
        <v>0</v>
      </c>
      <c r="BQ68">
        <f>(1-BP68)</f>
        <v>0</v>
      </c>
      <c r="BR68" t="s">
        <v>411</v>
      </c>
      <c r="BS68" t="s">
        <v>411</v>
      </c>
      <c r="BT68" t="s">
        <v>411</v>
      </c>
      <c r="BU68" t="s">
        <v>411</v>
      </c>
      <c r="BV68" t="s">
        <v>411</v>
      </c>
      <c r="BW68" t="s">
        <v>411</v>
      </c>
      <c r="BX68" t="s">
        <v>411</v>
      </c>
      <c r="BY68" t="s">
        <v>411</v>
      </c>
      <c r="BZ68" t="s">
        <v>411</v>
      </c>
      <c r="CA68" t="s">
        <v>411</v>
      </c>
      <c r="CB68" t="s">
        <v>411</v>
      </c>
      <c r="CC68" t="s">
        <v>411</v>
      </c>
      <c r="CD68" t="s">
        <v>411</v>
      </c>
      <c r="CE68" t="s">
        <v>411</v>
      </c>
      <c r="CF68" t="s">
        <v>411</v>
      </c>
      <c r="CG68" t="s">
        <v>411</v>
      </c>
      <c r="CH68" t="s">
        <v>411</v>
      </c>
      <c r="CI68" t="s">
        <v>411</v>
      </c>
      <c r="CJ68">
        <f>$B$11*DH68+$C$11*DI68+$F$11*DT68*(1-DW68)</f>
        <v>0</v>
      </c>
      <c r="CK68">
        <f>CJ68*CL68</f>
        <v>0</v>
      </c>
      <c r="CL68">
        <f>($B$11*$D$9+$C$11*$D$9+$F$11*((EG68+DY68)/MAX(EG68+DY68+EH68, 0.1)*$I$9+EH68/MAX(EG68+DY68+EH68, 0.1)*$J$9))/($B$11+$C$11+$F$11)</f>
        <v>0</v>
      </c>
      <c r="CM68">
        <f>($B$11*$K$9+$C$11*$K$9+$F$11*((EG68+DY68)/MAX(EG68+DY68+EH68, 0.1)*$P$9+EH68/MAX(EG68+DY68+EH68, 0.1)*$Q$9))/($B$11+$C$11+$F$11)</f>
        <v>0</v>
      </c>
      <c r="CN68">
        <v>6</v>
      </c>
      <c r="CO68">
        <v>0.5</v>
      </c>
      <c r="CP68" t="s">
        <v>413</v>
      </c>
      <c r="CQ68">
        <v>2</v>
      </c>
      <c r="CR68">
        <v>1690561504.1</v>
      </c>
      <c r="CS68">
        <v>197.016</v>
      </c>
      <c r="CT68">
        <v>200.011</v>
      </c>
      <c r="CU68">
        <v>28.6342</v>
      </c>
      <c r="CV68">
        <v>27.7065</v>
      </c>
      <c r="CW68">
        <v>195.778</v>
      </c>
      <c r="CX68">
        <v>28.1868</v>
      </c>
      <c r="CY68">
        <v>600.12</v>
      </c>
      <c r="CZ68">
        <v>101.326</v>
      </c>
      <c r="DA68">
        <v>0.0996464</v>
      </c>
      <c r="DB68">
        <v>28.5884</v>
      </c>
      <c r="DC68">
        <v>28.8706</v>
      </c>
      <c r="DD68">
        <v>999.9</v>
      </c>
      <c r="DE68">
        <v>0</v>
      </c>
      <c r="DF68">
        <v>0</v>
      </c>
      <c r="DG68">
        <v>9995</v>
      </c>
      <c r="DH68">
        <v>0</v>
      </c>
      <c r="DI68">
        <v>1058.92</v>
      </c>
      <c r="DJ68">
        <v>-2.99477</v>
      </c>
      <c r="DK68">
        <v>202.824</v>
      </c>
      <c r="DL68">
        <v>205.711</v>
      </c>
      <c r="DM68">
        <v>0.927704</v>
      </c>
      <c r="DN68">
        <v>200.011</v>
      </c>
      <c r="DO68">
        <v>27.7065</v>
      </c>
      <c r="DP68">
        <v>2.9014</v>
      </c>
      <c r="DQ68">
        <v>2.8074</v>
      </c>
      <c r="DR68">
        <v>23.4726</v>
      </c>
      <c r="DS68">
        <v>22.9277</v>
      </c>
      <c r="DT68">
        <v>1500.14</v>
      </c>
      <c r="DU68">
        <v>0.973001</v>
      </c>
      <c r="DV68">
        <v>0.0269985</v>
      </c>
      <c r="DW68">
        <v>0</v>
      </c>
      <c r="DX68">
        <v>684.427</v>
      </c>
      <c r="DY68">
        <v>4.99931</v>
      </c>
      <c r="DZ68">
        <v>11609.6</v>
      </c>
      <c r="EA68">
        <v>13260.5</v>
      </c>
      <c r="EB68">
        <v>37.312</v>
      </c>
      <c r="EC68">
        <v>38.312</v>
      </c>
      <c r="ED68">
        <v>37.5</v>
      </c>
      <c r="EE68">
        <v>38.062</v>
      </c>
      <c r="EF68">
        <v>38.562</v>
      </c>
      <c r="EG68">
        <v>1454.77</v>
      </c>
      <c r="EH68">
        <v>40.37</v>
      </c>
      <c r="EI68">
        <v>0</v>
      </c>
      <c r="EJ68">
        <v>104.5</v>
      </c>
      <c r="EK68">
        <v>0</v>
      </c>
      <c r="EL68">
        <v>685.11052</v>
      </c>
      <c r="EM68">
        <v>-6.881307695723787</v>
      </c>
      <c r="EN68">
        <v>-115.6538458737379</v>
      </c>
      <c r="EO68">
        <v>11620.1</v>
      </c>
      <c r="EP68">
        <v>15</v>
      </c>
      <c r="EQ68">
        <v>1690561473.1</v>
      </c>
      <c r="ER68" t="s">
        <v>621</v>
      </c>
      <c r="ES68">
        <v>1690561473.1</v>
      </c>
      <c r="ET68">
        <v>1690561473.1</v>
      </c>
      <c r="EU68">
        <v>44</v>
      </c>
      <c r="EV68">
        <v>0.003</v>
      </c>
      <c r="EW68">
        <v>-0.003</v>
      </c>
      <c r="EX68">
        <v>1.239</v>
      </c>
      <c r="EY68">
        <v>0.409</v>
      </c>
      <c r="EZ68">
        <v>200</v>
      </c>
      <c r="FA68">
        <v>28</v>
      </c>
      <c r="FB68">
        <v>0.24</v>
      </c>
      <c r="FC68">
        <v>0.08</v>
      </c>
      <c r="FD68">
        <v>-2.99446275</v>
      </c>
      <c r="FE68">
        <v>-0.0893465290806757</v>
      </c>
      <c r="FF68">
        <v>0.03226089412799184</v>
      </c>
      <c r="FG68">
        <v>1</v>
      </c>
      <c r="FH68">
        <v>196.9974</v>
      </c>
      <c r="FI68">
        <v>0.1945094549498245</v>
      </c>
      <c r="FJ68">
        <v>0.02816451668322996</v>
      </c>
      <c r="FK68">
        <v>1</v>
      </c>
      <c r="FL68">
        <v>0.9253291000000001</v>
      </c>
      <c r="FM68">
        <v>0.4783414559099416</v>
      </c>
      <c r="FN68">
        <v>0.05278927484953738</v>
      </c>
      <c r="FO68">
        <v>1</v>
      </c>
      <c r="FP68">
        <v>28.67032</v>
      </c>
      <c r="FQ68">
        <v>0.2807652947719624</v>
      </c>
      <c r="FR68">
        <v>0.03041736784579917</v>
      </c>
      <c r="FS68">
        <v>1</v>
      </c>
      <c r="FT68">
        <v>4</v>
      </c>
      <c r="FU68">
        <v>4</v>
      </c>
      <c r="FV68" t="s">
        <v>415</v>
      </c>
      <c r="FW68">
        <v>3.17495</v>
      </c>
      <c r="FX68">
        <v>2.79657</v>
      </c>
      <c r="FY68">
        <v>0.0555292</v>
      </c>
      <c r="FZ68">
        <v>0.0569169</v>
      </c>
      <c r="GA68">
        <v>0.134906</v>
      </c>
      <c r="GB68">
        <v>0.133127</v>
      </c>
      <c r="GC68">
        <v>29347.5</v>
      </c>
      <c r="GD68">
        <v>23364</v>
      </c>
      <c r="GE68">
        <v>29054.1</v>
      </c>
      <c r="GF68">
        <v>24279.5</v>
      </c>
      <c r="GG68">
        <v>31953.2</v>
      </c>
      <c r="GH68">
        <v>30703.8</v>
      </c>
      <c r="GI68">
        <v>40080.4</v>
      </c>
      <c r="GJ68">
        <v>39614.6</v>
      </c>
      <c r="GK68">
        <v>2.13293</v>
      </c>
      <c r="GL68">
        <v>1.84385</v>
      </c>
      <c r="GM68">
        <v>0.120007</v>
      </c>
      <c r="GN68">
        <v>0</v>
      </c>
      <c r="GO68">
        <v>26.9109</v>
      </c>
      <c r="GP68">
        <v>999.9</v>
      </c>
      <c r="GQ68">
        <v>56.9</v>
      </c>
      <c r="GR68">
        <v>33.7</v>
      </c>
      <c r="GS68">
        <v>29.5065</v>
      </c>
      <c r="GT68">
        <v>62.4525</v>
      </c>
      <c r="GU68">
        <v>32.1875</v>
      </c>
      <c r="GV68">
        <v>1</v>
      </c>
      <c r="GW68">
        <v>0.214662</v>
      </c>
      <c r="GX68">
        <v>1.58491</v>
      </c>
      <c r="GY68">
        <v>20.2536</v>
      </c>
      <c r="GZ68">
        <v>5.21879</v>
      </c>
      <c r="HA68">
        <v>11.9131</v>
      </c>
      <c r="HB68">
        <v>4.9627</v>
      </c>
      <c r="HC68">
        <v>3.29103</v>
      </c>
      <c r="HD68">
        <v>9999</v>
      </c>
      <c r="HE68">
        <v>9999</v>
      </c>
      <c r="HF68">
        <v>9999</v>
      </c>
      <c r="HG68">
        <v>999.9</v>
      </c>
      <c r="HH68">
        <v>1.87707</v>
      </c>
      <c r="HI68">
        <v>1.87532</v>
      </c>
      <c r="HJ68">
        <v>1.87408</v>
      </c>
      <c r="HK68">
        <v>1.87331</v>
      </c>
      <c r="HL68">
        <v>1.87473</v>
      </c>
      <c r="HM68">
        <v>1.86966</v>
      </c>
      <c r="HN68">
        <v>1.87393</v>
      </c>
      <c r="HO68">
        <v>1.87897</v>
      </c>
      <c r="HP68">
        <v>0</v>
      </c>
      <c r="HQ68">
        <v>0</v>
      </c>
      <c r="HR68">
        <v>0</v>
      </c>
      <c r="HS68">
        <v>0</v>
      </c>
      <c r="HT68" t="s">
        <v>416</v>
      </c>
      <c r="HU68" t="s">
        <v>417</v>
      </c>
      <c r="HV68" t="s">
        <v>418</v>
      </c>
      <c r="HW68" t="s">
        <v>419</v>
      </c>
      <c r="HX68" t="s">
        <v>419</v>
      </c>
      <c r="HY68" t="s">
        <v>418</v>
      </c>
      <c r="HZ68">
        <v>0</v>
      </c>
      <c r="IA68">
        <v>100</v>
      </c>
      <c r="IB68">
        <v>100</v>
      </c>
      <c r="IC68">
        <v>1.238</v>
      </c>
      <c r="ID68">
        <v>0.4474</v>
      </c>
      <c r="IE68">
        <v>1.14853997414116</v>
      </c>
      <c r="IF68">
        <v>0.0006505169527216642</v>
      </c>
      <c r="IG68">
        <v>-9.946525650119643E-07</v>
      </c>
      <c r="IH68">
        <v>9.726639054903232E-11</v>
      </c>
      <c r="II68">
        <v>-0.117183555067157</v>
      </c>
      <c r="IJ68">
        <v>-0.001002495894158835</v>
      </c>
      <c r="IK68">
        <v>0.0007384742138202362</v>
      </c>
      <c r="IL68">
        <v>2.770066711642725E-07</v>
      </c>
      <c r="IM68">
        <v>0</v>
      </c>
      <c r="IN68">
        <v>1810</v>
      </c>
      <c r="IO68">
        <v>1</v>
      </c>
      <c r="IP68">
        <v>29</v>
      </c>
      <c r="IQ68">
        <v>0.5</v>
      </c>
      <c r="IR68">
        <v>0.5</v>
      </c>
      <c r="IS68">
        <v>0.6140139999999999</v>
      </c>
      <c r="IT68">
        <v>2.44995</v>
      </c>
      <c r="IU68">
        <v>1.42578</v>
      </c>
      <c r="IV68">
        <v>2.27051</v>
      </c>
      <c r="IW68">
        <v>1.54785</v>
      </c>
      <c r="IX68">
        <v>2.47803</v>
      </c>
      <c r="IY68">
        <v>37.6987</v>
      </c>
      <c r="IZ68">
        <v>14.386</v>
      </c>
      <c r="JA68">
        <v>18</v>
      </c>
      <c r="JB68">
        <v>628.535</v>
      </c>
      <c r="JC68">
        <v>431.386</v>
      </c>
      <c r="JD68">
        <v>28.1144</v>
      </c>
      <c r="JE68">
        <v>29.8418</v>
      </c>
      <c r="JF68">
        <v>29.9999</v>
      </c>
      <c r="JG68">
        <v>29.7258</v>
      </c>
      <c r="JH68">
        <v>29.6466</v>
      </c>
      <c r="JI68">
        <v>12.3067</v>
      </c>
      <c r="JJ68">
        <v>0</v>
      </c>
      <c r="JK68">
        <v>100</v>
      </c>
      <c r="JL68">
        <v>28.1081</v>
      </c>
      <c r="JM68">
        <v>200</v>
      </c>
      <c r="JN68">
        <v>28.5942</v>
      </c>
      <c r="JO68">
        <v>94.6703</v>
      </c>
      <c r="JP68">
        <v>100.785</v>
      </c>
    </row>
    <row r="69" spans="1:276">
      <c r="A69">
        <v>53</v>
      </c>
      <c r="B69">
        <v>1690561590.1</v>
      </c>
      <c r="C69">
        <v>7548.099999904633</v>
      </c>
      <c r="D69" t="s">
        <v>622</v>
      </c>
      <c r="E69" t="s">
        <v>623</v>
      </c>
      <c r="F69" t="s">
        <v>407</v>
      </c>
      <c r="I69" t="s">
        <v>584</v>
      </c>
      <c r="K69" t="s">
        <v>585</v>
      </c>
      <c r="L69" t="s">
        <v>586</v>
      </c>
      <c r="M69">
        <v>1690561590.1</v>
      </c>
      <c r="N69">
        <f>(O69)/1000</f>
        <v>0</v>
      </c>
      <c r="O69">
        <f>1000*CY69*AM69*(CU69-CV69)/(100*CN69*(1000-AM69*CU69))</f>
        <v>0</v>
      </c>
      <c r="P69">
        <f>CY69*AM69*(CT69-CS69*(1000-AM69*CV69)/(1000-AM69*CU69))/(100*CN69)</f>
        <v>0</v>
      </c>
      <c r="Q69">
        <f>CS69 - IF(AM69&gt;1, P69*CN69*100.0/(AO69*DG69), 0)</f>
        <v>0</v>
      </c>
      <c r="R69">
        <f>((X69-N69/2)*Q69-P69)/(X69+N69/2)</f>
        <v>0</v>
      </c>
      <c r="S69">
        <f>R69*(CZ69+DA69)/1000.0</f>
        <v>0</v>
      </c>
      <c r="T69">
        <f>(CS69 - IF(AM69&gt;1, P69*CN69*100.0/(AO69*DG69), 0))*(CZ69+DA69)/1000.0</f>
        <v>0</v>
      </c>
      <c r="U69">
        <f>2.0/((1/W69-1/V69)+SIGN(W69)*SQRT((1/W69-1/V69)*(1/W69-1/V69) + 4*CO69/((CO69+1)*(CO69+1))*(2*1/W69*1/V69-1/V69*1/V69)))</f>
        <v>0</v>
      </c>
      <c r="V69">
        <f>IF(LEFT(CP69,1)&lt;&gt;"0",IF(LEFT(CP69,1)="1",3.0,CQ69),$D$5+$E$5*(DG69*CZ69/($K$5*1000))+$F$5*(DG69*CZ69/($K$5*1000))*MAX(MIN(CN69,$J$5),$I$5)*MAX(MIN(CN69,$J$5),$I$5)+$G$5*MAX(MIN(CN69,$J$5),$I$5)*(DG69*CZ69/($K$5*1000))+$H$5*(DG69*CZ69/($K$5*1000))*(DG69*CZ69/($K$5*1000)))</f>
        <v>0</v>
      </c>
      <c r="W69">
        <f>N69*(1000-(1000*0.61365*exp(17.502*AA69/(240.97+AA69))/(CZ69+DA69)+CU69)/2)/(1000*0.61365*exp(17.502*AA69/(240.97+AA69))/(CZ69+DA69)-CU69)</f>
        <v>0</v>
      </c>
      <c r="X69">
        <f>1/((CO69+1)/(U69/1.6)+1/(V69/1.37)) + CO69/((CO69+1)/(U69/1.6) + CO69/(V69/1.37))</f>
        <v>0</v>
      </c>
      <c r="Y69">
        <f>(CJ69*CM69)</f>
        <v>0</v>
      </c>
      <c r="Z69">
        <f>(DB69+(Y69+2*0.95*5.67E-8*(((DB69+$B$7)+273)^4-(DB69+273)^4)-44100*N69)/(1.84*29.3*V69+8*0.95*5.67E-8*(DB69+273)^3))</f>
        <v>0</v>
      </c>
      <c r="AA69">
        <f>($C$7*DC69+$D$7*DD69+$E$7*Z69)</f>
        <v>0</v>
      </c>
      <c r="AB69">
        <f>0.61365*exp(17.502*AA69/(240.97+AA69))</f>
        <v>0</v>
      </c>
      <c r="AC69">
        <f>(AD69/AE69*100)</f>
        <v>0</v>
      </c>
      <c r="AD69">
        <f>CU69*(CZ69+DA69)/1000</f>
        <v>0</v>
      </c>
      <c r="AE69">
        <f>0.61365*exp(17.502*DB69/(240.97+DB69))</f>
        <v>0</v>
      </c>
      <c r="AF69">
        <f>(AB69-CU69*(CZ69+DA69)/1000)</f>
        <v>0</v>
      </c>
      <c r="AG69">
        <f>(-N69*44100)</f>
        <v>0</v>
      </c>
      <c r="AH69">
        <f>2*29.3*V69*0.92*(DB69-AA69)</f>
        <v>0</v>
      </c>
      <c r="AI69">
        <f>2*0.95*5.67E-8*(((DB69+$B$7)+273)^4-(AA69+273)^4)</f>
        <v>0</v>
      </c>
      <c r="AJ69">
        <f>Y69+AI69+AG69+AH69</f>
        <v>0</v>
      </c>
      <c r="AK69">
        <v>0</v>
      </c>
      <c r="AL69">
        <v>0</v>
      </c>
      <c r="AM69">
        <f>IF(AK69*$H$13&gt;=AO69,1.0,(AO69/(AO69-AK69*$H$13)))</f>
        <v>0</v>
      </c>
      <c r="AN69">
        <f>(AM69-1)*100</f>
        <v>0</v>
      </c>
      <c r="AO69">
        <f>MAX(0,($B$13+$C$13*DG69)/(1+$D$13*DG69)*CZ69/(DB69+273)*$E$13)</f>
        <v>0</v>
      </c>
      <c r="AP69" t="s">
        <v>608</v>
      </c>
      <c r="AQ69">
        <v>10474.2</v>
      </c>
      <c r="AR69">
        <v>583.5056</v>
      </c>
      <c r="AS69">
        <v>2256.61</v>
      </c>
      <c r="AT69">
        <f>1-AR69/AS69</f>
        <v>0</v>
      </c>
      <c r="AU69">
        <v>-1.737640177802159</v>
      </c>
      <c r="AV69" t="s">
        <v>624</v>
      </c>
      <c r="AW69">
        <v>10491</v>
      </c>
      <c r="AX69">
        <v>684.9414</v>
      </c>
      <c r="AY69">
        <v>750.34</v>
      </c>
      <c r="AZ69">
        <f>1-AX69/AY69</f>
        <v>0</v>
      </c>
      <c r="BA69">
        <v>0.5</v>
      </c>
      <c r="BB69">
        <f>CK69</f>
        <v>0</v>
      </c>
      <c r="BC69">
        <f>P69</f>
        <v>0</v>
      </c>
      <c r="BD69">
        <f>AZ69*BA69*BB69</f>
        <v>0</v>
      </c>
      <c r="BE69">
        <f>(BC69-AU69)/BB69</f>
        <v>0</v>
      </c>
      <c r="BF69">
        <f>(AS69-AY69)/AY69</f>
        <v>0</v>
      </c>
      <c r="BG69">
        <f>AR69/(AT69+AR69/AY69)</f>
        <v>0</v>
      </c>
      <c r="BH69" t="s">
        <v>411</v>
      </c>
      <c r="BI69">
        <v>0</v>
      </c>
      <c r="BJ69">
        <f>IF(BI69&lt;&gt;0, BI69, BG69)</f>
        <v>0</v>
      </c>
      <c r="BK69">
        <f>1-BJ69/AY69</f>
        <v>0</v>
      </c>
      <c r="BL69">
        <f>(AY69-AX69)/(AY69-BJ69)</f>
        <v>0</v>
      </c>
      <c r="BM69">
        <f>(AS69-AY69)/(AS69-BJ69)</f>
        <v>0</v>
      </c>
      <c r="BN69">
        <f>(AY69-AX69)/(AY69-AR69)</f>
        <v>0</v>
      </c>
      <c r="BO69">
        <f>(AS69-AY69)/(AS69-AR69)</f>
        <v>0</v>
      </c>
      <c r="BP69">
        <f>(BL69*BJ69/AX69)</f>
        <v>0</v>
      </c>
      <c r="BQ69">
        <f>(1-BP69)</f>
        <v>0</v>
      </c>
      <c r="BR69" t="s">
        <v>411</v>
      </c>
      <c r="BS69" t="s">
        <v>411</v>
      </c>
      <c r="BT69" t="s">
        <v>411</v>
      </c>
      <c r="BU69" t="s">
        <v>411</v>
      </c>
      <c r="BV69" t="s">
        <v>411</v>
      </c>
      <c r="BW69" t="s">
        <v>411</v>
      </c>
      <c r="BX69" t="s">
        <v>411</v>
      </c>
      <c r="BY69" t="s">
        <v>411</v>
      </c>
      <c r="BZ69" t="s">
        <v>411</v>
      </c>
      <c r="CA69" t="s">
        <v>411</v>
      </c>
      <c r="CB69" t="s">
        <v>411</v>
      </c>
      <c r="CC69" t="s">
        <v>411</v>
      </c>
      <c r="CD69" t="s">
        <v>411</v>
      </c>
      <c r="CE69" t="s">
        <v>411</v>
      </c>
      <c r="CF69" t="s">
        <v>411</v>
      </c>
      <c r="CG69" t="s">
        <v>411</v>
      </c>
      <c r="CH69" t="s">
        <v>411</v>
      </c>
      <c r="CI69" t="s">
        <v>411</v>
      </c>
      <c r="CJ69">
        <f>$B$11*DH69+$C$11*DI69+$F$11*DT69*(1-DW69)</f>
        <v>0</v>
      </c>
      <c r="CK69">
        <f>CJ69*CL69</f>
        <v>0</v>
      </c>
      <c r="CL69">
        <f>($B$11*$D$9+$C$11*$D$9+$F$11*((EG69+DY69)/MAX(EG69+DY69+EH69, 0.1)*$I$9+EH69/MAX(EG69+DY69+EH69, 0.1)*$J$9))/($B$11+$C$11+$F$11)</f>
        <v>0</v>
      </c>
      <c r="CM69">
        <f>($B$11*$K$9+$C$11*$K$9+$F$11*((EG69+DY69)/MAX(EG69+DY69+EH69, 0.1)*$P$9+EH69/MAX(EG69+DY69+EH69, 0.1)*$Q$9))/($B$11+$C$11+$F$11)</f>
        <v>0</v>
      </c>
      <c r="CN69">
        <v>6</v>
      </c>
      <c r="CO69">
        <v>0.5</v>
      </c>
      <c r="CP69" t="s">
        <v>413</v>
      </c>
      <c r="CQ69">
        <v>2</v>
      </c>
      <c r="CR69">
        <v>1690561590.1</v>
      </c>
      <c r="CS69">
        <v>99.2974</v>
      </c>
      <c r="CT69">
        <v>99.9813</v>
      </c>
      <c r="CU69">
        <v>28.4469</v>
      </c>
      <c r="CV69">
        <v>27.6999</v>
      </c>
      <c r="CW69">
        <v>98.08710000000001</v>
      </c>
      <c r="CX69">
        <v>28.0084</v>
      </c>
      <c r="CY69">
        <v>600.145</v>
      </c>
      <c r="CZ69">
        <v>101.323</v>
      </c>
      <c r="DA69">
        <v>0.09927510000000001</v>
      </c>
      <c r="DB69">
        <v>28.5737</v>
      </c>
      <c r="DC69">
        <v>28.8474</v>
      </c>
      <c r="DD69">
        <v>999.9</v>
      </c>
      <c r="DE69">
        <v>0</v>
      </c>
      <c r="DF69">
        <v>0</v>
      </c>
      <c r="DG69">
        <v>10050</v>
      </c>
      <c r="DH69">
        <v>0</v>
      </c>
      <c r="DI69">
        <v>1061.8</v>
      </c>
      <c r="DJ69">
        <v>-0.683868</v>
      </c>
      <c r="DK69">
        <v>102.205</v>
      </c>
      <c r="DL69">
        <v>102.83</v>
      </c>
      <c r="DM69">
        <v>0.747053</v>
      </c>
      <c r="DN69">
        <v>99.9813</v>
      </c>
      <c r="DO69">
        <v>27.6999</v>
      </c>
      <c r="DP69">
        <v>2.88232</v>
      </c>
      <c r="DQ69">
        <v>2.80663</v>
      </c>
      <c r="DR69">
        <v>23.3633</v>
      </c>
      <c r="DS69">
        <v>22.9231</v>
      </c>
      <c r="DT69">
        <v>1500.12</v>
      </c>
      <c r="DU69">
        <v>0.972996</v>
      </c>
      <c r="DV69">
        <v>0.0270037</v>
      </c>
      <c r="DW69">
        <v>0</v>
      </c>
      <c r="DX69">
        <v>684.453</v>
      </c>
      <c r="DY69">
        <v>4.99931</v>
      </c>
      <c r="DZ69">
        <v>11590</v>
      </c>
      <c r="EA69">
        <v>13260.3</v>
      </c>
      <c r="EB69">
        <v>37.187</v>
      </c>
      <c r="EC69">
        <v>38.25</v>
      </c>
      <c r="ED69">
        <v>37.437</v>
      </c>
      <c r="EE69">
        <v>38.062</v>
      </c>
      <c r="EF69">
        <v>38.5</v>
      </c>
      <c r="EG69">
        <v>1454.75</v>
      </c>
      <c r="EH69">
        <v>40.37</v>
      </c>
      <c r="EI69">
        <v>0</v>
      </c>
      <c r="EJ69">
        <v>85.69999980926514</v>
      </c>
      <c r="EK69">
        <v>0</v>
      </c>
      <c r="EL69">
        <v>684.9414</v>
      </c>
      <c r="EM69">
        <v>-2.02292306414877</v>
      </c>
      <c r="EN69">
        <v>-76.25384627199195</v>
      </c>
      <c r="EO69">
        <v>11596.504</v>
      </c>
      <c r="EP69">
        <v>15</v>
      </c>
      <c r="EQ69">
        <v>1690561566.1</v>
      </c>
      <c r="ER69" t="s">
        <v>625</v>
      </c>
      <c r="ES69">
        <v>1690561563.1</v>
      </c>
      <c r="ET69">
        <v>1690561566.1</v>
      </c>
      <c r="EU69">
        <v>45</v>
      </c>
      <c r="EV69">
        <v>0.008</v>
      </c>
      <c r="EW69">
        <v>-0.002</v>
      </c>
      <c r="EX69">
        <v>1.211</v>
      </c>
      <c r="EY69">
        <v>0.408</v>
      </c>
      <c r="EZ69">
        <v>100</v>
      </c>
      <c r="FA69">
        <v>28</v>
      </c>
      <c r="FB69">
        <v>0.15</v>
      </c>
      <c r="FC69">
        <v>0.09</v>
      </c>
      <c r="FD69">
        <v>-0.680975425</v>
      </c>
      <c r="FE69">
        <v>-0.4377689943714792</v>
      </c>
      <c r="FF69">
        <v>0.0824007376917487</v>
      </c>
      <c r="FG69">
        <v>1</v>
      </c>
      <c r="FH69">
        <v>99.27964999999999</v>
      </c>
      <c r="FI69">
        <v>0.262315461624236</v>
      </c>
      <c r="FJ69">
        <v>0.02175848876492432</v>
      </c>
      <c r="FK69">
        <v>1</v>
      </c>
      <c r="FL69">
        <v>0.760375575</v>
      </c>
      <c r="FM69">
        <v>0.1889250619136962</v>
      </c>
      <c r="FN69">
        <v>0.0722721587251576</v>
      </c>
      <c r="FO69">
        <v>1</v>
      </c>
      <c r="FP69">
        <v>28.47147</v>
      </c>
      <c r="FQ69">
        <v>-0.1399982202447935</v>
      </c>
      <c r="FR69">
        <v>0.0103521060659173</v>
      </c>
      <c r="FS69">
        <v>1</v>
      </c>
      <c r="FT69">
        <v>4</v>
      </c>
      <c r="FU69">
        <v>4</v>
      </c>
      <c r="FV69" t="s">
        <v>415</v>
      </c>
      <c r="FW69">
        <v>3.17505</v>
      </c>
      <c r="FX69">
        <v>2.79667</v>
      </c>
      <c r="FY69">
        <v>0.0289844</v>
      </c>
      <c r="FZ69">
        <v>0.0297005</v>
      </c>
      <c r="GA69">
        <v>0.134315</v>
      </c>
      <c r="GB69">
        <v>0.133099</v>
      </c>
      <c r="GC69">
        <v>30176.3</v>
      </c>
      <c r="GD69">
        <v>24040.1</v>
      </c>
      <c r="GE69">
        <v>29057.7</v>
      </c>
      <c r="GF69">
        <v>24281.2</v>
      </c>
      <c r="GG69">
        <v>31978.3</v>
      </c>
      <c r="GH69">
        <v>30705.9</v>
      </c>
      <c r="GI69">
        <v>40085.4</v>
      </c>
      <c r="GJ69">
        <v>39617.3</v>
      </c>
      <c r="GK69">
        <v>2.13283</v>
      </c>
      <c r="GL69">
        <v>1.84378</v>
      </c>
      <c r="GM69">
        <v>0.0977628</v>
      </c>
      <c r="GN69">
        <v>0</v>
      </c>
      <c r="GO69">
        <v>27.2514</v>
      </c>
      <c r="GP69">
        <v>999.9</v>
      </c>
      <c r="GQ69">
        <v>56.9</v>
      </c>
      <c r="GR69">
        <v>33.8</v>
      </c>
      <c r="GS69">
        <v>29.6711</v>
      </c>
      <c r="GT69">
        <v>61.8925</v>
      </c>
      <c r="GU69">
        <v>32.3718</v>
      </c>
      <c r="GV69">
        <v>1</v>
      </c>
      <c r="GW69">
        <v>0.205597</v>
      </c>
      <c r="GX69">
        <v>1.30459</v>
      </c>
      <c r="GY69">
        <v>20.2599</v>
      </c>
      <c r="GZ69">
        <v>5.22777</v>
      </c>
      <c r="HA69">
        <v>11.9107</v>
      </c>
      <c r="HB69">
        <v>4.96375</v>
      </c>
      <c r="HC69">
        <v>3.292</v>
      </c>
      <c r="HD69">
        <v>9999</v>
      </c>
      <c r="HE69">
        <v>9999</v>
      </c>
      <c r="HF69">
        <v>9999</v>
      </c>
      <c r="HG69">
        <v>999.9</v>
      </c>
      <c r="HH69">
        <v>1.8771</v>
      </c>
      <c r="HI69">
        <v>1.87532</v>
      </c>
      <c r="HJ69">
        <v>1.87408</v>
      </c>
      <c r="HK69">
        <v>1.87332</v>
      </c>
      <c r="HL69">
        <v>1.87476</v>
      </c>
      <c r="HM69">
        <v>1.86966</v>
      </c>
      <c r="HN69">
        <v>1.87391</v>
      </c>
      <c r="HO69">
        <v>1.87897</v>
      </c>
      <c r="HP69">
        <v>0</v>
      </c>
      <c r="HQ69">
        <v>0</v>
      </c>
      <c r="HR69">
        <v>0</v>
      </c>
      <c r="HS69">
        <v>0</v>
      </c>
      <c r="HT69" t="s">
        <v>416</v>
      </c>
      <c r="HU69" t="s">
        <v>417</v>
      </c>
      <c r="HV69" t="s">
        <v>418</v>
      </c>
      <c r="HW69" t="s">
        <v>419</v>
      </c>
      <c r="HX69" t="s">
        <v>419</v>
      </c>
      <c r="HY69" t="s">
        <v>418</v>
      </c>
      <c r="HZ69">
        <v>0</v>
      </c>
      <c r="IA69">
        <v>100</v>
      </c>
      <c r="IB69">
        <v>100</v>
      </c>
      <c r="IC69">
        <v>1.21</v>
      </c>
      <c r="ID69">
        <v>0.4385</v>
      </c>
      <c r="IE69">
        <v>1.156061891353902</v>
      </c>
      <c r="IF69">
        <v>0.0006505169527216642</v>
      </c>
      <c r="IG69">
        <v>-9.946525650119643E-07</v>
      </c>
      <c r="IH69">
        <v>9.726639054903232E-11</v>
      </c>
      <c r="II69">
        <v>-0.1188145120919415</v>
      </c>
      <c r="IJ69">
        <v>-0.001002495894158835</v>
      </c>
      <c r="IK69">
        <v>0.0007384742138202362</v>
      </c>
      <c r="IL69">
        <v>2.770066711642725E-07</v>
      </c>
      <c r="IM69">
        <v>0</v>
      </c>
      <c r="IN69">
        <v>1810</v>
      </c>
      <c r="IO69">
        <v>1</v>
      </c>
      <c r="IP69">
        <v>29</v>
      </c>
      <c r="IQ69">
        <v>0.5</v>
      </c>
      <c r="IR69">
        <v>0.4</v>
      </c>
      <c r="IS69">
        <v>0.378418</v>
      </c>
      <c r="IT69">
        <v>2.47925</v>
      </c>
      <c r="IU69">
        <v>1.42578</v>
      </c>
      <c r="IV69">
        <v>2.27051</v>
      </c>
      <c r="IW69">
        <v>1.54785</v>
      </c>
      <c r="IX69">
        <v>2.38281</v>
      </c>
      <c r="IY69">
        <v>37.7711</v>
      </c>
      <c r="IZ69">
        <v>14.3772</v>
      </c>
      <c r="JA69">
        <v>18</v>
      </c>
      <c r="JB69">
        <v>628.429</v>
      </c>
      <c r="JC69">
        <v>431.379</v>
      </c>
      <c r="JD69">
        <v>26.2539</v>
      </c>
      <c r="JE69">
        <v>29.8156</v>
      </c>
      <c r="JF69">
        <v>30</v>
      </c>
      <c r="JG69">
        <v>29.7226</v>
      </c>
      <c r="JH69">
        <v>29.6516</v>
      </c>
      <c r="JI69">
        <v>7.59443</v>
      </c>
      <c r="JJ69">
        <v>0</v>
      </c>
      <c r="JK69">
        <v>100</v>
      </c>
      <c r="JL69">
        <v>26.2311</v>
      </c>
      <c r="JM69">
        <v>100</v>
      </c>
      <c r="JN69">
        <v>28.5942</v>
      </c>
      <c r="JO69">
        <v>94.68210000000001</v>
      </c>
      <c r="JP69">
        <v>100.792</v>
      </c>
    </row>
    <row r="70" spans="1:276">
      <c r="A70">
        <v>54</v>
      </c>
      <c r="B70">
        <v>1690561678.1</v>
      </c>
      <c r="C70">
        <v>7636.099999904633</v>
      </c>
      <c r="D70" t="s">
        <v>626</v>
      </c>
      <c r="E70" t="s">
        <v>627</v>
      </c>
      <c r="F70" t="s">
        <v>407</v>
      </c>
      <c r="I70" t="s">
        <v>584</v>
      </c>
      <c r="K70" t="s">
        <v>585</v>
      </c>
      <c r="L70" t="s">
        <v>586</v>
      </c>
      <c r="M70">
        <v>1690561678.1</v>
      </c>
      <c r="N70">
        <f>(O70)/1000</f>
        <v>0</v>
      </c>
      <c r="O70">
        <f>1000*CY70*AM70*(CU70-CV70)/(100*CN70*(1000-AM70*CU70))</f>
        <v>0</v>
      </c>
      <c r="P70">
        <f>CY70*AM70*(CT70-CS70*(1000-AM70*CV70)/(1000-AM70*CU70))/(100*CN70)</f>
        <v>0</v>
      </c>
      <c r="Q70">
        <f>CS70 - IF(AM70&gt;1, P70*CN70*100.0/(AO70*DG70), 0)</f>
        <v>0</v>
      </c>
      <c r="R70">
        <f>((X70-N70/2)*Q70-P70)/(X70+N70/2)</f>
        <v>0</v>
      </c>
      <c r="S70">
        <f>R70*(CZ70+DA70)/1000.0</f>
        <v>0</v>
      </c>
      <c r="T70">
        <f>(CS70 - IF(AM70&gt;1, P70*CN70*100.0/(AO70*DG70), 0))*(CZ70+DA70)/1000.0</f>
        <v>0</v>
      </c>
      <c r="U70">
        <f>2.0/((1/W70-1/V70)+SIGN(W70)*SQRT((1/W70-1/V70)*(1/W70-1/V70) + 4*CO70/((CO70+1)*(CO70+1))*(2*1/W70*1/V70-1/V70*1/V70)))</f>
        <v>0</v>
      </c>
      <c r="V70">
        <f>IF(LEFT(CP70,1)&lt;&gt;"0",IF(LEFT(CP70,1)="1",3.0,CQ70),$D$5+$E$5*(DG70*CZ70/($K$5*1000))+$F$5*(DG70*CZ70/($K$5*1000))*MAX(MIN(CN70,$J$5),$I$5)*MAX(MIN(CN70,$J$5),$I$5)+$G$5*MAX(MIN(CN70,$J$5),$I$5)*(DG70*CZ70/($K$5*1000))+$H$5*(DG70*CZ70/($K$5*1000))*(DG70*CZ70/($K$5*1000)))</f>
        <v>0</v>
      </c>
      <c r="W70">
        <f>N70*(1000-(1000*0.61365*exp(17.502*AA70/(240.97+AA70))/(CZ70+DA70)+CU70)/2)/(1000*0.61365*exp(17.502*AA70/(240.97+AA70))/(CZ70+DA70)-CU70)</f>
        <v>0</v>
      </c>
      <c r="X70">
        <f>1/((CO70+1)/(U70/1.6)+1/(V70/1.37)) + CO70/((CO70+1)/(U70/1.6) + CO70/(V70/1.37))</f>
        <v>0</v>
      </c>
      <c r="Y70">
        <f>(CJ70*CM70)</f>
        <v>0</v>
      </c>
      <c r="Z70">
        <f>(DB70+(Y70+2*0.95*5.67E-8*(((DB70+$B$7)+273)^4-(DB70+273)^4)-44100*N70)/(1.84*29.3*V70+8*0.95*5.67E-8*(DB70+273)^3))</f>
        <v>0</v>
      </c>
      <c r="AA70">
        <f>($C$7*DC70+$D$7*DD70+$E$7*Z70)</f>
        <v>0</v>
      </c>
      <c r="AB70">
        <f>0.61365*exp(17.502*AA70/(240.97+AA70))</f>
        <v>0</v>
      </c>
      <c r="AC70">
        <f>(AD70/AE70*100)</f>
        <v>0</v>
      </c>
      <c r="AD70">
        <f>CU70*(CZ70+DA70)/1000</f>
        <v>0</v>
      </c>
      <c r="AE70">
        <f>0.61365*exp(17.502*DB70/(240.97+DB70))</f>
        <v>0</v>
      </c>
      <c r="AF70">
        <f>(AB70-CU70*(CZ70+DA70)/1000)</f>
        <v>0</v>
      </c>
      <c r="AG70">
        <f>(-N70*44100)</f>
        <v>0</v>
      </c>
      <c r="AH70">
        <f>2*29.3*V70*0.92*(DB70-AA70)</f>
        <v>0</v>
      </c>
      <c r="AI70">
        <f>2*0.95*5.67E-8*(((DB70+$B$7)+273)^4-(AA70+273)^4)</f>
        <v>0</v>
      </c>
      <c r="AJ70">
        <f>Y70+AI70+AG70+AH70</f>
        <v>0</v>
      </c>
      <c r="AK70">
        <v>0</v>
      </c>
      <c r="AL70">
        <v>0</v>
      </c>
      <c r="AM70">
        <f>IF(AK70*$H$13&gt;=AO70,1.0,(AO70/(AO70-AK70*$H$13)))</f>
        <v>0</v>
      </c>
      <c r="AN70">
        <f>(AM70-1)*100</f>
        <v>0</v>
      </c>
      <c r="AO70">
        <f>MAX(0,($B$13+$C$13*DG70)/(1+$D$13*DG70)*CZ70/(DB70+273)*$E$13)</f>
        <v>0</v>
      </c>
      <c r="AP70" t="s">
        <v>608</v>
      </c>
      <c r="AQ70">
        <v>10474.2</v>
      </c>
      <c r="AR70">
        <v>583.5056</v>
      </c>
      <c r="AS70">
        <v>2256.61</v>
      </c>
      <c r="AT70">
        <f>1-AR70/AS70</f>
        <v>0</v>
      </c>
      <c r="AU70">
        <v>-1.737640177802159</v>
      </c>
      <c r="AV70" t="s">
        <v>628</v>
      </c>
      <c r="AW70">
        <v>10491.4</v>
      </c>
      <c r="AX70">
        <v>685.7432799999999</v>
      </c>
      <c r="AY70">
        <v>745.08</v>
      </c>
      <c r="AZ70">
        <f>1-AX70/AY70</f>
        <v>0</v>
      </c>
      <c r="BA70">
        <v>0.5</v>
      </c>
      <c r="BB70">
        <f>CK70</f>
        <v>0</v>
      </c>
      <c r="BC70">
        <f>P70</f>
        <v>0</v>
      </c>
      <c r="BD70">
        <f>AZ70*BA70*BB70</f>
        <v>0</v>
      </c>
      <c r="BE70">
        <f>(BC70-AU70)/BB70</f>
        <v>0</v>
      </c>
      <c r="BF70">
        <f>(AS70-AY70)/AY70</f>
        <v>0</v>
      </c>
      <c r="BG70">
        <f>AR70/(AT70+AR70/AY70)</f>
        <v>0</v>
      </c>
      <c r="BH70" t="s">
        <v>411</v>
      </c>
      <c r="BI70">
        <v>0</v>
      </c>
      <c r="BJ70">
        <f>IF(BI70&lt;&gt;0, BI70, BG70)</f>
        <v>0</v>
      </c>
      <c r="BK70">
        <f>1-BJ70/AY70</f>
        <v>0</v>
      </c>
      <c r="BL70">
        <f>(AY70-AX70)/(AY70-BJ70)</f>
        <v>0</v>
      </c>
      <c r="BM70">
        <f>(AS70-AY70)/(AS70-BJ70)</f>
        <v>0</v>
      </c>
      <c r="BN70">
        <f>(AY70-AX70)/(AY70-AR70)</f>
        <v>0</v>
      </c>
      <c r="BO70">
        <f>(AS70-AY70)/(AS70-AR70)</f>
        <v>0</v>
      </c>
      <c r="BP70">
        <f>(BL70*BJ70/AX70)</f>
        <v>0</v>
      </c>
      <c r="BQ70">
        <f>(1-BP70)</f>
        <v>0</v>
      </c>
      <c r="BR70" t="s">
        <v>411</v>
      </c>
      <c r="BS70" t="s">
        <v>411</v>
      </c>
      <c r="BT70" t="s">
        <v>411</v>
      </c>
      <c r="BU70" t="s">
        <v>411</v>
      </c>
      <c r="BV70" t="s">
        <v>411</v>
      </c>
      <c r="BW70" t="s">
        <v>411</v>
      </c>
      <c r="BX70" t="s">
        <v>411</v>
      </c>
      <c r="BY70" t="s">
        <v>411</v>
      </c>
      <c r="BZ70" t="s">
        <v>411</v>
      </c>
      <c r="CA70" t="s">
        <v>411</v>
      </c>
      <c r="CB70" t="s">
        <v>411</v>
      </c>
      <c r="CC70" t="s">
        <v>411</v>
      </c>
      <c r="CD70" t="s">
        <v>411</v>
      </c>
      <c r="CE70" t="s">
        <v>411</v>
      </c>
      <c r="CF70" t="s">
        <v>411</v>
      </c>
      <c r="CG70" t="s">
        <v>411</v>
      </c>
      <c r="CH70" t="s">
        <v>411</v>
      </c>
      <c r="CI70" t="s">
        <v>411</v>
      </c>
      <c r="CJ70">
        <f>$B$11*DH70+$C$11*DI70+$F$11*DT70*(1-DW70)</f>
        <v>0</v>
      </c>
      <c r="CK70">
        <f>CJ70*CL70</f>
        <v>0</v>
      </c>
      <c r="CL70">
        <f>($B$11*$D$9+$C$11*$D$9+$F$11*((EG70+DY70)/MAX(EG70+DY70+EH70, 0.1)*$I$9+EH70/MAX(EG70+DY70+EH70, 0.1)*$J$9))/($B$11+$C$11+$F$11)</f>
        <v>0</v>
      </c>
      <c r="CM70">
        <f>($B$11*$K$9+$C$11*$K$9+$F$11*((EG70+DY70)/MAX(EG70+DY70+EH70, 0.1)*$P$9+EH70/MAX(EG70+DY70+EH70, 0.1)*$Q$9))/($B$11+$C$11+$F$11)</f>
        <v>0</v>
      </c>
      <c r="CN70">
        <v>6</v>
      </c>
      <c r="CO70">
        <v>0.5</v>
      </c>
      <c r="CP70" t="s">
        <v>413</v>
      </c>
      <c r="CQ70">
        <v>2</v>
      </c>
      <c r="CR70">
        <v>1690561678.1</v>
      </c>
      <c r="CS70">
        <v>50.4394</v>
      </c>
      <c r="CT70">
        <v>49.9968</v>
      </c>
      <c r="CU70">
        <v>28.5224</v>
      </c>
      <c r="CV70">
        <v>27.7926</v>
      </c>
      <c r="CW70">
        <v>49.1384</v>
      </c>
      <c r="CX70">
        <v>28.0803</v>
      </c>
      <c r="CY70">
        <v>600.179</v>
      </c>
      <c r="CZ70">
        <v>101.325</v>
      </c>
      <c r="DA70">
        <v>0.09971389999999999</v>
      </c>
      <c r="DB70">
        <v>28.1986</v>
      </c>
      <c r="DC70">
        <v>28.4528</v>
      </c>
      <c r="DD70">
        <v>999.9</v>
      </c>
      <c r="DE70">
        <v>0</v>
      </c>
      <c r="DF70">
        <v>0</v>
      </c>
      <c r="DG70">
        <v>10016.9</v>
      </c>
      <c r="DH70">
        <v>0</v>
      </c>
      <c r="DI70">
        <v>1075.15</v>
      </c>
      <c r="DJ70">
        <v>0.4426</v>
      </c>
      <c r="DK70">
        <v>51.9203</v>
      </c>
      <c r="DL70">
        <v>51.426</v>
      </c>
      <c r="DM70">
        <v>0.729891</v>
      </c>
      <c r="DN70">
        <v>49.9968</v>
      </c>
      <c r="DO70">
        <v>27.7926</v>
      </c>
      <c r="DP70">
        <v>2.89003</v>
      </c>
      <c r="DQ70">
        <v>2.81607</v>
      </c>
      <c r="DR70">
        <v>23.4075</v>
      </c>
      <c r="DS70">
        <v>22.9786</v>
      </c>
      <c r="DT70">
        <v>1499.88</v>
      </c>
      <c r="DU70">
        <v>0.972996</v>
      </c>
      <c r="DV70">
        <v>0.0270037</v>
      </c>
      <c r="DW70">
        <v>0</v>
      </c>
      <c r="DX70">
        <v>685.8920000000001</v>
      </c>
      <c r="DY70">
        <v>4.99931</v>
      </c>
      <c r="DZ70">
        <v>11448.1</v>
      </c>
      <c r="EA70">
        <v>13258.2</v>
      </c>
      <c r="EB70">
        <v>37.187</v>
      </c>
      <c r="EC70">
        <v>38.312</v>
      </c>
      <c r="ED70">
        <v>37.437</v>
      </c>
      <c r="EE70">
        <v>38.125</v>
      </c>
      <c r="EF70">
        <v>38.562</v>
      </c>
      <c r="EG70">
        <v>1454.51</v>
      </c>
      <c r="EH70">
        <v>40.37</v>
      </c>
      <c r="EI70">
        <v>0</v>
      </c>
      <c r="EJ70">
        <v>87.70000004768372</v>
      </c>
      <c r="EK70">
        <v>0</v>
      </c>
      <c r="EL70">
        <v>685.7432799999999</v>
      </c>
      <c r="EM70">
        <v>-1.244615367619284</v>
      </c>
      <c r="EN70">
        <v>69.56153807270573</v>
      </c>
      <c r="EO70">
        <v>11444.716</v>
      </c>
      <c r="EP70">
        <v>15</v>
      </c>
      <c r="EQ70">
        <v>1690561653.1</v>
      </c>
      <c r="ER70" t="s">
        <v>629</v>
      </c>
      <c r="ES70">
        <v>1690561650.1</v>
      </c>
      <c r="ET70">
        <v>1690561653.1</v>
      </c>
      <c r="EU70">
        <v>46</v>
      </c>
      <c r="EV70">
        <v>0.115</v>
      </c>
      <c r="EW70">
        <v>0.001</v>
      </c>
      <c r="EX70">
        <v>1.301</v>
      </c>
      <c r="EY70">
        <v>0.412</v>
      </c>
      <c r="EZ70">
        <v>50</v>
      </c>
      <c r="FA70">
        <v>28</v>
      </c>
      <c r="FB70">
        <v>0.31</v>
      </c>
      <c r="FC70">
        <v>0.13</v>
      </c>
      <c r="FD70">
        <v>0.42257565</v>
      </c>
      <c r="FE70">
        <v>0.03256050281425808</v>
      </c>
      <c r="FF70">
        <v>0.02012939298457606</v>
      </c>
      <c r="FG70">
        <v>1</v>
      </c>
      <c r="FH70">
        <v>50.42379666666666</v>
      </c>
      <c r="FI70">
        <v>0.3388591768632366</v>
      </c>
      <c r="FJ70">
        <v>0.0259307730098601</v>
      </c>
      <c r="FK70">
        <v>1</v>
      </c>
      <c r="FL70">
        <v>0.6710119750000001</v>
      </c>
      <c r="FM70">
        <v>0.2919854746716679</v>
      </c>
      <c r="FN70">
        <v>0.03453051132512194</v>
      </c>
      <c r="FO70">
        <v>1</v>
      </c>
      <c r="FP70">
        <v>28.42916666666667</v>
      </c>
      <c r="FQ70">
        <v>0.3828146829810398</v>
      </c>
      <c r="FR70">
        <v>0.02989522072543061</v>
      </c>
      <c r="FS70">
        <v>1</v>
      </c>
      <c r="FT70">
        <v>4</v>
      </c>
      <c r="FU70">
        <v>4</v>
      </c>
      <c r="FV70" t="s">
        <v>415</v>
      </c>
      <c r="FW70">
        <v>3.17513</v>
      </c>
      <c r="FX70">
        <v>2.79683</v>
      </c>
      <c r="FY70">
        <v>0.0146333</v>
      </c>
      <c r="FZ70">
        <v>0.0149767</v>
      </c>
      <c r="GA70">
        <v>0.134549</v>
      </c>
      <c r="GB70">
        <v>0.133398</v>
      </c>
      <c r="GC70">
        <v>30621.7</v>
      </c>
      <c r="GD70">
        <v>24405.9</v>
      </c>
      <c r="GE70">
        <v>29057.2</v>
      </c>
      <c r="GF70">
        <v>24282.2</v>
      </c>
      <c r="GG70">
        <v>31968.6</v>
      </c>
      <c r="GH70">
        <v>30695.8</v>
      </c>
      <c r="GI70">
        <v>40085</v>
      </c>
      <c r="GJ70">
        <v>39618.8</v>
      </c>
      <c r="GK70">
        <v>2.1329</v>
      </c>
      <c r="GL70">
        <v>1.84282</v>
      </c>
      <c r="GM70">
        <v>0.0792369</v>
      </c>
      <c r="GN70">
        <v>0</v>
      </c>
      <c r="GO70">
        <v>27.1587</v>
      </c>
      <c r="GP70">
        <v>999.9</v>
      </c>
      <c r="GQ70">
        <v>56.9</v>
      </c>
      <c r="GR70">
        <v>33.8</v>
      </c>
      <c r="GS70">
        <v>29.6694</v>
      </c>
      <c r="GT70">
        <v>62.5425</v>
      </c>
      <c r="GU70">
        <v>32.9247</v>
      </c>
      <c r="GV70">
        <v>1</v>
      </c>
      <c r="GW70">
        <v>0.202083</v>
      </c>
      <c r="GX70">
        <v>-0.711582</v>
      </c>
      <c r="GY70">
        <v>20.2626</v>
      </c>
      <c r="GZ70">
        <v>5.22238</v>
      </c>
      <c r="HA70">
        <v>11.9089</v>
      </c>
      <c r="HB70">
        <v>4.96305</v>
      </c>
      <c r="HC70">
        <v>3.29122</v>
      </c>
      <c r="HD70">
        <v>9999</v>
      </c>
      <c r="HE70">
        <v>9999</v>
      </c>
      <c r="HF70">
        <v>9999</v>
      </c>
      <c r="HG70">
        <v>999.9</v>
      </c>
      <c r="HH70">
        <v>1.87713</v>
      </c>
      <c r="HI70">
        <v>1.87531</v>
      </c>
      <c r="HJ70">
        <v>1.87408</v>
      </c>
      <c r="HK70">
        <v>1.87332</v>
      </c>
      <c r="HL70">
        <v>1.87472</v>
      </c>
      <c r="HM70">
        <v>1.86972</v>
      </c>
      <c r="HN70">
        <v>1.87392</v>
      </c>
      <c r="HO70">
        <v>1.87897</v>
      </c>
      <c r="HP70">
        <v>0</v>
      </c>
      <c r="HQ70">
        <v>0</v>
      </c>
      <c r="HR70">
        <v>0</v>
      </c>
      <c r="HS70">
        <v>0</v>
      </c>
      <c r="HT70" t="s">
        <v>416</v>
      </c>
      <c r="HU70" t="s">
        <v>417</v>
      </c>
      <c r="HV70" t="s">
        <v>418</v>
      </c>
      <c r="HW70" t="s">
        <v>419</v>
      </c>
      <c r="HX70" t="s">
        <v>419</v>
      </c>
      <c r="HY70" t="s">
        <v>418</v>
      </c>
      <c r="HZ70">
        <v>0</v>
      </c>
      <c r="IA70">
        <v>100</v>
      </c>
      <c r="IB70">
        <v>100</v>
      </c>
      <c r="IC70">
        <v>1.301</v>
      </c>
      <c r="ID70">
        <v>0.4421</v>
      </c>
      <c r="IE70">
        <v>1.271428462794215</v>
      </c>
      <c r="IF70">
        <v>0.0006505169527216642</v>
      </c>
      <c r="IG70">
        <v>-9.946525650119643E-07</v>
      </c>
      <c r="IH70">
        <v>9.726639054903232E-11</v>
      </c>
      <c r="II70">
        <v>-0.1181157842688125</v>
      </c>
      <c r="IJ70">
        <v>-0.001002495894158835</v>
      </c>
      <c r="IK70">
        <v>0.0007384742138202362</v>
      </c>
      <c r="IL70">
        <v>2.770066711642725E-07</v>
      </c>
      <c r="IM70">
        <v>0</v>
      </c>
      <c r="IN70">
        <v>1810</v>
      </c>
      <c r="IO70">
        <v>1</v>
      </c>
      <c r="IP70">
        <v>29</v>
      </c>
      <c r="IQ70">
        <v>0.5</v>
      </c>
      <c r="IR70">
        <v>0.4</v>
      </c>
      <c r="IS70">
        <v>0.26123</v>
      </c>
      <c r="IT70">
        <v>2.49512</v>
      </c>
      <c r="IU70">
        <v>1.42578</v>
      </c>
      <c r="IV70">
        <v>2.26929</v>
      </c>
      <c r="IW70">
        <v>1.54785</v>
      </c>
      <c r="IX70">
        <v>2.49878</v>
      </c>
      <c r="IY70">
        <v>37.9164</v>
      </c>
      <c r="IZ70">
        <v>14.3597</v>
      </c>
      <c r="JA70">
        <v>18</v>
      </c>
      <c r="JB70">
        <v>628.62</v>
      </c>
      <c r="JC70">
        <v>430.947</v>
      </c>
      <c r="JD70">
        <v>26.9632</v>
      </c>
      <c r="JE70">
        <v>29.8104</v>
      </c>
      <c r="JF70">
        <v>30.0002</v>
      </c>
      <c r="JG70">
        <v>29.736</v>
      </c>
      <c r="JH70">
        <v>29.6686</v>
      </c>
      <c r="JI70">
        <v>5.25501</v>
      </c>
      <c r="JJ70">
        <v>0</v>
      </c>
      <c r="JK70">
        <v>100</v>
      </c>
      <c r="JL70">
        <v>27.165</v>
      </c>
      <c r="JM70">
        <v>50</v>
      </c>
      <c r="JN70">
        <v>28.1087</v>
      </c>
      <c r="JO70">
        <v>94.6808</v>
      </c>
      <c r="JP70">
        <v>100.796</v>
      </c>
    </row>
    <row r="71" spans="1:276">
      <c r="A71">
        <v>55</v>
      </c>
      <c r="B71">
        <v>1690561758.6</v>
      </c>
      <c r="C71">
        <v>7716.599999904633</v>
      </c>
      <c r="D71" t="s">
        <v>630</v>
      </c>
      <c r="E71" t="s">
        <v>631</v>
      </c>
      <c r="F71" t="s">
        <v>407</v>
      </c>
      <c r="I71" t="s">
        <v>584</v>
      </c>
      <c r="K71" t="s">
        <v>585</v>
      </c>
      <c r="L71" t="s">
        <v>586</v>
      </c>
      <c r="M71">
        <v>1690561758.6</v>
      </c>
      <c r="N71">
        <f>(O71)/1000</f>
        <v>0</v>
      </c>
      <c r="O71">
        <f>1000*CY71*AM71*(CU71-CV71)/(100*CN71*(1000-AM71*CU71))</f>
        <v>0</v>
      </c>
      <c r="P71">
        <f>CY71*AM71*(CT71-CS71*(1000-AM71*CV71)/(1000-AM71*CU71))/(100*CN71)</f>
        <v>0</v>
      </c>
      <c r="Q71">
        <f>CS71 - IF(AM71&gt;1, P71*CN71*100.0/(AO71*DG71), 0)</f>
        <v>0</v>
      </c>
      <c r="R71">
        <f>((X71-N71/2)*Q71-P71)/(X71+N71/2)</f>
        <v>0</v>
      </c>
      <c r="S71">
        <f>R71*(CZ71+DA71)/1000.0</f>
        <v>0</v>
      </c>
      <c r="T71">
        <f>(CS71 - IF(AM71&gt;1, P71*CN71*100.0/(AO71*DG71), 0))*(CZ71+DA71)/1000.0</f>
        <v>0</v>
      </c>
      <c r="U71">
        <f>2.0/((1/W71-1/V71)+SIGN(W71)*SQRT((1/W71-1/V71)*(1/W71-1/V71) + 4*CO71/((CO71+1)*(CO71+1))*(2*1/W71*1/V71-1/V71*1/V71)))</f>
        <v>0</v>
      </c>
      <c r="V71">
        <f>IF(LEFT(CP71,1)&lt;&gt;"0",IF(LEFT(CP71,1)="1",3.0,CQ71),$D$5+$E$5*(DG71*CZ71/($K$5*1000))+$F$5*(DG71*CZ71/($K$5*1000))*MAX(MIN(CN71,$J$5),$I$5)*MAX(MIN(CN71,$J$5),$I$5)+$G$5*MAX(MIN(CN71,$J$5),$I$5)*(DG71*CZ71/($K$5*1000))+$H$5*(DG71*CZ71/($K$5*1000))*(DG71*CZ71/($K$5*1000)))</f>
        <v>0</v>
      </c>
      <c r="W71">
        <f>N71*(1000-(1000*0.61365*exp(17.502*AA71/(240.97+AA71))/(CZ71+DA71)+CU71)/2)/(1000*0.61365*exp(17.502*AA71/(240.97+AA71))/(CZ71+DA71)-CU71)</f>
        <v>0</v>
      </c>
      <c r="X71">
        <f>1/((CO71+1)/(U71/1.6)+1/(V71/1.37)) + CO71/((CO71+1)/(U71/1.6) + CO71/(V71/1.37))</f>
        <v>0</v>
      </c>
      <c r="Y71">
        <f>(CJ71*CM71)</f>
        <v>0</v>
      </c>
      <c r="Z71">
        <f>(DB71+(Y71+2*0.95*5.67E-8*(((DB71+$B$7)+273)^4-(DB71+273)^4)-44100*N71)/(1.84*29.3*V71+8*0.95*5.67E-8*(DB71+273)^3))</f>
        <v>0</v>
      </c>
      <c r="AA71">
        <f>($C$7*DC71+$D$7*DD71+$E$7*Z71)</f>
        <v>0</v>
      </c>
      <c r="AB71">
        <f>0.61365*exp(17.502*AA71/(240.97+AA71))</f>
        <v>0</v>
      </c>
      <c r="AC71">
        <f>(AD71/AE71*100)</f>
        <v>0</v>
      </c>
      <c r="AD71">
        <f>CU71*(CZ71+DA71)/1000</f>
        <v>0</v>
      </c>
      <c r="AE71">
        <f>0.61365*exp(17.502*DB71/(240.97+DB71))</f>
        <v>0</v>
      </c>
      <c r="AF71">
        <f>(AB71-CU71*(CZ71+DA71)/1000)</f>
        <v>0</v>
      </c>
      <c r="AG71">
        <f>(-N71*44100)</f>
        <v>0</v>
      </c>
      <c r="AH71">
        <f>2*29.3*V71*0.92*(DB71-AA71)</f>
        <v>0</v>
      </c>
      <c r="AI71">
        <f>2*0.95*5.67E-8*(((DB71+$B$7)+273)^4-(AA71+273)^4)</f>
        <v>0</v>
      </c>
      <c r="AJ71">
        <f>Y71+AI71+AG71+AH71</f>
        <v>0</v>
      </c>
      <c r="AK71">
        <v>0</v>
      </c>
      <c r="AL71">
        <v>0</v>
      </c>
      <c r="AM71">
        <f>IF(AK71*$H$13&gt;=AO71,1.0,(AO71/(AO71-AK71*$H$13)))</f>
        <v>0</v>
      </c>
      <c r="AN71">
        <f>(AM71-1)*100</f>
        <v>0</v>
      </c>
      <c r="AO71">
        <f>MAX(0,($B$13+$C$13*DG71)/(1+$D$13*DG71)*CZ71/(DB71+273)*$E$13)</f>
        <v>0</v>
      </c>
      <c r="AP71" t="s">
        <v>608</v>
      </c>
      <c r="AQ71">
        <v>10474.2</v>
      </c>
      <c r="AR71">
        <v>583.5056</v>
      </c>
      <c r="AS71">
        <v>2256.61</v>
      </c>
      <c r="AT71">
        <f>1-AR71/AS71</f>
        <v>0</v>
      </c>
      <c r="AU71">
        <v>-1.737640177802159</v>
      </c>
      <c r="AV71" t="s">
        <v>632</v>
      </c>
      <c r="AW71">
        <v>10491.8</v>
      </c>
      <c r="AX71">
        <v>685.4963846153847</v>
      </c>
      <c r="AY71">
        <v>739.9400000000001</v>
      </c>
      <c r="AZ71">
        <f>1-AX71/AY71</f>
        <v>0</v>
      </c>
      <c r="BA71">
        <v>0.5</v>
      </c>
      <c r="BB71">
        <f>CK71</f>
        <v>0</v>
      </c>
      <c r="BC71">
        <f>P71</f>
        <v>0</v>
      </c>
      <c r="BD71">
        <f>AZ71*BA71*BB71</f>
        <v>0</v>
      </c>
      <c r="BE71">
        <f>(BC71-AU71)/BB71</f>
        <v>0</v>
      </c>
      <c r="BF71">
        <f>(AS71-AY71)/AY71</f>
        <v>0</v>
      </c>
      <c r="BG71">
        <f>AR71/(AT71+AR71/AY71)</f>
        <v>0</v>
      </c>
      <c r="BH71" t="s">
        <v>411</v>
      </c>
      <c r="BI71">
        <v>0</v>
      </c>
      <c r="BJ71">
        <f>IF(BI71&lt;&gt;0, BI71, BG71)</f>
        <v>0</v>
      </c>
      <c r="BK71">
        <f>1-BJ71/AY71</f>
        <v>0</v>
      </c>
      <c r="BL71">
        <f>(AY71-AX71)/(AY71-BJ71)</f>
        <v>0</v>
      </c>
      <c r="BM71">
        <f>(AS71-AY71)/(AS71-BJ71)</f>
        <v>0</v>
      </c>
      <c r="BN71">
        <f>(AY71-AX71)/(AY71-AR71)</f>
        <v>0</v>
      </c>
      <c r="BO71">
        <f>(AS71-AY71)/(AS71-AR71)</f>
        <v>0</v>
      </c>
      <c r="BP71">
        <f>(BL71*BJ71/AX71)</f>
        <v>0</v>
      </c>
      <c r="BQ71">
        <f>(1-BP71)</f>
        <v>0</v>
      </c>
      <c r="BR71" t="s">
        <v>411</v>
      </c>
      <c r="BS71" t="s">
        <v>411</v>
      </c>
      <c r="BT71" t="s">
        <v>411</v>
      </c>
      <c r="BU71" t="s">
        <v>411</v>
      </c>
      <c r="BV71" t="s">
        <v>411</v>
      </c>
      <c r="BW71" t="s">
        <v>411</v>
      </c>
      <c r="BX71" t="s">
        <v>411</v>
      </c>
      <c r="BY71" t="s">
        <v>411</v>
      </c>
      <c r="BZ71" t="s">
        <v>411</v>
      </c>
      <c r="CA71" t="s">
        <v>411</v>
      </c>
      <c r="CB71" t="s">
        <v>411</v>
      </c>
      <c r="CC71" t="s">
        <v>411</v>
      </c>
      <c r="CD71" t="s">
        <v>411</v>
      </c>
      <c r="CE71" t="s">
        <v>411</v>
      </c>
      <c r="CF71" t="s">
        <v>411</v>
      </c>
      <c r="CG71" t="s">
        <v>411</v>
      </c>
      <c r="CH71" t="s">
        <v>411</v>
      </c>
      <c r="CI71" t="s">
        <v>411</v>
      </c>
      <c r="CJ71">
        <f>$B$11*DH71+$C$11*DI71+$F$11*DT71*(1-DW71)</f>
        <v>0</v>
      </c>
      <c r="CK71">
        <f>CJ71*CL71</f>
        <v>0</v>
      </c>
      <c r="CL71">
        <f>($B$11*$D$9+$C$11*$D$9+$F$11*((EG71+DY71)/MAX(EG71+DY71+EH71, 0.1)*$I$9+EH71/MAX(EG71+DY71+EH71, 0.1)*$J$9))/($B$11+$C$11+$F$11)</f>
        <v>0</v>
      </c>
      <c r="CM71">
        <f>($B$11*$K$9+$C$11*$K$9+$F$11*((EG71+DY71)/MAX(EG71+DY71+EH71, 0.1)*$P$9+EH71/MAX(EG71+DY71+EH71, 0.1)*$Q$9))/($B$11+$C$11+$F$11)</f>
        <v>0</v>
      </c>
      <c r="CN71">
        <v>6</v>
      </c>
      <c r="CO71">
        <v>0.5</v>
      </c>
      <c r="CP71" t="s">
        <v>413</v>
      </c>
      <c r="CQ71">
        <v>2</v>
      </c>
      <c r="CR71">
        <v>1690561758.6</v>
      </c>
      <c r="CS71">
        <v>1.80861</v>
      </c>
      <c r="CT71">
        <v>0.121488</v>
      </c>
      <c r="CU71">
        <v>28.752</v>
      </c>
      <c r="CV71">
        <v>27.8198</v>
      </c>
      <c r="CW71">
        <v>0.476031</v>
      </c>
      <c r="CX71">
        <v>28.3035</v>
      </c>
      <c r="CY71">
        <v>600.1660000000001</v>
      </c>
      <c r="CZ71">
        <v>101.323</v>
      </c>
      <c r="DA71">
        <v>0.0999611</v>
      </c>
      <c r="DB71">
        <v>28.4893</v>
      </c>
      <c r="DC71">
        <v>28.8003</v>
      </c>
      <c r="DD71">
        <v>999.9</v>
      </c>
      <c r="DE71">
        <v>0</v>
      </c>
      <c r="DF71">
        <v>0</v>
      </c>
      <c r="DG71">
        <v>9965.620000000001</v>
      </c>
      <c r="DH71">
        <v>0</v>
      </c>
      <c r="DI71">
        <v>1075.57</v>
      </c>
      <c r="DJ71">
        <v>1.68712</v>
      </c>
      <c r="DK71">
        <v>1.86215</v>
      </c>
      <c r="DL71">
        <v>0.124964</v>
      </c>
      <c r="DM71">
        <v>0.932184</v>
      </c>
      <c r="DN71">
        <v>0.121488</v>
      </c>
      <c r="DO71">
        <v>27.8198</v>
      </c>
      <c r="DP71">
        <v>2.91324</v>
      </c>
      <c r="DQ71">
        <v>2.81878</v>
      </c>
      <c r="DR71">
        <v>23.5401</v>
      </c>
      <c r="DS71">
        <v>22.9945</v>
      </c>
      <c r="DT71">
        <v>1499.95</v>
      </c>
      <c r="DU71">
        <v>0.972996</v>
      </c>
      <c r="DV71">
        <v>0.0270037</v>
      </c>
      <c r="DW71">
        <v>0</v>
      </c>
      <c r="DX71">
        <v>685.059</v>
      </c>
      <c r="DY71">
        <v>4.99931</v>
      </c>
      <c r="DZ71">
        <v>11608</v>
      </c>
      <c r="EA71">
        <v>13258.8</v>
      </c>
      <c r="EB71">
        <v>37.125</v>
      </c>
      <c r="EC71">
        <v>38.25</v>
      </c>
      <c r="ED71">
        <v>37.312</v>
      </c>
      <c r="EE71">
        <v>38</v>
      </c>
      <c r="EF71">
        <v>38.437</v>
      </c>
      <c r="EG71">
        <v>1454.58</v>
      </c>
      <c r="EH71">
        <v>40.37</v>
      </c>
      <c r="EI71">
        <v>0</v>
      </c>
      <c r="EJ71">
        <v>79.90000009536743</v>
      </c>
      <c r="EK71">
        <v>0</v>
      </c>
      <c r="EL71">
        <v>685.4963846153847</v>
      </c>
      <c r="EM71">
        <v>0.1340170827637993</v>
      </c>
      <c r="EN71">
        <v>-28.66666661589612</v>
      </c>
      <c r="EO71">
        <v>11608.82692307692</v>
      </c>
      <c r="EP71">
        <v>15</v>
      </c>
      <c r="EQ71">
        <v>1690561734.1</v>
      </c>
      <c r="ER71" t="s">
        <v>633</v>
      </c>
      <c r="ES71">
        <v>1690561732.6</v>
      </c>
      <c r="ET71">
        <v>1690561734.1</v>
      </c>
      <c r="EU71">
        <v>47</v>
      </c>
      <c r="EV71">
        <v>0.061</v>
      </c>
      <c r="EW71">
        <v>-0.003</v>
      </c>
      <c r="EX71">
        <v>1.331</v>
      </c>
      <c r="EY71">
        <v>0.412</v>
      </c>
      <c r="EZ71">
        <v>0</v>
      </c>
      <c r="FA71">
        <v>28</v>
      </c>
      <c r="FB71">
        <v>0.34</v>
      </c>
      <c r="FC71">
        <v>0.13</v>
      </c>
      <c r="FD71">
        <v>1.665769756097561</v>
      </c>
      <c r="FE71">
        <v>0.7407637630662106</v>
      </c>
      <c r="FF71">
        <v>0.162418571680611</v>
      </c>
      <c r="FG71">
        <v>1</v>
      </c>
      <c r="FH71">
        <v>1.860023225806452</v>
      </c>
      <c r="FI71">
        <v>-0.3621595161290385</v>
      </c>
      <c r="FJ71">
        <v>0.03201186759646377</v>
      </c>
      <c r="FK71">
        <v>1</v>
      </c>
      <c r="FL71">
        <v>0.9528245121951221</v>
      </c>
      <c r="FM71">
        <v>0.3786010452961684</v>
      </c>
      <c r="FN71">
        <v>0.09108010124358962</v>
      </c>
      <c r="FO71">
        <v>1</v>
      </c>
      <c r="FP71">
        <v>28.81445161290323</v>
      </c>
      <c r="FQ71">
        <v>-0.1287145161290542</v>
      </c>
      <c r="FR71">
        <v>0.0161925285631836</v>
      </c>
      <c r="FS71">
        <v>1</v>
      </c>
      <c r="FT71">
        <v>4</v>
      </c>
      <c r="FU71">
        <v>4</v>
      </c>
      <c r="FV71" t="s">
        <v>415</v>
      </c>
      <c r="FW71">
        <v>3.1751</v>
      </c>
      <c r="FX71">
        <v>2.79662</v>
      </c>
      <c r="FY71">
        <v>0.000141044</v>
      </c>
      <c r="FZ71">
        <v>3.62088E-05</v>
      </c>
      <c r="GA71">
        <v>0.135279</v>
      </c>
      <c r="GB71">
        <v>0.133483</v>
      </c>
      <c r="GC71">
        <v>31068.6</v>
      </c>
      <c r="GD71">
        <v>24773.9</v>
      </c>
      <c r="GE71">
        <v>29054</v>
      </c>
      <c r="GF71">
        <v>24280.2</v>
      </c>
      <c r="GG71">
        <v>31937.3</v>
      </c>
      <c r="GH71">
        <v>30689.5</v>
      </c>
      <c r="GI71">
        <v>40081</v>
      </c>
      <c r="GJ71">
        <v>39615.3</v>
      </c>
      <c r="GK71">
        <v>2.1329</v>
      </c>
      <c r="GL71">
        <v>1.84238</v>
      </c>
      <c r="GM71">
        <v>0.0957027</v>
      </c>
      <c r="GN71">
        <v>0</v>
      </c>
      <c r="GO71">
        <v>27.2378</v>
      </c>
      <c r="GP71">
        <v>999.9</v>
      </c>
      <c r="GQ71">
        <v>56.9</v>
      </c>
      <c r="GR71">
        <v>33.9</v>
      </c>
      <c r="GS71">
        <v>29.8378</v>
      </c>
      <c r="GT71">
        <v>62.5225</v>
      </c>
      <c r="GU71">
        <v>32.5</v>
      </c>
      <c r="GV71">
        <v>1</v>
      </c>
      <c r="GW71">
        <v>0.207426</v>
      </c>
      <c r="GX71">
        <v>1.0626</v>
      </c>
      <c r="GY71">
        <v>20.2601</v>
      </c>
      <c r="GZ71">
        <v>5.22268</v>
      </c>
      <c r="HA71">
        <v>11.9101</v>
      </c>
      <c r="HB71">
        <v>4.96315</v>
      </c>
      <c r="HC71">
        <v>3.29128</v>
      </c>
      <c r="HD71">
        <v>9999</v>
      </c>
      <c r="HE71">
        <v>9999</v>
      </c>
      <c r="HF71">
        <v>9999</v>
      </c>
      <c r="HG71">
        <v>999.9</v>
      </c>
      <c r="HH71">
        <v>1.87714</v>
      </c>
      <c r="HI71">
        <v>1.87535</v>
      </c>
      <c r="HJ71">
        <v>1.87415</v>
      </c>
      <c r="HK71">
        <v>1.87332</v>
      </c>
      <c r="HL71">
        <v>1.87483</v>
      </c>
      <c r="HM71">
        <v>1.86976</v>
      </c>
      <c r="HN71">
        <v>1.87393</v>
      </c>
      <c r="HO71">
        <v>1.87901</v>
      </c>
      <c r="HP71">
        <v>0</v>
      </c>
      <c r="HQ71">
        <v>0</v>
      </c>
      <c r="HR71">
        <v>0</v>
      </c>
      <c r="HS71">
        <v>0</v>
      </c>
      <c r="HT71" t="s">
        <v>416</v>
      </c>
      <c r="HU71" t="s">
        <v>417</v>
      </c>
      <c r="HV71" t="s">
        <v>418</v>
      </c>
      <c r="HW71" t="s">
        <v>419</v>
      </c>
      <c r="HX71" t="s">
        <v>419</v>
      </c>
      <c r="HY71" t="s">
        <v>418</v>
      </c>
      <c r="HZ71">
        <v>0</v>
      </c>
      <c r="IA71">
        <v>100</v>
      </c>
      <c r="IB71">
        <v>100</v>
      </c>
      <c r="IC71">
        <v>1.333</v>
      </c>
      <c r="ID71">
        <v>0.4485</v>
      </c>
      <c r="IE71">
        <v>1.332269488986906</v>
      </c>
      <c r="IF71">
        <v>0.0006505169527216642</v>
      </c>
      <c r="IG71">
        <v>-9.946525650119643E-07</v>
      </c>
      <c r="IH71">
        <v>9.726639054903232E-11</v>
      </c>
      <c r="II71">
        <v>-0.1209695792414243</v>
      </c>
      <c r="IJ71">
        <v>-0.001002495894158835</v>
      </c>
      <c r="IK71">
        <v>0.0007384742138202362</v>
      </c>
      <c r="IL71">
        <v>2.770066711642725E-07</v>
      </c>
      <c r="IM71">
        <v>0</v>
      </c>
      <c r="IN71">
        <v>1810</v>
      </c>
      <c r="IO71">
        <v>1</v>
      </c>
      <c r="IP71">
        <v>29</v>
      </c>
      <c r="IQ71">
        <v>0.4</v>
      </c>
      <c r="IR71">
        <v>0.4</v>
      </c>
      <c r="IS71">
        <v>0.148926</v>
      </c>
      <c r="IT71">
        <v>4.99756</v>
      </c>
      <c r="IU71">
        <v>1.42578</v>
      </c>
      <c r="IV71">
        <v>2.26929</v>
      </c>
      <c r="IW71">
        <v>1.54785</v>
      </c>
      <c r="IX71">
        <v>2.42065</v>
      </c>
      <c r="IY71">
        <v>38.062</v>
      </c>
      <c r="IZ71">
        <v>14.3334</v>
      </c>
      <c r="JA71">
        <v>18</v>
      </c>
      <c r="JB71">
        <v>628.672</v>
      </c>
      <c r="JC71">
        <v>430.729</v>
      </c>
      <c r="JD71">
        <v>27.6857</v>
      </c>
      <c r="JE71">
        <v>29.8023</v>
      </c>
      <c r="JF71">
        <v>30.0019</v>
      </c>
      <c r="JG71">
        <v>29.7411</v>
      </c>
      <c r="JH71">
        <v>29.6745</v>
      </c>
      <c r="JI71">
        <v>0</v>
      </c>
      <c r="JJ71">
        <v>0</v>
      </c>
      <c r="JK71">
        <v>100</v>
      </c>
      <c r="JL71">
        <v>27.5664</v>
      </c>
      <c r="JM71">
        <v>0</v>
      </c>
      <c r="JN71">
        <v>28.5756</v>
      </c>
      <c r="JO71">
        <v>94.6709</v>
      </c>
      <c r="JP71">
        <v>100.787</v>
      </c>
    </row>
    <row r="72" spans="1:276">
      <c r="A72">
        <v>56</v>
      </c>
      <c r="B72">
        <v>1690561838.1</v>
      </c>
      <c r="C72">
        <v>7796.099999904633</v>
      </c>
      <c r="D72" t="s">
        <v>634</v>
      </c>
      <c r="E72" t="s">
        <v>635</v>
      </c>
      <c r="F72" t="s">
        <v>407</v>
      </c>
      <c r="I72" t="s">
        <v>584</v>
      </c>
      <c r="K72" t="s">
        <v>585</v>
      </c>
      <c r="L72" t="s">
        <v>586</v>
      </c>
      <c r="M72">
        <v>1690561838.1</v>
      </c>
      <c r="N72">
        <f>(O72)/1000</f>
        <v>0</v>
      </c>
      <c r="O72">
        <f>1000*CY72*AM72*(CU72-CV72)/(100*CN72*(1000-AM72*CU72))</f>
        <v>0</v>
      </c>
      <c r="P72">
        <f>CY72*AM72*(CT72-CS72*(1000-AM72*CV72)/(1000-AM72*CU72))/(100*CN72)</f>
        <v>0</v>
      </c>
      <c r="Q72">
        <f>CS72 - IF(AM72&gt;1, P72*CN72*100.0/(AO72*DG72), 0)</f>
        <v>0</v>
      </c>
      <c r="R72">
        <f>((X72-N72/2)*Q72-P72)/(X72+N72/2)</f>
        <v>0</v>
      </c>
      <c r="S72">
        <f>R72*(CZ72+DA72)/1000.0</f>
        <v>0</v>
      </c>
      <c r="T72">
        <f>(CS72 - IF(AM72&gt;1, P72*CN72*100.0/(AO72*DG72), 0))*(CZ72+DA72)/1000.0</f>
        <v>0</v>
      </c>
      <c r="U72">
        <f>2.0/((1/W72-1/V72)+SIGN(W72)*SQRT((1/W72-1/V72)*(1/W72-1/V72) + 4*CO72/((CO72+1)*(CO72+1))*(2*1/W72*1/V72-1/V72*1/V72)))</f>
        <v>0</v>
      </c>
      <c r="V72">
        <f>IF(LEFT(CP72,1)&lt;&gt;"0",IF(LEFT(CP72,1)="1",3.0,CQ72),$D$5+$E$5*(DG72*CZ72/($K$5*1000))+$F$5*(DG72*CZ72/($K$5*1000))*MAX(MIN(CN72,$J$5),$I$5)*MAX(MIN(CN72,$J$5),$I$5)+$G$5*MAX(MIN(CN72,$J$5),$I$5)*(DG72*CZ72/($K$5*1000))+$H$5*(DG72*CZ72/($K$5*1000))*(DG72*CZ72/($K$5*1000)))</f>
        <v>0</v>
      </c>
      <c r="W72">
        <f>N72*(1000-(1000*0.61365*exp(17.502*AA72/(240.97+AA72))/(CZ72+DA72)+CU72)/2)/(1000*0.61365*exp(17.502*AA72/(240.97+AA72))/(CZ72+DA72)-CU72)</f>
        <v>0</v>
      </c>
      <c r="X72">
        <f>1/((CO72+1)/(U72/1.6)+1/(V72/1.37)) + CO72/((CO72+1)/(U72/1.6) + CO72/(V72/1.37))</f>
        <v>0</v>
      </c>
      <c r="Y72">
        <f>(CJ72*CM72)</f>
        <v>0</v>
      </c>
      <c r="Z72">
        <f>(DB72+(Y72+2*0.95*5.67E-8*(((DB72+$B$7)+273)^4-(DB72+273)^4)-44100*N72)/(1.84*29.3*V72+8*0.95*5.67E-8*(DB72+273)^3))</f>
        <v>0</v>
      </c>
      <c r="AA72">
        <f>($C$7*DC72+$D$7*DD72+$E$7*Z72)</f>
        <v>0</v>
      </c>
      <c r="AB72">
        <f>0.61365*exp(17.502*AA72/(240.97+AA72))</f>
        <v>0</v>
      </c>
      <c r="AC72">
        <f>(AD72/AE72*100)</f>
        <v>0</v>
      </c>
      <c r="AD72">
        <f>CU72*(CZ72+DA72)/1000</f>
        <v>0</v>
      </c>
      <c r="AE72">
        <f>0.61365*exp(17.502*DB72/(240.97+DB72))</f>
        <v>0</v>
      </c>
      <c r="AF72">
        <f>(AB72-CU72*(CZ72+DA72)/1000)</f>
        <v>0</v>
      </c>
      <c r="AG72">
        <f>(-N72*44100)</f>
        <v>0</v>
      </c>
      <c r="AH72">
        <f>2*29.3*V72*0.92*(DB72-AA72)</f>
        <v>0</v>
      </c>
      <c r="AI72">
        <f>2*0.95*5.67E-8*(((DB72+$B$7)+273)^4-(AA72+273)^4)</f>
        <v>0</v>
      </c>
      <c r="AJ72">
        <f>Y72+AI72+AG72+AH72</f>
        <v>0</v>
      </c>
      <c r="AK72">
        <v>0</v>
      </c>
      <c r="AL72">
        <v>0</v>
      </c>
      <c r="AM72">
        <f>IF(AK72*$H$13&gt;=AO72,1.0,(AO72/(AO72-AK72*$H$13)))</f>
        <v>0</v>
      </c>
      <c r="AN72">
        <f>(AM72-1)*100</f>
        <v>0</v>
      </c>
      <c r="AO72">
        <f>MAX(0,($B$13+$C$13*DG72)/(1+$D$13*DG72)*CZ72/(DB72+273)*$E$13)</f>
        <v>0</v>
      </c>
      <c r="AP72" t="s">
        <v>608</v>
      </c>
      <c r="AQ72">
        <v>10474.2</v>
      </c>
      <c r="AR72">
        <v>583.5056</v>
      </c>
      <c r="AS72">
        <v>2256.61</v>
      </c>
      <c r="AT72">
        <f>1-AR72/AS72</f>
        <v>0</v>
      </c>
      <c r="AU72">
        <v>-1.737640177802159</v>
      </c>
      <c r="AV72" t="s">
        <v>636</v>
      </c>
      <c r="AW72">
        <v>10491.7</v>
      </c>
      <c r="AX72">
        <v>662.4786538461539</v>
      </c>
      <c r="AY72">
        <v>746.87</v>
      </c>
      <c r="AZ72">
        <f>1-AX72/AY72</f>
        <v>0</v>
      </c>
      <c r="BA72">
        <v>0.5</v>
      </c>
      <c r="BB72">
        <f>CK72</f>
        <v>0</v>
      </c>
      <c r="BC72">
        <f>P72</f>
        <v>0</v>
      </c>
      <c r="BD72">
        <f>AZ72*BA72*BB72</f>
        <v>0</v>
      </c>
      <c r="BE72">
        <f>(BC72-AU72)/BB72</f>
        <v>0</v>
      </c>
      <c r="BF72">
        <f>(AS72-AY72)/AY72</f>
        <v>0</v>
      </c>
      <c r="BG72">
        <f>AR72/(AT72+AR72/AY72)</f>
        <v>0</v>
      </c>
      <c r="BH72" t="s">
        <v>411</v>
      </c>
      <c r="BI72">
        <v>0</v>
      </c>
      <c r="BJ72">
        <f>IF(BI72&lt;&gt;0, BI72, BG72)</f>
        <v>0</v>
      </c>
      <c r="BK72">
        <f>1-BJ72/AY72</f>
        <v>0</v>
      </c>
      <c r="BL72">
        <f>(AY72-AX72)/(AY72-BJ72)</f>
        <v>0</v>
      </c>
      <c r="BM72">
        <f>(AS72-AY72)/(AS72-BJ72)</f>
        <v>0</v>
      </c>
      <c r="BN72">
        <f>(AY72-AX72)/(AY72-AR72)</f>
        <v>0</v>
      </c>
      <c r="BO72">
        <f>(AS72-AY72)/(AS72-AR72)</f>
        <v>0</v>
      </c>
      <c r="BP72">
        <f>(BL72*BJ72/AX72)</f>
        <v>0</v>
      </c>
      <c r="BQ72">
        <f>(1-BP72)</f>
        <v>0</v>
      </c>
      <c r="BR72" t="s">
        <v>411</v>
      </c>
      <c r="BS72" t="s">
        <v>411</v>
      </c>
      <c r="BT72" t="s">
        <v>411</v>
      </c>
      <c r="BU72" t="s">
        <v>411</v>
      </c>
      <c r="BV72" t="s">
        <v>411</v>
      </c>
      <c r="BW72" t="s">
        <v>411</v>
      </c>
      <c r="BX72" t="s">
        <v>411</v>
      </c>
      <c r="BY72" t="s">
        <v>411</v>
      </c>
      <c r="BZ72" t="s">
        <v>411</v>
      </c>
      <c r="CA72" t="s">
        <v>411</v>
      </c>
      <c r="CB72" t="s">
        <v>411</v>
      </c>
      <c r="CC72" t="s">
        <v>411</v>
      </c>
      <c r="CD72" t="s">
        <v>411</v>
      </c>
      <c r="CE72" t="s">
        <v>411</v>
      </c>
      <c r="CF72" t="s">
        <v>411</v>
      </c>
      <c r="CG72" t="s">
        <v>411</v>
      </c>
      <c r="CH72" t="s">
        <v>411</v>
      </c>
      <c r="CI72" t="s">
        <v>411</v>
      </c>
      <c r="CJ72">
        <f>$B$11*DH72+$C$11*DI72+$F$11*DT72*(1-DW72)</f>
        <v>0</v>
      </c>
      <c r="CK72">
        <f>CJ72*CL72</f>
        <v>0</v>
      </c>
      <c r="CL72">
        <f>($B$11*$D$9+$C$11*$D$9+$F$11*((EG72+DY72)/MAX(EG72+DY72+EH72, 0.1)*$I$9+EH72/MAX(EG72+DY72+EH72, 0.1)*$J$9))/($B$11+$C$11+$F$11)</f>
        <v>0</v>
      </c>
      <c r="CM72">
        <f>($B$11*$K$9+$C$11*$K$9+$F$11*((EG72+DY72)/MAX(EG72+DY72+EH72, 0.1)*$P$9+EH72/MAX(EG72+DY72+EH72, 0.1)*$Q$9))/($B$11+$C$11+$F$11)</f>
        <v>0</v>
      </c>
      <c r="CN72">
        <v>6</v>
      </c>
      <c r="CO72">
        <v>0.5</v>
      </c>
      <c r="CP72" t="s">
        <v>413</v>
      </c>
      <c r="CQ72">
        <v>2</v>
      </c>
      <c r="CR72">
        <v>1690561838.1</v>
      </c>
      <c r="CS72">
        <v>392.252</v>
      </c>
      <c r="CT72">
        <v>400.105</v>
      </c>
      <c r="CU72">
        <v>28.7576</v>
      </c>
      <c r="CV72">
        <v>27.9365</v>
      </c>
      <c r="CW72">
        <v>390.947</v>
      </c>
      <c r="CX72">
        <v>28.3396</v>
      </c>
      <c r="CY72">
        <v>600.22</v>
      </c>
      <c r="CZ72">
        <v>101.324</v>
      </c>
      <c r="DA72">
        <v>0.100205</v>
      </c>
      <c r="DB72">
        <v>28.4099</v>
      </c>
      <c r="DC72">
        <v>28.6542</v>
      </c>
      <c r="DD72">
        <v>999.9</v>
      </c>
      <c r="DE72">
        <v>0</v>
      </c>
      <c r="DF72">
        <v>0</v>
      </c>
      <c r="DG72">
        <v>9948.75</v>
      </c>
      <c r="DH72">
        <v>0</v>
      </c>
      <c r="DI72">
        <v>1081.94</v>
      </c>
      <c r="DJ72">
        <v>-7.71722</v>
      </c>
      <c r="DK72">
        <v>404.019</v>
      </c>
      <c r="DL72">
        <v>411.604</v>
      </c>
      <c r="DM72">
        <v>0.853062</v>
      </c>
      <c r="DN72">
        <v>400.105</v>
      </c>
      <c r="DO72">
        <v>27.9365</v>
      </c>
      <c r="DP72">
        <v>2.91707</v>
      </c>
      <c r="DQ72">
        <v>2.83064</v>
      </c>
      <c r="DR72">
        <v>23.562</v>
      </c>
      <c r="DS72">
        <v>23.0638</v>
      </c>
      <c r="DT72">
        <v>1499.88</v>
      </c>
      <c r="DU72">
        <v>0.972996</v>
      </c>
      <c r="DV72">
        <v>0.0270037</v>
      </c>
      <c r="DW72">
        <v>0</v>
      </c>
      <c r="DX72">
        <v>661.522</v>
      </c>
      <c r="DY72">
        <v>4.99931</v>
      </c>
      <c r="DZ72">
        <v>11328.7</v>
      </c>
      <c r="EA72">
        <v>13258.2</v>
      </c>
      <c r="EB72">
        <v>37.062</v>
      </c>
      <c r="EC72">
        <v>38.062</v>
      </c>
      <c r="ED72">
        <v>37.25</v>
      </c>
      <c r="EE72">
        <v>37.937</v>
      </c>
      <c r="EF72">
        <v>38.375</v>
      </c>
      <c r="EG72">
        <v>1454.51</v>
      </c>
      <c r="EH72">
        <v>40.37</v>
      </c>
      <c r="EI72">
        <v>0</v>
      </c>
      <c r="EJ72">
        <v>79.09999990463257</v>
      </c>
      <c r="EK72">
        <v>0</v>
      </c>
      <c r="EL72">
        <v>662.4786538461539</v>
      </c>
      <c r="EM72">
        <v>-5.299247864606417</v>
      </c>
      <c r="EN72">
        <v>25.93162456737664</v>
      </c>
      <c r="EO72">
        <v>11335.05</v>
      </c>
      <c r="EP72">
        <v>15</v>
      </c>
      <c r="EQ72">
        <v>1690561862.1</v>
      </c>
      <c r="ER72" t="s">
        <v>637</v>
      </c>
      <c r="ES72">
        <v>1690561862.1</v>
      </c>
      <c r="ET72">
        <v>1690561856.1</v>
      </c>
      <c r="EU72">
        <v>48</v>
      </c>
      <c r="EV72">
        <v>-0.135</v>
      </c>
      <c r="EW72">
        <v>-0.001</v>
      </c>
      <c r="EX72">
        <v>1.305</v>
      </c>
      <c r="EY72">
        <v>0.418</v>
      </c>
      <c r="EZ72">
        <v>400</v>
      </c>
      <c r="FA72">
        <v>28</v>
      </c>
      <c r="FB72">
        <v>0.32</v>
      </c>
      <c r="FC72">
        <v>0.06</v>
      </c>
      <c r="FD72">
        <v>-7.577379500000001</v>
      </c>
      <c r="FE72">
        <v>-1.753637673545964</v>
      </c>
      <c r="FF72">
        <v>0.1783088652444124</v>
      </c>
      <c r="FG72">
        <v>1</v>
      </c>
      <c r="FH72">
        <v>392.4800666666667</v>
      </c>
      <c r="FI72">
        <v>-1.134540600667138</v>
      </c>
      <c r="FJ72">
        <v>0.08776898971479717</v>
      </c>
      <c r="FK72">
        <v>1</v>
      </c>
      <c r="FL72">
        <v>0.7857379</v>
      </c>
      <c r="FM72">
        <v>0.3352258986866781</v>
      </c>
      <c r="FN72">
        <v>0.03257309618059051</v>
      </c>
      <c r="FO72">
        <v>1</v>
      </c>
      <c r="FP72">
        <v>28.70815666666666</v>
      </c>
      <c r="FQ72">
        <v>0.4772582869854978</v>
      </c>
      <c r="FR72">
        <v>0.03555212776879729</v>
      </c>
      <c r="FS72">
        <v>1</v>
      </c>
      <c r="FT72">
        <v>4</v>
      </c>
      <c r="FU72">
        <v>4</v>
      </c>
      <c r="FV72" t="s">
        <v>415</v>
      </c>
      <c r="FW72">
        <v>3.17524</v>
      </c>
      <c r="FX72">
        <v>2.79672</v>
      </c>
      <c r="FY72">
        <v>0.09903960000000001</v>
      </c>
      <c r="FZ72">
        <v>0.101337</v>
      </c>
      <c r="GA72">
        <v>0.1354</v>
      </c>
      <c r="GB72">
        <v>0.133864</v>
      </c>
      <c r="GC72">
        <v>27995.2</v>
      </c>
      <c r="GD72">
        <v>22264.3</v>
      </c>
      <c r="GE72">
        <v>29053.9</v>
      </c>
      <c r="GF72">
        <v>24280.5</v>
      </c>
      <c r="GG72">
        <v>31935.3</v>
      </c>
      <c r="GH72">
        <v>30679.9</v>
      </c>
      <c r="GI72">
        <v>40079.6</v>
      </c>
      <c r="GJ72">
        <v>39616</v>
      </c>
      <c r="GK72">
        <v>2.13455</v>
      </c>
      <c r="GL72">
        <v>1.8438</v>
      </c>
      <c r="GM72">
        <v>0.09468940000000001</v>
      </c>
      <c r="GN72">
        <v>0</v>
      </c>
      <c r="GO72">
        <v>27.1079</v>
      </c>
      <c r="GP72">
        <v>999.9</v>
      </c>
      <c r="GQ72">
        <v>56.9</v>
      </c>
      <c r="GR72">
        <v>33.9</v>
      </c>
      <c r="GS72">
        <v>29.8382</v>
      </c>
      <c r="GT72">
        <v>62.4125</v>
      </c>
      <c r="GU72">
        <v>32.1915</v>
      </c>
      <c r="GV72">
        <v>1</v>
      </c>
      <c r="GW72">
        <v>0.203349</v>
      </c>
      <c r="GX72">
        <v>-1.03621</v>
      </c>
      <c r="GY72">
        <v>20.2623</v>
      </c>
      <c r="GZ72">
        <v>5.22777</v>
      </c>
      <c r="HA72">
        <v>11.9105</v>
      </c>
      <c r="HB72">
        <v>4.96375</v>
      </c>
      <c r="HC72">
        <v>3.292</v>
      </c>
      <c r="HD72">
        <v>9999</v>
      </c>
      <c r="HE72">
        <v>9999</v>
      </c>
      <c r="HF72">
        <v>9999</v>
      </c>
      <c r="HG72">
        <v>999.9</v>
      </c>
      <c r="HH72">
        <v>1.87713</v>
      </c>
      <c r="HI72">
        <v>1.87534</v>
      </c>
      <c r="HJ72">
        <v>1.87416</v>
      </c>
      <c r="HK72">
        <v>1.87332</v>
      </c>
      <c r="HL72">
        <v>1.87484</v>
      </c>
      <c r="HM72">
        <v>1.86975</v>
      </c>
      <c r="HN72">
        <v>1.87393</v>
      </c>
      <c r="HO72">
        <v>1.87897</v>
      </c>
      <c r="HP72">
        <v>0</v>
      </c>
      <c r="HQ72">
        <v>0</v>
      </c>
      <c r="HR72">
        <v>0</v>
      </c>
      <c r="HS72">
        <v>0</v>
      </c>
      <c r="HT72" t="s">
        <v>416</v>
      </c>
      <c r="HU72" t="s">
        <v>417</v>
      </c>
      <c r="HV72" t="s">
        <v>418</v>
      </c>
      <c r="HW72" t="s">
        <v>419</v>
      </c>
      <c r="HX72" t="s">
        <v>419</v>
      </c>
      <c r="HY72" t="s">
        <v>418</v>
      </c>
      <c r="HZ72">
        <v>0</v>
      </c>
      <c r="IA72">
        <v>100</v>
      </c>
      <c r="IB72">
        <v>100</v>
      </c>
      <c r="IC72">
        <v>1.305</v>
      </c>
      <c r="ID72">
        <v>0.418</v>
      </c>
      <c r="IE72">
        <v>1.332269488986906</v>
      </c>
      <c r="IF72">
        <v>0.0006505169527216642</v>
      </c>
      <c r="IG72">
        <v>-9.946525650119643E-07</v>
      </c>
      <c r="IH72">
        <v>9.726639054903232E-11</v>
      </c>
      <c r="II72">
        <v>-0.1209695792414243</v>
      </c>
      <c r="IJ72">
        <v>-0.001002495894158835</v>
      </c>
      <c r="IK72">
        <v>0.0007384742138202362</v>
      </c>
      <c r="IL72">
        <v>2.770066711642725E-07</v>
      </c>
      <c r="IM72">
        <v>0</v>
      </c>
      <c r="IN72">
        <v>1810</v>
      </c>
      <c r="IO72">
        <v>1</v>
      </c>
      <c r="IP72">
        <v>29</v>
      </c>
      <c r="IQ72">
        <v>1.8</v>
      </c>
      <c r="IR72">
        <v>1.7</v>
      </c>
      <c r="IS72">
        <v>1.06445</v>
      </c>
      <c r="IT72">
        <v>2.46216</v>
      </c>
      <c r="IU72">
        <v>1.42578</v>
      </c>
      <c r="IV72">
        <v>2.27051</v>
      </c>
      <c r="IW72">
        <v>1.54785</v>
      </c>
      <c r="IX72">
        <v>2.34619</v>
      </c>
      <c r="IY72">
        <v>38.208</v>
      </c>
      <c r="IZ72">
        <v>14.3247</v>
      </c>
      <c r="JA72">
        <v>18</v>
      </c>
      <c r="JB72">
        <v>629.879</v>
      </c>
      <c r="JC72">
        <v>431.558</v>
      </c>
      <c r="JD72">
        <v>28.1366</v>
      </c>
      <c r="JE72">
        <v>29.7898</v>
      </c>
      <c r="JF72">
        <v>30.0002</v>
      </c>
      <c r="JG72">
        <v>29.7385</v>
      </c>
      <c r="JH72">
        <v>29.6745</v>
      </c>
      <c r="JI72">
        <v>21.335</v>
      </c>
      <c r="JJ72">
        <v>0</v>
      </c>
      <c r="JK72">
        <v>100</v>
      </c>
      <c r="JL72">
        <v>28.2025</v>
      </c>
      <c r="JM72">
        <v>400</v>
      </c>
      <c r="JN72">
        <v>28.6435</v>
      </c>
      <c r="JO72">
        <v>94.66889999999999</v>
      </c>
      <c r="JP72">
        <v>100.789</v>
      </c>
    </row>
    <row r="73" spans="1:276">
      <c r="A73">
        <v>57</v>
      </c>
      <c r="B73">
        <v>1690561954.1</v>
      </c>
      <c r="C73">
        <v>7912.099999904633</v>
      </c>
      <c r="D73" t="s">
        <v>638</v>
      </c>
      <c r="E73" t="s">
        <v>639</v>
      </c>
      <c r="F73" t="s">
        <v>407</v>
      </c>
      <c r="I73" t="s">
        <v>584</v>
      </c>
      <c r="K73" t="s">
        <v>585</v>
      </c>
      <c r="L73" t="s">
        <v>586</v>
      </c>
      <c r="M73">
        <v>1690561954.1</v>
      </c>
      <c r="N73">
        <f>(O73)/1000</f>
        <v>0</v>
      </c>
      <c r="O73">
        <f>1000*CY73*AM73*(CU73-CV73)/(100*CN73*(1000-AM73*CU73))</f>
        <v>0</v>
      </c>
      <c r="P73">
        <f>CY73*AM73*(CT73-CS73*(1000-AM73*CV73)/(1000-AM73*CU73))/(100*CN73)</f>
        <v>0</v>
      </c>
      <c r="Q73">
        <f>CS73 - IF(AM73&gt;1, P73*CN73*100.0/(AO73*DG73), 0)</f>
        <v>0</v>
      </c>
      <c r="R73">
        <f>((X73-N73/2)*Q73-P73)/(X73+N73/2)</f>
        <v>0</v>
      </c>
      <c r="S73">
        <f>R73*(CZ73+DA73)/1000.0</f>
        <v>0</v>
      </c>
      <c r="T73">
        <f>(CS73 - IF(AM73&gt;1, P73*CN73*100.0/(AO73*DG73), 0))*(CZ73+DA73)/1000.0</f>
        <v>0</v>
      </c>
      <c r="U73">
        <f>2.0/((1/W73-1/V73)+SIGN(W73)*SQRT((1/W73-1/V73)*(1/W73-1/V73) + 4*CO73/((CO73+1)*(CO73+1))*(2*1/W73*1/V73-1/V73*1/V73)))</f>
        <v>0</v>
      </c>
      <c r="V73">
        <f>IF(LEFT(CP73,1)&lt;&gt;"0",IF(LEFT(CP73,1)="1",3.0,CQ73),$D$5+$E$5*(DG73*CZ73/($K$5*1000))+$F$5*(DG73*CZ73/($K$5*1000))*MAX(MIN(CN73,$J$5),$I$5)*MAX(MIN(CN73,$J$5),$I$5)+$G$5*MAX(MIN(CN73,$J$5),$I$5)*(DG73*CZ73/($K$5*1000))+$H$5*(DG73*CZ73/($K$5*1000))*(DG73*CZ73/($K$5*1000)))</f>
        <v>0</v>
      </c>
      <c r="W73">
        <f>N73*(1000-(1000*0.61365*exp(17.502*AA73/(240.97+AA73))/(CZ73+DA73)+CU73)/2)/(1000*0.61365*exp(17.502*AA73/(240.97+AA73))/(CZ73+DA73)-CU73)</f>
        <v>0</v>
      </c>
      <c r="X73">
        <f>1/((CO73+1)/(U73/1.6)+1/(V73/1.37)) + CO73/((CO73+1)/(U73/1.6) + CO73/(V73/1.37))</f>
        <v>0</v>
      </c>
      <c r="Y73">
        <f>(CJ73*CM73)</f>
        <v>0</v>
      </c>
      <c r="Z73">
        <f>(DB73+(Y73+2*0.95*5.67E-8*(((DB73+$B$7)+273)^4-(DB73+273)^4)-44100*N73)/(1.84*29.3*V73+8*0.95*5.67E-8*(DB73+273)^3))</f>
        <v>0</v>
      </c>
      <c r="AA73">
        <f>($C$7*DC73+$D$7*DD73+$E$7*Z73)</f>
        <v>0</v>
      </c>
      <c r="AB73">
        <f>0.61365*exp(17.502*AA73/(240.97+AA73))</f>
        <v>0</v>
      </c>
      <c r="AC73">
        <f>(AD73/AE73*100)</f>
        <v>0</v>
      </c>
      <c r="AD73">
        <f>CU73*(CZ73+DA73)/1000</f>
        <v>0</v>
      </c>
      <c r="AE73">
        <f>0.61365*exp(17.502*DB73/(240.97+DB73))</f>
        <v>0</v>
      </c>
      <c r="AF73">
        <f>(AB73-CU73*(CZ73+DA73)/1000)</f>
        <v>0</v>
      </c>
      <c r="AG73">
        <f>(-N73*44100)</f>
        <v>0</v>
      </c>
      <c r="AH73">
        <f>2*29.3*V73*0.92*(DB73-AA73)</f>
        <v>0</v>
      </c>
      <c r="AI73">
        <f>2*0.95*5.67E-8*(((DB73+$B$7)+273)^4-(AA73+273)^4)</f>
        <v>0</v>
      </c>
      <c r="AJ73">
        <f>Y73+AI73+AG73+AH73</f>
        <v>0</v>
      </c>
      <c r="AK73">
        <v>0</v>
      </c>
      <c r="AL73">
        <v>0</v>
      </c>
      <c r="AM73">
        <f>IF(AK73*$H$13&gt;=AO73,1.0,(AO73/(AO73-AK73*$H$13)))</f>
        <v>0</v>
      </c>
      <c r="AN73">
        <f>(AM73-1)*100</f>
        <v>0</v>
      </c>
      <c r="AO73">
        <f>MAX(0,($B$13+$C$13*DG73)/(1+$D$13*DG73)*CZ73/(DB73+273)*$E$13)</f>
        <v>0</v>
      </c>
      <c r="AP73" t="s">
        <v>608</v>
      </c>
      <c r="AQ73">
        <v>10474.2</v>
      </c>
      <c r="AR73">
        <v>583.5056</v>
      </c>
      <c r="AS73">
        <v>2256.61</v>
      </c>
      <c r="AT73">
        <f>1-AR73/AS73</f>
        <v>0</v>
      </c>
      <c r="AU73">
        <v>-1.737640177802159</v>
      </c>
      <c r="AV73" t="s">
        <v>640</v>
      </c>
      <c r="AW73">
        <v>10492.1</v>
      </c>
      <c r="AX73">
        <v>658.7689200000001</v>
      </c>
      <c r="AY73">
        <v>750.59</v>
      </c>
      <c r="AZ73">
        <f>1-AX73/AY73</f>
        <v>0</v>
      </c>
      <c r="BA73">
        <v>0.5</v>
      </c>
      <c r="BB73">
        <f>CK73</f>
        <v>0</v>
      </c>
      <c r="BC73">
        <f>P73</f>
        <v>0</v>
      </c>
      <c r="BD73">
        <f>AZ73*BA73*BB73</f>
        <v>0</v>
      </c>
      <c r="BE73">
        <f>(BC73-AU73)/BB73</f>
        <v>0</v>
      </c>
      <c r="BF73">
        <f>(AS73-AY73)/AY73</f>
        <v>0</v>
      </c>
      <c r="BG73">
        <f>AR73/(AT73+AR73/AY73)</f>
        <v>0</v>
      </c>
      <c r="BH73" t="s">
        <v>411</v>
      </c>
      <c r="BI73">
        <v>0</v>
      </c>
      <c r="BJ73">
        <f>IF(BI73&lt;&gt;0, BI73, BG73)</f>
        <v>0</v>
      </c>
      <c r="BK73">
        <f>1-BJ73/AY73</f>
        <v>0</v>
      </c>
      <c r="BL73">
        <f>(AY73-AX73)/(AY73-BJ73)</f>
        <v>0</v>
      </c>
      <c r="BM73">
        <f>(AS73-AY73)/(AS73-BJ73)</f>
        <v>0</v>
      </c>
      <c r="BN73">
        <f>(AY73-AX73)/(AY73-AR73)</f>
        <v>0</v>
      </c>
      <c r="BO73">
        <f>(AS73-AY73)/(AS73-AR73)</f>
        <v>0</v>
      </c>
      <c r="BP73">
        <f>(BL73*BJ73/AX73)</f>
        <v>0</v>
      </c>
      <c r="BQ73">
        <f>(1-BP73)</f>
        <v>0</v>
      </c>
      <c r="BR73" t="s">
        <v>411</v>
      </c>
      <c r="BS73" t="s">
        <v>411</v>
      </c>
      <c r="BT73" t="s">
        <v>411</v>
      </c>
      <c r="BU73" t="s">
        <v>411</v>
      </c>
      <c r="BV73" t="s">
        <v>411</v>
      </c>
      <c r="BW73" t="s">
        <v>411</v>
      </c>
      <c r="BX73" t="s">
        <v>411</v>
      </c>
      <c r="BY73" t="s">
        <v>411</v>
      </c>
      <c r="BZ73" t="s">
        <v>411</v>
      </c>
      <c r="CA73" t="s">
        <v>411</v>
      </c>
      <c r="CB73" t="s">
        <v>411</v>
      </c>
      <c r="CC73" t="s">
        <v>411</v>
      </c>
      <c r="CD73" t="s">
        <v>411</v>
      </c>
      <c r="CE73" t="s">
        <v>411</v>
      </c>
      <c r="CF73" t="s">
        <v>411</v>
      </c>
      <c r="CG73" t="s">
        <v>411</v>
      </c>
      <c r="CH73" t="s">
        <v>411</v>
      </c>
      <c r="CI73" t="s">
        <v>411</v>
      </c>
      <c r="CJ73">
        <f>$B$11*DH73+$C$11*DI73+$F$11*DT73*(1-DW73)</f>
        <v>0</v>
      </c>
      <c r="CK73">
        <f>CJ73*CL73</f>
        <v>0</v>
      </c>
      <c r="CL73">
        <f>($B$11*$D$9+$C$11*$D$9+$F$11*((EG73+DY73)/MAX(EG73+DY73+EH73, 0.1)*$I$9+EH73/MAX(EG73+DY73+EH73, 0.1)*$J$9))/($B$11+$C$11+$F$11)</f>
        <v>0</v>
      </c>
      <c r="CM73">
        <f>($B$11*$K$9+$C$11*$K$9+$F$11*((EG73+DY73)/MAX(EG73+DY73+EH73, 0.1)*$P$9+EH73/MAX(EG73+DY73+EH73, 0.1)*$Q$9))/($B$11+$C$11+$F$11)</f>
        <v>0</v>
      </c>
      <c r="CN73">
        <v>6</v>
      </c>
      <c r="CO73">
        <v>0.5</v>
      </c>
      <c r="CP73" t="s">
        <v>413</v>
      </c>
      <c r="CQ73">
        <v>2</v>
      </c>
      <c r="CR73">
        <v>1690561954.1</v>
      </c>
      <c r="CS73">
        <v>391.78</v>
      </c>
      <c r="CT73">
        <v>400.054</v>
      </c>
      <c r="CU73">
        <v>29.0673</v>
      </c>
      <c r="CV73">
        <v>28.0933</v>
      </c>
      <c r="CW73">
        <v>390.444</v>
      </c>
      <c r="CX73">
        <v>28.6082</v>
      </c>
      <c r="CY73">
        <v>600.1609999999999</v>
      </c>
      <c r="CZ73">
        <v>101.325</v>
      </c>
      <c r="DA73">
        <v>0.0992039</v>
      </c>
      <c r="DB73">
        <v>28.5655</v>
      </c>
      <c r="DC73">
        <v>28.8093</v>
      </c>
      <c r="DD73">
        <v>999.9</v>
      </c>
      <c r="DE73">
        <v>0</v>
      </c>
      <c r="DF73">
        <v>0</v>
      </c>
      <c r="DG73">
        <v>10020</v>
      </c>
      <c r="DH73">
        <v>0</v>
      </c>
      <c r="DI73">
        <v>1106.74</v>
      </c>
      <c r="DJ73">
        <v>-8.273960000000001</v>
      </c>
      <c r="DK73">
        <v>403.509</v>
      </c>
      <c r="DL73">
        <v>411.618</v>
      </c>
      <c r="DM73">
        <v>0.973969</v>
      </c>
      <c r="DN73">
        <v>400.054</v>
      </c>
      <c r="DO73">
        <v>28.0933</v>
      </c>
      <c r="DP73">
        <v>2.94525</v>
      </c>
      <c r="DQ73">
        <v>2.84656</v>
      </c>
      <c r="DR73">
        <v>23.7216</v>
      </c>
      <c r="DS73">
        <v>23.1566</v>
      </c>
      <c r="DT73">
        <v>1499.93</v>
      </c>
      <c r="DU73">
        <v>0.972996</v>
      </c>
      <c r="DV73">
        <v>0.0270037</v>
      </c>
      <c r="DW73">
        <v>0</v>
      </c>
      <c r="DX73">
        <v>658.308</v>
      </c>
      <c r="DY73">
        <v>4.99931</v>
      </c>
      <c r="DZ73">
        <v>11338.5</v>
      </c>
      <c r="EA73">
        <v>13258.6</v>
      </c>
      <c r="EB73">
        <v>37</v>
      </c>
      <c r="EC73">
        <v>38</v>
      </c>
      <c r="ED73">
        <v>37.187</v>
      </c>
      <c r="EE73">
        <v>37.812</v>
      </c>
      <c r="EF73">
        <v>38.312</v>
      </c>
      <c r="EG73">
        <v>1454.56</v>
      </c>
      <c r="EH73">
        <v>40.37</v>
      </c>
      <c r="EI73">
        <v>0</v>
      </c>
      <c r="EJ73">
        <v>115.7000000476837</v>
      </c>
      <c r="EK73">
        <v>0</v>
      </c>
      <c r="EL73">
        <v>658.7689200000001</v>
      </c>
      <c r="EM73">
        <v>-2.857769225561111</v>
      </c>
      <c r="EN73">
        <v>-9.076923061630627</v>
      </c>
      <c r="EO73">
        <v>11337.464</v>
      </c>
      <c r="EP73">
        <v>15</v>
      </c>
      <c r="EQ73">
        <v>1690561918.6</v>
      </c>
      <c r="ER73" t="s">
        <v>641</v>
      </c>
      <c r="ES73">
        <v>1690561917.6</v>
      </c>
      <c r="ET73">
        <v>1690561918.6</v>
      </c>
      <c r="EU73">
        <v>49</v>
      </c>
      <c r="EV73">
        <v>0.03</v>
      </c>
      <c r="EW73">
        <v>-0.001</v>
      </c>
      <c r="EX73">
        <v>1.335</v>
      </c>
      <c r="EY73">
        <v>0.418</v>
      </c>
      <c r="EZ73">
        <v>400</v>
      </c>
      <c r="FA73">
        <v>28</v>
      </c>
      <c r="FB73">
        <v>0.29</v>
      </c>
      <c r="FC73">
        <v>0.09</v>
      </c>
      <c r="FD73">
        <v>-8.174185249999999</v>
      </c>
      <c r="FE73">
        <v>-0.4536874671669567</v>
      </c>
      <c r="FF73">
        <v>0.06287191268712525</v>
      </c>
      <c r="FG73">
        <v>1</v>
      </c>
      <c r="FH73">
        <v>391.8340333333333</v>
      </c>
      <c r="FI73">
        <v>-0.2253971078967504</v>
      </c>
      <c r="FJ73">
        <v>0.02222683563223091</v>
      </c>
      <c r="FK73">
        <v>1</v>
      </c>
      <c r="FL73">
        <v>0.8973901249999999</v>
      </c>
      <c r="FM73">
        <v>0.4678934746716671</v>
      </c>
      <c r="FN73">
        <v>0.04540629097448255</v>
      </c>
      <c r="FO73">
        <v>1</v>
      </c>
      <c r="FP73">
        <v>29.01271666666666</v>
      </c>
      <c r="FQ73">
        <v>0.5469730812012967</v>
      </c>
      <c r="FR73">
        <v>0.03996130698007259</v>
      </c>
      <c r="FS73">
        <v>1</v>
      </c>
      <c r="FT73">
        <v>4</v>
      </c>
      <c r="FU73">
        <v>4</v>
      </c>
      <c r="FV73" t="s">
        <v>415</v>
      </c>
      <c r="FW73">
        <v>3.17512</v>
      </c>
      <c r="FX73">
        <v>2.79635</v>
      </c>
      <c r="FY73">
        <v>0.0989415</v>
      </c>
      <c r="FZ73">
        <v>0.101328</v>
      </c>
      <c r="GA73">
        <v>0.136278</v>
      </c>
      <c r="GB73">
        <v>0.134373</v>
      </c>
      <c r="GC73">
        <v>27994</v>
      </c>
      <c r="GD73">
        <v>22261.8</v>
      </c>
      <c r="GE73">
        <v>29049.5</v>
      </c>
      <c r="GF73">
        <v>24277.4</v>
      </c>
      <c r="GG73">
        <v>31897.7</v>
      </c>
      <c r="GH73">
        <v>30657.9</v>
      </c>
      <c r="GI73">
        <v>40073.8</v>
      </c>
      <c r="GJ73">
        <v>39611.2</v>
      </c>
      <c r="GK73">
        <v>2.1339</v>
      </c>
      <c r="GL73">
        <v>1.84275</v>
      </c>
      <c r="GM73">
        <v>0.1093</v>
      </c>
      <c r="GN73">
        <v>0</v>
      </c>
      <c r="GO73">
        <v>27.0245</v>
      </c>
      <c r="GP73">
        <v>999.9</v>
      </c>
      <c r="GQ73">
        <v>57</v>
      </c>
      <c r="GR73">
        <v>33.9</v>
      </c>
      <c r="GS73">
        <v>29.8905</v>
      </c>
      <c r="GT73">
        <v>62.1225</v>
      </c>
      <c r="GU73">
        <v>32.1795</v>
      </c>
      <c r="GV73">
        <v>1</v>
      </c>
      <c r="GW73">
        <v>0.206796</v>
      </c>
      <c r="GX73">
        <v>-0.879651</v>
      </c>
      <c r="GY73">
        <v>20.2634</v>
      </c>
      <c r="GZ73">
        <v>5.22358</v>
      </c>
      <c r="HA73">
        <v>11.9101</v>
      </c>
      <c r="HB73">
        <v>4.96375</v>
      </c>
      <c r="HC73">
        <v>3.292</v>
      </c>
      <c r="HD73">
        <v>9999</v>
      </c>
      <c r="HE73">
        <v>9999</v>
      </c>
      <c r="HF73">
        <v>9999</v>
      </c>
      <c r="HG73">
        <v>999.9</v>
      </c>
      <c r="HH73">
        <v>1.87714</v>
      </c>
      <c r="HI73">
        <v>1.87536</v>
      </c>
      <c r="HJ73">
        <v>1.87417</v>
      </c>
      <c r="HK73">
        <v>1.87332</v>
      </c>
      <c r="HL73">
        <v>1.87482</v>
      </c>
      <c r="HM73">
        <v>1.86973</v>
      </c>
      <c r="HN73">
        <v>1.87393</v>
      </c>
      <c r="HO73">
        <v>1.87898</v>
      </c>
      <c r="HP73">
        <v>0</v>
      </c>
      <c r="HQ73">
        <v>0</v>
      </c>
      <c r="HR73">
        <v>0</v>
      </c>
      <c r="HS73">
        <v>0</v>
      </c>
      <c r="HT73" t="s">
        <v>416</v>
      </c>
      <c r="HU73" t="s">
        <v>417</v>
      </c>
      <c r="HV73" t="s">
        <v>418</v>
      </c>
      <c r="HW73" t="s">
        <v>419</v>
      </c>
      <c r="HX73" t="s">
        <v>419</v>
      </c>
      <c r="HY73" t="s">
        <v>418</v>
      </c>
      <c r="HZ73">
        <v>0</v>
      </c>
      <c r="IA73">
        <v>100</v>
      </c>
      <c r="IB73">
        <v>100</v>
      </c>
      <c r="IC73">
        <v>1.336</v>
      </c>
      <c r="ID73">
        <v>0.4591</v>
      </c>
      <c r="IE73">
        <v>1.228098777569982</v>
      </c>
      <c r="IF73">
        <v>0.0006505169527216642</v>
      </c>
      <c r="IG73">
        <v>-9.946525650119643E-07</v>
      </c>
      <c r="IH73">
        <v>9.726639054903232E-11</v>
      </c>
      <c r="II73">
        <v>-0.1231264733001426</v>
      </c>
      <c r="IJ73">
        <v>-0.001002495894158835</v>
      </c>
      <c r="IK73">
        <v>0.0007384742138202362</v>
      </c>
      <c r="IL73">
        <v>2.770066711642725E-07</v>
      </c>
      <c r="IM73">
        <v>0</v>
      </c>
      <c r="IN73">
        <v>1810</v>
      </c>
      <c r="IO73">
        <v>1</v>
      </c>
      <c r="IP73">
        <v>29</v>
      </c>
      <c r="IQ73">
        <v>0.6</v>
      </c>
      <c r="IR73">
        <v>0.6</v>
      </c>
      <c r="IS73">
        <v>1.06201</v>
      </c>
      <c r="IT73">
        <v>2.45239</v>
      </c>
      <c r="IU73">
        <v>1.42578</v>
      </c>
      <c r="IV73">
        <v>2.26929</v>
      </c>
      <c r="IW73">
        <v>1.54785</v>
      </c>
      <c r="IX73">
        <v>2.34253</v>
      </c>
      <c r="IY73">
        <v>38.3545</v>
      </c>
      <c r="IZ73">
        <v>14.3159</v>
      </c>
      <c r="JA73">
        <v>18</v>
      </c>
      <c r="JB73">
        <v>629.523</v>
      </c>
      <c r="JC73">
        <v>431.02</v>
      </c>
      <c r="JD73">
        <v>28.6504</v>
      </c>
      <c r="JE73">
        <v>29.7847</v>
      </c>
      <c r="JF73">
        <v>30.0002</v>
      </c>
      <c r="JG73">
        <v>29.7513</v>
      </c>
      <c r="JH73">
        <v>29.6847</v>
      </c>
      <c r="JI73">
        <v>21.2826</v>
      </c>
      <c r="JJ73">
        <v>0</v>
      </c>
      <c r="JK73">
        <v>100</v>
      </c>
      <c r="JL73">
        <v>28.3908</v>
      </c>
      <c r="JM73">
        <v>400</v>
      </c>
      <c r="JN73">
        <v>28.2486</v>
      </c>
      <c r="JO73">
        <v>94.655</v>
      </c>
      <c r="JP73">
        <v>100.776</v>
      </c>
    </row>
    <row r="74" spans="1:276">
      <c r="A74">
        <v>58</v>
      </c>
      <c r="B74">
        <v>1690562052.1</v>
      </c>
      <c r="C74">
        <v>8010.099999904633</v>
      </c>
      <c r="D74" t="s">
        <v>642</v>
      </c>
      <c r="E74" t="s">
        <v>643</v>
      </c>
      <c r="F74" t="s">
        <v>407</v>
      </c>
      <c r="I74" t="s">
        <v>584</v>
      </c>
      <c r="K74" t="s">
        <v>585</v>
      </c>
      <c r="L74" t="s">
        <v>586</v>
      </c>
      <c r="M74">
        <v>1690562052.1</v>
      </c>
      <c r="N74">
        <f>(O74)/1000</f>
        <v>0</v>
      </c>
      <c r="O74">
        <f>1000*CY74*AM74*(CU74-CV74)/(100*CN74*(1000-AM74*CU74))</f>
        <v>0</v>
      </c>
      <c r="P74">
        <f>CY74*AM74*(CT74-CS74*(1000-AM74*CV74)/(1000-AM74*CU74))/(100*CN74)</f>
        <v>0</v>
      </c>
      <c r="Q74">
        <f>CS74 - IF(AM74&gt;1, P74*CN74*100.0/(AO74*DG74), 0)</f>
        <v>0</v>
      </c>
      <c r="R74">
        <f>((X74-N74/2)*Q74-P74)/(X74+N74/2)</f>
        <v>0</v>
      </c>
      <c r="S74">
        <f>R74*(CZ74+DA74)/1000.0</f>
        <v>0</v>
      </c>
      <c r="T74">
        <f>(CS74 - IF(AM74&gt;1, P74*CN74*100.0/(AO74*DG74), 0))*(CZ74+DA74)/1000.0</f>
        <v>0</v>
      </c>
      <c r="U74">
        <f>2.0/((1/W74-1/V74)+SIGN(W74)*SQRT((1/W74-1/V74)*(1/W74-1/V74) + 4*CO74/((CO74+1)*(CO74+1))*(2*1/W74*1/V74-1/V74*1/V74)))</f>
        <v>0</v>
      </c>
      <c r="V74">
        <f>IF(LEFT(CP74,1)&lt;&gt;"0",IF(LEFT(CP74,1)="1",3.0,CQ74),$D$5+$E$5*(DG74*CZ74/($K$5*1000))+$F$5*(DG74*CZ74/($K$5*1000))*MAX(MIN(CN74,$J$5),$I$5)*MAX(MIN(CN74,$J$5),$I$5)+$G$5*MAX(MIN(CN74,$J$5),$I$5)*(DG74*CZ74/($K$5*1000))+$H$5*(DG74*CZ74/($K$5*1000))*(DG74*CZ74/($K$5*1000)))</f>
        <v>0</v>
      </c>
      <c r="W74">
        <f>N74*(1000-(1000*0.61365*exp(17.502*AA74/(240.97+AA74))/(CZ74+DA74)+CU74)/2)/(1000*0.61365*exp(17.502*AA74/(240.97+AA74))/(CZ74+DA74)-CU74)</f>
        <v>0</v>
      </c>
      <c r="X74">
        <f>1/((CO74+1)/(U74/1.6)+1/(V74/1.37)) + CO74/((CO74+1)/(U74/1.6) + CO74/(V74/1.37))</f>
        <v>0</v>
      </c>
      <c r="Y74">
        <f>(CJ74*CM74)</f>
        <v>0</v>
      </c>
      <c r="Z74">
        <f>(DB74+(Y74+2*0.95*5.67E-8*(((DB74+$B$7)+273)^4-(DB74+273)^4)-44100*N74)/(1.84*29.3*V74+8*0.95*5.67E-8*(DB74+273)^3))</f>
        <v>0</v>
      </c>
      <c r="AA74">
        <f>($C$7*DC74+$D$7*DD74+$E$7*Z74)</f>
        <v>0</v>
      </c>
      <c r="AB74">
        <f>0.61365*exp(17.502*AA74/(240.97+AA74))</f>
        <v>0</v>
      </c>
      <c r="AC74">
        <f>(AD74/AE74*100)</f>
        <v>0</v>
      </c>
      <c r="AD74">
        <f>CU74*(CZ74+DA74)/1000</f>
        <v>0</v>
      </c>
      <c r="AE74">
        <f>0.61365*exp(17.502*DB74/(240.97+DB74))</f>
        <v>0</v>
      </c>
      <c r="AF74">
        <f>(AB74-CU74*(CZ74+DA74)/1000)</f>
        <v>0</v>
      </c>
      <c r="AG74">
        <f>(-N74*44100)</f>
        <v>0</v>
      </c>
      <c r="AH74">
        <f>2*29.3*V74*0.92*(DB74-AA74)</f>
        <v>0</v>
      </c>
      <c r="AI74">
        <f>2*0.95*5.67E-8*(((DB74+$B$7)+273)^4-(AA74+273)^4)</f>
        <v>0</v>
      </c>
      <c r="AJ74">
        <f>Y74+AI74+AG74+AH74</f>
        <v>0</v>
      </c>
      <c r="AK74">
        <v>0</v>
      </c>
      <c r="AL74">
        <v>0</v>
      </c>
      <c r="AM74">
        <f>IF(AK74*$H$13&gt;=AO74,1.0,(AO74/(AO74-AK74*$H$13)))</f>
        <v>0</v>
      </c>
      <c r="AN74">
        <f>(AM74-1)*100</f>
        <v>0</v>
      </c>
      <c r="AO74">
        <f>MAX(0,($B$13+$C$13*DG74)/(1+$D$13*DG74)*CZ74/(DB74+273)*$E$13)</f>
        <v>0</v>
      </c>
      <c r="AP74" t="s">
        <v>608</v>
      </c>
      <c r="AQ74">
        <v>10474.2</v>
      </c>
      <c r="AR74">
        <v>583.5056</v>
      </c>
      <c r="AS74">
        <v>2256.61</v>
      </c>
      <c r="AT74">
        <f>1-AR74/AS74</f>
        <v>0</v>
      </c>
      <c r="AU74">
        <v>-1.737640177802159</v>
      </c>
      <c r="AV74" t="s">
        <v>644</v>
      </c>
      <c r="AW74">
        <v>10492.5</v>
      </c>
      <c r="AX74">
        <v>653.2908461538461</v>
      </c>
      <c r="AY74">
        <v>766.51</v>
      </c>
      <c r="AZ74">
        <f>1-AX74/AY74</f>
        <v>0</v>
      </c>
      <c r="BA74">
        <v>0.5</v>
      </c>
      <c r="BB74">
        <f>CK74</f>
        <v>0</v>
      </c>
      <c r="BC74">
        <f>P74</f>
        <v>0</v>
      </c>
      <c r="BD74">
        <f>AZ74*BA74*BB74</f>
        <v>0</v>
      </c>
      <c r="BE74">
        <f>(BC74-AU74)/BB74</f>
        <v>0</v>
      </c>
      <c r="BF74">
        <f>(AS74-AY74)/AY74</f>
        <v>0</v>
      </c>
      <c r="BG74">
        <f>AR74/(AT74+AR74/AY74)</f>
        <v>0</v>
      </c>
      <c r="BH74" t="s">
        <v>411</v>
      </c>
      <c r="BI74">
        <v>0</v>
      </c>
      <c r="BJ74">
        <f>IF(BI74&lt;&gt;0, BI74, BG74)</f>
        <v>0</v>
      </c>
      <c r="BK74">
        <f>1-BJ74/AY74</f>
        <v>0</v>
      </c>
      <c r="BL74">
        <f>(AY74-AX74)/(AY74-BJ74)</f>
        <v>0</v>
      </c>
      <c r="BM74">
        <f>(AS74-AY74)/(AS74-BJ74)</f>
        <v>0</v>
      </c>
      <c r="BN74">
        <f>(AY74-AX74)/(AY74-AR74)</f>
        <v>0</v>
      </c>
      <c r="BO74">
        <f>(AS74-AY74)/(AS74-AR74)</f>
        <v>0</v>
      </c>
      <c r="BP74">
        <f>(BL74*BJ74/AX74)</f>
        <v>0</v>
      </c>
      <c r="BQ74">
        <f>(1-BP74)</f>
        <v>0</v>
      </c>
      <c r="BR74" t="s">
        <v>411</v>
      </c>
      <c r="BS74" t="s">
        <v>411</v>
      </c>
      <c r="BT74" t="s">
        <v>411</v>
      </c>
      <c r="BU74" t="s">
        <v>411</v>
      </c>
      <c r="BV74" t="s">
        <v>411</v>
      </c>
      <c r="BW74" t="s">
        <v>411</v>
      </c>
      <c r="BX74" t="s">
        <v>411</v>
      </c>
      <c r="BY74" t="s">
        <v>411</v>
      </c>
      <c r="BZ74" t="s">
        <v>411</v>
      </c>
      <c r="CA74" t="s">
        <v>411</v>
      </c>
      <c r="CB74" t="s">
        <v>411</v>
      </c>
      <c r="CC74" t="s">
        <v>411</v>
      </c>
      <c r="CD74" t="s">
        <v>411</v>
      </c>
      <c r="CE74" t="s">
        <v>411</v>
      </c>
      <c r="CF74" t="s">
        <v>411</v>
      </c>
      <c r="CG74" t="s">
        <v>411</v>
      </c>
      <c r="CH74" t="s">
        <v>411</v>
      </c>
      <c r="CI74" t="s">
        <v>411</v>
      </c>
      <c r="CJ74">
        <f>$B$11*DH74+$C$11*DI74+$F$11*DT74*(1-DW74)</f>
        <v>0</v>
      </c>
      <c r="CK74">
        <f>CJ74*CL74</f>
        <v>0</v>
      </c>
      <c r="CL74">
        <f>($B$11*$D$9+$C$11*$D$9+$F$11*((EG74+DY74)/MAX(EG74+DY74+EH74, 0.1)*$I$9+EH74/MAX(EG74+DY74+EH74, 0.1)*$J$9))/($B$11+$C$11+$F$11)</f>
        <v>0</v>
      </c>
      <c r="CM74">
        <f>($B$11*$K$9+$C$11*$K$9+$F$11*((EG74+DY74)/MAX(EG74+DY74+EH74, 0.1)*$P$9+EH74/MAX(EG74+DY74+EH74, 0.1)*$Q$9))/($B$11+$C$11+$F$11)</f>
        <v>0</v>
      </c>
      <c r="CN74">
        <v>6</v>
      </c>
      <c r="CO74">
        <v>0.5</v>
      </c>
      <c r="CP74" t="s">
        <v>413</v>
      </c>
      <c r="CQ74">
        <v>2</v>
      </c>
      <c r="CR74">
        <v>1690562052.1</v>
      </c>
      <c r="CS74">
        <v>587.1559999999999</v>
      </c>
      <c r="CT74">
        <v>600.085</v>
      </c>
      <c r="CU74">
        <v>29.0853</v>
      </c>
      <c r="CV74">
        <v>28.1906</v>
      </c>
      <c r="CW74">
        <v>585.859</v>
      </c>
      <c r="CX74">
        <v>28.6256</v>
      </c>
      <c r="CY74">
        <v>600.151</v>
      </c>
      <c r="CZ74">
        <v>101.323</v>
      </c>
      <c r="DA74">
        <v>0.100037</v>
      </c>
      <c r="DB74">
        <v>28.6248</v>
      </c>
      <c r="DC74">
        <v>28.8237</v>
      </c>
      <c r="DD74">
        <v>999.9</v>
      </c>
      <c r="DE74">
        <v>0</v>
      </c>
      <c r="DF74">
        <v>0</v>
      </c>
      <c r="DG74">
        <v>10030</v>
      </c>
      <c r="DH74">
        <v>0</v>
      </c>
      <c r="DI74">
        <v>1109.59</v>
      </c>
      <c r="DJ74">
        <v>-12.9291</v>
      </c>
      <c r="DK74">
        <v>604.745</v>
      </c>
      <c r="DL74">
        <v>617.492</v>
      </c>
      <c r="DM74">
        <v>0.894716</v>
      </c>
      <c r="DN74">
        <v>600.085</v>
      </c>
      <c r="DO74">
        <v>28.1906</v>
      </c>
      <c r="DP74">
        <v>2.94701</v>
      </c>
      <c r="DQ74">
        <v>2.85635</v>
      </c>
      <c r="DR74">
        <v>23.7315</v>
      </c>
      <c r="DS74">
        <v>23.2134</v>
      </c>
      <c r="DT74">
        <v>1499.97</v>
      </c>
      <c r="DU74">
        <v>0.972996</v>
      </c>
      <c r="DV74">
        <v>0.0270037</v>
      </c>
      <c r="DW74">
        <v>0</v>
      </c>
      <c r="DX74">
        <v>652.621</v>
      </c>
      <c r="DY74">
        <v>4.99931</v>
      </c>
      <c r="DZ74">
        <v>11260.1</v>
      </c>
      <c r="EA74">
        <v>13259</v>
      </c>
      <c r="EB74">
        <v>36.875</v>
      </c>
      <c r="EC74">
        <v>37.812</v>
      </c>
      <c r="ED74">
        <v>37.062</v>
      </c>
      <c r="EE74">
        <v>37.687</v>
      </c>
      <c r="EF74">
        <v>38.187</v>
      </c>
      <c r="EG74">
        <v>1454.6</v>
      </c>
      <c r="EH74">
        <v>40.37</v>
      </c>
      <c r="EI74">
        <v>0</v>
      </c>
      <c r="EJ74">
        <v>97.90000009536743</v>
      </c>
      <c r="EK74">
        <v>0</v>
      </c>
      <c r="EL74">
        <v>653.2908461538461</v>
      </c>
      <c r="EM74">
        <v>-1.331829064893084</v>
      </c>
      <c r="EN74">
        <v>54.01709385910858</v>
      </c>
      <c r="EO74">
        <v>11256.73846153846</v>
      </c>
      <c r="EP74">
        <v>15</v>
      </c>
      <c r="EQ74">
        <v>1690562025.6</v>
      </c>
      <c r="ER74" t="s">
        <v>645</v>
      </c>
      <c r="ES74">
        <v>1690562025.6</v>
      </c>
      <c r="ET74">
        <v>1690562025.1</v>
      </c>
      <c r="EU74">
        <v>50</v>
      </c>
      <c r="EV74">
        <v>0.008999999999999999</v>
      </c>
      <c r="EW74">
        <v>-0</v>
      </c>
      <c r="EX74">
        <v>1.291</v>
      </c>
      <c r="EY74">
        <v>0.419</v>
      </c>
      <c r="EZ74">
        <v>600</v>
      </c>
      <c r="FA74">
        <v>28</v>
      </c>
      <c r="FB74">
        <v>0.23</v>
      </c>
      <c r="FC74">
        <v>0.07000000000000001</v>
      </c>
      <c r="FD74">
        <v>-12.8032925</v>
      </c>
      <c r="FE74">
        <v>-0.3070547842401311</v>
      </c>
      <c r="FF74">
        <v>0.04131161693458644</v>
      </c>
      <c r="FG74">
        <v>1</v>
      </c>
      <c r="FH74">
        <v>587.15</v>
      </c>
      <c r="FI74">
        <v>-0.1933348164612851</v>
      </c>
      <c r="FJ74">
        <v>0.02744448942865964</v>
      </c>
      <c r="FK74">
        <v>1</v>
      </c>
      <c r="FL74">
        <v>0.878045975</v>
      </c>
      <c r="FM74">
        <v>-0.2476279362101342</v>
      </c>
      <c r="FN74">
        <v>0.02916777395301832</v>
      </c>
      <c r="FO74">
        <v>1</v>
      </c>
      <c r="FP74">
        <v>29.03303333333333</v>
      </c>
      <c r="FQ74">
        <v>0.5484867630701007</v>
      </c>
      <c r="FR74">
        <v>0.03986013324390968</v>
      </c>
      <c r="FS74">
        <v>1</v>
      </c>
      <c r="FT74">
        <v>4</v>
      </c>
      <c r="FU74">
        <v>4</v>
      </c>
      <c r="FV74" t="s">
        <v>415</v>
      </c>
      <c r="FW74">
        <v>3.17509</v>
      </c>
      <c r="FX74">
        <v>2.79726</v>
      </c>
      <c r="FY74">
        <v>0.13357</v>
      </c>
      <c r="FZ74">
        <v>0.136509</v>
      </c>
      <c r="GA74">
        <v>0.136332</v>
      </c>
      <c r="GB74">
        <v>0.134685</v>
      </c>
      <c r="GC74">
        <v>26917.7</v>
      </c>
      <c r="GD74">
        <v>21389.6</v>
      </c>
      <c r="GE74">
        <v>29049.6</v>
      </c>
      <c r="GF74">
        <v>24277.1</v>
      </c>
      <c r="GG74">
        <v>31896.5</v>
      </c>
      <c r="GH74">
        <v>30647.7</v>
      </c>
      <c r="GI74">
        <v>40073.3</v>
      </c>
      <c r="GJ74">
        <v>39610.9</v>
      </c>
      <c r="GK74">
        <v>2.13347</v>
      </c>
      <c r="GL74">
        <v>1.84267</v>
      </c>
      <c r="GM74">
        <v>0.107177</v>
      </c>
      <c r="GN74">
        <v>0</v>
      </c>
      <c r="GO74">
        <v>27.0737</v>
      </c>
      <c r="GP74">
        <v>999.9</v>
      </c>
      <c r="GQ74">
        <v>57</v>
      </c>
      <c r="GR74">
        <v>34</v>
      </c>
      <c r="GS74">
        <v>30.0558</v>
      </c>
      <c r="GT74">
        <v>62.0125</v>
      </c>
      <c r="GU74">
        <v>32.9647</v>
      </c>
      <c r="GV74">
        <v>1</v>
      </c>
      <c r="GW74">
        <v>0.206273</v>
      </c>
      <c r="GX74">
        <v>-0.303745</v>
      </c>
      <c r="GY74">
        <v>20.2661</v>
      </c>
      <c r="GZ74">
        <v>5.22792</v>
      </c>
      <c r="HA74">
        <v>11.9104</v>
      </c>
      <c r="HB74">
        <v>4.9637</v>
      </c>
      <c r="HC74">
        <v>3.292</v>
      </c>
      <c r="HD74">
        <v>9999</v>
      </c>
      <c r="HE74">
        <v>9999</v>
      </c>
      <c r="HF74">
        <v>9999</v>
      </c>
      <c r="HG74">
        <v>999.9</v>
      </c>
      <c r="HH74">
        <v>1.87714</v>
      </c>
      <c r="HI74">
        <v>1.87538</v>
      </c>
      <c r="HJ74">
        <v>1.87418</v>
      </c>
      <c r="HK74">
        <v>1.87334</v>
      </c>
      <c r="HL74">
        <v>1.87483</v>
      </c>
      <c r="HM74">
        <v>1.86979</v>
      </c>
      <c r="HN74">
        <v>1.87393</v>
      </c>
      <c r="HO74">
        <v>1.87903</v>
      </c>
      <c r="HP74">
        <v>0</v>
      </c>
      <c r="HQ74">
        <v>0</v>
      </c>
      <c r="HR74">
        <v>0</v>
      </c>
      <c r="HS74">
        <v>0</v>
      </c>
      <c r="HT74" t="s">
        <v>416</v>
      </c>
      <c r="HU74" t="s">
        <v>417</v>
      </c>
      <c r="HV74" t="s">
        <v>418</v>
      </c>
      <c r="HW74" t="s">
        <v>419</v>
      </c>
      <c r="HX74" t="s">
        <v>419</v>
      </c>
      <c r="HY74" t="s">
        <v>418</v>
      </c>
      <c r="HZ74">
        <v>0</v>
      </c>
      <c r="IA74">
        <v>100</v>
      </c>
      <c r="IB74">
        <v>100</v>
      </c>
      <c r="IC74">
        <v>1.297</v>
      </c>
      <c r="ID74">
        <v>0.4597</v>
      </c>
      <c r="IE74">
        <v>1.237383199554069</v>
      </c>
      <c r="IF74">
        <v>0.0006505169527216642</v>
      </c>
      <c r="IG74">
        <v>-9.946525650119643E-07</v>
      </c>
      <c r="IH74">
        <v>9.726639054903232E-11</v>
      </c>
      <c r="II74">
        <v>-0.123177095936123</v>
      </c>
      <c r="IJ74">
        <v>-0.001002495894158835</v>
      </c>
      <c r="IK74">
        <v>0.0007384742138202362</v>
      </c>
      <c r="IL74">
        <v>2.770066711642725E-07</v>
      </c>
      <c r="IM74">
        <v>0</v>
      </c>
      <c r="IN74">
        <v>1810</v>
      </c>
      <c r="IO74">
        <v>1</v>
      </c>
      <c r="IP74">
        <v>29</v>
      </c>
      <c r="IQ74">
        <v>0.4</v>
      </c>
      <c r="IR74">
        <v>0.5</v>
      </c>
      <c r="IS74">
        <v>1.47217</v>
      </c>
      <c r="IT74">
        <v>2.45361</v>
      </c>
      <c r="IU74">
        <v>1.42578</v>
      </c>
      <c r="IV74">
        <v>2.27051</v>
      </c>
      <c r="IW74">
        <v>1.54785</v>
      </c>
      <c r="IX74">
        <v>2.49146</v>
      </c>
      <c r="IY74">
        <v>38.4524</v>
      </c>
      <c r="IZ74">
        <v>14.3159</v>
      </c>
      <c r="JA74">
        <v>18</v>
      </c>
      <c r="JB74">
        <v>629.206</v>
      </c>
      <c r="JC74">
        <v>430.976</v>
      </c>
      <c r="JD74">
        <v>28.1043</v>
      </c>
      <c r="JE74">
        <v>29.7847</v>
      </c>
      <c r="JF74">
        <v>30</v>
      </c>
      <c r="JG74">
        <v>29.7513</v>
      </c>
      <c r="JH74">
        <v>29.6847</v>
      </c>
      <c r="JI74">
        <v>29.4892</v>
      </c>
      <c r="JJ74">
        <v>0</v>
      </c>
      <c r="JK74">
        <v>100</v>
      </c>
      <c r="JL74">
        <v>28.0314</v>
      </c>
      <c r="JM74">
        <v>600</v>
      </c>
      <c r="JN74">
        <v>29.067</v>
      </c>
      <c r="JO74">
        <v>94.6544</v>
      </c>
      <c r="JP74">
        <v>100.775</v>
      </c>
    </row>
    <row r="75" spans="1:276">
      <c r="A75">
        <v>59</v>
      </c>
      <c r="B75">
        <v>1690562163.1</v>
      </c>
      <c r="C75">
        <v>8121.099999904633</v>
      </c>
      <c r="D75" t="s">
        <v>646</v>
      </c>
      <c r="E75" t="s">
        <v>647</v>
      </c>
      <c r="F75" t="s">
        <v>407</v>
      </c>
      <c r="I75" t="s">
        <v>584</v>
      </c>
      <c r="K75" t="s">
        <v>585</v>
      </c>
      <c r="L75" t="s">
        <v>586</v>
      </c>
      <c r="M75">
        <v>1690562163.1</v>
      </c>
      <c r="N75">
        <f>(O75)/1000</f>
        <v>0</v>
      </c>
      <c r="O75">
        <f>1000*CY75*AM75*(CU75-CV75)/(100*CN75*(1000-AM75*CU75))</f>
        <v>0</v>
      </c>
      <c r="P75">
        <f>CY75*AM75*(CT75-CS75*(1000-AM75*CV75)/(1000-AM75*CU75))/(100*CN75)</f>
        <v>0</v>
      </c>
      <c r="Q75">
        <f>CS75 - IF(AM75&gt;1, P75*CN75*100.0/(AO75*DG75), 0)</f>
        <v>0</v>
      </c>
      <c r="R75">
        <f>((X75-N75/2)*Q75-P75)/(X75+N75/2)</f>
        <v>0</v>
      </c>
      <c r="S75">
        <f>R75*(CZ75+DA75)/1000.0</f>
        <v>0</v>
      </c>
      <c r="T75">
        <f>(CS75 - IF(AM75&gt;1, P75*CN75*100.0/(AO75*DG75), 0))*(CZ75+DA75)/1000.0</f>
        <v>0</v>
      </c>
      <c r="U75">
        <f>2.0/((1/W75-1/V75)+SIGN(W75)*SQRT((1/W75-1/V75)*(1/W75-1/V75) + 4*CO75/((CO75+1)*(CO75+1))*(2*1/W75*1/V75-1/V75*1/V75)))</f>
        <v>0</v>
      </c>
      <c r="V75">
        <f>IF(LEFT(CP75,1)&lt;&gt;"0",IF(LEFT(CP75,1)="1",3.0,CQ75),$D$5+$E$5*(DG75*CZ75/($K$5*1000))+$F$5*(DG75*CZ75/($K$5*1000))*MAX(MIN(CN75,$J$5),$I$5)*MAX(MIN(CN75,$J$5),$I$5)+$G$5*MAX(MIN(CN75,$J$5),$I$5)*(DG75*CZ75/($K$5*1000))+$H$5*(DG75*CZ75/($K$5*1000))*(DG75*CZ75/($K$5*1000)))</f>
        <v>0</v>
      </c>
      <c r="W75">
        <f>N75*(1000-(1000*0.61365*exp(17.502*AA75/(240.97+AA75))/(CZ75+DA75)+CU75)/2)/(1000*0.61365*exp(17.502*AA75/(240.97+AA75))/(CZ75+DA75)-CU75)</f>
        <v>0</v>
      </c>
      <c r="X75">
        <f>1/((CO75+1)/(U75/1.6)+1/(V75/1.37)) + CO75/((CO75+1)/(U75/1.6) + CO75/(V75/1.37))</f>
        <v>0</v>
      </c>
      <c r="Y75">
        <f>(CJ75*CM75)</f>
        <v>0</v>
      </c>
      <c r="Z75">
        <f>(DB75+(Y75+2*0.95*5.67E-8*(((DB75+$B$7)+273)^4-(DB75+273)^4)-44100*N75)/(1.84*29.3*V75+8*0.95*5.67E-8*(DB75+273)^3))</f>
        <v>0</v>
      </c>
      <c r="AA75">
        <f>($C$7*DC75+$D$7*DD75+$E$7*Z75)</f>
        <v>0</v>
      </c>
      <c r="AB75">
        <f>0.61365*exp(17.502*AA75/(240.97+AA75))</f>
        <v>0</v>
      </c>
      <c r="AC75">
        <f>(AD75/AE75*100)</f>
        <v>0</v>
      </c>
      <c r="AD75">
        <f>CU75*(CZ75+DA75)/1000</f>
        <v>0</v>
      </c>
      <c r="AE75">
        <f>0.61365*exp(17.502*DB75/(240.97+DB75))</f>
        <v>0</v>
      </c>
      <c r="AF75">
        <f>(AB75-CU75*(CZ75+DA75)/1000)</f>
        <v>0</v>
      </c>
      <c r="AG75">
        <f>(-N75*44100)</f>
        <v>0</v>
      </c>
      <c r="AH75">
        <f>2*29.3*V75*0.92*(DB75-AA75)</f>
        <v>0</v>
      </c>
      <c r="AI75">
        <f>2*0.95*5.67E-8*(((DB75+$B$7)+273)^4-(AA75+273)^4)</f>
        <v>0</v>
      </c>
      <c r="AJ75">
        <f>Y75+AI75+AG75+AH75</f>
        <v>0</v>
      </c>
      <c r="AK75">
        <v>0</v>
      </c>
      <c r="AL75">
        <v>0</v>
      </c>
      <c r="AM75">
        <f>IF(AK75*$H$13&gt;=AO75,1.0,(AO75/(AO75-AK75*$H$13)))</f>
        <v>0</v>
      </c>
      <c r="AN75">
        <f>(AM75-1)*100</f>
        <v>0</v>
      </c>
      <c r="AO75">
        <f>MAX(0,($B$13+$C$13*DG75)/(1+$D$13*DG75)*CZ75/(DB75+273)*$E$13)</f>
        <v>0</v>
      </c>
      <c r="AP75" t="s">
        <v>608</v>
      </c>
      <c r="AQ75">
        <v>10474.2</v>
      </c>
      <c r="AR75">
        <v>583.5056</v>
      </c>
      <c r="AS75">
        <v>2256.61</v>
      </c>
      <c r="AT75">
        <f>1-AR75/AS75</f>
        <v>0</v>
      </c>
      <c r="AU75">
        <v>-1.737640177802159</v>
      </c>
      <c r="AV75" t="s">
        <v>648</v>
      </c>
      <c r="AW75">
        <v>10492.5</v>
      </c>
      <c r="AX75">
        <v>655.7986</v>
      </c>
      <c r="AY75">
        <v>784.85</v>
      </c>
      <c r="AZ75">
        <f>1-AX75/AY75</f>
        <v>0</v>
      </c>
      <c r="BA75">
        <v>0.5</v>
      </c>
      <c r="BB75">
        <f>CK75</f>
        <v>0</v>
      </c>
      <c r="BC75">
        <f>P75</f>
        <v>0</v>
      </c>
      <c r="BD75">
        <f>AZ75*BA75*BB75</f>
        <v>0</v>
      </c>
      <c r="BE75">
        <f>(BC75-AU75)/BB75</f>
        <v>0</v>
      </c>
      <c r="BF75">
        <f>(AS75-AY75)/AY75</f>
        <v>0</v>
      </c>
      <c r="BG75">
        <f>AR75/(AT75+AR75/AY75)</f>
        <v>0</v>
      </c>
      <c r="BH75" t="s">
        <v>411</v>
      </c>
      <c r="BI75">
        <v>0</v>
      </c>
      <c r="BJ75">
        <f>IF(BI75&lt;&gt;0, BI75, BG75)</f>
        <v>0</v>
      </c>
      <c r="BK75">
        <f>1-BJ75/AY75</f>
        <v>0</v>
      </c>
      <c r="BL75">
        <f>(AY75-AX75)/(AY75-BJ75)</f>
        <v>0</v>
      </c>
      <c r="BM75">
        <f>(AS75-AY75)/(AS75-BJ75)</f>
        <v>0</v>
      </c>
      <c r="BN75">
        <f>(AY75-AX75)/(AY75-AR75)</f>
        <v>0</v>
      </c>
      <c r="BO75">
        <f>(AS75-AY75)/(AS75-AR75)</f>
        <v>0</v>
      </c>
      <c r="BP75">
        <f>(BL75*BJ75/AX75)</f>
        <v>0</v>
      </c>
      <c r="BQ75">
        <f>(1-BP75)</f>
        <v>0</v>
      </c>
      <c r="BR75" t="s">
        <v>411</v>
      </c>
      <c r="BS75" t="s">
        <v>411</v>
      </c>
      <c r="BT75" t="s">
        <v>411</v>
      </c>
      <c r="BU75" t="s">
        <v>411</v>
      </c>
      <c r="BV75" t="s">
        <v>411</v>
      </c>
      <c r="BW75" t="s">
        <v>411</v>
      </c>
      <c r="BX75" t="s">
        <v>411</v>
      </c>
      <c r="BY75" t="s">
        <v>411</v>
      </c>
      <c r="BZ75" t="s">
        <v>411</v>
      </c>
      <c r="CA75" t="s">
        <v>411</v>
      </c>
      <c r="CB75" t="s">
        <v>411</v>
      </c>
      <c r="CC75" t="s">
        <v>411</v>
      </c>
      <c r="CD75" t="s">
        <v>411</v>
      </c>
      <c r="CE75" t="s">
        <v>411</v>
      </c>
      <c r="CF75" t="s">
        <v>411</v>
      </c>
      <c r="CG75" t="s">
        <v>411</v>
      </c>
      <c r="CH75" t="s">
        <v>411</v>
      </c>
      <c r="CI75" t="s">
        <v>411</v>
      </c>
      <c r="CJ75">
        <f>$B$11*DH75+$C$11*DI75+$F$11*DT75*(1-DW75)</f>
        <v>0</v>
      </c>
      <c r="CK75">
        <f>CJ75*CL75</f>
        <v>0</v>
      </c>
      <c r="CL75">
        <f>($B$11*$D$9+$C$11*$D$9+$F$11*((EG75+DY75)/MAX(EG75+DY75+EH75, 0.1)*$I$9+EH75/MAX(EG75+DY75+EH75, 0.1)*$J$9))/($B$11+$C$11+$F$11)</f>
        <v>0</v>
      </c>
      <c r="CM75">
        <f>($B$11*$K$9+$C$11*$K$9+$F$11*((EG75+DY75)/MAX(EG75+DY75+EH75, 0.1)*$P$9+EH75/MAX(EG75+DY75+EH75, 0.1)*$Q$9))/($B$11+$C$11+$F$11)</f>
        <v>0</v>
      </c>
      <c r="CN75">
        <v>6</v>
      </c>
      <c r="CO75">
        <v>0.5</v>
      </c>
      <c r="CP75" t="s">
        <v>413</v>
      </c>
      <c r="CQ75">
        <v>2</v>
      </c>
      <c r="CR75">
        <v>1690562163.1</v>
      </c>
      <c r="CS75">
        <v>783.367</v>
      </c>
      <c r="CT75">
        <v>800.013</v>
      </c>
      <c r="CU75">
        <v>29.3065</v>
      </c>
      <c r="CV75">
        <v>28.3185</v>
      </c>
      <c r="CW75">
        <v>782.075</v>
      </c>
      <c r="CX75">
        <v>28.832</v>
      </c>
      <c r="CY75">
        <v>600.179</v>
      </c>
      <c r="CZ75">
        <v>101.324</v>
      </c>
      <c r="DA75">
        <v>0.0998487</v>
      </c>
      <c r="DB75">
        <v>28.587</v>
      </c>
      <c r="DC75">
        <v>28.8203</v>
      </c>
      <c r="DD75">
        <v>999.9</v>
      </c>
      <c r="DE75">
        <v>0</v>
      </c>
      <c r="DF75">
        <v>0</v>
      </c>
      <c r="DG75">
        <v>10003.8</v>
      </c>
      <c r="DH75">
        <v>0</v>
      </c>
      <c r="DI75">
        <v>1102.96</v>
      </c>
      <c r="DJ75">
        <v>-16.6462</v>
      </c>
      <c r="DK75">
        <v>807.018</v>
      </c>
      <c r="DL75">
        <v>823.329</v>
      </c>
      <c r="DM75">
        <v>0.988054</v>
      </c>
      <c r="DN75">
        <v>800.013</v>
      </c>
      <c r="DO75">
        <v>28.3185</v>
      </c>
      <c r="DP75">
        <v>2.96945</v>
      </c>
      <c r="DQ75">
        <v>2.86933</v>
      </c>
      <c r="DR75">
        <v>23.8576</v>
      </c>
      <c r="DS75">
        <v>23.2885</v>
      </c>
      <c r="DT75">
        <v>1499.9</v>
      </c>
      <c r="DU75">
        <v>0.972996</v>
      </c>
      <c r="DV75">
        <v>0.0270037</v>
      </c>
      <c r="DW75">
        <v>0</v>
      </c>
      <c r="DX75">
        <v>655.97</v>
      </c>
      <c r="DY75">
        <v>4.99931</v>
      </c>
      <c r="DZ75">
        <v>11278.1</v>
      </c>
      <c r="EA75">
        <v>13258.4</v>
      </c>
      <c r="EB75">
        <v>36.812</v>
      </c>
      <c r="EC75">
        <v>37.875</v>
      </c>
      <c r="ED75">
        <v>37</v>
      </c>
      <c r="EE75">
        <v>37.687</v>
      </c>
      <c r="EF75">
        <v>38.187</v>
      </c>
      <c r="EG75">
        <v>1454.53</v>
      </c>
      <c r="EH75">
        <v>40.37</v>
      </c>
      <c r="EI75">
        <v>0</v>
      </c>
      <c r="EJ75">
        <v>110.7000000476837</v>
      </c>
      <c r="EK75">
        <v>0</v>
      </c>
      <c r="EL75">
        <v>655.7986</v>
      </c>
      <c r="EM75">
        <v>-1.924076934990349</v>
      </c>
      <c r="EN75">
        <v>-6.084615413967494</v>
      </c>
      <c r="EO75">
        <v>11279.62</v>
      </c>
      <c r="EP75">
        <v>15</v>
      </c>
      <c r="EQ75">
        <v>1690562126.1</v>
      </c>
      <c r="ER75" t="s">
        <v>649</v>
      </c>
      <c r="ES75">
        <v>1690562126.1</v>
      </c>
      <c r="ET75">
        <v>1690562124.6</v>
      </c>
      <c r="EU75">
        <v>51</v>
      </c>
      <c r="EV75">
        <v>0.107</v>
      </c>
      <c r="EW75">
        <v>0.006</v>
      </c>
      <c r="EX75">
        <v>1.279</v>
      </c>
      <c r="EY75">
        <v>0.43</v>
      </c>
      <c r="EZ75">
        <v>800</v>
      </c>
      <c r="FA75">
        <v>28</v>
      </c>
      <c r="FB75">
        <v>0.16</v>
      </c>
      <c r="FC75">
        <v>0.11</v>
      </c>
      <c r="FD75">
        <v>-16.5291275</v>
      </c>
      <c r="FE75">
        <v>-0.2217151969981057</v>
      </c>
      <c r="FF75">
        <v>0.04843590603828942</v>
      </c>
      <c r="FG75">
        <v>1</v>
      </c>
      <c r="FH75">
        <v>783.4128333333334</v>
      </c>
      <c r="FI75">
        <v>-0.7780111234703615</v>
      </c>
      <c r="FJ75">
        <v>0.06452549022588037</v>
      </c>
      <c r="FK75">
        <v>1</v>
      </c>
      <c r="FL75">
        <v>0.9380963</v>
      </c>
      <c r="FM75">
        <v>0.4434393320825476</v>
      </c>
      <c r="FN75">
        <v>0.04498002214494786</v>
      </c>
      <c r="FO75">
        <v>1</v>
      </c>
      <c r="FP75">
        <v>29.23327</v>
      </c>
      <c r="FQ75">
        <v>0.6874972191323939</v>
      </c>
      <c r="FR75">
        <v>0.05032363361284638</v>
      </c>
      <c r="FS75">
        <v>1</v>
      </c>
      <c r="FT75">
        <v>4</v>
      </c>
      <c r="FU75">
        <v>4</v>
      </c>
      <c r="FV75" t="s">
        <v>415</v>
      </c>
      <c r="FW75">
        <v>3.17515</v>
      </c>
      <c r="FX75">
        <v>2.79684</v>
      </c>
      <c r="FY75">
        <v>0.162957</v>
      </c>
      <c r="FZ75">
        <v>0.166217</v>
      </c>
      <c r="GA75">
        <v>0.137006</v>
      </c>
      <c r="GB75">
        <v>0.1351</v>
      </c>
      <c r="GC75">
        <v>26004.5</v>
      </c>
      <c r="GD75">
        <v>20654.2</v>
      </c>
      <c r="GE75">
        <v>29050.2</v>
      </c>
      <c r="GF75">
        <v>24278.5</v>
      </c>
      <c r="GG75">
        <v>31872.3</v>
      </c>
      <c r="GH75">
        <v>30635.6</v>
      </c>
      <c r="GI75">
        <v>40073.3</v>
      </c>
      <c r="GJ75">
        <v>39613.1</v>
      </c>
      <c r="GK75">
        <v>2.13392</v>
      </c>
      <c r="GL75">
        <v>1.84308</v>
      </c>
      <c r="GM75">
        <v>0.102688</v>
      </c>
      <c r="GN75">
        <v>0</v>
      </c>
      <c r="GO75">
        <v>27.1436</v>
      </c>
      <c r="GP75">
        <v>999.9</v>
      </c>
      <c r="GQ75">
        <v>57</v>
      </c>
      <c r="GR75">
        <v>34</v>
      </c>
      <c r="GS75">
        <v>30.0588</v>
      </c>
      <c r="GT75">
        <v>62.2225</v>
      </c>
      <c r="GU75">
        <v>32.1274</v>
      </c>
      <c r="GV75">
        <v>1</v>
      </c>
      <c r="GW75">
        <v>0.205109</v>
      </c>
      <c r="GX75">
        <v>0.107233</v>
      </c>
      <c r="GY75">
        <v>20.2658</v>
      </c>
      <c r="GZ75">
        <v>5.22687</v>
      </c>
      <c r="HA75">
        <v>11.9113</v>
      </c>
      <c r="HB75">
        <v>4.96365</v>
      </c>
      <c r="HC75">
        <v>3.292</v>
      </c>
      <c r="HD75">
        <v>9999</v>
      </c>
      <c r="HE75">
        <v>9999</v>
      </c>
      <c r="HF75">
        <v>9999</v>
      </c>
      <c r="HG75">
        <v>999.9</v>
      </c>
      <c r="HH75">
        <v>1.87714</v>
      </c>
      <c r="HI75">
        <v>1.8754</v>
      </c>
      <c r="HJ75">
        <v>1.87418</v>
      </c>
      <c r="HK75">
        <v>1.87335</v>
      </c>
      <c r="HL75">
        <v>1.87482</v>
      </c>
      <c r="HM75">
        <v>1.8698</v>
      </c>
      <c r="HN75">
        <v>1.87393</v>
      </c>
      <c r="HO75">
        <v>1.87902</v>
      </c>
      <c r="HP75">
        <v>0</v>
      </c>
      <c r="HQ75">
        <v>0</v>
      </c>
      <c r="HR75">
        <v>0</v>
      </c>
      <c r="HS75">
        <v>0</v>
      </c>
      <c r="HT75" t="s">
        <v>416</v>
      </c>
      <c r="HU75" t="s">
        <v>417</v>
      </c>
      <c r="HV75" t="s">
        <v>418</v>
      </c>
      <c r="HW75" t="s">
        <v>419</v>
      </c>
      <c r="HX75" t="s">
        <v>419</v>
      </c>
      <c r="HY75" t="s">
        <v>418</v>
      </c>
      <c r="HZ75">
        <v>0</v>
      </c>
      <c r="IA75">
        <v>100</v>
      </c>
      <c r="IB75">
        <v>100</v>
      </c>
      <c r="IC75">
        <v>1.292</v>
      </c>
      <c r="ID75">
        <v>0.4745</v>
      </c>
      <c r="IE75">
        <v>1.344932532201172</v>
      </c>
      <c r="IF75">
        <v>0.0006505169527216642</v>
      </c>
      <c r="IG75">
        <v>-9.946525650119643E-07</v>
      </c>
      <c r="IH75">
        <v>9.726639054903232E-11</v>
      </c>
      <c r="II75">
        <v>-0.1171452448237959</v>
      </c>
      <c r="IJ75">
        <v>-0.001002495894158835</v>
      </c>
      <c r="IK75">
        <v>0.0007384742138202362</v>
      </c>
      <c r="IL75">
        <v>2.770066711642725E-07</v>
      </c>
      <c r="IM75">
        <v>0</v>
      </c>
      <c r="IN75">
        <v>1810</v>
      </c>
      <c r="IO75">
        <v>1</v>
      </c>
      <c r="IP75">
        <v>29</v>
      </c>
      <c r="IQ75">
        <v>0.6</v>
      </c>
      <c r="IR75">
        <v>0.6</v>
      </c>
      <c r="IS75">
        <v>1.85913</v>
      </c>
      <c r="IT75">
        <v>2.44995</v>
      </c>
      <c r="IU75">
        <v>1.42578</v>
      </c>
      <c r="IV75">
        <v>2.26929</v>
      </c>
      <c r="IW75">
        <v>1.54785</v>
      </c>
      <c r="IX75">
        <v>2.33521</v>
      </c>
      <c r="IY75">
        <v>38.5504</v>
      </c>
      <c r="IZ75">
        <v>14.2896</v>
      </c>
      <c r="JA75">
        <v>18</v>
      </c>
      <c r="JB75">
        <v>629.568</v>
      </c>
      <c r="JC75">
        <v>431.227</v>
      </c>
      <c r="JD75">
        <v>27.766</v>
      </c>
      <c r="JE75">
        <v>29.7924</v>
      </c>
      <c r="JF75">
        <v>30.0001</v>
      </c>
      <c r="JG75">
        <v>29.7539</v>
      </c>
      <c r="JH75">
        <v>29.6872</v>
      </c>
      <c r="JI75">
        <v>37.2397</v>
      </c>
      <c r="JJ75">
        <v>0.608429</v>
      </c>
      <c r="JK75">
        <v>100</v>
      </c>
      <c r="JL75">
        <v>27.6528</v>
      </c>
      <c r="JM75">
        <v>800</v>
      </c>
      <c r="JN75">
        <v>28.0423</v>
      </c>
      <c r="JO75">
        <v>94.6553</v>
      </c>
      <c r="JP75">
        <v>100.781</v>
      </c>
    </row>
    <row r="76" spans="1:276">
      <c r="A76">
        <v>60</v>
      </c>
      <c r="B76">
        <v>1690562285.1</v>
      </c>
      <c r="C76">
        <v>8243.099999904633</v>
      </c>
      <c r="D76" t="s">
        <v>650</v>
      </c>
      <c r="E76" t="s">
        <v>651</v>
      </c>
      <c r="F76" t="s">
        <v>407</v>
      </c>
      <c r="I76" t="s">
        <v>584</v>
      </c>
      <c r="K76" t="s">
        <v>585</v>
      </c>
      <c r="L76" t="s">
        <v>586</v>
      </c>
      <c r="M76">
        <v>1690562285.1</v>
      </c>
      <c r="N76">
        <f>(O76)/1000</f>
        <v>0</v>
      </c>
      <c r="O76">
        <f>1000*CY76*AM76*(CU76-CV76)/(100*CN76*(1000-AM76*CU76))</f>
        <v>0</v>
      </c>
      <c r="P76">
        <f>CY76*AM76*(CT76-CS76*(1000-AM76*CV76)/(1000-AM76*CU76))/(100*CN76)</f>
        <v>0</v>
      </c>
      <c r="Q76">
        <f>CS76 - IF(AM76&gt;1, P76*CN76*100.0/(AO76*DG76), 0)</f>
        <v>0</v>
      </c>
      <c r="R76">
        <f>((X76-N76/2)*Q76-P76)/(X76+N76/2)</f>
        <v>0</v>
      </c>
      <c r="S76">
        <f>R76*(CZ76+DA76)/1000.0</f>
        <v>0</v>
      </c>
      <c r="T76">
        <f>(CS76 - IF(AM76&gt;1, P76*CN76*100.0/(AO76*DG76), 0))*(CZ76+DA76)/1000.0</f>
        <v>0</v>
      </c>
      <c r="U76">
        <f>2.0/((1/W76-1/V76)+SIGN(W76)*SQRT((1/W76-1/V76)*(1/W76-1/V76) + 4*CO76/((CO76+1)*(CO76+1))*(2*1/W76*1/V76-1/V76*1/V76)))</f>
        <v>0</v>
      </c>
      <c r="V76">
        <f>IF(LEFT(CP76,1)&lt;&gt;"0",IF(LEFT(CP76,1)="1",3.0,CQ76),$D$5+$E$5*(DG76*CZ76/($K$5*1000))+$F$5*(DG76*CZ76/($K$5*1000))*MAX(MIN(CN76,$J$5),$I$5)*MAX(MIN(CN76,$J$5),$I$5)+$G$5*MAX(MIN(CN76,$J$5),$I$5)*(DG76*CZ76/($K$5*1000))+$H$5*(DG76*CZ76/($K$5*1000))*(DG76*CZ76/($K$5*1000)))</f>
        <v>0</v>
      </c>
      <c r="W76">
        <f>N76*(1000-(1000*0.61365*exp(17.502*AA76/(240.97+AA76))/(CZ76+DA76)+CU76)/2)/(1000*0.61365*exp(17.502*AA76/(240.97+AA76))/(CZ76+DA76)-CU76)</f>
        <v>0</v>
      </c>
      <c r="X76">
        <f>1/((CO76+1)/(U76/1.6)+1/(V76/1.37)) + CO76/((CO76+1)/(U76/1.6) + CO76/(V76/1.37))</f>
        <v>0</v>
      </c>
      <c r="Y76">
        <f>(CJ76*CM76)</f>
        <v>0</v>
      </c>
      <c r="Z76">
        <f>(DB76+(Y76+2*0.95*5.67E-8*(((DB76+$B$7)+273)^4-(DB76+273)^4)-44100*N76)/(1.84*29.3*V76+8*0.95*5.67E-8*(DB76+273)^3))</f>
        <v>0</v>
      </c>
      <c r="AA76">
        <f>($C$7*DC76+$D$7*DD76+$E$7*Z76)</f>
        <v>0</v>
      </c>
      <c r="AB76">
        <f>0.61365*exp(17.502*AA76/(240.97+AA76))</f>
        <v>0</v>
      </c>
      <c r="AC76">
        <f>(AD76/AE76*100)</f>
        <v>0</v>
      </c>
      <c r="AD76">
        <f>CU76*(CZ76+DA76)/1000</f>
        <v>0</v>
      </c>
      <c r="AE76">
        <f>0.61365*exp(17.502*DB76/(240.97+DB76))</f>
        <v>0</v>
      </c>
      <c r="AF76">
        <f>(AB76-CU76*(CZ76+DA76)/1000)</f>
        <v>0</v>
      </c>
      <c r="AG76">
        <f>(-N76*44100)</f>
        <v>0</v>
      </c>
      <c r="AH76">
        <f>2*29.3*V76*0.92*(DB76-AA76)</f>
        <v>0</v>
      </c>
      <c r="AI76">
        <f>2*0.95*5.67E-8*(((DB76+$B$7)+273)^4-(AA76+273)^4)</f>
        <v>0</v>
      </c>
      <c r="AJ76">
        <f>Y76+AI76+AG76+AH76</f>
        <v>0</v>
      </c>
      <c r="AK76">
        <v>0</v>
      </c>
      <c r="AL76">
        <v>0</v>
      </c>
      <c r="AM76">
        <f>IF(AK76*$H$13&gt;=AO76,1.0,(AO76/(AO76-AK76*$H$13)))</f>
        <v>0</v>
      </c>
      <c r="AN76">
        <f>(AM76-1)*100</f>
        <v>0</v>
      </c>
      <c r="AO76">
        <f>MAX(0,($B$13+$C$13*DG76)/(1+$D$13*DG76)*CZ76/(DB76+273)*$E$13)</f>
        <v>0</v>
      </c>
      <c r="AP76" t="s">
        <v>608</v>
      </c>
      <c r="AQ76">
        <v>10474.2</v>
      </c>
      <c r="AR76">
        <v>583.5056</v>
      </c>
      <c r="AS76">
        <v>2256.61</v>
      </c>
      <c r="AT76">
        <f>1-AR76/AS76</f>
        <v>0</v>
      </c>
      <c r="AU76">
        <v>-1.737640177802159</v>
      </c>
      <c r="AV76" t="s">
        <v>652</v>
      </c>
      <c r="AW76">
        <v>10492.9</v>
      </c>
      <c r="AX76">
        <v>659.77356</v>
      </c>
      <c r="AY76">
        <v>793.72</v>
      </c>
      <c r="AZ76">
        <f>1-AX76/AY76</f>
        <v>0</v>
      </c>
      <c r="BA76">
        <v>0.5</v>
      </c>
      <c r="BB76">
        <f>CK76</f>
        <v>0</v>
      </c>
      <c r="BC76">
        <f>P76</f>
        <v>0</v>
      </c>
      <c r="BD76">
        <f>AZ76*BA76*BB76</f>
        <v>0</v>
      </c>
      <c r="BE76">
        <f>(BC76-AU76)/BB76</f>
        <v>0</v>
      </c>
      <c r="BF76">
        <f>(AS76-AY76)/AY76</f>
        <v>0</v>
      </c>
      <c r="BG76">
        <f>AR76/(AT76+AR76/AY76)</f>
        <v>0</v>
      </c>
      <c r="BH76" t="s">
        <v>411</v>
      </c>
      <c r="BI76">
        <v>0</v>
      </c>
      <c r="BJ76">
        <f>IF(BI76&lt;&gt;0, BI76, BG76)</f>
        <v>0</v>
      </c>
      <c r="BK76">
        <f>1-BJ76/AY76</f>
        <v>0</v>
      </c>
      <c r="BL76">
        <f>(AY76-AX76)/(AY76-BJ76)</f>
        <v>0</v>
      </c>
      <c r="BM76">
        <f>(AS76-AY76)/(AS76-BJ76)</f>
        <v>0</v>
      </c>
      <c r="BN76">
        <f>(AY76-AX76)/(AY76-AR76)</f>
        <v>0</v>
      </c>
      <c r="BO76">
        <f>(AS76-AY76)/(AS76-AR76)</f>
        <v>0</v>
      </c>
      <c r="BP76">
        <f>(BL76*BJ76/AX76)</f>
        <v>0</v>
      </c>
      <c r="BQ76">
        <f>(1-BP76)</f>
        <v>0</v>
      </c>
      <c r="BR76" t="s">
        <v>411</v>
      </c>
      <c r="BS76" t="s">
        <v>411</v>
      </c>
      <c r="BT76" t="s">
        <v>411</v>
      </c>
      <c r="BU76" t="s">
        <v>411</v>
      </c>
      <c r="BV76" t="s">
        <v>411</v>
      </c>
      <c r="BW76" t="s">
        <v>411</v>
      </c>
      <c r="BX76" t="s">
        <v>411</v>
      </c>
      <c r="BY76" t="s">
        <v>411</v>
      </c>
      <c r="BZ76" t="s">
        <v>411</v>
      </c>
      <c r="CA76" t="s">
        <v>411</v>
      </c>
      <c r="CB76" t="s">
        <v>411</v>
      </c>
      <c r="CC76" t="s">
        <v>411</v>
      </c>
      <c r="CD76" t="s">
        <v>411</v>
      </c>
      <c r="CE76" t="s">
        <v>411</v>
      </c>
      <c r="CF76" t="s">
        <v>411</v>
      </c>
      <c r="CG76" t="s">
        <v>411</v>
      </c>
      <c r="CH76" t="s">
        <v>411</v>
      </c>
      <c r="CI76" t="s">
        <v>411</v>
      </c>
      <c r="CJ76">
        <f>$B$11*DH76+$C$11*DI76+$F$11*DT76*(1-DW76)</f>
        <v>0</v>
      </c>
      <c r="CK76">
        <f>CJ76*CL76</f>
        <v>0</v>
      </c>
      <c r="CL76">
        <f>($B$11*$D$9+$C$11*$D$9+$F$11*((EG76+DY76)/MAX(EG76+DY76+EH76, 0.1)*$I$9+EH76/MAX(EG76+DY76+EH76, 0.1)*$J$9))/($B$11+$C$11+$F$11)</f>
        <v>0</v>
      </c>
      <c r="CM76">
        <f>($B$11*$K$9+$C$11*$K$9+$F$11*((EG76+DY76)/MAX(EG76+DY76+EH76, 0.1)*$P$9+EH76/MAX(EG76+DY76+EH76, 0.1)*$Q$9))/($B$11+$C$11+$F$11)</f>
        <v>0</v>
      </c>
      <c r="CN76">
        <v>6</v>
      </c>
      <c r="CO76">
        <v>0.5</v>
      </c>
      <c r="CP76" t="s">
        <v>413</v>
      </c>
      <c r="CQ76">
        <v>2</v>
      </c>
      <c r="CR76">
        <v>1690562285.1</v>
      </c>
      <c r="CS76">
        <v>981.09</v>
      </c>
      <c r="CT76">
        <v>1000.25</v>
      </c>
      <c r="CU76">
        <v>28.8042</v>
      </c>
      <c r="CV76">
        <v>27.4115</v>
      </c>
      <c r="CW76">
        <v>980.213</v>
      </c>
      <c r="CX76">
        <v>28.3541</v>
      </c>
      <c r="CY76">
        <v>600.159</v>
      </c>
      <c r="CZ76">
        <v>101.324</v>
      </c>
      <c r="DA76">
        <v>0.100818</v>
      </c>
      <c r="DB76">
        <v>28.34</v>
      </c>
      <c r="DC76">
        <v>28.5765</v>
      </c>
      <c r="DD76">
        <v>999.9</v>
      </c>
      <c r="DE76">
        <v>0</v>
      </c>
      <c r="DF76">
        <v>0</v>
      </c>
      <c r="DG76">
        <v>9973.75</v>
      </c>
      <c r="DH76">
        <v>0</v>
      </c>
      <c r="DI76">
        <v>1115.93</v>
      </c>
      <c r="DJ76">
        <v>-19.1584</v>
      </c>
      <c r="DK76">
        <v>1010.19</v>
      </c>
      <c r="DL76">
        <v>1028.44</v>
      </c>
      <c r="DM76">
        <v>1.39275</v>
      </c>
      <c r="DN76">
        <v>1000.25</v>
      </c>
      <c r="DO76">
        <v>27.4115</v>
      </c>
      <c r="DP76">
        <v>2.91855</v>
      </c>
      <c r="DQ76">
        <v>2.77743</v>
      </c>
      <c r="DR76">
        <v>23.5704</v>
      </c>
      <c r="DS76">
        <v>22.7505</v>
      </c>
      <c r="DT76">
        <v>1500.02</v>
      </c>
      <c r="DU76">
        <v>0.972996</v>
      </c>
      <c r="DV76">
        <v>0.0270037</v>
      </c>
      <c r="DW76">
        <v>0</v>
      </c>
      <c r="DX76">
        <v>659.671</v>
      </c>
      <c r="DY76">
        <v>4.99931</v>
      </c>
      <c r="DZ76">
        <v>11353.3</v>
      </c>
      <c r="EA76">
        <v>13259.4</v>
      </c>
      <c r="EB76">
        <v>36.812</v>
      </c>
      <c r="EC76">
        <v>37.937</v>
      </c>
      <c r="ED76">
        <v>37</v>
      </c>
      <c r="EE76">
        <v>37.75</v>
      </c>
      <c r="EF76">
        <v>38.187</v>
      </c>
      <c r="EG76">
        <v>1454.65</v>
      </c>
      <c r="EH76">
        <v>40.37</v>
      </c>
      <c r="EI76">
        <v>0</v>
      </c>
      <c r="EJ76">
        <v>121.2999999523163</v>
      </c>
      <c r="EK76">
        <v>0</v>
      </c>
      <c r="EL76">
        <v>659.77356</v>
      </c>
      <c r="EM76">
        <v>-1.057846147353777</v>
      </c>
      <c r="EN76">
        <v>34.75384656206084</v>
      </c>
      <c r="EO76">
        <v>11355.86</v>
      </c>
      <c r="EP76">
        <v>15</v>
      </c>
      <c r="EQ76">
        <v>1690562246.1</v>
      </c>
      <c r="ER76" t="s">
        <v>653</v>
      </c>
      <c r="ES76">
        <v>1690562246.1</v>
      </c>
      <c r="ET76">
        <v>1690562241.1</v>
      </c>
      <c r="EU76">
        <v>52</v>
      </c>
      <c r="EV76">
        <v>-0.242</v>
      </c>
      <c r="EW76">
        <v>-0.004</v>
      </c>
      <c r="EX76">
        <v>0.857</v>
      </c>
      <c r="EY76">
        <v>0.418</v>
      </c>
      <c r="EZ76">
        <v>1000</v>
      </c>
      <c r="FA76">
        <v>28</v>
      </c>
      <c r="FB76">
        <v>0.09</v>
      </c>
      <c r="FC76">
        <v>0.08</v>
      </c>
      <c r="FD76">
        <v>-18.94530487804878</v>
      </c>
      <c r="FE76">
        <v>-0.8311337979093727</v>
      </c>
      <c r="FF76">
        <v>0.1001808388066773</v>
      </c>
      <c r="FG76">
        <v>1</v>
      </c>
      <c r="FH76">
        <v>981.1667419354839</v>
      </c>
      <c r="FI76">
        <v>-0.4226612903235586</v>
      </c>
      <c r="FJ76">
        <v>0.03847744856232602</v>
      </c>
      <c r="FK76">
        <v>1</v>
      </c>
      <c r="FL76">
        <v>1.078838512195122</v>
      </c>
      <c r="FM76">
        <v>1.365435533101047</v>
      </c>
      <c r="FN76">
        <v>0.1364733492607438</v>
      </c>
      <c r="FO76">
        <v>0</v>
      </c>
      <c r="FP76">
        <v>28.88105161290322</v>
      </c>
      <c r="FQ76">
        <v>-0.3797516129033034</v>
      </c>
      <c r="FR76">
        <v>0.02969267174679743</v>
      </c>
      <c r="FS76">
        <v>1</v>
      </c>
      <c r="FT76">
        <v>3</v>
      </c>
      <c r="FU76">
        <v>4</v>
      </c>
      <c r="FV76" t="s">
        <v>489</v>
      </c>
      <c r="FW76">
        <v>3.17501</v>
      </c>
      <c r="FX76">
        <v>2.79755</v>
      </c>
      <c r="FY76">
        <v>0.189047</v>
      </c>
      <c r="FZ76">
        <v>0.192382</v>
      </c>
      <c r="GA76">
        <v>0.135433</v>
      </c>
      <c r="GB76">
        <v>0.132137</v>
      </c>
      <c r="GC76">
        <v>25189.9</v>
      </c>
      <c r="GD76">
        <v>20003.5</v>
      </c>
      <c r="GE76">
        <v>29046.8</v>
      </c>
      <c r="GF76">
        <v>24276.4</v>
      </c>
      <c r="GG76">
        <v>31929.4</v>
      </c>
      <c r="GH76">
        <v>30740.5</v>
      </c>
      <c r="GI76">
        <v>40069.2</v>
      </c>
      <c r="GJ76">
        <v>39609.7</v>
      </c>
      <c r="GK76">
        <v>2.13382</v>
      </c>
      <c r="GL76">
        <v>1.83958</v>
      </c>
      <c r="GM76">
        <v>0.0857562</v>
      </c>
      <c r="GN76">
        <v>0</v>
      </c>
      <c r="GO76">
        <v>27.1761</v>
      </c>
      <c r="GP76">
        <v>999.9</v>
      </c>
      <c r="GQ76">
        <v>57</v>
      </c>
      <c r="GR76">
        <v>34.1</v>
      </c>
      <c r="GS76">
        <v>30.2254</v>
      </c>
      <c r="GT76">
        <v>62.1125</v>
      </c>
      <c r="GU76">
        <v>32.3317</v>
      </c>
      <c r="GV76">
        <v>1</v>
      </c>
      <c r="GW76">
        <v>0.209311</v>
      </c>
      <c r="GX76">
        <v>-0.883382</v>
      </c>
      <c r="GY76">
        <v>20.2633</v>
      </c>
      <c r="GZ76">
        <v>5.22732</v>
      </c>
      <c r="HA76">
        <v>11.9125</v>
      </c>
      <c r="HB76">
        <v>4.96365</v>
      </c>
      <c r="HC76">
        <v>3.292</v>
      </c>
      <c r="HD76">
        <v>9999</v>
      </c>
      <c r="HE76">
        <v>9999</v>
      </c>
      <c r="HF76">
        <v>9999</v>
      </c>
      <c r="HG76">
        <v>999.9</v>
      </c>
      <c r="HH76">
        <v>1.87708</v>
      </c>
      <c r="HI76">
        <v>1.8754</v>
      </c>
      <c r="HJ76">
        <v>1.87418</v>
      </c>
      <c r="HK76">
        <v>1.87335</v>
      </c>
      <c r="HL76">
        <v>1.87484</v>
      </c>
      <c r="HM76">
        <v>1.86979</v>
      </c>
      <c r="HN76">
        <v>1.87393</v>
      </c>
      <c r="HO76">
        <v>1.879</v>
      </c>
      <c r="HP76">
        <v>0</v>
      </c>
      <c r="HQ76">
        <v>0</v>
      </c>
      <c r="HR76">
        <v>0</v>
      </c>
      <c r="HS76">
        <v>0</v>
      </c>
      <c r="HT76" t="s">
        <v>416</v>
      </c>
      <c r="HU76" t="s">
        <v>417</v>
      </c>
      <c r="HV76" t="s">
        <v>418</v>
      </c>
      <c r="HW76" t="s">
        <v>419</v>
      </c>
      <c r="HX76" t="s">
        <v>419</v>
      </c>
      <c r="HY76" t="s">
        <v>418</v>
      </c>
      <c r="HZ76">
        <v>0</v>
      </c>
      <c r="IA76">
        <v>100</v>
      </c>
      <c r="IB76">
        <v>100</v>
      </c>
      <c r="IC76">
        <v>0.877</v>
      </c>
      <c r="ID76">
        <v>0.4501</v>
      </c>
      <c r="IE76">
        <v>1.103191200118385</v>
      </c>
      <c r="IF76">
        <v>0.0006505169527216642</v>
      </c>
      <c r="IG76">
        <v>-9.946525650119643E-07</v>
      </c>
      <c r="IH76">
        <v>9.726639054903232E-11</v>
      </c>
      <c r="II76">
        <v>-0.1214281132086425</v>
      </c>
      <c r="IJ76">
        <v>-0.001002495894158835</v>
      </c>
      <c r="IK76">
        <v>0.0007384742138202362</v>
      </c>
      <c r="IL76">
        <v>2.770066711642725E-07</v>
      </c>
      <c r="IM76">
        <v>0</v>
      </c>
      <c r="IN76">
        <v>1810</v>
      </c>
      <c r="IO76">
        <v>1</v>
      </c>
      <c r="IP76">
        <v>29</v>
      </c>
      <c r="IQ76">
        <v>0.7</v>
      </c>
      <c r="IR76">
        <v>0.7</v>
      </c>
      <c r="IS76">
        <v>2.22778</v>
      </c>
      <c r="IT76">
        <v>2.4353</v>
      </c>
      <c r="IU76">
        <v>1.42578</v>
      </c>
      <c r="IV76">
        <v>2.26929</v>
      </c>
      <c r="IW76">
        <v>1.54785</v>
      </c>
      <c r="IX76">
        <v>2.39868</v>
      </c>
      <c r="IY76">
        <v>38.6241</v>
      </c>
      <c r="IZ76">
        <v>14.2721</v>
      </c>
      <c r="JA76">
        <v>18</v>
      </c>
      <c r="JB76">
        <v>629.807</v>
      </c>
      <c r="JC76">
        <v>429.412</v>
      </c>
      <c r="JD76">
        <v>27.8297</v>
      </c>
      <c r="JE76">
        <v>29.8335</v>
      </c>
      <c r="JF76">
        <v>30.0001</v>
      </c>
      <c r="JG76">
        <v>29.7846</v>
      </c>
      <c r="JH76">
        <v>29.7177</v>
      </c>
      <c r="JI76">
        <v>44.6161</v>
      </c>
      <c r="JJ76">
        <v>11.8583</v>
      </c>
      <c r="JK76">
        <v>100</v>
      </c>
      <c r="JL76">
        <v>27.937</v>
      </c>
      <c r="JM76">
        <v>1000</v>
      </c>
      <c r="JN76">
        <v>26.874</v>
      </c>
      <c r="JO76">
        <v>94.64490000000001</v>
      </c>
      <c r="JP76">
        <v>100.772</v>
      </c>
    </row>
    <row r="77" spans="1:276">
      <c r="A77">
        <v>61</v>
      </c>
      <c r="B77">
        <v>1690562407.1</v>
      </c>
      <c r="C77">
        <v>8365.099999904633</v>
      </c>
      <c r="D77" t="s">
        <v>654</v>
      </c>
      <c r="E77" t="s">
        <v>655</v>
      </c>
      <c r="F77" t="s">
        <v>407</v>
      </c>
      <c r="I77" t="s">
        <v>584</v>
      </c>
      <c r="K77" t="s">
        <v>585</v>
      </c>
      <c r="L77" t="s">
        <v>586</v>
      </c>
      <c r="M77">
        <v>1690562407.1</v>
      </c>
      <c r="N77">
        <f>(O77)/1000</f>
        <v>0</v>
      </c>
      <c r="O77">
        <f>1000*CY77*AM77*(CU77-CV77)/(100*CN77*(1000-AM77*CU77))</f>
        <v>0</v>
      </c>
      <c r="P77">
        <f>CY77*AM77*(CT77-CS77*(1000-AM77*CV77)/(1000-AM77*CU77))/(100*CN77)</f>
        <v>0</v>
      </c>
      <c r="Q77">
        <f>CS77 - IF(AM77&gt;1, P77*CN77*100.0/(AO77*DG77), 0)</f>
        <v>0</v>
      </c>
      <c r="R77">
        <f>((X77-N77/2)*Q77-P77)/(X77+N77/2)</f>
        <v>0</v>
      </c>
      <c r="S77">
        <f>R77*(CZ77+DA77)/1000.0</f>
        <v>0</v>
      </c>
      <c r="T77">
        <f>(CS77 - IF(AM77&gt;1, P77*CN77*100.0/(AO77*DG77), 0))*(CZ77+DA77)/1000.0</f>
        <v>0</v>
      </c>
      <c r="U77">
        <f>2.0/((1/W77-1/V77)+SIGN(W77)*SQRT((1/W77-1/V77)*(1/W77-1/V77) + 4*CO77/((CO77+1)*(CO77+1))*(2*1/W77*1/V77-1/V77*1/V77)))</f>
        <v>0</v>
      </c>
      <c r="V77">
        <f>IF(LEFT(CP77,1)&lt;&gt;"0",IF(LEFT(CP77,1)="1",3.0,CQ77),$D$5+$E$5*(DG77*CZ77/($K$5*1000))+$F$5*(DG77*CZ77/($K$5*1000))*MAX(MIN(CN77,$J$5),$I$5)*MAX(MIN(CN77,$J$5),$I$5)+$G$5*MAX(MIN(CN77,$J$5),$I$5)*(DG77*CZ77/($K$5*1000))+$H$5*(DG77*CZ77/($K$5*1000))*(DG77*CZ77/($K$5*1000)))</f>
        <v>0</v>
      </c>
      <c r="W77">
        <f>N77*(1000-(1000*0.61365*exp(17.502*AA77/(240.97+AA77))/(CZ77+DA77)+CU77)/2)/(1000*0.61365*exp(17.502*AA77/(240.97+AA77))/(CZ77+DA77)-CU77)</f>
        <v>0</v>
      </c>
      <c r="X77">
        <f>1/((CO77+1)/(U77/1.6)+1/(V77/1.37)) + CO77/((CO77+1)/(U77/1.6) + CO77/(V77/1.37))</f>
        <v>0</v>
      </c>
      <c r="Y77">
        <f>(CJ77*CM77)</f>
        <v>0</v>
      </c>
      <c r="Z77">
        <f>(DB77+(Y77+2*0.95*5.67E-8*(((DB77+$B$7)+273)^4-(DB77+273)^4)-44100*N77)/(1.84*29.3*V77+8*0.95*5.67E-8*(DB77+273)^3))</f>
        <v>0</v>
      </c>
      <c r="AA77">
        <f>($C$7*DC77+$D$7*DD77+$E$7*Z77)</f>
        <v>0</v>
      </c>
      <c r="AB77">
        <f>0.61365*exp(17.502*AA77/(240.97+AA77))</f>
        <v>0</v>
      </c>
      <c r="AC77">
        <f>(AD77/AE77*100)</f>
        <v>0</v>
      </c>
      <c r="AD77">
        <f>CU77*(CZ77+DA77)/1000</f>
        <v>0</v>
      </c>
      <c r="AE77">
        <f>0.61365*exp(17.502*DB77/(240.97+DB77))</f>
        <v>0</v>
      </c>
      <c r="AF77">
        <f>(AB77-CU77*(CZ77+DA77)/1000)</f>
        <v>0</v>
      </c>
      <c r="AG77">
        <f>(-N77*44100)</f>
        <v>0</v>
      </c>
      <c r="AH77">
        <f>2*29.3*V77*0.92*(DB77-AA77)</f>
        <v>0</v>
      </c>
      <c r="AI77">
        <f>2*0.95*5.67E-8*(((DB77+$B$7)+273)^4-(AA77+273)^4)</f>
        <v>0</v>
      </c>
      <c r="AJ77">
        <f>Y77+AI77+AG77+AH77</f>
        <v>0</v>
      </c>
      <c r="AK77">
        <v>0</v>
      </c>
      <c r="AL77">
        <v>0</v>
      </c>
      <c r="AM77">
        <f>IF(AK77*$H$13&gt;=AO77,1.0,(AO77/(AO77-AK77*$H$13)))</f>
        <v>0</v>
      </c>
      <c r="AN77">
        <f>(AM77-1)*100</f>
        <v>0</v>
      </c>
      <c r="AO77">
        <f>MAX(0,($B$13+$C$13*DG77)/(1+$D$13*DG77)*CZ77/(DB77+273)*$E$13)</f>
        <v>0</v>
      </c>
      <c r="AP77" t="s">
        <v>608</v>
      </c>
      <c r="AQ77">
        <v>10474.2</v>
      </c>
      <c r="AR77">
        <v>583.5056</v>
      </c>
      <c r="AS77">
        <v>2256.61</v>
      </c>
      <c r="AT77">
        <f>1-AR77/AS77</f>
        <v>0</v>
      </c>
      <c r="AU77">
        <v>-1.737640177802159</v>
      </c>
      <c r="AV77" t="s">
        <v>656</v>
      </c>
      <c r="AW77">
        <v>10493.3</v>
      </c>
      <c r="AX77">
        <v>660.0293846153846</v>
      </c>
      <c r="AY77">
        <v>795.35</v>
      </c>
      <c r="AZ77">
        <f>1-AX77/AY77</f>
        <v>0</v>
      </c>
      <c r="BA77">
        <v>0.5</v>
      </c>
      <c r="BB77">
        <f>CK77</f>
        <v>0</v>
      </c>
      <c r="BC77">
        <f>P77</f>
        <v>0</v>
      </c>
      <c r="BD77">
        <f>AZ77*BA77*BB77</f>
        <v>0</v>
      </c>
      <c r="BE77">
        <f>(BC77-AU77)/BB77</f>
        <v>0</v>
      </c>
      <c r="BF77">
        <f>(AS77-AY77)/AY77</f>
        <v>0</v>
      </c>
      <c r="BG77">
        <f>AR77/(AT77+AR77/AY77)</f>
        <v>0</v>
      </c>
      <c r="BH77" t="s">
        <v>411</v>
      </c>
      <c r="BI77">
        <v>0</v>
      </c>
      <c r="BJ77">
        <f>IF(BI77&lt;&gt;0, BI77, BG77)</f>
        <v>0</v>
      </c>
      <c r="BK77">
        <f>1-BJ77/AY77</f>
        <v>0</v>
      </c>
      <c r="BL77">
        <f>(AY77-AX77)/(AY77-BJ77)</f>
        <v>0</v>
      </c>
      <c r="BM77">
        <f>(AS77-AY77)/(AS77-BJ77)</f>
        <v>0</v>
      </c>
      <c r="BN77">
        <f>(AY77-AX77)/(AY77-AR77)</f>
        <v>0</v>
      </c>
      <c r="BO77">
        <f>(AS77-AY77)/(AS77-AR77)</f>
        <v>0</v>
      </c>
      <c r="BP77">
        <f>(BL77*BJ77/AX77)</f>
        <v>0</v>
      </c>
      <c r="BQ77">
        <f>(1-BP77)</f>
        <v>0</v>
      </c>
      <c r="BR77" t="s">
        <v>411</v>
      </c>
      <c r="BS77" t="s">
        <v>411</v>
      </c>
      <c r="BT77" t="s">
        <v>411</v>
      </c>
      <c r="BU77" t="s">
        <v>411</v>
      </c>
      <c r="BV77" t="s">
        <v>411</v>
      </c>
      <c r="BW77" t="s">
        <v>411</v>
      </c>
      <c r="BX77" t="s">
        <v>411</v>
      </c>
      <c r="BY77" t="s">
        <v>411</v>
      </c>
      <c r="BZ77" t="s">
        <v>411</v>
      </c>
      <c r="CA77" t="s">
        <v>411</v>
      </c>
      <c r="CB77" t="s">
        <v>411</v>
      </c>
      <c r="CC77" t="s">
        <v>411</v>
      </c>
      <c r="CD77" t="s">
        <v>411</v>
      </c>
      <c r="CE77" t="s">
        <v>411</v>
      </c>
      <c r="CF77" t="s">
        <v>411</v>
      </c>
      <c r="CG77" t="s">
        <v>411</v>
      </c>
      <c r="CH77" t="s">
        <v>411</v>
      </c>
      <c r="CI77" t="s">
        <v>411</v>
      </c>
      <c r="CJ77">
        <f>$B$11*DH77+$C$11*DI77+$F$11*DT77*(1-DW77)</f>
        <v>0</v>
      </c>
      <c r="CK77">
        <f>CJ77*CL77</f>
        <v>0</v>
      </c>
      <c r="CL77">
        <f>($B$11*$D$9+$C$11*$D$9+$F$11*((EG77+DY77)/MAX(EG77+DY77+EH77, 0.1)*$I$9+EH77/MAX(EG77+DY77+EH77, 0.1)*$J$9))/($B$11+$C$11+$F$11)</f>
        <v>0</v>
      </c>
      <c r="CM77">
        <f>($B$11*$K$9+$C$11*$K$9+$F$11*((EG77+DY77)/MAX(EG77+DY77+EH77, 0.1)*$P$9+EH77/MAX(EG77+DY77+EH77, 0.1)*$Q$9))/($B$11+$C$11+$F$11)</f>
        <v>0</v>
      </c>
      <c r="CN77">
        <v>6</v>
      </c>
      <c r="CO77">
        <v>0.5</v>
      </c>
      <c r="CP77" t="s">
        <v>413</v>
      </c>
      <c r="CQ77">
        <v>2</v>
      </c>
      <c r="CR77">
        <v>1690562407.1</v>
      </c>
      <c r="CS77">
        <v>1179.875</v>
      </c>
      <c r="CT77">
        <v>1199.86</v>
      </c>
      <c r="CU77">
        <v>29.0849</v>
      </c>
      <c r="CV77">
        <v>28.4494</v>
      </c>
      <c r="CW77">
        <v>1179.15</v>
      </c>
      <c r="CX77">
        <v>28.6499</v>
      </c>
      <c r="CY77">
        <v>600.124</v>
      </c>
      <c r="CZ77">
        <v>101.325</v>
      </c>
      <c r="DA77">
        <v>0.0999443</v>
      </c>
      <c r="DB77">
        <v>28.5501</v>
      </c>
      <c r="DC77">
        <v>28.7779</v>
      </c>
      <c r="DD77">
        <v>999.9</v>
      </c>
      <c r="DE77">
        <v>0</v>
      </c>
      <c r="DF77">
        <v>0</v>
      </c>
      <c r="DG77">
        <v>10000.6</v>
      </c>
      <c r="DH77">
        <v>0</v>
      </c>
      <c r="DI77">
        <v>1115.12</v>
      </c>
      <c r="DJ77">
        <v>-20.0625</v>
      </c>
      <c r="DK77">
        <v>1215.17</v>
      </c>
      <c r="DL77">
        <v>1234.99</v>
      </c>
      <c r="DM77">
        <v>0.663103</v>
      </c>
      <c r="DN77">
        <v>1199.86</v>
      </c>
      <c r="DO77">
        <v>28.4494</v>
      </c>
      <c r="DP77">
        <v>2.94981</v>
      </c>
      <c r="DQ77">
        <v>2.88262</v>
      </c>
      <c r="DR77">
        <v>23.7473</v>
      </c>
      <c r="DS77">
        <v>23.365</v>
      </c>
      <c r="DT77">
        <v>1500.03</v>
      </c>
      <c r="DU77">
        <v>0.972996</v>
      </c>
      <c r="DV77">
        <v>0.0270037</v>
      </c>
      <c r="DW77">
        <v>0</v>
      </c>
      <c r="DX77">
        <v>659.793</v>
      </c>
      <c r="DY77">
        <v>4.99931</v>
      </c>
      <c r="DZ77">
        <v>11325.1</v>
      </c>
      <c r="EA77">
        <v>13259.5</v>
      </c>
      <c r="EB77">
        <v>36.75</v>
      </c>
      <c r="EC77">
        <v>37.812</v>
      </c>
      <c r="ED77">
        <v>36.937</v>
      </c>
      <c r="EE77">
        <v>37.687</v>
      </c>
      <c r="EF77">
        <v>38.062</v>
      </c>
      <c r="EG77">
        <v>1454.66</v>
      </c>
      <c r="EH77">
        <v>40.37</v>
      </c>
      <c r="EI77">
        <v>0</v>
      </c>
      <c r="EJ77">
        <v>121.5</v>
      </c>
      <c r="EK77">
        <v>0</v>
      </c>
      <c r="EL77">
        <v>660.0293846153846</v>
      </c>
      <c r="EM77">
        <v>-3.259760681899805</v>
      </c>
      <c r="EN77">
        <v>-36.14358967416143</v>
      </c>
      <c r="EO77">
        <v>11319.36153846154</v>
      </c>
      <c r="EP77">
        <v>15</v>
      </c>
      <c r="EQ77">
        <v>1690562431.6</v>
      </c>
      <c r="ER77" t="s">
        <v>657</v>
      </c>
      <c r="ES77">
        <v>1690562431.6</v>
      </c>
      <c r="ET77">
        <v>1690562426.1</v>
      </c>
      <c r="EU77">
        <v>53</v>
      </c>
      <c r="EV77">
        <v>0.104</v>
      </c>
      <c r="EW77">
        <v>-0.003</v>
      </c>
      <c r="EX77">
        <v>0.725</v>
      </c>
      <c r="EY77">
        <v>0.435</v>
      </c>
      <c r="EZ77">
        <v>1200</v>
      </c>
      <c r="FA77">
        <v>29</v>
      </c>
      <c r="FB77">
        <v>0.19</v>
      </c>
      <c r="FC77">
        <v>0.15</v>
      </c>
      <c r="FD77">
        <v>-19.93458780487805</v>
      </c>
      <c r="FE77">
        <v>0.3970055749128441</v>
      </c>
      <c r="FF77">
        <v>0.06486909969454965</v>
      </c>
      <c r="FG77">
        <v>1</v>
      </c>
      <c r="FH77">
        <v>1180.033548387097</v>
      </c>
      <c r="FI77">
        <v>-0.8008064516147225</v>
      </c>
      <c r="FJ77">
        <v>0.08967857970934873</v>
      </c>
      <c r="FK77">
        <v>1</v>
      </c>
      <c r="FL77">
        <v>0.5707822926829268</v>
      </c>
      <c r="FM77">
        <v>0.78520812543554</v>
      </c>
      <c r="FN77">
        <v>0.07873266666020232</v>
      </c>
      <c r="FO77">
        <v>0</v>
      </c>
      <c r="FP77">
        <v>28.93619032258065</v>
      </c>
      <c r="FQ77">
        <v>1.415419354838683</v>
      </c>
      <c r="FR77">
        <v>0.1056517906809417</v>
      </c>
      <c r="FS77">
        <v>0</v>
      </c>
      <c r="FT77">
        <v>2</v>
      </c>
      <c r="FU77">
        <v>4</v>
      </c>
      <c r="FV77" t="s">
        <v>432</v>
      </c>
      <c r="FW77">
        <v>3.17501</v>
      </c>
      <c r="FX77">
        <v>2.7969</v>
      </c>
      <c r="FY77">
        <v>0.21272</v>
      </c>
      <c r="FZ77">
        <v>0.216009</v>
      </c>
      <c r="GA77">
        <v>0.136405</v>
      </c>
      <c r="GB77">
        <v>0.135514</v>
      </c>
      <c r="GC77">
        <v>24455.5</v>
      </c>
      <c r="GD77">
        <v>19418.7</v>
      </c>
      <c r="GE77">
        <v>29048.8</v>
      </c>
      <c r="GF77">
        <v>24277.7</v>
      </c>
      <c r="GG77">
        <v>31896.2</v>
      </c>
      <c r="GH77">
        <v>30621.9</v>
      </c>
      <c r="GI77">
        <v>40072.4</v>
      </c>
      <c r="GJ77">
        <v>39612.2</v>
      </c>
      <c r="GK77">
        <v>2.13392</v>
      </c>
      <c r="GL77">
        <v>1.8434</v>
      </c>
      <c r="GM77">
        <v>0.102583</v>
      </c>
      <c r="GN77">
        <v>0</v>
      </c>
      <c r="GO77">
        <v>27.1028</v>
      </c>
      <c r="GP77">
        <v>999.9</v>
      </c>
      <c r="GQ77">
        <v>57</v>
      </c>
      <c r="GR77">
        <v>34.1</v>
      </c>
      <c r="GS77">
        <v>30.2243</v>
      </c>
      <c r="GT77">
        <v>62.0925</v>
      </c>
      <c r="GU77">
        <v>32.52</v>
      </c>
      <c r="GV77">
        <v>1</v>
      </c>
      <c r="GW77">
        <v>0.206768</v>
      </c>
      <c r="GX77">
        <v>-0.7478</v>
      </c>
      <c r="GY77">
        <v>20.2635</v>
      </c>
      <c r="GZ77">
        <v>5.22268</v>
      </c>
      <c r="HA77">
        <v>11.9125</v>
      </c>
      <c r="HB77">
        <v>4.9632</v>
      </c>
      <c r="HC77">
        <v>3.29115</v>
      </c>
      <c r="HD77">
        <v>9999</v>
      </c>
      <c r="HE77">
        <v>9999</v>
      </c>
      <c r="HF77">
        <v>9999</v>
      </c>
      <c r="HG77">
        <v>999.9</v>
      </c>
      <c r="HH77">
        <v>1.87713</v>
      </c>
      <c r="HI77">
        <v>1.87544</v>
      </c>
      <c r="HJ77">
        <v>1.87422</v>
      </c>
      <c r="HK77">
        <v>1.87337</v>
      </c>
      <c r="HL77">
        <v>1.87483</v>
      </c>
      <c r="HM77">
        <v>1.86981</v>
      </c>
      <c r="HN77">
        <v>1.87393</v>
      </c>
      <c r="HO77">
        <v>1.87901</v>
      </c>
      <c r="HP77">
        <v>0</v>
      </c>
      <c r="HQ77">
        <v>0</v>
      </c>
      <c r="HR77">
        <v>0</v>
      </c>
      <c r="HS77">
        <v>0</v>
      </c>
      <c r="HT77" t="s">
        <v>416</v>
      </c>
      <c r="HU77" t="s">
        <v>417</v>
      </c>
      <c r="HV77" t="s">
        <v>418</v>
      </c>
      <c r="HW77" t="s">
        <v>419</v>
      </c>
      <c r="HX77" t="s">
        <v>419</v>
      </c>
      <c r="HY77" t="s">
        <v>418</v>
      </c>
      <c r="HZ77">
        <v>0</v>
      </c>
      <c r="IA77">
        <v>100</v>
      </c>
      <c r="IB77">
        <v>100</v>
      </c>
      <c r="IC77">
        <v>0.725</v>
      </c>
      <c r="ID77">
        <v>0.435</v>
      </c>
      <c r="IE77">
        <v>1.103191200118385</v>
      </c>
      <c r="IF77">
        <v>0.0006505169527216642</v>
      </c>
      <c r="IG77">
        <v>-9.946525650119643E-07</v>
      </c>
      <c r="IH77">
        <v>9.726639054903232E-11</v>
      </c>
      <c r="II77">
        <v>-0.1214281132086425</v>
      </c>
      <c r="IJ77">
        <v>-0.001002495894158835</v>
      </c>
      <c r="IK77">
        <v>0.0007384742138202362</v>
      </c>
      <c r="IL77">
        <v>2.770066711642725E-07</v>
      </c>
      <c r="IM77">
        <v>0</v>
      </c>
      <c r="IN77">
        <v>1810</v>
      </c>
      <c r="IO77">
        <v>1</v>
      </c>
      <c r="IP77">
        <v>29</v>
      </c>
      <c r="IQ77">
        <v>2.7</v>
      </c>
      <c r="IR77">
        <v>2.8</v>
      </c>
      <c r="IS77">
        <v>2.58789</v>
      </c>
      <c r="IT77">
        <v>2.4292</v>
      </c>
      <c r="IU77">
        <v>1.42578</v>
      </c>
      <c r="IV77">
        <v>2.27051</v>
      </c>
      <c r="IW77">
        <v>1.54785</v>
      </c>
      <c r="IX77">
        <v>2.47559</v>
      </c>
      <c r="IY77">
        <v>38.6487</v>
      </c>
      <c r="IZ77">
        <v>14.2634</v>
      </c>
      <c r="JA77">
        <v>18</v>
      </c>
      <c r="JB77">
        <v>629.829</v>
      </c>
      <c r="JC77">
        <v>431.617</v>
      </c>
      <c r="JD77">
        <v>28.3392</v>
      </c>
      <c r="JE77">
        <v>29.813</v>
      </c>
      <c r="JF77">
        <v>30</v>
      </c>
      <c r="JG77">
        <v>29.7794</v>
      </c>
      <c r="JH77">
        <v>29.7152</v>
      </c>
      <c r="JI77">
        <v>51.8018</v>
      </c>
      <c r="JJ77">
        <v>0</v>
      </c>
      <c r="JK77">
        <v>100</v>
      </c>
      <c r="JL77">
        <v>28.3367</v>
      </c>
      <c r="JM77">
        <v>1200</v>
      </c>
      <c r="JN77">
        <v>29.035</v>
      </c>
      <c r="JO77">
        <v>94.6521</v>
      </c>
      <c r="JP77">
        <v>100.779</v>
      </c>
    </row>
    <row r="78" spans="1:276">
      <c r="A78">
        <v>62</v>
      </c>
      <c r="B78">
        <v>1690562512.1</v>
      </c>
      <c r="C78">
        <v>8470.099999904633</v>
      </c>
      <c r="D78" t="s">
        <v>658</v>
      </c>
      <c r="E78" t="s">
        <v>659</v>
      </c>
      <c r="F78" t="s">
        <v>407</v>
      </c>
      <c r="I78" t="s">
        <v>584</v>
      </c>
      <c r="K78" t="s">
        <v>585</v>
      </c>
      <c r="L78" t="s">
        <v>586</v>
      </c>
      <c r="M78">
        <v>1690562512.1</v>
      </c>
      <c r="N78">
        <f>(O78)/1000</f>
        <v>0</v>
      </c>
      <c r="O78">
        <f>1000*CY78*AM78*(CU78-CV78)/(100*CN78*(1000-AM78*CU78))</f>
        <v>0</v>
      </c>
      <c r="P78">
        <f>CY78*AM78*(CT78-CS78*(1000-AM78*CV78)/(1000-AM78*CU78))/(100*CN78)</f>
        <v>0</v>
      </c>
      <c r="Q78">
        <f>CS78 - IF(AM78&gt;1, P78*CN78*100.0/(AO78*DG78), 0)</f>
        <v>0</v>
      </c>
      <c r="R78">
        <f>((X78-N78/2)*Q78-P78)/(X78+N78/2)</f>
        <v>0</v>
      </c>
      <c r="S78">
        <f>R78*(CZ78+DA78)/1000.0</f>
        <v>0</v>
      </c>
      <c r="T78">
        <f>(CS78 - IF(AM78&gt;1, P78*CN78*100.0/(AO78*DG78), 0))*(CZ78+DA78)/1000.0</f>
        <v>0</v>
      </c>
      <c r="U78">
        <f>2.0/((1/W78-1/V78)+SIGN(W78)*SQRT((1/W78-1/V78)*(1/W78-1/V78) + 4*CO78/((CO78+1)*(CO78+1))*(2*1/W78*1/V78-1/V78*1/V78)))</f>
        <v>0</v>
      </c>
      <c r="V78">
        <f>IF(LEFT(CP78,1)&lt;&gt;"0",IF(LEFT(CP78,1)="1",3.0,CQ78),$D$5+$E$5*(DG78*CZ78/($K$5*1000))+$F$5*(DG78*CZ78/($K$5*1000))*MAX(MIN(CN78,$J$5),$I$5)*MAX(MIN(CN78,$J$5),$I$5)+$G$5*MAX(MIN(CN78,$J$5),$I$5)*(DG78*CZ78/($K$5*1000))+$H$5*(DG78*CZ78/($K$5*1000))*(DG78*CZ78/($K$5*1000)))</f>
        <v>0</v>
      </c>
      <c r="W78">
        <f>N78*(1000-(1000*0.61365*exp(17.502*AA78/(240.97+AA78))/(CZ78+DA78)+CU78)/2)/(1000*0.61365*exp(17.502*AA78/(240.97+AA78))/(CZ78+DA78)-CU78)</f>
        <v>0</v>
      </c>
      <c r="X78">
        <f>1/((CO78+1)/(U78/1.6)+1/(V78/1.37)) + CO78/((CO78+1)/(U78/1.6) + CO78/(V78/1.37))</f>
        <v>0</v>
      </c>
      <c r="Y78">
        <f>(CJ78*CM78)</f>
        <v>0</v>
      </c>
      <c r="Z78">
        <f>(DB78+(Y78+2*0.95*5.67E-8*(((DB78+$B$7)+273)^4-(DB78+273)^4)-44100*N78)/(1.84*29.3*V78+8*0.95*5.67E-8*(DB78+273)^3))</f>
        <v>0</v>
      </c>
      <c r="AA78">
        <f>($C$7*DC78+$D$7*DD78+$E$7*Z78)</f>
        <v>0</v>
      </c>
      <c r="AB78">
        <f>0.61365*exp(17.502*AA78/(240.97+AA78))</f>
        <v>0</v>
      </c>
      <c r="AC78">
        <f>(AD78/AE78*100)</f>
        <v>0</v>
      </c>
      <c r="AD78">
        <f>CU78*(CZ78+DA78)/1000</f>
        <v>0</v>
      </c>
      <c r="AE78">
        <f>0.61365*exp(17.502*DB78/(240.97+DB78))</f>
        <v>0</v>
      </c>
      <c r="AF78">
        <f>(AB78-CU78*(CZ78+DA78)/1000)</f>
        <v>0</v>
      </c>
      <c r="AG78">
        <f>(-N78*44100)</f>
        <v>0</v>
      </c>
      <c r="AH78">
        <f>2*29.3*V78*0.92*(DB78-AA78)</f>
        <v>0</v>
      </c>
      <c r="AI78">
        <f>2*0.95*5.67E-8*(((DB78+$B$7)+273)^4-(AA78+273)^4)</f>
        <v>0</v>
      </c>
      <c r="AJ78">
        <f>Y78+AI78+AG78+AH78</f>
        <v>0</v>
      </c>
      <c r="AK78">
        <v>0</v>
      </c>
      <c r="AL78">
        <v>0</v>
      </c>
      <c r="AM78">
        <f>IF(AK78*$H$13&gt;=AO78,1.0,(AO78/(AO78-AK78*$H$13)))</f>
        <v>0</v>
      </c>
      <c r="AN78">
        <f>(AM78-1)*100</f>
        <v>0</v>
      </c>
      <c r="AO78">
        <f>MAX(0,($B$13+$C$13*DG78)/(1+$D$13*DG78)*CZ78/(DB78+273)*$E$13)</f>
        <v>0</v>
      </c>
      <c r="AP78" t="s">
        <v>608</v>
      </c>
      <c r="AQ78">
        <v>10474.2</v>
      </c>
      <c r="AR78">
        <v>583.5056</v>
      </c>
      <c r="AS78">
        <v>2256.61</v>
      </c>
      <c r="AT78">
        <f>1-AR78/AS78</f>
        <v>0</v>
      </c>
      <c r="AU78">
        <v>-1.737640177802159</v>
      </c>
      <c r="AV78" t="s">
        <v>660</v>
      </c>
      <c r="AW78">
        <v>10493.6</v>
      </c>
      <c r="AX78">
        <v>659.6229615384616</v>
      </c>
      <c r="AY78">
        <v>792.03</v>
      </c>
      <c r="AZ78">
        <f>1-AX78/AY78</f>
        <v>0</v>
      </c>
      <c r="BA78">
        <v>0.5</v>
      </c>
      <c r="BB78">
        <f>CK78</f>
        <v>0</v>
      </c>
      <c r="BC78">
        <f>P78</f>
        <v>0</v>
      </c>
      <c r="BD78">
        <f>AZ78*BA78*BB78</f>
        <v>0</v>
      </c>
      <c r="BE78">
        <f>(BC78-AU78)/BB78</f>
        <v>0</v>
      </c>
      <c r="BF78">
        <f>(AS78-AY78)/AY78</f>
        <v>0</v>
      </c>
      <c r="BG78">
        <f>AR78/(AT78+AR78/AY78)</f>
        <v>0</v>
      </c>
      <c r="BH78" t="s">
        <v>411</v>
      </c>
      <c r="BI78">
        <v>0</v>
      </c>
      <c r="BJ78">
        <f>IF(BI78&lt;&gt;0, BI78, BG78)</f>
        <v>0</v>
      </c>
      <c r="BK78">
        <f>1-BJ78/AY78</f>
        <v>0</v>
      </c>
      <c r="BL78">
        <f>(AY78-AX78)/(AY78-BJ78)</f>
        <v>0</v>
      </c>
      <c r="BM78">
        <f>(AS78-AY78)/(AS78-BJ78)</f>
        <v>0</v>
      </c>
      <c r="BN78">
        <f>(AY78-AX78)/(AY78-AR78)</f>
        <v>0</v>
      </c>
      <c r="BO78">
        <f>(AS78-AY78)/(AS78-AR78)</f>
        <v>0</v>
      </c>
      <c r="BP78">
        <f>(BL78*BJ78/AX78)</f>
        <v>0</v>
      </c>
      <c r="BQ78">
        <f>(1-BP78)</f>
        <v>0</v>
      </c>
      <c r="BR78" t="s">
        <v>411</v>
      </c>
      <c r="BS78" t="s">
        <v>411</v>
      </c>
      <c r="BT78" t="s">
        <v>411</v>
      </c>
      <c r="BU78" t="s">
        <v>411</v>
      </c>
      <c r="BV78" t="s">
        <v>411</v>
      </c>
      <c r="BW78" t="s">
        <v>411</v>
      </c>
      <c r="BX78" t="s">
        <v>411</v>
      </c>
      <c r="BY78" t="s">
        <v>411</v>
      </c>
      <c r="BZ78" t="s">
        <v>411</v>
      </c>
      <c r="CA78" t="s">
        <v>411</v>
      </c>
      <c r="CB78" t="s">
        <v>411</v>
      </c>
      <c r="CC78" t="s">
        <v>411</v>
      </c>
      <c r="CD78" t="s">
        <v>411</v>
      </c>
      <c r="CE78" t="s">
        <v>411</v>
      </c>
      <c r="CF78" t="s">
        <v>411</v>
      </c>
      <c r="CG78" t="s">
        <v>411</v>
      </c>
      <c r="CH78" t="s">
        <v>411</v>
      </c>
      <c r="CI78" t="s">
        <v>411</v>
      </c>
      <c r="CJ78">
        <f>$B$11*DH78+$C$11*DI78+$F$11*DT78*(1-DW78)</f>
        <v>0</v>
      </c>
      <c r="CK78">
        <f>CJ78*CL78</f>
        <v>0</v>
      </c>
      <c r="CL78">
        <f>($B$11*$D$9+$C$11*$D$9+$F$11*((EG78+DY78)/MAX(EG78+DY78+EH78, 0.1)*$I$9+EH78/MAX(EG78+DY78+EH78, 0.1)*$J$9))/($B$11+$C$11+$F$11)</f>
        <v>0</v>
      </c>
      <c r="CM78">
        <f>($B$11*$K$9+$C$11*$K$9+$F$11*((EG78+DY78)/MAX(EG78+DY78+EH78, 0.1)*$P$9+EH78/MAX(EG78+DY78+EH78, 0.1)*$Q$9))/($B$11+$C$11+$F$11)</f>
        <v>0</v>
      </c>
      <c r="CN78">
        <v>6</v>
      </c>
      <c r="CO78">
        <v>0.5</v>
      </c>
      <c r="CP78" t="s">
        <v>413</v>
      </c>
      <c r="CQ78">
        <v>2</v>
      </c>
      <c r="CR78">
        <v>1690562512.1</v>
      </c>
      <c r="CS78">
        <v>1479.16</v>
      </c>
      <c r="CT78">
        <v>1500.15</v>
      </c>
      <c r="CU78">
        <v>29.354</v>
      </c>
      <c r="CV78">
        <v>28.4755</v>
      </c>
      <c r="CW78">
        <v>1479.08</v>
      </c>
      <c r="CX78">
        <v>28.8861</v>
      </c>
      <c r="CY78">
        <v>600.16</v>
      </c>
      <c r="CZ78">
        <v>101.321</v>
      </c>
      <c r="DA78">
        <v>0.100659</v>
      </c>
      <c r="DB78">
        <v>28.5908</v>
      </c>
      <c r="DC78">
        <v>28.7958</v>
      </c>
      <c r="DD78">
        <v>999.9</v>
      </c>
      <c r="DE78">
        <v>0</v>
      </c>
      <c r="DF78">
        <v>0</v>
      </c>
      <c r="DG78">
        <v>9942.5</v>
      </c>
      <c r="DH78">
        <v>0</v>
      </c>
      <c r="DI78">
        <v>1131.93</v>
      </c>
      <c r="DJ78">
        <v>-20.9886</v>
      </c>
      <c r="DK78">
        <v>1523.89</v>
      </c>
      <c r="DL78">
        <v>1544.12</v>
      </c>
      <c r="DM78">
        <v>0.878477</v>
      </c>
      <c r="DN78">
        <v>1500.15</v>
      </c>
      <c r="DO78">
        <v>28.4755</v>
      </c>
      <c r="DP78">
        <v>2.97418</v>
      </c>
      <c r="DQ78">
        <v>2.88517</v>
      </c>
      <c r="DR78">
        <v>23.8841</v>
      </c>
      <c r="DS78">
        <v>23.3796</v>
      </c>
      <c r="DT78">
        <v>1499.82</v>
      </c>
      <c r="DU78">
        <v>0.9729910000000001</v>
      </c>
      <c r="DV78">
        <v>0.0270088</v>
      </c>
      <c r="DW78">
        <v>0</v>
      </c>
      <c r="DX78">
        <v>660.006</v>
      </c>
      <c r="DY78">
        <v>4.99931</v>
      </c>
      <c r="DZ78">
        <v>11320.4</v>
      </c>
      <c r="EA78">
        <v>13257.6</v>
      </c>
      <c r="EB78">
        <v>36.75</v>
      </c>
      <c r="EC78">
        <v>37.75</v>
      </c>
      <c r="ED78">
        <v>36.937</v>
      </c>
      <c r="EE78">
        <v>37.625</v>
      </c>
      <c r="EF78">
        <v>38.125</v>
      </c>
      <c r="EG78">
        <v>1454.45</v>
      </c>
      <c r="EH78">
        <v>40.37</v>
      </c>
      <c r="EI78">
        <v>0</v>
      </c>
      <c r="EJ78">
        <v>104.2999999523163</v>
      </c>
      <c r="EK78">
        <v>0</v>
      </c>
      <c r="EL78">
        <v>659.6229615384616</v>
      </c>
      <c r="EM78">
        <v>2.959350419714367</v>
      </c>
      <c r="EN78">
        <v>122.0512822101739</v>
      </c>
      <c r="EO78">
        <v>11315.83076923077</v>
      </c>
      <c r="EP78">
        <v>15</v>
      </c>
      <c r="EQ78">
        <v>1690562484.6</v>
      </c>
      <c r="ER78" t="s">
        <v>661</v>
      </c>
      <c r="ES78">
        <v>1690562484.6</v>
      </c>
      <c r="ET78">
        <v>1690562482.6</v>
      </c>
      <c r="EU78">
        <v>54</v>
      </c>
      <c r="EV78">
        <v>-0.236</v>
      </c>
      <c r="EW78">
        <v>-0.001</v>
      </c>
      <c r="EX78">
        <v>0.038</v>
      </c>
      <c r="EY78">
        <v>0.432</v>
      </c>
      <c r="EZ78">
        <v>1501</v>
      </c>
      <c r="FA78">
        <v>28</v>
      </c>
      <c r="FB78">
        <v>0.06</v>
      </c>
      <c r="FC78">
        <v>0.11</v>
      </c>
      <c r="FD78">
        <v>-20.7469125</v>
      </c>
      <c r="FE78">
        <v>-1.97927392120075</v>
      </c>
      <c r="FF78">
        <v>0.1944634633902988</v>
      </c>
      <c r="FG78">
        <v>1</v>
      </c>
      <c r="FH78">
        <v>1479.154</v>
      </c>
      <c r="FI78">
        <v>-0.8473414905464201</v>
      </c>
      <c r="FJ78">
        <v>0.06979016167533972</v>
      </c>
      <c r="FK78">
        <v>1</v>
      </c>
      <c r="FL78">
        <v>0.87019945</v>
      </c>
      <c r="FM78">
        <v>0.03419657786116212</v>
      </c>
      <c r="FN78">
        <v>0.0059588869470313</v>
      </c>
      <c r="FO78">
        <v>1</v>
      </c>
      <c r="FP78">
        <v>29.35940666666668</v>
      </c>
      <c r="FQ78">
        <v>-0.06635105672968053</v>
      </c>
      <c r="FR78">
        <v>0.005830547906405219</v>
      </c>
      <c r="FS78">
        <v>1</v>
      </c>
      <c r="FT78">
        <v>4</v>
      </c>
      <c r="FU78">
        <v>4</v>
      </c>
      <c r="FV78" t="s">
        <v>415</v>
      </c>
      <c r="FW78">
        <v>3.17511</v>
      </c>
      <c r="FX78">
        <v>2.79711</v>
      </c>
      <c r="FY78">
        <v>0.244765</v>
      </c>
      <c r="FZ78">
        <v>0.247911</v>
      </c>
      <c r="GA78">
        <v>0.137174</v>
      </c>
      <c r="GB78">
        <v>0.135598</v>
      </c>
      <c r="GC78">
        <v>23458.8</v>
      </c>
      <c r="GD78">
        <v>18627</v>
      </c>
      <c r="GE78">
        <v>29048.9</v>
      </c>
      <c r="GF78">
        <v>24277.1</v>
      </c>
      <c r="GG78">
        <v>31868.2</v>
      </c>
      <c r="GH78">
        <v>30620.1</v>
      </c>
      <c r="GI78">
        <v>40072.3</v>
      </c>
      <c r="GJ78">
        <v>39612.4</v>
      </c>
      <c r="GK78">
        <v>2.13325</v>
      </c>
      <c r="GL78">
        <v>1.8437</v>
      </c>
      <c r="GM78">
        <v>0.103228</v>
      </c>
      <c r="GN78">
        <v>0</v>
      </c>
      <c r="GO78">
        <v>27.1103</v>
      </c>
      <c r="GP78">
        <v>999.9</v>
      </c>
      <c r="GQ78">
        <v>57</v>
      </c>
      <c r="GR78">
        <v>34.2</v>
      </c>
      <c r="GS78">
        <v>30.3945</v>
      </c>
      <c r="GT78">
        <v>62.6025</v>
      </c>
      <c r="GU78">
        <v>32.3998</v>
      </c>
      <c r="GV78">
        <v>1</v>
      </c>
      <c r="GW78">
        <v>0.20501</v>
      </c>
      <c r="GX78">
        <v>-0.107702</v>
      </c>
      <c r="GY78">
        <v>20.2663</v>
      </c>
      <c r="GZ78">
        <v>5.22762</v>
      </c>
      <c r="HA78">
        <v>11.9113</v>
      </c>
      <c r="HB78">
        <v>4.96335</v>
      </c>
      <c r="HC78">
        <v>3.292</v>
      </c>
      <c r="HD78">
        <v>9999</v>
      </c>
      <c r="HE78">
        <v>9999</v>
      </c>
      <c r="HF78">
        <v>9999</v>
      </c>
      <c r="HG78">
        <v>999.9</v>
      </c>
      <c r="HH78">
        <v>1.87714</v>
      </c>
      <c r="HI78">
        <v>1.87546</v>
      </c>
      <c r="HJ78">
        <v>1.87424</v>
      </c>
      <c r="HK78">
        <v>1.87334</v>
      </c>
      <c r="HL78">
        <v>1.87483</v>
      </c>
      <c r="HM78">
        <v>1.8698</v>
      </c>
      <c r="HN78">
        <v>1.87393</v>
      </c>
      <c r="HO78">
        <v>1.87899</v>
      </c>
      <c r="HP78">
        <v>0</v>
      </c>
      <c r="HQ78">
        <v>0</v>
      </c>
      <c r="HR78">
        <v>0</v>
      </c>
      <c r="HS78">
        <v>0</v>
      </c>
      <c r="HT78" t="s">
        <v>416</v>
      </c>
      <c r="HU78" t="s">
        <v>417</v>
      </c>
      <c r="HV78" t="s">
        <v>418</v>
      </c>
      <c r="HW78" t="s">
        <v>419</v>
      </c>
      <c r="HX78" t="s">
        <v>419</v>
      </c>
      <c r="HY78" t="s">
        <v>418</v>
      </c>
      <c r="HZ78">
        <v>0</v>
      </c>
      <c r="IA78">
        <v>100</v>
      </c>
      <c r="IB78">
        <v>100</v>
      </c>
      <c r="IC78">
        <v>0.08</v>
      </c>
      <c r="ID78">
        <v>0.4679</v>
      </c>
      <c r="IE78">
        <v>0.9726743272355233</v>
      </c>
      <c r="IF78">
        <v>0.0006505169527216642</v>
      </c>
      <c r="IG78">
        <v>-9.946525650119643E-07</v>
      </c>
      <c r="IH78">
        <v>9.726639054903232E-11</v>
      </c>
      <c r="II78">
        <v>-0.126029472809154</v>
      </c>
      <c r="IJ78">
        <v>-0.001002495894158835</v>
      </c>
      <c r="IK78">
        <v>0.0007384742138202362</v>
      </c>
      <c r="IL78">
        <v>2.770066711642725E-07</v>
      </c>
      <c r="IM78">
        <v>0</v>
      </c>
      <c r="IN78">
        <v>1810</v>
      </c>
      <c r="IO78">
        <v>1</v>
      </c>
      <c r="IP78">
        <v>29</v>
      </c>
      <c r="IQ78">
        <v>0.5</v>
      </c>
      <c r="IR78">
        <v>0.5</v>
      </c>
      <c r="IS78">
        <v>3.09814</v>
      </c>
      <c r="IT78">
        <v>2.39746</v>
      </c>
      <c r="IU78">
        <v>1.42578</v>
      </c>
      <c r="IV78">
        <v>2.26929</v>
      </c>
      <c r="IW78">
        <v>1.54785</v>
      </c>
      <c r="IX78">
        <v>2.46338</v>
      </c>
      <c r="IY78">
        <v>38.7225</v>
      </c>
      <c r="IZ78">
        <v>14.2108</v>
      </c>
      <c r="JA78">
        <v>18</v>
      </c>
      <c r="JB78">
        <v>629.1950000000001</v>
      </c>
      <c r="JC78">
        <v>431.7</v>
      </c>
      <c r="JD78">
        <v>27.878</v>
      </c>
      <c r="JE78">
        <v>29.7924</v>
      </c>
      <c r="JF78">
        <v>30</v>
      </c>
      <c r="JG78">
        <v>29.7667</v>
      </c>
      <c r="JH78">
        <v>29.7025</v>
      </c>
      <c r="JI78">
        <v>62.0209</v>
      </c>
      <c r="JJ78">
        <v>2.85316</v>
      </c>
      <c r="JK78">
        <v>100</v>
      </c>
      <c r="JL78">
        <v>27.8474</v>
      </c>
      <c r="JM78">
        <v>1500</v>
      </c>
      <c r="JN78">
        <v>28.0326</v>
      </c>
      <c r="JO78">
        <v>94.6521</v>
      </c>
      <c r="JP78">
        <v>100.778</v>
      </c>
    </row>
    <row r="79" spans="1:276">
      <c r="A79">
        <v>63</v>
      </c>
      <c r="B79">
        <v>1690562625.1</v>
      </c>
      <c r="C79">
        <v>8583.099999904633</v>
      </c>
      <c r="D79" t="s">
        <v>662</v>
      </c>
      <c r="E79" t="s">
        <v>663</v>
      </c>
      <c r="F79" t="s">
        <v>407</v>
      </c>
      <c r="I79" t="s">
        <v>584</v>
      </c>
      <c r="K79" t="s">
        <v>585</v>
      </c>
      <c r="L79" t="s">
        <v>586</v>
      </c>
      <c r="M79">
        <v>1690562625.1</v>
      </c>
      <c r="N79">
        <f>(O79)/1000</f>
        <v>0</v>
      </c>
      <c r="O79">
        <f>1000*CY79*AM79*(CU79-CV79)/(100*CN79*(1000-AM79*CU79))</f>
        <v>0</v>
      </c>
      <c r="P79">
        <f>CY79*AM79*(CT79-CS79*(1000-AM79*CV79)/(1000-AM79*CU79))/(100*CN79)</f>
        <v>0</v>
      </c>
      <c r="Q79">
        <f>CS79 - IF(AM79&gt;1, P79*CN79*100.0/(AO79*DG79), 0)</f>
        <v>0</v>
      </c>
      <c r="R79">
        <f>((X79-N79/2)*Q79-P79)/(X79+N79/2)</f>
        <v>0</v>
      </c>
      <c r="S79">
        <f>R79*(CZ79+DA79)/1000.0</f>
        <v>0</v>
      </c>
      <c r="T79">
        <f>(CS79 - IF(AM79&gt;1, P79*CN79*100.0/(AO79*DG79), 0))*(CZ79+DA79)/1000.0</f>
        <v>0</v>
      </c>
      <c r="U79">
        <f>2.0/((1/W79-1/V79)+SIGN(W79)*SQRT((1/W79-1/V79)*(1/W79-1/V79) + 4*CO79/((CO79+1)*(CO79+1))*(2*1/W79*1/V79-1/V79*1/V79)))</f>
        <v>0</v>
      </c>
      <c r="V79">
        <f>IF(LEFT(CP79,1)&lt;&gt;"0",IF(LEFT(CP79,1)="1",3.0,CQ79),$D$5+$E$5*(DG79*CZ79/($K$5*1000))+$F$5*(DG79*CZ79/($K$5*1000))*MAX(MIN(CN79,$J$5),$I$5)*MAX(MIN(CN79,$J$5),$I$5)+$G$5*MAX(MIN(CN79,$J$5),$I$5)*(DG79*CZ79/($K$5*1000))+$H$5*(DG79*CZ79/($K$5*1000))*(DG79*CZ79/($K$5*1000)))</f>
        <v>0</v>
      </c>
      <c r="W79">
        <f>N79*(1000-(1000*0.61365*exp(17.502*AA79/(240.97+AA79))/(CZ79+DA79)+CU79)/2)/(1000*0.61365*exp(17.502*AA79/(240.97+AA79))/(CZ79+DA79)-CU79)</f>
        <v>0</v>
      </c>
      <c r="X79">
        <f>1/((CO79+1)/(U79/1.6)+1/(V79/1.37)) + CO79/((CO79+1)/(U79/1.6) + CO79/(V79/1.37))</f>
        <v>0</v>
      </c>
      <c r="Y79">
        <f>(CJ79*CM79)</f>
        <v>0</v>
      </c>
      <c r="Z79">
        <f>(DB79+(Y79+2*0.95*5.67E-8*(((DB79+$B$7)+273)^4-(DB79+273)^4)-44100*N79)/(1.84*29.3*V79+8*0.95*5.67E-8*(DB79+273)^3))</f>
        <v>0</v>
      </c>
      <c r="AA79">
        <f>($C$7*DC79+$D$7*DD79+$E$7*Z79)</f>
        <v>0</v>
      </c>
      <c r="AB79">
        <f>0.61365*exp(17.502*AA79/(240.97+AA79))</f>
        <v>0</v>
      </c>
      <c r="AC79">
        <f>(AD79/AE79*100)</f>
        <v>0</v>
      </c>
      <c r="AD79">
        <f>CU79*(CZ79+DA79)/1000</f>
        <v>0</v>
      </c>
      <c r="AE79">
        <f>0.61365*exp(17.502*DB79/(240.97+DB79))</f>
        <v>0</v>
      </c>
      <c r="AF79">
        <f>(AB79-CU79*(CZ79+DA79)/1000)</f>
        <v>0</v>
      </c>
      <c r="AG79">
        <f>(-N79*44100)</f>
        <v>0</v>
      </c>
      <c r="AH79">
        <f>2*29.3*V79*0.92*(DB79-AA79)</f>
        <v>0</v>
      </c>
      <c r="AI79">
        <f>2*0.95*5.67E-8*(((DB79+$B$7)+273)^4-(AA79+273)^4)</f>
        <v>0</v>
      </c>
      <c r="AJ79">
        <f>Y79+AI79+AG79+AH79</f>
        <v>0</v>
      </c>
      <c r="AK79">
        <v>0</v>
      </c>
      <c r="AL79">
        <v>0</v>
      </c>
      <c r="AM79">
        <f>IF(AK79*$H$13&gt;=AO79,1.0,(AO79/(AO79-AK79*$H$13)))</f>
        <v>0</v>
      </c>
      <c r="AN79">
        <f>(AM79-1)*100</f>
        <v>0</v>
      </c>
      <c r="AO79">
        <f>MAX(0,($B$13+$C$13*DG79)/(1+$D$13*DG79)*CZ79/(DB79+273)*$E$13)</f>
        <v>0</v>
      </c>
      <c r="AP79" t="s">
        <v>608</v>
      </c>
      <c r="AQ79">
        <v>10474.2</v>
      </c>
      <c r="AR79">
        <v>583.5056</v>
      </c>
      <c r="AS79">
        <v>2256.61</v>
      </c>
      <c r="AT79">
        <f>1-AR79/AS79</f>
        <v>0</v>
      </c>
      <c r="AU79">
        <v>-1.737640177802159</v>
      </c>
      <c r="AV79" t="s">
        <v>664</v>
      </c>
      <c r="AW79">
        <v>10492.8</v>
      </c>
      <c r="AX79">
        <v>659.59412</v>
      </c>
      <c r="AY79">
        <v>781.4299999999999</v>
      </c>
      <c r="AZ79">
        <f>1-AX79/AY79</f>
        <v>0</v>
      </c>
      <c r="BA79">
        <v>0.5</v>
      </c>
      <c r="BB79">
        <f>CK79</f>
        <v>0</v>
      </c>
      <c r="BC79">
        <f>P79</f>
        <v>0</v>
      </c>
      <c r="BD79">
        <f>AZ79*BA79*BB79</f>
        <v>0</v>
      </c>
      <c r="BE79">
        <f>(BC79-AU79)/BB79</f>
        <v>0</v>
      </c>
      <c r="BF79">
        <f>(AS79-AY79)/AY79</f>
        <v>0</v>
      </c>
      <c r="BG79">
        <f>AR79/(AT79+AR79/AY79)</f>
        <v>0</v>
      </c>
      <c r="BH79" t="s">
        <v>411</v>
      </c>
      <c r="BI79">
        <v>0</v>
      </c>
      <c r="BJ79">
        <f>IF(BI79&lt;&gt;0, BI79, BG79)</f>
        <v>0</v>
      </c>
      <c r="BK79">
        <f>1-BJ79/AY79</f>
        <v>0</v>
      </c>
      <c r="BL79">
        <f>(AY79-AX79)/(AY79-BJ79)</f>
        <v>0</v>
      </c>
      <c r="BM79">
        <f>(AS79-AY79)/(AS79-BJ79)</f>
        <v>0</v>
      </c>
      <c r="BN79">
        <f>(AY79-AX79)/(AY79-AR79)</f>
        <v>0</v>
      </c>
      <c r="BO79">
        <f>(AS79-AY79)/(AS79-AR79)</f>
        <v>0</v>
      </c>
      <c r="BP79">
        <f>(BL79*BJ79/AX79)</f>
        <v>0</v>
      </c>
      <c r="BQ79">
        <f>(1-BP79)</f>
        <v>0</v>
      </c>
      <c r="BR79" t="s">
        <v>411</v>
      </c>
      <c r="BS79" t="s">
        <v>411</v>
      </c>
      <c r="BT79" t="s">
        <v>411</v>
      </c>
      <c r="BU79" t="s">
        <v>411</v>
      </c>
      <c r="BV79" t="s">
        <v>411</v>
      </c>
      <c r="BW79" t="s">
        <v>411</v>
      </c>
      <c r="BX79" t="s">
        <v>411</v>
      </c>
      <c r="BY79" t="s">
        <v>411</v>
      </c>
      <c r="BZ79" t="s">
        <v>411</v>
      </c>
      <c r="CA79" t="s">
        <v>411</v>
      </c>
      <c r="CB79" t="s">
        <v>411</v>
      </c>
      <c r="CC79" t="s">
        <v>411</v>
      </c>
      <c r="CD79" t="s">
        <v>411</v>
      </c>
      <c r="CE79" t="s">
        <v>411</v>
      </c>
      <c r="CF79" t="s">
        <v>411</v>
      </c>
      <c r="CG79" t="s">
        <v>411</v>
      </c>
      <c r="CH79" t="s">
        <v>411</v>
      </c>
      <c r="CI79" t="s">
        <v>411</v>
      </c>
      <c r="CJ79">
        <f>$B$11*DH79+$C$11*DI79+$F$11*DT79*(1-DW79)</f>
        <v>0</v>
      </c>
      <c r="CK79">
        <f>CJ79*CL79</f>
        <v>0</v>
      </c>
      <c r="CL79">
        <f>($B$11*$D$9+$C$11*$D$9+$F$11*((EG79+DY79)/MAX(EG79+DY79+EH79, 0.1)*$I$9+EH79/MAX(EG79+DY79+EH79, 0.1)*$J$9))/($B$11+$C$11+$F$11)</f>
        <v>0</v>
      </c>
      <c r="CM79">
        <f>($B$11*$K$9+$C$11*$K$9+$F$11*((EG79+DY79)/MAX(EG79+DY79+EH79, 0.1)*$P$9+EH79/MAX(EG79+DY79+EH79, 0.1)*$Q$9))/($B$11+$C$11+$F$11)</f>
        <v>0</v>
      </c>
      <c r="CN79">
        <v>6</v>
      </c>
      <c r="CO79">
        <v>0.5</v>
      </c>
      <c r="CP79" t="s">
        <v>413</v>
      </c>
      <c r="CQ79">
        <v>2</v>
      </c>
      <c r="CR79">
        <v>1690562625.1</v>
      </c>
      <c r="CS79">
        <v>1979.05</v>
      </c>
      <c r="CT79">
        <v>1999.92</v>
      </c>
      <c r="CU79">
        <v>28.9074</v>
      </c>
      <c r="CV79">
        <v>28.1942</v>
      </c>
      <c r="CW79">
        <v>1979.7</v>
      </c>
      <c r="CX79">
        <v>28.4515</v>
      </c>
      <c r="CY79">
        <v>600.186</v>
      </c>
      <c r="CZ79">
        <v>101.319</v>
      </c>
      <c r="DA79">
        <v>0.0998636</v>
      </c>
      <c r="DB79">
        <v>28.4901</v>
      </c>
      <c r="DC79">
        <v>28.7736</v>
      </c>
      <c r="DD79">
        <v>999.9</v>
      </c>
      <c r="DE79">
        <v>0</v>
      </c>
      <c r="DF79">
        <v>0</v>
      </c>
      <c r="DG79">
        <v>10034.4</v>
      </c>
      <c r="DH79">
        <v>0</v>
      </c>
      <c r="DI79">
        <v>1124.43</v>
      </c>
      <c r="DJ79">
        <v>-20.8669</v>
      </c>
      <c r="DK79">
        <v>2037.97</v>
      </c>
      <c r="DL79">
        <v>2057.94</v>
      </c>
      <c r="DM79">
        <v>0.713211</v>
      </c>
      <c r="DN79">
        <v>1999.92</v>
      </c>
      <c r="DO79">
        <v>28.1942</v>
      </c>
      <c r="DP79">
        <v>2.92886</v>
      </c>
      <c r="DQ79">
        <v>2.8566</v>
      </c>
      <c r="DR79">
        <v>23.6289</v>
      </c>
      <c r="DS79">
        <v>23.2148</v>
      </c>
      <c r="DT79">
        <v>1499.99</v>
      </c>
      <c r="DU79">
        <v>0.972996</v>
      </c>
      <c r="DV79">
        <v>0.0270037</v>
      </c>
      <c r="DW79">
        <v>0</v>
      </c>
      <c r="DX79">
        <v>658.085</v>
      </c>
      <c r="DY79">
        <v>4.99931</v>
      </c>
      <c r="DZ79">
        <v>11280.5</v>
      </c>
      <c r="EA79">
        <v>13259.2</v>
      </c>
      <c r="EB79">
        <v>36.812</v>
      </c>
      <c r="EC79">
        <v>37.937</v>
      </c>
      <c r="ED79">
        <v>37</v>
      </c>
      <c r="EE79">
        <v>37.687</v>
      </c>
      <c r="EF79">
        <v>38.125</v>
      </c>
      <c r="EG79">
        <v>1454.62</v>
      </c>
      <c r="EH79">
        <v>40.37</v>
      </c>
      <c r="EI79">
        <v>0</v>
      </c>
      <c r="EJ79">
        <v>112.5</v>
      </c>
      <c r="EK79">
        <v>0</v>
      </c>
      <c r="EL79">
        <v>659.59412</v>
      </c>
      <c r="EM79">
        <v>-12.14738458427433</v>
      </c>
      <c r="EN79">
        <v>-162.2384612149228</v>
      </c>
      <c r="EO79">
        <v>11299.284</v>
      </c>
      <c r="EP79">
        <v>15</v>
      </c>
      <c r="EQ79">
        <v>1690562591.6</v>
      </c>
      <c r="ER79" t="s">
        <v>665</v>
      </c>
      <c r="ES79">
        <v>1690562588.1</v>
      </c>
      <c r="ET79">
        <v>1690562591.6</v>
      </c>
      <c r="EU79">
        <v>55</v>
      </c>
      <c r="EV79">
        <v>-0.113</v>
      </c>
      <c r="EW79">
        <v>0.006</v>
      </c>
      <c r="EX79">
        <v>-0.645</v>
      </c>
      <c r="EY79">
        <v>0.403</v>
      </c>
      <c r="EZ79">
        <v>2000</v>
      </c>
      <c r="FA79">
        <v>28</v>
      </c>
      <c r="FB79">
        <v>0.16</v>
      </c>
      <c r="FC79">
        <v>0.07000000000000001</v>
      </c>
      <c r="FD79">
        <v>-21.0670075</v>
      </c>
      <c r="FE79">
        <v>1.635403001876184</v>
      </c>
      <c r="FF79">
        <v>0.1734763072979993</v>
      </c>
      <c r="FG79">
        <v>1</v>
      </c>
      <c r="FH79">
        <v>1979.018333333333</v>
      </c>
      <c r="FI79">
        <v>2.606896551722769</v>
      </c>
      <c r="FJ79">
        <v>0.221029158458541</v>
      </c>
      <c r="FK79">
        <v>1</v>
      </c>
      <c r="FL79">
        <v>0.6388846499999999</v>
      </c>
      <c r="FM79">
        <v>0.2751484052532812</v>
      </c>
      <c r="FN79">
        <v>0.03427827401762667</v>
      </c>
      <c r="FO79">
        <v>1</v>
      </c>
      <c r="FP79">
        <v>28.84047666666667</v>
      </c>
      <c r="FQ79">
        <v>0.5763070077865119</v>
      </c>
      <c r="FR79">
        <v>0.04283316225646783</v>
      </c>
      <c r="FS79">
        <v>1</v>
      </c>
      <c r="FT79">
        <v>4</v>
      </c>
      <c r="FU79">
        <v>4</v>
      </c>
      <c r="FV79" t="s">
        <v>415</v>
      </c>
      <c r="FW79">
        <v>3.17514</v>
      </c>
      <c r="FX79">
        <v>2.79712</v>
      </c>
      <c r="FY79">
        <v>0.290733</v>
      </c>
      <c r="FZ79">
        <v>0.293579</v>
      </c>
      <c r="GA79">
        <v>0.135751</v>
      </c>
      <c r="GB79">
        <v>0.134684</v>
      </c>
      <c r="GC79">
        <v>22029.4</v>
      </c>
      <c r="GD79">
        <v>17494.5</v>
      </c>
      <c r="GE79">
        <v>29050.2</v>
      </c>
      <c r="GF79">
        <v>24278.1</v>
      </c>
      <c r="GG79">
        <v>31925.5</v>
      </c>
      <c r="GH79">
        <v>30655.6</v>
      </c>
      <c r="GI79">
        <v>40074.6</v>
      </c>
      <c r="GJ79">
        <v>39613.7</v>
      </c>
      <c r="GK79">
        <v>2.13335</v>
      </c>
      <c r="GL79">
        <v>1.84475</v>
      </c>
      <c r="GM79">
        <v>0.0899658</v>
      </c>
      <c r="GN79">
        <v>0</v>
      </c>
      <c r="GO79">
        <v>27.3049</v>
      </c>
      <c r="GP79">
        <v>999.9</v>
      </c>
      <c r="GQ79">
        <v>56.8</v>
      </c>
      <c r="GR79">
        <v>34.3</v>
      </c>
      <c r="GS79">
        <v>30.4603</v>
      </c>
      <c r="GT79">
        <v>62.3725</v>
      </c>
      <c r="GU79">
        <v>32.0994</v>
      </c>
      <c r="GV79">
        <v>1</v>
      </c>
      <c r="GW79">
        <v>0.206303</v>
      </c>
      <c r="GX79">
        <v>0.780229</v>
      </c>
      <c r="GY79">
        <v>20.2639</v>
      </c>
      <c r="GZ79">
        <v>5.22328</v>
      </c>
      <c r="HA79">
        <v>11.9129</v>
      </c>
      <c r="HB79">
        <v>4.96365</v>
      </c>
      <c r="HC79">
        <v>3.292</v>
      </c>
      <c r="HD79">
        <v>9999</v>
      </c>
      <c r="HE79">
        <v>9999</v>
      </c>
      <c r="HF79">
        <v>9999</v>
      </c>
      <c r="HG79">
        <v>999.9</v>
      </c>
      <c r="HH79">
        <v>1.87714</v>
      </c>
      <c r="HI79">
        <v>1.87543</v>
      </c>
      <c r="HJ79">
        <v>1.87423</v>
      </c>
      <c r="HK79">
        <v>1.87334</v>
      </c>
      <c r="HL79">
        <v>1.87483</v>
      </c>
      <c r="HM79">
        <v>1.86979</v>
      </c>
      <c r="HN79">
        <v>1.87393</v>
      </c>
      <c r="HO79">
        <v>1.87901</v>
      </c>
      <c r="HP79">
        <v>0</v>
      </c>
      <c r="HQ79">
        <v>0</v>
      </c>
      <c r="HR79">
        <v>0</v>
      </c>
      <c r="HS79">
        <v>0</v>
      </c>
      <c r="HT79" t="s">
        <v>416</v>
      </c>
      <c r="HU79" t="s">
        <v>417</v>
      </c>
      <c r="HV79" t="s">
        <v>418</v>
      </c>
      <c r="HW79" t="s">
        <v>419</v>
      </c>
      <c r="HX79" t="s">
        <v>419</v>
      </c>
      <c r="HY79" t="s">
        <v>418</v>
      </c>
      <c r="HZ79">
        <v>0</v>
      </c>
      <c r="IA79">
        <v>100</v>
      </c>
      <c r="IB79">
        <v>100</v>
      </c>
      <c r="IC79">
        <v>-0.65</v>
      </c>
      <c r="ID79">
        <v>0.4559</v>
      </c>
      <c r="IE79">
        <v>-0.6449999999997544</v>
      </c>
      <c r="IF79">
        <v>0</v>
      </c>
      <c r="IG79">
        <v>0</v>
      </c>
      <c r="IH79">
        <v>0</v>
      </c>
      <c r="II79">
        <v>-0.1197024615443599</v>
      </c>
      <c r="IJ79">
        <v>-0.001002495894158835</v>
      </c>
      <c r="IK79">
        <v>0.0007384742138202362</v>
      </c>
      <c r="IL79">
        <v>2.770066711642725E-07</v>
      </c>
      <c r="IM79">
        <v>0</v>
      </c>
      <c r="IN79">
        <v>1810</v>
      </c>
      <c r="IO79">
        <v>1</v>
      </c>
      <c r="IP79">
        <v>29</v>
      </c>
      <c r="IQ79">
        <v>0.6</v>
      </c>
      <c r="IR79">
        <v>0.6</v>
      </c>
      <c r="IS79">
        <v>3.87451</v>
      </c>
      <c r="IT79">
        <v>2.36084</v>
      </c>
      <c r="IU79">
        <v>1.42578</v>
      </c>
      <c r="IV79">
        <v>2.26929</v>
      </c>
      <c r="IW79">
        <v>1.54785</v>
      </c>
      <c r="IX79">
        <v>2.33276</v>
      </c>
      <c r="IY79">
        <v>38.8211</v>
      </c>
      <c r="IZ79">
        <v>14.2283</v>
      </c>
      <c r="JA79">
        <v>18</v>
      </c>
      <c r="JB79">
        <v>629.295</v>
      </c>
      <c r="JC79">
        <v>432.347</v>
      </c>
      <c r="JD79">
        <v>26.3516</v>
      </c>
      <c r="JE79">
        <v>29.8054</v>
      </c>
      <c r="JF79">
        <v>30.0002</v>
      </c>
      <c r="JG79">
        <v>29.7692</v>
      </c>
      <c r="JH79">
        <v>29.7075</v>
      </c>
      <c r="JI79">
        <v>77.5869</v>
      </c>
      <c r="JJ79">
        <v>5.08313</v>
      </c>
      <c r="JK79">
        <v>100</v>
      </c>
      <c r="JL79">
        <v>26.3318</v>
      </c>
      <c r="JM79">
        <v>2000</v>
      </c>
      <c r="JN79">
        <v>28.2393</v>
      </c>
      <c r="JO79">
        <v>94.657</v>
      </c>
      <c r="JP79">
        <v>100.781</v>
      </c>
    </row>
    <row r="80" spans="1:276">
      <c r="A80">
        <v>64</v>
      </c>
      <c r="B80">
        <v>1690563265</v>
      </c>
      <c r="C80">
        <v>9223</v>
      </c>
      <c r="D80" t="s">
        <v>666</v>
      </c>
      <c r="E80" t="s">
        <v>667</v>
      </c>
      <c r="F80" t="s">
        <v>407</v>
      </c>
      <c r="I80" t="s">
        <v>668</v>
      </c>
      <c r="K80" t="s">
        <v>669</v>
      </c>
      <c r="L80" t="s">
        <v>670</v>
      </c>
      <c r="M80">
        <v>1690563265</v>
      </c>
      <c r="N80">
        <f>(O80)/1000</f>
        <v>0</v>
      </c>
      <c r="O80">
        <f>1000*CY80*AM80*(CU80-CV80)/(100*CN80*(1000-AM80*CU80))</f>
        <v>0</v>
      </c>
      <c r="P80">
        <f>CY80*AM80*(CT80-CS80*(1000-AM80*CV80)/(1000-AM80*CU80))/(100*CN80)</f>
        <v>0</v>
      </c>
      <c r="Q80">
        <f>CS80 - IF(AM80&gt;1, P80*CN80*100.0/(AO80*DG80), 0)</f>
        <v>0</v>
      </c>
      <c r="R80">
        <f>((X80-N80/2)*Q80-P80)/(X80+N80/2)</f>
        <v>0</v>
      </c>
      <c r="S80">
        <f>R80*(CZ80+DA80)/1000.0</f>
        <v>0</v>
      </c>
      <c r="T80">
        <f>(CS80 - IF(AM80&gt;1, P80*CN80*100.0/(AO80*DG80), 0))*(CZ80+DA80)/1000.0</f>
        <v>0</v>
      </c>
      <c r="U80">
        <f>2.0/((1/W80-1/V80)+SIGN(W80)*SQRT((1/W80-1/V80)*(1/W80-1/V80) + 4*CO80/((CO80+1)*(CO80+1))*(2*1/W80*1/V80-1/V80*1/V80)))</f>
        <v>0</v>
      </c>
      <c r="V80">
        <f>IF(LEFT(CP80,1)&lt;&gt;"0",IF(LEFT(CP80,1)="1",3.0,CQ80),$D$5+$E$5*(DG80*CZ80/($K$5*1000))+$F$5*(DG80*CZ80/($K$5*1000))*MAX(MIN(CN80,$J$5),$I$5)*MAX(MIN(CN80,$J$5),$I$5)+$G$5*MAX(MIN(CN80,$J$5),$I$5)*(DG80*CZ80/($K$5*1000))+$H$5*(DG80*CZ80/($K$5*1000))*(DG80*CZ80/($K$5*1000)))</f>
        <v>0</v>
      </c>
      <c r="W80">
        <f>N80*(1000-(1000*0.61365*exp(17.502*AA80/(240.97+AA80))/(CZ80+DA80)+CU80)/2)/(1000*0.61365*exp(17.502*AA80/(240.97+AA80))/(CZ80+DA80)-CU80)</f>
        <v>0</v>
      </c>
      <c r="X80">
        <f>1/((CO80+1)/(U80/1.6)+1/(V80/1.37)) + CO80/((CO80+1)/(U80/1.6) + CO80/(V80/1.37))</f>
        <v>0</v>
      </c>
      <c r="Y80">
        <f>(CJ80*CM80)</f>
        <v>0</v>
      </c>
      <c r="Z80">
        <f>(DB80+(Y80+2*0.95*5.67E-8*(((DB80+$B$7)+273)^4-(DB80+273)^4)-44100*N80)/(1.84*29.3*V80+8*0.95*5.67E-8*(DB80+273)^3))</f>
        <v>0</v>
      </c>
      <c r="AA80">
        <f>($C$7*DC80+$D$7*DD80+$E$7*Z80)</f>
        <v>0</v>
      </c>
      <c r="AB80">
        <f>0.61365*exp(17.502*AA80/(240.97+AA80))</f>
        <v>0</v>
      </c>
      <c r="AC80">
        <f>(AD80/AE80*100)</f>
        <v>0</v>
      </c>
      <c r="AD80">
        <f>CU80*(CZ80+DA80)/1000</f>
        <v>0</v>
      </c>
      <c r="AE80">
        <f>0.61365*exp(17.502*DB80/(240.97+DB80))</f>
        <v>0</v>
      </c>
      <c r="AF80">
        <f>(AB80-CU80*(CZ80+DA80)/1000)</f>
        <v>0</v>
      </c>
      <c r="AG80">
        <f>(-N80*44100)</f>
        <v>0</v>
      </c>
      <c r="AH80">
        <f>2*29.3*V80*0.92*(DB80-AA80)</f>
        <v>0</v>
      </c>
      <c r="AI80">
        <f>2*0.95*5.67E-8*(((DB80+$B$7)+273)^4-(AA80+273)^4)</f>
        <v>0</v>
      </c>
      <c r="AJ80">
        <f>Y80+AI80+AG80+AH80</f>
        <v>0</v>
      </c>
      <c r="AK80">
        <v>0</v>
      </c>
      <c r="AL80">
        <v>0</v>
      </c>
      <c r="AM80">
        <f>IF(AK80*$H$13&gt;=AO80,1.0,(AO80/(AO80-AK80*$H$13)))</f>
        <v>0</v>
      </c>
      <c r="AN80">
        <f>(AM80-1)*100</f>
        <v>0</v>
      </c>
      <c r="AO80">
        <f>MAX(0,($B$13+$C$13*DG80)/(1+$D$13*DG80)*CZ80/(DB80+273)*$E$13)</f>
        <v>0</v>
      </c>
      <c r="AP80" t="s">
        <v>608</v>
      </c>
      <c r="AQ80">
        <v>10474.2</v>
      </c>
      <c r="AR80">
        <v>583.5056</v>
      </c>
      <c r="AS80">
        <v>2256.61</v>
      </c>
      <c r="AT80">
        <f>1-AR80/AS80</f>
        <v>0</v>
      </c>
      <c r="AU80">
        <v>-1.737640177802159</v>
      </c>
      <c r="AV80" t="s">
        <v>671</v>
      </c>
      <c r="AW80">
        <v>10479.2</v>
      </c>
      <c r="AX80">
        <v>689.4788461538462</v>
      </c>
      <c r="AY80">
        <v>848.8200000000001</v>
      </c>
      <c r="AZ80">
        <f>1-AX80/AY80</f>
        <v>0</v>
      </c>
      <c r="BA80">
        <v>0.5</v>
      </c>
      <c r="BB80">
        <f>CK80</f>
        <v>0</v>
      </c>
      <c r="BC80">
        <f>P80</f>
        <v>0</v>
      </c>
      <c r="BD80">
        <f>AZ80*BA80*BB80</f>
        <v>0</v>
      </c>
      <c r="BE80">
        <f>(BC80-AU80)/BB80</f>
        <v>0</v>
      </c>
      <c r="BF80">
        <f>(AS80-AY80)/AY80</f>
        <v>0</v>
      </c>
      <c r="BG80">
        <f>AR80/(AT80+AR80/AY80)</f>
        <v>0</v>
      </c>
      <c r="BH80" t="s">
        <v>411</v>
      </c>
      <c r="BI80">
        <v>0</v>
      </c>
      <c r="BJ80">
        <f>IF(BI80&lt;&gt;0, BI80, BG80)</f>
        <v>0</v>
      </c>
      <c r="BK80">
        <f>1-BJ80/AY80</f>
        <v>0</v>
      </c>
      <c r="BL80">
        <f>(AY80-AX80)/(AY80-BJ80)</f>
        <v>0</v>
      </c>
      <c r="BM80">
        <f>(AS80-AY80)/(AS80-BJ80)</f>
        <v>0</v>
      </c>
      <c r="BN80">
        <f>(AY80-AX80)/(AY80-AR80)</f>
        <v>0</v>
      </c>
      <c r="BO80">
        <f>(AS80-AY80)/(AS80-AR80)</f>
        <v>0</v>
      </c>
      <c r="BP80">
        <f>(BL80*BJ80/AX80)</f>
        <v>0</v>
      </c>
      <c r="BQ80">
        <f>(1-BP80)</f>
        <v>0</v>
      </c>
      <c r="BR80" t="s">
        <v>411</v>
      </c>
      <c r="BS80" t="s">
        <v>411</v>
      </c>
      <c r="BT80" t="s">
        <v>411</v>
      </c>
      <c r="BU80" t="s">
        <v>411</v>
      </c>
      <c r="BV80" t="s">
        <v>411</v>
      </c>
      <c r="BW80" t="s">
        <v>411</v>
      </c>
      <c r="BX80" t="s">
        <v>411</v>
      </c>
      <c r="BY80" t="s">
        <v>411</v>
      </c>
      <c r="BZ80" t="s">
        <v>411</v>
      </c>
      <c r="CA80" t="s">
        <v>411</v>
      </c>
      <c r="CB80" t="s">
        <v>411</v>
      </c>
      <c r="CC80" t="s">
        <v>411</v>
      </c>
      <c r="CD80" t="s">
        <v>411</v>
      </c>
      <c r="CE80" t="s">
        <v>411</v>
      </c>
      <c r="CF80" t="s">
        <v>411</v>
      </c>
      <c r="CG80" t="s">
        <v>411</v>
      </c>
      <c r="CH80" t="s">
        <v>411</v>
      </c>
      <c r="CI80" t="s">
        <v>411</v>
      </c>
      <c r="CJ80">
        <f>$B$11*DH80+$C$11*DI80+$F$11*DT80*(1-DW80)</f>
        <v>0</v>
      </c>
      <c r="CK80">
        <f>CJ80*CL80</f>
        <v>0</v>
      </c>
      <c r="CL80">
        <f>($B$11*$D$9+$C$11*$D$9+$F$11*((EG80+DY80)/MAX(EG80+DY80+EH80, 0.1)*$I$9+EH80/MAX(EG80+DY80+EH80, 0.1)*$J$9))/($B$11+$C$11+$F$11)</f>
        <v>0</v>
      </c>
      <c r="CM80">
        <f>($B$11*$K$9+$C$11*$K$9+$F$11*((EG80+DY80)/MAX(EG80+DY80+EH80, 0.1)*$P$9+EH80/MAX(EG80+DY80+EH80, 0.1)*$Q$9))/($B$11+$C$11+$F$11)</f>
        <v>0</v>
      </c>
      <c r="CN80">
        <v>6</v>
      </c>
      <c r="CO80">
        <v>0.5</v>
      </c>
      <c r="CP80" t="s">
        <v>413</v>
      </c>
      <c r="CQ80">
        <v>2</v>
      </c>
      <c r="CR80">
        <v>1690563265</v>
      </c>
      <c r="CS80">
        <v>396.66</v>
      </c>
      <c r="CT80">
        <v>409.864</v>
      </c>
      <c r="CU80">
        <v>22.681</v>
      </c>
      <c r="CV80">
        <v>20.4862</v>
      </c>
      <c r="CW80">
        <v>395.463</v>
      </c>
      <c r="CX80">
        <v>22.4015</v>
      </c>
      <c r="CY80">
        <v>600.17</v>
      </c>
      <c r="CZ80">
        <v>101.308</v>
      </c>
      <c r="DA80">
        <v>0.100147</v>
      </c>
      <c r="DB80">
        <v>27.9224</v>
      </c>
      <c r="DC80">
        <v>28.0493</v>
      </c>
      <c r="DD80">
        <v>999.9</v>
      </c>
      <c r="DE80">
        <v>0</v>
      </c>
      <c r="DF80">
        <v>0</v>
      </c>
      <c r="DG80">
        <v>9988.75</v>
      </c>
      <c r="DH80">
        <v>0</v>
      </c>
      <c r="DI80">
        <v>1741.72</v>
      </c>
      <c r="DJ80">
        <v>-13.2039</v>
      </c>
      <c r="DK80">
        <v>405.866</v>
      </c>
      <c r="DL80">
        <v>418.436</v>
      </c>
      <c r="DM80">
        <v>2.19478</v>
      </c>
      <c r="DN80">
        <v>409.864</v>
      </c>
      <c r="DO80">
        <v>20.4862</v>
      </c>
      <c r="DP80">
        <v>2.29776</v>
      </c>
      <c r="DQ80">
        <v>2.07541</v>
      </c>
      <c r="DR80">
        <v>19.6607</v>
      </c>
      <c r="DS80">
        <v>18.0317</v>
      </c>
      <c r="DT80">
        <v>1500.08</v>
      </c>
      <c r="DU80">
        <v>0.973011</v>
      </c>
      <c r="DV80">
        <v>0.0269891</v>
      </c>
      <c r="DW80">
        <v>0</v>
      </c>
      <c r="DX80">
        <v>689.654</v>
      </c>
      <c r="DY80">
        <v>4.99931</v>
      </c>
      <c r="DZ80">
        <v>11927.2</v>
      </c>
      <c r="EA80">
        <v>13260</v>
      </c>
      <c r="EB80">
        <v>37.125</v>
      </c>
      <c r="EC80">
        <v>38.625</v>
      </c>
      <c r="ED80">
        <v>37.437</v>
      </c>
      <c r="EE80">
        <v>38.187</v>
      </c>
      <c r="EF80">
        <v>38.437</v>
      </c>
      <c r="EG80">
        <v>1454.73</v>
      </c>
      <c r="EH80">
        <v>40.35</v>
      </c>
      <c r="EI80">
        <v>0</v>
      </c>
      <c r="EJ80">
        <v>639.5</v>
      </c>
      <c r="EK80">
        <v>0</v>
      </c>
      <c r="EL80">
        <v>689.4788461538462</v>
      </c>
      <c r="EM80">
        <v>1.55186322635856</v>
      </c>
      <c r="EN80">
        <v>401.4188016679482</v>
      </c>
      <c r="EO80">
        <v>11714.08076923077</v>
      </c>
      <c r="EP80">
        <v>15</v>
      </c>
      <c r="EQ80">
        <v>1690563208.5</v>
      </c>
      <c r="ER80" t="s">
        <v>672</v>
      </c>
      <c r="ES80">
        <v>1690563208.5</v>
      </c>
      <c r="ET80">
        <v>1690563206.5</v>
      </c>
      <c r="EU80">
        <v>56</v>
      </c>
      <c r="EV80">
        <v>0.23</v>
      </c>
      <c r="EW80">
        <v>0.048</v>
      </c>
      <c r="EX80">
        <v>1.196</v>
      </c>
      <c r="EY80">
        <v>0.274</v>
      </c>
      <c r="EZ80">
        <v>410</v>
      </c>
      <c r="FA80">
        <v>22</v>
      </c>
      <c r="FB80">
        <v>0.19</v>
      </c>
      <c r="FC80">
        <v>0.05</v>
      </c>
      <c r="FD80">
        <v>-13.3313325</v>
      </c>
      <c r="FE80">
        <v>0.6019778611632375</v>
      </c>
      <c r="FF80">
        <v>0.06688477176271139</v>
      </c>
      <c r="FG80">
        <v>1</v>
      </c>
      <c r="FH80">
        <v>396.6656333333334</v>
      </c>
      <c r="FI80">
        <v>0.07968854282578702</v>
      </c>
      <c r="FJ80">
        <v>0.01451087714631901</v>
      </c>
      <c r="FK80">
        <v>1</v>
      </c>
      <c r="FL80">
        <v>2.82134425</v>
      </c>
      <c r="FM80">
        <v>-3.400999362101322</v>
      </c>
      <c r="FN80">
        <v>0.3273868639307899</v>
      </c>
      <c r="FO80">
        <v>0</v>
      </c>
      <c r="FP80">
        <v>22.92580333333334</v>
      </c>
      <c r="FQ80">
        <v>-2.610097441601846</v>
      </c>
      <c r="FR80">
        <v>0.1914875322022011</v>
      </c>
      <c r="FS80">
        <v>0</v>
      </c>
      <c r="FT80">
        <v>2</v>
      </c>
      <c r="FU80">
        <v>4</v>
      </c>
      <c r="FV80" t="s">
        <v>432</v>
      </c>
      <c r="FW80">
        <v>3.17506</v>
      </c>
      <c r="FX80">
        <v>2.79701</v>
      </c>
      <c r="FY80">
        <v>0.0998515</v>
      </c>
      <c r="FZ80">
        <v>0.103134</v>
      </c>
      <c r="GA80">
        <v>0.114982</v>
      </c>
      <c r="GB80">
        <v>0.108091</v>
      </c>
      <c r="GC80">
        <v>27978.8</v>
      </c>
      <c r="GD80">
        <v>22222.9</v>
      </c>
      <c r="GE80">
        <v>29062.9</v>
      </c>
      <c r="GF80">
        <v>24283.6</v>
      </c>
      <c r="GG80">
        <v>32716</v>
      </c>
      <c r="GH80">
        <v>31609.6</v>
      </c>
      <c r="GI80">
        <v>40095.3</v>
      </c>
      <c r="GJ80">
        <v>39622.5</v>
      </c>
      <c r="GK80">
        <v>2.13545</v>
      </c>
      <c r="GL80">
        <v>1.81775</v>
      </c>
      <c r="GM80">
        <v>0.0769198</v>
      </c>
      <c r="GN80">
        <v>0</v>
      </c>
      <c r="GO80">
        <v>26.7922</v>
      </c>
      <c r="GP80">
        <v>999.9</v>
      </c>
      <c r="GQ80">
        <v>55.8</v>
      </c>
      <c r="GR80">
        <v>34.7</v>
      </c>
      <c r="GS80">
        <v>30.5978</v>
      </c>
      <c r="GT80">
        <v>61.9125</v>
      </c>
      <c r="GU80">
        <v>33.3013</v>
      </c>
      <c r="GV80">
        <v>1</v>
      </c>
      <c r="GW80">
        <v>0.20393</v>
      </c>
      <c r="GX80">
        <v>1.77629</v>
      </c>
      <c r="GY80">
        <v>20.2564</v>
      </c>
      <c r="GZ80">
        <v>5.22283</v>
      </c>
      <c r="HA80">
        <v>11.914</v>
      </c>
      <c r="HB80">
        <v>4.96325</v>
      </c>
      <c r="HC80">
        <v>3.2913</v>
      </c>
      <c r="HD80">
        <v>9999</v>
      </c>
      <c r="HE80">
        <v>9999</v>
      </c>
      <c r="HF80">
        <v>9999</v>
      </c>
      <c r="HG80">
        <v>999.9</v>
      </c>
      <c r="HH80">
        <v>1.87699</v>
      </c>
      <c r="HI80">
        <v>1.87531</v>
      </c>
      <c r="HJ80">
        <v>1.87408</v>
      </c>
      <c r="HK80">
        <v>1.87332</v>
      </c>
      <c r="HL80">
        <v>1.8747</v>
      </c>
      <c r="HM80">
        <v>1.8697</v>
      </c>
      <c r="HN80">
        <v>1.87389</v>
      </c>
      <c r="HO80">
        <v>1.87897</v>
      </c>
      <c r="HP80">
        <v>0</v>
      </c>
      <c r="HQ80">
        <v>0</v>
      </c>
      <c r="HR80">
        <v>0</v>
      </c>
      <c r="HS80">
        <v>0</v>
      </c>
      <c r="HT80" t="s">
        <v>416</v>
      </c>
      <c r="HU80" t="s">
        <v>417</v>
      </c>
      <c r="HV80" t="s">
        <v>418</v>
      </c>
      <c r="HW80" t="s">
        <v>419</v>
      </c>
      <c r="HX80" t="s">
        <v>419</v>
      </c>
      <c r="HY80" t="s">
        <v>418</v>
      </c>
      <c r="HZ80">
        <v>0</v>
      </c>
      <c r="IA80">
        <v>100</v>
      </c>
      <c r="IB80">
        <v>100</v>
      </c>
      <c r="IC80">
        <v>1.197</v>
      </c>
      <c r="ID80">
        <v>0.2795</v>
      </c>
      <c r="IE80">
        <v>1.089381221862301</v>
      </c>
      <c r="IF80">
        <v>0.0006505169527216642</v>
      </c>
      <c r="IG80">
        <v>-9.946525650119643E-07</v>
      </c>
      <c r="IH80">
        <v>9.726639054903232E-11</v>
      </c>
      <c r="II80">
        <v>-0.07180652540658836</v>
      </c>
      <c r="IJ80">
        <v>-0.001002495894158835</v>
      </c>
      <c r="IK80">
        <v>0.0007384742138202362</v>
      </c>
      <c r="IL80">
        <v>2.770066711642725E-07</v>
      </c>
      <c r="IM80">
        <v>0</v>
      </c>
      <c r="IN80">
        <v>1810</v>
      </c>
      <c r="IO80">
        <v>1</v>
      </c>
      <c r="IP80">
        <v>29</v>
      </c>
      <c r="IQ80">
        <v>0.9</v>
      </c>
      <c r="IR80">
        <v>1</v>
      </c>
      <c r="IS80">
        <v>1.07788</v>
      </c>
      <c r="IT80">
        <v>2.44141</v>
      </c>
      <c r="IU80">
        <v>1.42578</v>
      </c>
      <c r="IV80">
        <v>2.26685</v>
      </c>
      <c r="IW80">
        <v>1.54785</v>
      </c>
      <c r="IX80">
        <v>2.44141</v>
      </c>
      <c r="IY80">
        <v>37.8921</v>
      </c>
      <c r="IZ80">
        <v>14.1583</v>
      </c>
      <c r="JA80">
        <v>18</v>
      </c>
      <c r="JB80">
        <v>630.552</v>
      </c>
      <c r="JC80">
        <v>416.682</v>
      </c>
      <c r="JD80">
        <v>25.3974</v>
      </c>
      <c r="JE80">
        <v>29.7778</v>
      </c>
      <c r="JF80">
        <v>30.0004</v>
      </c>
      <c r="JG80">
        <v>29.7385</v>
      </c>
      <c r="JH80">
        <v>29.6864</v>
      </c>
      <c r="JI80">
        <v>21.5897</v>
      </c>
      <c r="JJ80">
        <v>31.7418</v>
      </c>
      <c r="JK80">
        <v>94.1965</v>
      </c>
      <c r="JL80">
        <v>25.3499</v>
      </c>
      <c r="JM80">
        <v>410</v>
      </c>
      <c r="JN80">
        <v>21.0985</v>
      </c>
      <c r="JO80">
        <v>94.7026</v>
      </c>
      <c r="JP80">
        <v>100.804</v>
      </c>
    </row>
    <row r="81" spans="1:276">
      <c r="A81">
        <v>65</v>
      </c>
      <c r="B81">
        <v>1690563333</v>
      </c>
      <c r="C81">
        <v>9291</v>
      </c>
      <c r="D81" t="s">
        <v>673</v>
      </c>
      <c r="E81" t="s">
        <v>674</v>
      </c>
      <c r="F81" t="s">
        <v>407</v>
      </c>
      <c r="I81" t="s">
        <v>668</v>
      </c>
      <c r="K81" t="s">
        <v>669</v>
      </c>
      <c r="L81" t="s">
        <v>670</v>
      </c>
      <c r="M81">
        <v>1690563333</v>
      </c>
      <c r="N81">
        <f>(O81)/1000</f>
        <v>0</v>
      </c>
      <c r="O81">
        <f>1000*CY81*AM81*(CU81-CV81)/(100*CN81*(1000-AM81*CU81))</f>
        <v>0</v>
      </c>
      <c r="P81">
        <f>CY81*AM81*(CT81-CS81*(1000-AM81*CV81)/(1000-AM81*CU81))/(100*CN81)</f>
        <v>0</v>
      </c>
      <c r="Q81">
        <f>CS81 - IF(AM81&gt;1, P81*CN81*100.0/(AO81*DG81), 0)</f>
        <v>0</v>
      </c>
      <c r="R81">
        <f>((X81-N81/2)*Q81-P81)/(X81+N81/2)</f>
        <v>0</v>
      </c>
      <c r="S81">
        <f>R81*(CZ81+DA81)/1000.0</f>
        <v>0</v>
      </c>
      <c r="T81">
        <f>(CS81 - IF(AM81&gt;1, P81*CN81*100.0/(AO81*DG81), 0))*(CZ81+DA81)/1000.0</f>
        <v>0</v>
      </c>
      <c r="U81">
        <f>2.0/((1/W81-1/V81)+SIGN(W81)*SQRT((1/W81-1/V81)*(1/W81-1/V81) + 4*CO81/((CO81+1)*(CO81+1))*(2*1/W81*1/V81-1/V81*1/V81)))</f>
        <v>0</v>
      </c>
      <c r="V81">
        <f>IF(LEFT(CP81,1)&lt;&gt;"0",IF(LEFT(CP81,1)="1",3.0,CQ81),$D$5+$E$5*(DG81*CZ81/($K$5*1000))+$F$5*(DG81*CZ81/($K$5*1000))*MAX(MIN(CN81,$J$5),$I$5)*MAX(MIN(CN81,$J$5),$I$5)+$G$5*MAX(MIN(CN81,$J$5),$I$5)*(DG81*CZ81/($K$5*1000))+$H$5*(DG81*CZ81/($K$5*1000))*(DG81*CZ81/($K$5*1000)))</f>
        <v>0</v>
      </c>
      <c r="W81">
        <f>N81*(1000-(1000*0.61365*exp(17.502*AA81/(240.97+AA81))/(CZ81+DA81)+CU81)/2)/(1000*0.61365*exp(17.502*AA81/(240.97+AA81))/(CZ81+DA81)-CU81)</f>
        <v>0</v>
      </c>
      <c r="X81">
        <f>1/((CO81+1)/(U81/1.6)+1/(V81/1.37)) + CO81/((CO81+1)/(U81/1.6) + CO81/(V81/1.37))</f>
        <v>0</v>
      </c>
      <c r="Y81">
        <f>(CJ81*CM81)</f>
        <v>0</v>
      </c>
      <c r="Z81">
        <f>(DB81+(Y81+2*0.95*5.67E-8*(((DB81+$B$7)+273)^4-(DB81+273)^4)-44100*N81)/(1.84*29.3*V81+8*0.95*5.67E-8*(DB81+273)^3))</f>
        <v>0</v>
      </c>
      <c r="AA81">
        <f>($C$7*DC81+$D$7*DD81+$E$7*Z81)</f>
        <v>0</v>
      </c>
      <c r="AB81">
        <f>0.61365*exp(17.502*AA81/(240.97+AA81))</f>
        <v>0</v>
      </c>
      <c r="AC81">
        <f>(AD81/AE81*100)</f>
        <v>0</v>
      </c>
      <c r="AD81">
        <f>CU81*(CZ81+DA81)/1000</f>
        <v>0</v>
      </c>
      <c r="AE81">
        <f>0.61365*exp(17.502*DB81/(240.97+DB81))</f>
        <v>0</v>
      </c>
      <c r="AF81">
        <f>(AB81-CU81*(CZ81+DA81)/1000)</f>
        <v>0</v>
      </c>
      <c r="AG81">
        <f>(-N81*44100)</f>
        <v>0</v>
      </c>
      <c r="AH81">
        <f>2*29.3*V81*0.92*(DB81-AA81)</f>
        <v>0</v>
      </c>
      <c r="AI81">
        <f>2*0.95*5.67E-8*(((DB81+$B$7)+273)^4-(AA81+273)^4)</f>
        <v>0</v>
      </c>
      <c r="AJ81">
        <f>Y81+AI81+AG81+AH81</f>
        <v>0</v>
      </c>
      <c r="AK81">
        <v>0</v>
      </c>
      <c r="AL81">
        <v>0</v>
      </c>
      <c r="AM81">
        <f>IF(AK81*$H$13&gt;=AO81,1.0,(AO81/(AO81-AK81*$H$13)))</f>
        <v>0</v>
      </c>
      <c r="AN81">
        <f>(AM81-1)*100</f>
        <v>0</v>
      </c>
      <c r="AO81">
        <f>MAX(0,($B$13+$C$13*DG81)/(1+$D$13*DG81)*CZ81/(DB81+273)*$E$13)</f>
        <v>0</v>
      </c>
      <c r="AP81" t="s">
        <v>608</v>
      </c>
      <c r="AQ81">
        <v>10474.2</v>
      </c>
      <c r="AR81">
        <v>583.5056</v>
      </c>
      <c r="AS81">
        <v>2256.61</v>
      </c>
      <c r="AT81">
        <f>1-AR81/AS81</f>
        <v>0</v>
      </c>
      <c r="AU81">
        <v>-1.737640177802159</v>
      </c>
      <c r="AV81" t="s">
        <v>675</v>
      </c>
      <c r="AW81">
        <v>10483.5</v>
      </c>
      <c r="AX81">
        <v>660.0817599999999</v>
      </c>
      <c r="AY81">
        <v>922.67</v>
      </c>
      <c r="AZ81">
        <f>1-AX81/AY81</f>
        <v>0</v>
      </c>
      <c r="BA81">
        <v>0.5</v>
      </c>
      <c r="BB81">
        <f>CK81</f>
        <v>0</v>
      </c>
      <c r="BC81">
        <f>P81</f>
        <v>0</v>
      </c>
      <c r="BD81">
        <f>AZ81*BA81*BB81</f>
        <v>0</v>
      </c>
      <c r="BE81">
        <f>(BC81-AU81)/BB81</f>
        <v>0</v>
      </c>
      <c r="BF81">
        <f>(AS81-AY81)/AY81</f>
        <v>0</v>
      </c>
      <c r="BG81">
        <f>AR81/(AT81+AR81/AY81)</f>
        <v>0</v>
      </c>
      <c r="BH81" t="s">
        <v>411</v>
      </c>
      <c r="BI81">
        <v>0</v>
      </c>
      <c r="BJ81">
        <f>IF(BI81&lt;&gt;0, BI81, BG81)</f>
        <v>0</v>
      </c>
      <c r="BK81">
        <f>1-BJ81/AY81</f>
        <v>0</v>
      </c>
      <c r="BL81">
        <f>(AY81-AX81)/(AY81-BJ81)</f>
        <v>0</v>
      </c>
      <c r="BM81">
        <f>(AS81-AY81)/(AS81-BJ81)</f>
        <v>0</v>
      </c>
      <c r="BN81">
        <f>(AY81-AX81)/(AY81-AR81)</f>
        <v>0</v>
      </c>
      <c r="BO81">
        <f>(AS81-AY81)/(AS81-AR81)</f>
        <v>0</v>
      </c>
      <c r="BP81">
        <f>(BL81*BJ81/AX81)</f>
        <v>0</v>
      </c>
      <c r="BQ81">
        <f>(1-BP81)</f>
        <v>0</v>
      </c>
      <c r="BR81" t="s">
        <v>411</v>
      </c>
      <c r="BS81" t="s">
        <v>411</v>
      </c>
      <c r="BT81" t="s">
        <v>411</v>
      </c>
      <c r="BU81" t="s">
        <v>411</v>
      </c>
      <c r="BV81" t="s">
        <v>411</v>
      </c>
      <c r="BW81" t="s">
        <v>411</v>
      </c>
      <c r="BX81" t="s">
        <v>411</v>
      </c>
      <c r="BY81" t="s">
        <v>411</v>
      </c>
      <c r="BZ81" t="s">
        <v>411</v>
      </c>
      <c r="CA81" t="s">
        <v>411</v>
      </c>
      <c r="CB81" t="s">
        <v>411</v>
      </c>
      <c r="CC81" t="s">
        <v>411</v>
      </c>
      <c r="CD81" t="s">
        <v>411</v>
      </c>
      <c r="CE81" t="s">
        <v>411</v>
      </c>
      <c r="CF81" t="s">
        <v>411</v>
      </c>
      <c r="CG81" t="s">
        <v>411</v>
      </c>
      <c r="CH81" t="s">
        <v>411</v>
      </c>
      <c r="CI81" t="s">
        <v>411</v>
      </c>
      <c r="CJ81">
        <f>$B$11*DH81+$C$11*DI81+$F$11*DT81*(1-DW81)</f>
        <v>0</v>
      </c>
      <c r="CK81">
        <f>CJ81*CL81</f>
        <v>0</v>
      </c>
      <c r="CL81">
        <f>($B$11*$D$9+$C$11*$D$9+$F$11*((EG81+DY81)/MAX(EG81+DY81+EH81, 0.1)*$I$9+EH81/MAX(EG81+DY81+EH81, 0.1)*$J$9))/($B$11+$C$11+$F$11)</f>
        <v>0</v>
      </c>
      <c r="CM81">
        <f>($B$11*$K$9+$C$11*$K$9+$F$11*((EG81+DY81)/MAX(EG81+DY81+EH81, 0.1)*$P$9+EH81/MAX(EG81+DY81+EH81, 0.1)*$Q$9))/($B$11+$C$11+$F$11)</f>
        <v>0</v>
      </c>
      <c r="CN81">
        <v>6</v>
      </c>
      <c r="CO81">
        <v>0.5</v>
      </c>
      <c r="CP81" t="s">
        <v>413</v>
      </c>
      <c r="CQ81">
        <v>2</v>
      </c>
      <c r="CR81">
        <v>1690563333</v>
      </c>
      <c r="CS81">
        <v>397.593</v>
      </c>
      <c r="CT81">
        <v>410.015</v>
      </c>
      <c r="CU81">
        <v>23.498</v>
      </c>
      <c r="CV81">
        <v>21.8631</v>
      </c>
      <c r="CW81">
        <v>396.396</v>
      </c>
      <c r="CX81">
        <v>23.1924</v>
      </c>
      <c r="CY81">
        <v>600.048</v>
      </c>
      <c r="CZ81">
        <v>101.308</v>
      </c>
      <c r="DA81">
        <v>0.09953339999999999</v>
      </c>
      <c r="DB81">
        <v>27.9769</v>
      </c>
      <c r="DC81">
        <v>27.9889</v>
      </c>
      <c r="DD81">
        <v>999.9</v>
      </c>
      <c r="DE81">
        <v>0</v>
      </c>
      <c r="DF81">
        <v>0</v>
      </c>
      <c r="DG81">
        <v>9971.879999999999</v>
      </c>
      <c r="DH81">
        <v>0</v>
      </c>
      <c r="DI81">
        <v>1745.86</v>
      </c>
      <c r="DJ81">
        <v>-12.422</v>
      </c>
      <c r="DK81">
        <v>407.16</v>
      </c>
      <c r="DL81">
        <v>419.179</v>
      </c>
      <c r="DM81">
        <v>1.63486</v>
      </c>
      <c r="DN81">
        <v>410.015</v>
      </c>
      <c r="DO81">
        <v>21.8631</v>
      </c>
      <c r="DP81">
        <v>2.38052</v>
      </c>
      <c r="DQ81">
        <v>2.2149</v>
      </c>
      <c r="DR81">
        <v>20.2319</v>
      </c>
      <c r="DS81">
        <v>19.0705</v>
      </c>
      <c r="DT81">
        <v>999.855</v>
      </c>
      <c r="DU81">
        <v>0.959986</v>
      </c>
      <c r="DV81">
        <v>0.0400144</v>
      </c>
      <c r="DW81">
        <v>0</v>
      </c>
      <c r="DX81">
        <v>660.504</v>
      </c>
      <c r="DY81">
        <v>4.99931</v>
      </c>
      <c r="DZ81">
        <v>8229.719999999999</v>
      </c>
      <c r="EA81">
        <v>8783.540000000001</v>
      </c>
      <c r="EB81">
        <v>36.937</v>
      </c>
      <c r="EC81">
        <v>38.812</v>
      </c>
      <c r="ED81">
        <v>37.5</v>
      </c>
      <c r="EE81">
        <v>38.375</v>
      </c>
      <c r="EF81">
        <v>38.375</v>
      </c>
      <c r="EG81">
        <v>955.05</v>
      </c>
      <c r="EH81">
        <v>39.81</v>
      </c>
      <c r="EI81">
        <v>0</v>
      </c>
      <c r="EJ81">
        <v>67.70000004768372</v>
      </c>
      <c r="EK81">
        <v>0</v>
      </c>
      <c r="EL81">
        <v>660.0817599999999</v>
      </c>
      <c r="EM81">
        <v>3.049538454611775</v>
      </c>
      <c r="EN81">
        <v>-107.4107690089709</v>
      </c>
      <c r="EO81">
        <v>8230.623599999999</v>
      </c>
      <c r="EP81">
        <v>15</v>
      </c>
      <c r="EQ81">
        <v>1690563208.5</v>
      </c>
      <c r="ER81" t="s">
        <v>672</v>
      </c>
      <c r="ES81">
        <v>1690563208.5</v>
      </c>
      <c r="ET81">
        <v>1690563206.5</v>
      </c>
      <c r="EU81">
        <v>56</v>
      </c>
      <c r="EV81">
        <v>0.23</v>
      </c>
      <c r="EW81">
        <v>0.048</v>
      </c>
      <c r="EX81">
        <v>1.196</v>
      </c>
      <c r="EY81">
        <v>0.274</v>
      </c>
      <c r="EZ81">
        <v>410</v>
      </c>
      <c r="FA81">
        <v>22</v>
      </c>
      <c r="FB81">
        <v>0.19</v>
      </c>
      <c r="FC81">
        <v>0.05</v>
      </c>
      <c r="FD81">
        <v>-12.48461219512195</v>
      </c>
      <c r="FE81">
        <v>0.1801149825784127</v>
      </c>
      <c r="FF81">
        <v>0.03211892683504695</v>
      </c>
      <c r="FG81">
        <v>1</v>
      </c>
      <c r="FH81">
        <v>397.4793548387097</v>
      </c>
      <c r="FI81">
        <v>0.3921774193538138</v>
      </c>
      <c r="FJ81">
        <v>0.03239329718311138</v>
      </c>
      <c r="FK81">
        <v>1</v>
      </c>
      <c r="FL81">
        <v>1.578601463414634</v>
      </c>
      <c r="FM81">
        <v>0.2705548432055751</v>
      </c>
      <c r="FN81">
        <v>0.03490833456710103</v>
      </c>
      <c r="FO81">
        <v>1</v>
      </c>
      <c r="FP81">
        <v>23.38006774193549</v>
      </c>
      <c r="FQ81">
        <v>0.9765629032258274</v>
      </c>
      <c r="FR81">
        <v>0.07300161901473221</v>
      </c>
      <c r="FS81">
        <v>1</v>
      </c>
      <c r="FT81">
        <v>4</v>
      </c>
      <c r="FU81">
        <v>4</v>
      </c>
      <c r="FV81" t="s">
        <v>415</v>
      </c>
      <c r="FW81">
        <v>3.1747</v>
      </c>
      <c r="FX81">
        <v>2.79625</v>
      </c>
      <c r="FY81">
        <v>0.10003</v>
      </c>
      <c r="FZ81">
        <v>0.103167</v>
      </c>
      <c r="GA81">
        <v>0.117803</v>
      </c>
      <c r="GB81">
        <v>0.113096</v>
      </c>
      <c r="GC81">
        <v>27971.1</v>
      </c>
      <c r="GD81">
        <v>22220.8</v>
      </c>
      <c r="GE81">
        <v>29061</v>
      </c>
      <c r="GF81">
        <v>24282.4</v>
      </c>
      <c r="GG81">
        <v>32607.8</v>
      </c>
      <c r="GH81">
        <v>31428.9</v>
      </c>
      <c r="GI81">
        <v>40092.3</v>
      </c>
      <c r="GJ81">
        <v>39620.7</v>
      </c>
      <c r="GK81">
        <v>2.13417</v>
      </c>
      <c r="GL81">
        <v>1.8194</v>
      </c>
      <c r="GM81">
        <v>0.06574389999999999</v>
      </c>
      <c r="GN81">
        <v>0</v>
      </c>
      <c r="GO81">
        <v>26.9145</v>
      </c>
      <c r="GP81">
        <v>999.9</v>
      </c>
      <c r="GQ81">
        <v>55.8</v>
      </c>
      <c r="GR81">
        <v>34.7</v>
      </c>
      <c r="GS81">
        <v>30.5989</v>
      </c>
      <c r="GT81">
        <v>62.1625</v>
      </c>
      <c r="GU81">
        <v>33.3133</v>
      </c>
      <c r="GV81">
        <v>1</v>
      </c>
      <c r="GW81">
        <v>0.203648</v>
      </c>
      <c r="GX81">
        <v>0.359507</v>
      </c>
      <c r="GY81">
        <v>20.2706</v>
      </c>
      <c r="GZ81">
        <v>5.22732</v>
      </c>
      <c r="HA81">
        <v>11.9128</v>
      </c>
      <c r="HB81">
        <v>4.9636</v>
      </c>
      <c r="HC81">
        <v>3.292</v>
      </c>
      <c r="HD81">
        <v>9999</v>
      </c>
      <c r="HE81">
        <v>9999</v>
      </c>
      <c r="HF81">
        <v>9999</v>
      </c>
      <c r="HG81">
        <v>999.9</v>
      </c>
      <c r="HH81">
        <v>1.87704</v>
      </c>
      <c r="HI81">
        <v>1.87531</v>
      </c>
      <c r="HJ81">
        <v>1.87408</v>
      </c>
      <c r="HK81">
        <v>1.8733</v>
      </c>
      <c r="HL81">
        <v>1.87469</v>
      </c>
      <c r="HM81">
        <v>1.86967</v>
      </c>
      <c r="HN81">
        <v>1.87386</v>
      </c>
      <c r="HO81">
        <v>1.87897</v>
      </c>
      <c r="HP81">
        <v>0</v>
      </c>
      <c r="HQ81">
        <v>0</v>
      </c>
      <c r="HR81">
        <v>0</v>
      </c>
      <c r="HS81">
        <v>0</v>
      </c>
      <c r="HT81" t="s">
        <v>416</v>
      </c>
      <c r="HU81" t="s">
        <v>417</v>
      </c>
      <c r="HV81" t="s">
        <v>418</v>
      </c>
      <c r="HW81" t="s">
        <v>419</v>
      </c>
      <c r="HX81" t="s">
        <v>419</v>
      </c>
      <c r="HY81" t="s">
        <v>418</v>
      </c>
      <c r="HZ81">
        <v>0</v>
      </c>
      <c r="IA81">
        <v>100</v>
      </c>
      <c r="IB81">
        <v>100</v>
      </c>
      <c r="IC81">
        <v>1.197</v>
      </c>
      <c r="ID81">
        <v>0.3056</v>
      </c>
      <c r="IE81">
        <v>1.089381221862301</v>
      </c>
      <c r="IF81">
        <v>0.0006505169527216642</v>
      </c>
      <c r="IG81">
        <v>-9.946525650119643E-07</v>
      </c>
      <c r="IH81">
        <v>9.726639054903232E-11</v>
      </c>
      <c r="II81">
        <v>-0.07180652540658836</v>
      </c>
      <c r="IJ81">
        <v>-0.001002495894158835</v>
      </c>
      <c r="IK81">
        <v>0.0007384742138202362</v>
      </c>
      <c r="IL81">
        <v>2.770066711642725E-07</v>
      </c>
      <c r="IM81">
        <v>0</v>
      </c>
      <c r="IN81">
        <v>1810</v>
      </c>
      <c r="IO81">
        <v>1</v>
      </c>
      <c r="IP81">
        <v>29</v>
      </c>
      <c r="IQ81">
        <v>2.1</v>
      </c>
      <c r="IR81">
        <v>2.1</v>
      </c>
      <c r="IS81">
        <v>1.0791</v>
      </c>
      <c r="IT81">
        <v>2.44263</v>
      </c>
      <c r="IU81">
        <v>1.42578</v>
      </c>
      <c r="IV81">
        <v>2.26685</v>
      </c>
      <c r="IW81">
        <v>1.54785</v>
      </c>
      <c r="IX81">
        <v>2.40723</v>
      </c>
      <c r="IY81">
        <v>37.8437</v>
      </c>
      <c r="IZ81">
        <v>14.1058</v>
      </c>
      <c r="JA81">
        <v>18</v>
      </c>
      <c r="JB81">
        <v>629.996</v>
      </c>
      <c r="JC81">
        <v>417.882</v>
      </c>
      <c r="JD81">
        <v>26.5556</v>
      </c>
      <c r="JE81">
        <v>29.8273</v>
      </c>
      <c r="JF81">
        <v>30.0007</v>
      </c>
      <c r="JG81">
        <v>29.7775</v>
      </c>
      <c r="JH81">
        <v>29.7246</v>
      </c>
      <c r="JI81">
        <v>21.6224</v>
      </c>
      <c r="JJ81">
        <v>29.2209</v>
      </c>
      <c r="JK81">
        <v>91.49250000000001</v>
      </c>
      <c r="JL81">
        <v>26.5364</v>
      </c>
      <c r="JM81">
        <v>410</v>
      </c>
      <c r="JN81">
        <v>21.8664</v>
      </c>
      <c r="JO81">
        <v>94.696</v>
      </c>
      <c r="JP81">
        <v>100.799</v>
      </c>
    </row>
    <row r="82" spans="1:276">
      <c r="A82">
        <v>66</v>
      </c>
      <c r="B82">
        <v>1690563432</v>
      </c>
      <c r="C82">
        <v>9390</v>
      </c>
      <c r="D82" t="s">
        <v>676</v>
      </c>
      <c r="E82" t="s">
        <v>677</v>
      </c>
      <c r="F82" t="s">
        <v>407</v>
      </c>
      <c r="I82" t="s">
        <v>668</v>
      </c>
      <c r="K82" t="s">
        <v>669</v>
      </c>
      <c r="L82" t="s">
        <v>670</v>
      </c>
      <c r="M82">
        <v>1690563432</v>
      </c>
      <c r="N82">
        <f>(O82)/1000</f>
        <v>0</v>
      </c>
      <c r="O82">
        <f>1000*CY82*AM82*(CU82-CV82)/(100*CN82*(1000-AM82*CU82))</f>
        <v>0</v>
      </c>
      <c r="P82">
        <f>CY82*AM82*(CT82-CS82*(1000-AM82*CV82)/(1000-AM82*CU82))/(100*CN82)</f>
        <v>0</v>
      </c>
      <c r="Q82">
        <f>CS82 - IF(AM82&gt;1, P82*CN82*100.0/(AO82*DG82), 0)</f>
        <v>0</v>
      </c>
      <c r="R82">
        <f>((X82-N82/2)*Q82-P82)/(X82+N82/2)</f>
        <v>0</v>
      </c>
      <c r="S82">
        <f>R82*(CZ82+DA82)/1000.0</f>
        <v>0</v>
      </c>
      <c r="T82">
        <f>(CS82 - IF(AM82&gt;1, P82*CN82*100.0/(AO82*DG82), 0))*(CZ82+DA82)/1000.0</f>
        <v>0</v>
      </c>
      <c r="U82">
        <f>2.0/((1/W82-1/V82)+SIGN(W82)*SQRT((1/W82-1/V82)*(1/W82-1/V82) + 4*CO82/((CO82+1)*(CO82+1))*(2*1/W82*1/V82-1/V82*1/V82)))</f>
        <v>0</v>
      </c>
      <c r="V82">
        <f>IF(LEFT(CP82,1)&lt;&gt;"0",IF(LEFT(CP82,1)="1",3.0,CQ82),$D$5+$E$5*(DG82*CZ82/($K$5*1000))+$F$5*(DG82*CZ82/($K$5*1000))*MAX(MIN(CN82,$J$5),$I$5)*MAX(MIN(CN82,$J$5),$I$5)+$G$5*MAX(MIN(CN82,$J$5),$I$5)*(DG82*CZ82/($K$5*1000))+$H$5*(DG82*CZ82/($K$5*1000))*(DG82*CZ82/($K$5*1000)))</f>
        <v>0</v>
      </c>
      <c r="W82">
        <f>N82*(1000-(1000*0.61365*exp(17.502*AA82/(240.97+AA82))/(CZ82+DA82)+CU82)/2)/(1000*0.61365*exp(17.502*AA82/(240.97+AA82))/(CZ82+DA82)-CU82)</f>
        <v>0</v>
      </c>
      <c r="X82">
        <f>1/((CO82+1)/(U82/1.6)+1/(V82/1.37)) + CO82/((CO82+1)/(U82/1.6) + CO82/(V82/1.37))</f>
        <v>0</v>
      </c>
      <c r="Y82">
        <f>(CJ82*CM82)</f>
        <v>0</v>
      </c>
      <c r="Z82">
        <f>(DB82+(Y82+2*0.95*5.67E-8*(((DB82+$B$7)+273)^4-(DB82+273)^4)-44100*N82)/(1.84*29.3*V82+8*0.95*5.67E-8*(DB82+273)^3))</f>
        <v>0</v>
      </c>
      <c r="AA82">
        <f>($C$7*DC82+$D$7*DD82+$E$7*Z82)</f>
        <v>0</v>
      </c>
      <c r="AB82">
        <f>0.61365*exp(17.502*AA82/(240.97+AA82))</f>
        <v>0</v>
      </c>
      <c r="AC82">
        <f>(AD82/AE82*100)</f>
        <v>0</v>
      </c>
      <c r="AD82">
        <f>CU82*(CZ82+DA82)/1000</f>
        <v>0</v>
      </c>
      <c r="AE82">
        <f>0.61365*exp(17.502*DB82/(240.97+DB82))</f>
        <v>0</v>
      </c>
      <c r="AF82">
        <f>(AB82-CU82*(CZ82+DA82)/1000)</f>
        <v>0</v>
      </c>
      <c r="AG82">
        <f>(-N82*44100)</f>
        <v>0</v>
      </c>
      <c r="AH82">
        <f>2*29.3*V82*0.92*(DB82-AA82)</f>
        <v>0</v>
      </c>
      <c r="AI82">
        <f>2*0.95*5.67E-8*(((DB82+$B$7)+273)^4-(AA82+273)^4)</f>
        <v>0</v>
      </c>
      <c r="AJ82">
        <f>Y82+AI82+AG82+AH82</f>
        <v>0</v>
      </c>
      <c r="AK82">
        <v>0</v>
      </c>
      <c r="AL82">
        <v>0</v>
      </c>
      <c r="AM82">
        <f>IF(AK82*$H$13&gt;=AO82,1.0,(AO82/(AO82-AK82*$H$13)))</f>
        <v>0</v>
      </c>
      <c r="AN82">
        <f>(AM82-1)*100</f>
        <v>0</v>
      </c>
      <c r="AO82">
        <f>MAX(0,($B$13+$C$13*DG82)/(1+$D$13*DG82)*CZ82/(DB82+273)*$E$13)</f>
        <v>0</v>
      </c>
      <c r="AP82" t="s">
        <v>608</v>
      </c>
      <c r="AQ82">
        <v>10474.2</v>
      </c>
      <c r="AR82">
        <v>583.5056</v>
      </c>
      <c r="AS82">
        <v>2256.61</v>
      </c>
      <c r="AT82">
        <f>1-AR82/AS82</f>
        <v>0</v>
      </c>
      <c r="AU82">
        <v>-1.737640177802159</v>
      </c>
      <c r="AV82" t="s">
        <v>678</v>
      </c>
      <c r="AW82">
        <v>10493.8</v>
      </c>
      <c r="AX82">
        <v>732.3145384615384</v>
      </c>
      <c r="AY82">
        <v>1421.17</v>
      </c>
      <c r="AZ82">
        <f>1-AX82/AY82</f>
        <v>0</v>
      </c>
      <c r="BA82">
        <v>0.5</v>
      </c>
      <c r="BB82">
        <f>CK82</f>
        <v>0</v>
      </c>
      <c r="BC82">
        <f>P82</f>
        <v>0</v>
      </c>
      <c r="BD82">
        <f>AZ82*BA82*BB82</f>
        <v>0</v>
      </c>
      <c r="BE82">
        <f>(BC82-AU82)/BB82</f>
        <v>0</v>
      </c>
      <c r="BF82">
        <f>(AS82-AY82)/AY82</f>
        <v>0</v>
      </c>
      <c r="BG82">
        <f>AR82/(AT82+AR82/AY82)</f>
        <v>0</v>
      </c>
      <c r="BH82" t="s">
        <v>411</v>
      </c>
      <c r="BI82">
        <v>0</v>
      </c>
      <c r="BJ82">
        <f>IF(BI82&lt;&gt;0, BI82, BG82)</f>
        <v>0</v>
      </c>
      <c r="BK82">
        <f>1-BJ82/AY82</f>
        <v>0</v>
      </c>
      <c r="BL82">
        <f>(AY82-AX82)/(AY82-BJ82)</f>
        <v>0</v>
      </c>
      <c r="BM82">
        <f>(AS82-AY82)/(AS82-BJ82)</f>
        <v>0</v>
      </c>
      <c r="BN82">
        <f>(AY82-AX82)/(AY82-AR82)</f>
        <v>0</v>
      </c>
      <c r="BO82">
        <f>(AS82-AY82)/(AS82-AR82)</f>
        <v>0</v>
      </c>
      <c r="BP82">
        <f>(BL82*BJ82/AX82)</f>
        <v>0</v>
      </c>
      <c r="BQ82">
        <f>(1-BP82)</f>
        <v>0</v>
      </c>
      <c r="BR82" t="s">
        <v>411</v>
      </c>
      <c r="BS82" t="s">
        <v>411</v>
      </c>
      <c r="BT82" t="s">
        <v>411</v>
      </c>
      <c r="BU82" t="s">
        <v>411</v>
      </c>
      <c r="BV82" t="s">
        <v>411</v>
      </c>
      <c r="BW82" t="s">
        <v>411</v>
      </c>
      <c r="BX82" t="s">
        <v>411</v>
      </c>
      <c r="BY82" t="s">
        <v>411</v>
      </c>
      <c r="BZ82" t="s">
        <v>411</v>
      </c>
      <c r="CA82" t="s">
        <v>411</v>
      </c>
      <c r="CB82" t="s">
        <v>411</v>
      </c>
      <c r="CC82" t="s">
        <v>411</v>
      </c>
      <c r="CD82" t="s">
        <v>411</v>
      </c>
      <c r="CE82" t="s">
        <v>411</v>
      </c>
      <c r="CF82" t="s">
        <v>411</v>
      </c>
      <c r="CG82" t="s">
        <v>411</v>
      </c>
      <c r="CH82" t="s">
        <v>411</v>
      </c>
      <c r="CI82" t="s">
        <v>411</v>
      </c>
      <c r="CJ82">
        <f>$B$11*DH82+$C$11*DI82+$F$11*DT82*(1-DW82)</f>
        <v>0</v>
      </c>
      <c r="CK82">
        <f>CJ82*CL82</f>
        <v>0</v>
      </c>
      <c r="CL82">
        <f>($B$11*$D$9+$C$11*$D$9+$F$11*((EG82+DY82)/MAX(EG82+DY82+EH82, 0.1)*$I$9+EH82/MAX(EG82+DY82+EH82, 0.1)*$J$9))/($B$11+$C$11+$F$11)</f>
        <v>0</v>
      </c>
      <c r="CM82">
        <f>($B$11*$K$9+$C$11*$K$9+$F$11*((EG82+DY82)/MAX(EG82+DY82+EH82, 0.1)*$P$9+EH82/MAX(EG82+DY82+EH82, 0.1)*$Q$9))/($B$11+$C$11+$F$11)</f>
        <v>0</v>
      </c>
      <c r="CN82">
        <v>6</v>
      </c>
      <c r="CO82">
        <v>0.5</v>
      </c>
      <c r="CP82" t="s">
        <v>413</v>
      </c>
      <c r="CQ82">
        <v>2</v>
      </c>
      <c r="CR82">
        <v>1690563432</v>
      </c>
      <c r="CS82">
        <v>399.295</v>
      </c>
      <c r="CT82">
        <v>409.956</v>
      </c>
      <c r="CU82">
        <v>23.1911</v>
      </c>
      <c r="CV82">
        <v>21.8445</v>
      </c>
      <c r="CW82">
        <v>398.098</v>
      </c>
      <c r="CX82">
        <v>22.8954</v>
      </c>
      <c r="CY82">
        <v>600.111</v>
      </c>
      <c r="CZ82">
        <v>101.312</v>
      </c>
      <c r="DA82">
        <v>0.0997846</v>
      </c>
      <c r="DB82">
        <v>28.11</v>
      </c>
      <c r="DC82">
        <v>27.9392</v>
      </c>
      <c r="DD82">
        <v>999.9</v>
      </c>
      <c r="DE82">
        <v>0</v>
      </c>
      <c r="DF82">
        <v>0</v>
      </c>
      <c r="DG82">
        <v>10010.6</v>
      </c>
      <c r="DH82">
        <v>0</v>
      </c>
      <c r="DI82">
        <v>1751.54</v>
      </c>
      <c r="DJ82">
        <v>-10.6603</v>
      </c>
      <c r="DK82">
        <v>408.775</v>
      </c>
      <c r="DL82">
        <v>419.111</v>
      </c>
      <c r="DM82">
        <v>1.34661</v>
      </c>
      <c r="DN82">
        <v>409.956</v>
      </c>
      <c r="DO82">
        <v>21.8445</v>
      </c>
      <c r="DP82">
        <v>2.34953</v>
      </c>
      <c r="DQ82">
        <v>2.2131</v>
      </c>
      <c r="DR82">
        <v>20.0201</v>
      </c>
      <c r="DS82">
        <v>19.0575</v>
      </c>
      <c r="DT82">
        <v>500.021</v>
      </c>
      <c r="DU82">
        <v>0.920003</v>
      </c>
      <c r="DV82">
        <v>0.0799966</v>
      </c>
      <c r="DW82">
        <v>0</v>
      </c>
      <c r="DX82">
        <v>734.162</v>
      </c>
      <c r="DY82">
        <v>4.99931</v>
      </c>
      <c r="DZ82">
        <v>5232.02</v>
      </c>
      <c r="EA82">
        <v>4309.55</v>
      </c>
      <c r="EB82">
        <v>36.375</v>
      </c>
      <c r="EC82">
        <v>39</v>
      </c>
      <c r="ED82">
        <v>37.437</v>
      </c>
      <c r="EE82">
        <v>38.562</v>
      </c>
      <c r="EF82">
        <v>38.125</v>
      </c>
      <c r="EG82">
        <v>455.42</v>
      </c>
      <c r="EH82">
        <v>39.6</v>
      </c>
      <c r="EI82">
        <v>0</v>
      </c>
      <c r="EJ82">
        <v>98.5</v>
      </c>
      <c r="EK82">
        <v>0</v>
      </c>
      <c r="EL82">
        <v>732.3145384615384</v>
      </c>
      <c r="EM82">
        <v>15.46584616048062</v>
      </c>
      <c r="EN82">
        <v>568.2034191667111</v>
      </c>
      <c r="EO82">
        <v>5169.931153846153</v>
      </c>
      <c r="EP82">
        <v>15</v>
      </c>
      <c r="EQ82">
        <v>1690563208.5</v>
      </c>
      <c r="ER82" t="s">
        <v>672</v>
      </c>
      <c r="ES82">
        <v>1690563208.5</v>
      </c>
      <c r="ET82">
        <v>1690563206.5</v>
      </c>
      <c r="EU82">
        <v>56</v>
      </c>
      <c r="EV82">
        <v>0.23</v>
      </c>
      <c r="EW82">
        <v>0.048</v>
      </c>
      <c r="EX82">
        <v>1.196</v>
      </c>
      <c r="EY82">
        <v>0.274</v>
      </c>
      <c r="EZ82">
        <v>410</v>
      </c>
      <c r="FA82">
        <v>22</v>
      </c>
      <c r="FB82">
        <v>0.19</v>
      </c>
      <c r="FC82">
        <v>0.05</v>
      </c>
      <c r="FD82">
        <v>-10.75355609756098</v>
      </c>
      <c r="FE82">
        <v>0.4763498257839471</v>
      </c>
      <c r="FF82">
        <v>0.06016468475848637</v>
      </c>
      <c r="FG82">
        <v>1</v>
      </c>
      <c r="FH82">
        <v>399.2438709677419</v>
      </c>
      <c r="FI82">
        <v>0.5489999999992866</v>
      </c>
      <c r="FJ82">
        <v>0.04633381120039605</v>
      </c>
      <c r="FK82">
        <v>1</v>
      </c>
      <c r="FL82">
        <v>1.288296097560976</v>
      </c>
      <c r="FM82">
        <v>0.2728820905923339</v>
      </c>
      <c r="FN82">
        <v>0.03353163092627389</v>
      </c>
      <c r="FO82">
        <v>1</v>
      </c>
      <c r="FP82">
        <v>23.06385806451613</v>
      </c>
      <c r="FQ82">
        <v>0.9620951612902657</v>
      </c>
      <c r="FR82">
        <v>0.0722290834739007</v>
      </c>
      <c r="FS82">
        <v>1</v>
      </c>
      <c r="FT82">
        <v>4</v>
      </c>
      <c r="FU82">
        <v>4</v>
      </c>
      <c r="FV82" t="s">
        <v>415</v>
      </c>
      <c r="FW82">
        <v>3.17474</v>
      </c>
      <c r="FX82">
        <v>2.79683</v>
      </c>
      <c r="FY82">
        <v>0.100341</v>
      </c>
      <c r="FZ82">
        <v>0.103138</v>
      </c>
      <c r="GA82">
        <v>0.116727</v>
      </c>
      <c r="GB82">
        <v>0.113012</v>
      </c>
      <c r="GC82">
        <v>27956.4</v>
      </c>
      <c r="GD82">
        <v>22218</v>
      </c>
      <c r="GE82">
        <v>29056.1</v>
      </c>
      <c r="GF82">
        <v>24279</v>
      </c>
      <c r="GG82">
        <v>32643.8</v>
      </c>
      <c r="GH82">
        <v>31427.5</v>
      </c>
      <c r="GI82">
        <v>40086.6</v>
      </c>
      <c r="GJ82">
        <v>39615</v>
      </c>
      <c r="GK82">
        <v>2.13307</v>
      </c>
      <c r="GL82">
        <v>1.81807</v>
      </c>
      <c r="GM82">
        <v>0.0487939</v>
      </c>
      <c r="GN82">
        <v>0</v>
      </c>
      <c r="GO82">
        <v>27.1419</v>
      </c>
      <c r="GP82">
        <v>999.9</v>
      </c>
      <c r="GQ82">
        <v>55.5</v>
      </c>
      <c r="GR82">
        <v>34.7</v>
      </c>
      <c r="GS82">
        <v>30.4313</v>
      </c>
      <c r="GT82">
        <v>61.5624</v>
      </c>
      <c r="GU82">
        <v>33.129</v>
      </c>
      <c r="GV82">
        <v>1</v>
      </c>
      <c r="GW82">
        <v>0.210762</v>
      </c>
      <c r="GX82">
        <v>-0.0156972</v>
      </c>
      <c r="GY82">
        <v>20.2754</v>
      </c>
      <c r="GZ82">
        <v>5.22657</v>
      </c>
      <c r="HA82">
        <v>11.9131</v>
      </c>
      <c r="HB82">
        <v>4.9637</v>
      </c>
      <c r="HC82">
        <v>3.292</v>
      </c>
      <c r="HD82">
        <v>9999</v>
      </c>
      <c r="HE82">
        <v>9999</v>
      </c>
      <c r="HF82">
        <v>9999</v>
      </c>
      <c r="HG82">
        <v>999.9</v>
      </c>
      <c r="HH82">
        <v>1.87706</v>
      </c>
      <c r="HI82">
        <v>1.87531</v>
      </c>
      <c r="HJ82">
        <v>1.87408</v>
      </c>
      <c r="HK82">
        <v>1.87332</v>
      </c>
      <c r="HL82">
        <v>1.8747</v>
      </c>
      <c r="HM82">
        <v>1.86966</v>
      </c>
      <c r="HN82">
        <v>1.87391</v>
      </c>
      <c r="HO82">
        <v>1.87897</v>
      </c>
      <c r="HP82">
        <v>0</v>
      </c>
      <c r="HQ82">
        <v>0</v>
      </c>
      <c r="HR82">
        <v>0</v>
      </c>
      <c r="HS82">
        <v>0</v>
      </c>
      <c r="HT82" t="s">
        <v>416</v>
      </c>
      <c r="HU82" t="s">
        <v>417</v>
      </c>
      <c r="HV82" t="s">
        <v>418</v>
      </c>
      <c r="HW82" t="s">
        <v>419</v>
      </c>
      <c r="HX82" t="s">
        <v>419</v>
      </c>
      <c r="HY82" t="s">
        <v>418</v>
      </c>
      <c r="HZ82">
        <v>0</v>
      </c>
      <c r="IA82">
        <v>100</v>
      </c>
      <c r="IB82">
        <v>100</v>
      </c>
      <c r="IC82">
        <v>1.197</v>
      </c>
      <c r="ID82">
        <v>0.2957</v>
      </c>
      <c r="IE82">
        <v>1.089381221862301</v>
      </c>
      <c r="IF82">
        <v>0.0006505169527216642</v>
      </c>
      <c r="IG82">
        <v>-9.946525650119643E-07</v>
      </c>
      <c r="IH82">
        <v>9.726639054903232E-11</v>
      </c>
      <c r="II82">
        <v>-0.07180652540658836</v>
      </c>
      <c r="IJ82">
        <v>-0.001002495894158835</v>
      </c>
      <c r="IK82">
        <v>0.0007384742138202362</v>
      </c>
      <c r="IL82">
        <v>2.770066711642725E-07</v>
      </c>
      <c r="IM82">
        <v>0</v>
      </c>
      <c r="IN82">
        <v>1810</v>
      </c>
      <c r="IO82">
        <v>1</v>
      </c>
      <c r="IP82">
        <v>29</v>
      </c>
      <c r="IQ82">
        <v>3.7</v>
      </c>
      <c r="IR82">
        <v>3.8</v>
      </c>
      <c r="IS82">
        <v>1.0791</v>
      </c>
      <c r="IT82">
        <v>2.44629</v>
      </c>
      <c r="IU82">
        <v>1.42578</v>
      </c>
      <c r="IV82">
        <v>2.26562</v>
      </c>
      <c r="IW82">
        <v>1.54785</v>
      </c>
      <c r="IX82">
        <v>2.39258</v>
      </c>
      <c r="IY82">
        <v>37.7953</v>
      </c>
      <c r="IZ82">
        <v>14.1671</v>
      </c>
      <c r="JA82">
        <v>18</v>
      </c>
      <c r="JB82">
        <v>630.01</v>
      </c>
      <c r="JC82">
        <v>417.701</v>
      </c>
      <c r="JD82">
        <v>27.1859</v>
      </c>
      <c r="JE82">
        <v>29.9149</v>
      </c>
      <c r="JF82">
        <v>29.9995</v>
      </c>
      <c r="JG82">
        <v>29.8596</v>
      </c>
      <c r="JH82">
        <v>29.8074</v>
      </c>
      <c r="JI82">
        <v>21.6275</v>
      </c>
      <c r="JJ82">
        <v>28.7426</v>
      </c>
      <c r="JK82">
        <v>87.6776</v>
      </c>
      <c r="JL82">
        <v>27.2543</v>
      </c>
      <c r="JM82">
        <v>410</v>
      </c>
      <c r="JN82">
        <v>21.8592</v>
      </c>
      <c r="JO82">
        <v>94.6815</v>
      </c>
      <c r="JP82">
        <v>100.785</v>
      </c>
    </row>
    <row r="83" spans="1:276">
      <c r="A83">
        <v>67</v>
      </c>
      <c r="B83">
        <v>1690563494</v>
      </c>
      <c r="C83">
        <v>9452</v>
      </c>
      <c r="D83" t="s">
        <v>679</v>
      </c>
      <c r="E83" t="s">
        <v>680</v>
      </c>
      <c r="F83" t="s">
        <v>407</v>
      </c>
      <c r="I83" t="s">
        <v>668</v>
      </c>
      <c r="K83" t="s">
        <v>669</v>
      </c>
      <c r="L83" t="s">
        <v>670</v>
      </c>
      <c r="M83">
        <v>1690563494</v>
      </c>
      <c r="N83">
        <f>(O83)/1000</f>
        <v>0</v>
      </c>
      <c r="O83">
        <f>1000*CY83*AM83*(CU83-CV83)/(100*CN83*(1000-AM83*CU83))</f>
        <v>0</v>
      </c>
      <c r="P83">
        <f>CY83*AM83*(CT83-CS83*(1000-AM83*CV83)/(1000-AM83*CU83))/(100*CN83)</f>
        <v>0</v>
      </c>
      <c r="Q83">
        <f>CS83 - IF(AM83&gt;1, P83*CN83*100.0/(AO83*DG83), 0)</f>
        <v>0</v>
      </c>
      <c r="R83">
        <f>((X83-N83/2)*Q83-P83)/(X83+N83/2)</f>
        <v>0</v>
      </c>
      <c r="S83">
        <f>R83*(CZ83+DA83)/1000.0</f>
        <v>0</v>
      </c>
      <c r="T83">
        <f>(CS83 - IF(AM83&gt;1, P83*CN83*100.0/(AO83*DG83), 0))*(CZ83+DA83)/1000.0</f>
        <v>0</v>
      </c>
      <c r="U83">
        <f>2.0/((1/W83-1/V83)+SIGN(W83)*SQRT((1/W83-1/V83)*(1/W83-1/V83) + 4*CO83/((CO83+1)*(CO83+1))*(2*1/W83*1/V83-1/V83*1/V83)))</f>
        <v>0</v>
      </c>
      <c r="V83">
        <f>IF(LEFT(CP83,1)&lt;&gt;"0",IF(LEFT(CP83,1)="1",3.0,CQ83),$D$5+$E$5*(DG83*CZ83/($K$5*1000))+$F$5*(DG83*CZ83/($K$5*1000))*MAX(MIN(CN83,$J$5),$I$5)*MAX(MIN(CN83,$J$5),$I$5)+$G$5*MAX(MIN(CN83,$J$5),$I$5)*(DG83*CZ83/($K$5*1000))+$H$5*(DG83*CZ83/($K$5*1000))*(DG83*CZ83/($K$5*1000)))</f>
        <v>0</v>
      </c>
      <c r="W83">
        <f>N83*(1000-(1000*0.61365*exp(17.502*AA83/(240.97+AA83))/(CZ83+DA83)+CU83)/2)/(1000*0.61365*exp(17.502*AA83/(240.97+AA83))/(CZ83+DA83)-CU83)</f>
        <v>0</v>
      </c>
      <c r="X83">
        <f>1/((CO83+1)/(U83/1.6)+1/(V83/1.37)) + CO83/((CO83+1)/(U83/1.6) + CO83/(V83/1.37))</f>
        <v>0</v>
      </c>
      <c r="Y83">
        <f>(CJ83*CM83)</f>
        <v>0</v>
      </c>
      <c r="Z83">
        <f>(DB83+(Y83+2*0.95*5.67E-8*(((DB83+$B$7)+273)^4-(DB83+273)^4)-44100*N83)/(1.84*29.3*V83+8*0.95*5.67E-8*(DB83+273)^3))</f>
        <v>0</v>
      </c>
      <c r="AA83">
        <f>($C$7*DC83+$D$7*DD83+$E$7*Z83)</f>
        <v>0</v>
      </c>
      <c r="AB83">
        <f>0.61365*exp(17.502*AA83/(240.97+AA83))</f>
        <v>0</v>
      </c>
      <c r="AC83">
        <f>(AD83/AE83*100)</f>
        <v>0</v>
      </c>
      <c r="AD83">
        <f>CU83*(CZ83+DA83)/1000</f>
        <v>0</v>
      </c>
      <c r="AE83">
        <f>0.61365*exp(17.502*DB83/(240.97+DB83))</f>
        <v>0</v>
      </c>
      <c r="AF83">
        <f>(AB83-CU83*(CZ83+DA83)/1000)</f>
        <v>0</v>
      </c>
      <c r="AG83">
        <f>(-N83*44100)</f>
        <v>0</v>
      </c>
      <c r="AH83">
        <f>2*29.3*V83*0.92*(DB83-AA83)</f>
        <v>0</v>
      </c>
      <c r="AI83">
        <f>2*0.95*5.67E-8*(((DB83+$B$7)+273)^4-(AA83+273)^4)</f>
        <v>0</v>
      </c>
      <c r="AJ83">
        <f>Y83+AI83+AG83+AH83</f>
        <v>0</v>
      </c>
      <c r="AK83">
        <v>0</v>
      </c>
      <c r="AL83">
        <v>0</v>
      </c>
      <c r="AM83">
        <f>IF(AK83*$H$13&gt;=AO83,1.0,(AO83/(AO83-AK83*$H$13)))</f>
        <v>0</v>
      </c>
      <c r="AN83">
        <f>(AM83-1)*100</f>
        <v>0</v>
      </c>
      <c r="AO83">
        <f>MAX(0,($B$13+$C$13*DG83)/(1+$D$13*DG83)*CZ83/(DB83+273)*$E$13)</f>
        <v>0</v>
      </c>
      <c r="AP83" t="s">
        <v>608</v>
      </c>
      <c r="AQ83">
        <v>10474.2</v>
      </c>
      <c r="AR83">
        <v>583.5056</v>
      </c>
      <c r="AS83">
        <v>2256.61</v>
      </c>
      <c r="AT83">
        <f>1-AR83/AS83</f>
        <v>0</v>
      </c>
      <c r="AU83">
        <v>-1.737640177802159</v>
      </c>
      <c r="AV83" t="s">
        <v>681</v>
      </c>
      <c r="AW83">
        <v>10483.5</v>
      </c>
      <c r="AX83">
        <v>737.2676799999999</v>
      </c>
      <c r="AY83">
        <v>1798.12</v>
      </c>
      <c r="AZ83">
        <f>1-AX83/AY83</f>
        <v>0</v>
      </c>
      <c r="BA83">
        <v>0.5</v>
      </c>
      <c r="BB83">
        <f>CK83</f>
        <v>0</v>
      </c>
      <c r="BC83">
        <f>P83</f>
        <v>0</v>
      </c>
      <c r="BD83">
        <f>AZ83*BA83*BB83</f>
        <v>0</v>
      </c>
      <c r="BE83">
        <f>(BC83-AU83)/BB83</f>
        <v>0</v>
      </c>
      <c r="BF83">
        <f>(AS83-AY83)/AY83</f>
        <v>0</v>
      </c>
      <c r="BG83">
        <f>AR83/(AT83+AR83/AY83)</f>
        <v>0</v>
      </c>
      <c r="BH83" t="s">
        <v>411</v>
      </c>
      <c r="BI83">
        <v>0</v>
      </c>
      <c r="BJ83">
        <f>IF(BI83&lt;&gt;0, BI83, BG83)</f>
        <v>0</v>
      </c>
      <c r="BK83">
        <f>1-BJ83/AY83</f>
        <v>0</v>
      </c>
      <c r="BL83">
        <f>(AY83-AX83)/(AY83-BJ83)</f>
        <v>0</v>
      </c>
      <c r="BM83">
        <f>(AS83-AY83)/(AS83-BJ83)</f>
        <v>0</v>
      </c>
      <c r="BN83">
        <f>(AY83-AX83)/(AY83-AR83)</f>
        <v>0</v>
      </c>
      <c r="BO83">
        <f>(AS83-AY83)/(AS83-AR83)</f>
        <v>0</v>
      </c>
      <c r="BP83">
        <f>(BL83*BJ83/AX83)</f>
        <v>0</v>
      </c>
      <c r="BQ83">
        <f>(1-BP83)</f>
        <v>0</v>
      </c>
      <c r="BR83" t="s">
        <v>411</v>
      </c>
      <c r="BS83" t="s">
        <v>411</v>
      </c>
      <c r="BT83" t="s">
        <v>411</v>
      </c>
      <c r="BU83" t="s">
        <v>411</v>
      </c>
      <c r="BV83" t="s">
        <v>411</v>
      </c>
      <c r="BW83" t="s">
        <v>411</v>
      </c>
      <c r="BX83" t="s">
        <v>411</v>
      </c>
      <c r="BY83" t="s">
        <v>411</v>
      </c>
      <c r="BZ83" t="s">
        <v>411</v>
      </c>
      <c r="CA83" t="s">
        <v>411</v>
      </c>
      <c r="CB83" t="s">
        <v>411</v>
      </c>
      <c r="CC83" t="s">
        <v>411</v>
      </c>
      <c r="CD83" t="s">
        <v>411</v>
      </c>
      <c r="CE83" t="s">
        <v>411</v>
      </c>
      <c r="CF83" t="s">
        <v>411</v>
      </c>
      <c r="CG83" t="s">
        <v>411</v>
      </c>
      <c r="CH83" t="s">
        <v>411</v>
      </c>
      <c r="CI83" t="s">
        <v>411</v>
      </c>
      <c r="CJ83">
        <f>$B$11*DH83+$C$11*DI83+$F$11*DT83*(1-DW83)</f>
        <v>0</v>
      </c>
      <c r="CK83">
        <f>CJ83*CL83</f>
        <v>0</v>
      </c>
      <c r="CL83">
        <f>($B$11*$D$9+$C$11*$D$9+$F$11*((EG83+DY83)/MAX(EG83+DY83+EH83, 0.1)*$I$9+EH83/MAX(EG83+DY83+EH83, 0.1)*$J$9))/($B$11+$C$11+$F$11)</f>
        <v>0</v>
      </c>
      <c r="CM83">
        <f>($B$11*$K$9+$C$11*$K$9+$F$11*((EG83+DY83)/MAX(EG83+DY83+EH83, 0.1)*$P$9+EH83/MAX(EG83+DY83+EH83, 0.1)*$Q$9))/($B$11+$C$11+$F$11)</f>
        <v>0</v>
      </c>
      <c r="CN83">
        <v>6</v>
      </c>
      <c r="CO83">
        <v>0.5</v>
      </c>
      <c r="CP83" t="s">
        <v>413</v>
      </c>
      <c r="CQ83">
        <v>2</v>
      </c>
      <c r="CR83">
        <v>1690563494</v>
      </c>
      <c r="CS83">
        <v>402.475</v>
      </c>
      <c r="CT83">
        <v>410.024</v>
      </c>
      <c r="CU83">
        <v>22.0599</v>
      </c>
      <c r="CV83">
        <v>20.3046</v>
      </c>
      <c r="CW83">
        <v>401.279</v>
      </c>
      <c r="CX83">
        <v>21.7998</v>
      </c>
      <c r="CY83">
        <v>600.3630000000001</v>
      </c>
      <c r="CZ83">
        <v>101.309</v>
      </c>
      <c r="DA83">
        <v>0.100304</v>
      </c>
      <c r="DB83">
        <v>28.1334</v>
      </c>
      <c r="DC83">
        <v>27.7912</v>
      </c>
      <c r="DD83">
        <v>999.9</v>
      </c>
      <c r="DE83">
        <v>0</v>
      </c>
      <c r="DF83">
        <v>0</v>
      </c>
      <c r="DG83">
        <v>9953.75</v>
      </c>
      <c r="DH83">
        <v>0</v>
      </c>
      <c r="DI83">
        <v>1754.94</v>
      </c>
      <c r="DJ83">
        <v>-7.54837</v>
      </c>
      <c r="DK83">
        <v>411.554</v>
      </c>
      <c r="DL83">
        <v>418.522</v>
      </c>
      <c r="DM83">
        <v>1.75533</v>
      </c>
      <c r="DN83">
        <v>410.024</v>
      </c>
      <c r="DO83">
        <v>20.3046</v>
      </c>
      <c r="DP83">
        <v>2.23487</v>
      </c>
      <c r="DQ83">
        <v>2.05704</v>
      </c>
      <c r="DR83">
        <v>19.2145</v>
      </c>
      <c r="DS83">
        <v>17.8904</v>
      </c>
      <c r="DT83">
        <v>249.828</v>
      </c>
      <c r="DU83">
        <v>0.899957</v>
      </c>
      <c r="DV83">
        <v>0.100043</v>
      </c>
      <c r="DW83">
        <v>0</v>
      </c>
      <c r="DX83">
        <v>742.533</v>
      </c>
      <c r="DY83">
        <v>4.99931</v>
      </c>
      <c r="DZ83">
        <v>3570.68</v>
      </c>
      <c r="EA83">
        <v>2116.3</v>
      </c>
      <c r="EB83">
        <v>35.937</v>
      </c>
      <c r="EC83">
        <v>38.812</v>
      </c>
      <c r="ED83">
        <v>37.125</v>
      </c>
      <c r="EE83">
        <v>38.437</v>
      </c>
      <c r="EF83">
        <v>37.875</v>
      </c>
      <c r="EG83">
        <v>220.34</v>
      </c>
      <c r="EH83">
        <v>24.49</v>
      </c>
      <c r="EI83">
        <v>0</v>
      </c>
      <c r="EJ83">
        <v>61.70000004768372</v>
      </c>
      <c r="EK83">
        <v>0</v>
      </c>
      <c r="EL83">
        <v>737.2676799999999</v>
      </c>
      <c r="EM83">
        <v>46.56969230639626</v>
      </c>
      <c r="EN83">
        <v>127.2961529967153</v>
      </c>
      <c r="EO83">
        <v>3539.792399999999</v>
      </c>
      <c r="EP83">
        <v>15</v>
      </c>
      <c r="EQ83">
        <v>1690563208.5</v>
      </c>
      <c r="ER83" t="s">
        <v>672</v>
      </c>
      <c r="ES83">
        <v>1690563208.5</v>
      </c>
      <c r="ET83">
        <v>1690563206.5</v>
      </c>
      <c r="EU83">
        <v>56</v>
      </c>
      <c r="EV83">
        <v>0.23</v>
      </c>
      <c r="EW83">
        <v>0.048</v>
      </c>
      <c r="EX83">
        <v>1.196</v>
      </c>
      <c r="EY83">
        <v>0.274</v>
      </c>
      <c r="EZ83">
        <v>410</v>
      </c>
      <c r="FA83">
        <v>22</v>
      </c>
      <c r="FB83">
        <v>0.19</v>
      </c>
      <c r="FC83">
        <v>0.05</v>
      </c>
      <c r="FD83">
        <v>-7.477557250000001</v>
      </c>
      <c r="FE83">
        <v>-0.5670629268292516</v>
      </c>
      <c r="FF83">
        <v>0.06160400319733699</v>
      </c>
      <c r="FG83">
        <v>1</v>
      </c>
      <c r="FH83">
        <v>402.5164999999999</v>
      </c>
      <c r="FI83">
        <v>-0.4965784204674493</v>
      </c>
      <c r="FJ83">
        <v>0.03913715199993971</v>
      </c>
      <c r="FK83">
        <v>1</v>
      </c>
      <c r="FL83">
        <v>1.869104</v>
      </c>
      <c r="FM83">
        <v>-0.2822564352720505</v>
      </c>
      <c r="FN83">
        <v>0.04468549869924247</v>
      </c>
      <c r="FO83">
        <v>1</v>
      </c>
      <c r="FP83">
        <v>22.15975333333334</v>
      </c>
      <c r="FQ83">
        <v>-0.8386171301445937</v>
      </c>
      <c r="FR83">
        <v>0.06060646683500173</v>
      </c>
      <c r="FS83">
        <v>1</v>
      </c>
      <c r="FT83">
        <v>4</v>
      </c>
      <c r="FU83">
        <v>4</v>
      </c>
      <c r="FV83" t="s">
        <v>415</v>
      </c>
      <c r="FW83">
        <v>3.17526</v>
      </c>
      <c r="FX83">
        <v>2.79686</v>
      </c>
      <c r="FY83">
        <v>0.100933</v>
      </c>
      <c r="FZ83">
        <v>0.103121</v>
      </c>
      <c r="GA83">
        <v>0.112758</v>
      </c>
      <c r="GB83">
        <v>0.10738</v>
      </c>
      <c r="GC83">
        <v>27934.3</v>
      </c>
      <c r="GD83">
        <v>22215.7</v>
      </c>
      <c r="GE83">
        <v>29052.6</v>
      </c>
      <c r="GF83">
        <v>24276.2</v>
      </c>
      <c r="GG83">
        <v>32789.4</v>
      </c>
      <c r="GH83">
        <v>31625.9</v>
      </c>
      <c r="GI83">
        <v>40082.2</v>
      </c>
      <c r="GJ83">
        <v>39610.6</v>
      </c>
      <c r="GK83">
        <v>2.13345</v>
      </c>
      <c r="GL83">
        <v>1.81385</v>
      </c>
      <c r="GM83">
        <v>0.0493079</v>
      </c>
      <c r="GN83">
        <v>0</v>
      </c>
      <c r="GO83">
        <v>26.9853</v>
      </c>
      <c r="GP83">
        <v>999.9</v>
      </c>
      <c r="GQ83">
        <v>55.2</v>
      </c>
      <c r="GR83">
        <v>34.7</v>
      </c>
      <c r="GS83">
        <v>30.2674</v>
      </c>
      <c r="GT83">
        <v>62.2924</v>
      </c>
      <c r="GU83">
        <v>32.7163</v>
      </c>
      <c r="GV83">
        <v>1</v>
      </c>
      <c r="GW83">
        <v>0.217701</v>
      </c>
      <c r="GX83">
        <v>-1.48099</v>
      </c>
      <c r="GY83">
        <v>20.2688</v>
      </c>
      <c r="GZ83">
        <v>5.22283</v>
      </c>
      <c r="HA83">
        <v>11.9137</v>
      </c>
      <c r="HB83">
        <v>4.96325</v>
      </c>
      <c r="HC83">
        <v>3.29135</v>
      </c>
      <c r="HD83">
        <v>9999</v>
      </c>
      <c r="HE83">
        <v>9999</v>
      </c>
      <c r="HF83">
        <v>9999</v>
      </c>
      <c r="HG83">
        <v>999.9</v>
      </c>
      <c r="HH83">
        <v>1.87704</v>
      </c>
      <c r="HI83">
        <v>1.87531</v>
      </c>
      <c r="HJ83">
        <v>1.87409</v>
      </c>
      <c r="HK83">
        <v>1.8733</v>
      </c>
      <c r="HL83">
        <v>1.87471</v>
      </c>
      <c r="HM83">
        <v>1.86969</v>
      </c>
      <c r="HN83">
        <v>1.87391</v>
      </c>
      <c r="HO83">
        <v>1.87897</v>
      </c>
      <c r="HP83">
        <v>0</v>
      </c>
      <c r="HQ83">
        <v>0</v>
      </c>
      <c r="HR83">
        <v>0</v>
      </c>
      <c r="HS83">
        <v>0</v>
      </c>
      <c r="HT83" t="s">
        <v>416</v>
      </c>
      <c r="HU83" t="s">
        <v>417</v>
      </c>
      <c r="HV83" t="s">
        <v>418</v>
      </c>
      <c r="HW83" t="s">
        <v>419</v>
      </c>
      <c r="HX83" t="s">
        <v>419</v>
      </c>
      <c r="HY83" t="s">
        <v>418</v>
      </c>
      <c r="HZ83">
        <v>0</v>
      </c>
      <c r="IA83">
        <v>100</v>
      </c>
      <c r="IB83">
        <v>100</v>
      </c>
      <c r="IC83">
        <v>1.196</v>
      </c>
      <c r="ID83">
        <v>0.2601</v>
      </c>
      <c r="IE83">
        <v>1.089381221862301</v>
      </c>
      <c r="IF83">
        <v>0.0006505169527216642</v>
      </c>
      <c r="IG83">
        <v>-9.946525650119643E-07</v>
      </c>
      <c r="IH83">
        <v>9.726639054903232E-11</v>
      </c>
      <c r="II83">
        <v>-0.07180652540658836</v>
      </c>
      <c r="IJ83">
        <v>-0.001002495894158835</v>
      </c>
      <c r="IK83">
        <v>0.0007384742138202362</v>
      </c>
      <c r="IL83">
        <v>2.770066711642725E-07</v>
      </c>
      <c r="IM83">
        <v>0</v>
      </c>
      <c r="IN83">
        <v>1810</v>
      </c>
      <c r="IO83">
        <v>1</v>
      </c>
      <c r="IP83">
        <v>29</v>
      </c>
      <c r="IQ83">
        <v>4.8</v>
      </c>
      <c r="IR83">
        <v>4.8</v>
      </c>
      <c r="IS83">
        <v>1.07788</v>
      </c>
      <c r="IT83">
        <v>2.44263</v>
      </c>
      <c r="IU83">
        <v>1.42578</v>
      </c>
      <c r="IV83">
        <v>2.26562</v>
      </c>
      <c r="IW83">
        <v>1.54785</v>
      </c>
      <c r="IX83">
        <v>2.32666</v>
      </c>
      <c r="IY83">
        <v>37.7711</v>
      </c>
      <c r="IZ83">
        <v>14.1495</v>
      </c>
      <c r="JA83">
        <v>18</v>
      </c>
      <c r="JB83">
        <v>630.77</v>
      </c>
      <c r="JC83">
        <v>415.615</v>
      </c>
      <c r="JD83">
        <v>28.7127</v>
      </c>
      <c r="JE83">
        <v>29.9678</v>
      </c>
      <c r="JF83">
        <v>30.0005</v>
      </c>
      <c r="JG83">
        <v>29.9066</v>
      </c>
      <c r="JH83">
        <v>29.8523</v>
      </c>
      <c r="JI83">
        <v>21.597</v>
      </c>
      <c r="JJ83">
        <v>32.5269</v>
      </c>
      <c r="JK83">
        <v>84.9387</v>
      </c>
      <c r="JL83">
        <v>28.826</v>
      </c>
      <c r="JM83">
        <v>410</v>
      </c>
      <c r="JN83">
        <v>20.7121</v>
      </c>
      <c r="JO83">
        <v>94.6707</v>
      </c>
      <c r="JP83">
        <v>100.774</v>
      </c>
    </row>
    <row r="84" spans="1:276">
      <c r="A84">
        <v>68</v>
      </c>
      <c r="B84">
        <v>1690563567.5</v>
      </c>
      <c r="C84">
        <v>9525.5</v>
      </c>
      <c r="D84" t="s">
        <v>682</v>
      </c>
      <c r="E84" t="s">
        <v>683</v>
      </c>
      <c r="F84" t="s">
        <v>407</v>
      </c>
      <c r="I84" t="s">
        <v>668</v>
      </c>
      <c r="K84" t="s">
        <v>669</v>
      </c>
      <c r="L84" t="s">
        <v>670</v>
      </c>
      <c r="M84">
        <v>1690563567.5</v>
      </c>
      <c r="N84">
        <f>(O84)/1000</f>
        <v>0</v>
      </c>
      <c r="O84">
        <f>1000*CY84*AM84*(CU84-CV84)/(100*CN84*(1000-AM84*CU84))</f>
        <v>0</v>
      </c>
      <c r="P84">
        <f>CY84*AM84*(CT84-CS84*(1000-AM84*CV84)/(1000-AM84*CU84))/(100*CN84)</f>
        <v>0</v>
      </c>
      <c r="Q84">
        <f>CS84 - IF(AM84&gt;1, P84*CN84*100.0/(AO84*DG84), 0)</f>
        <v>0</v>
      </c>
      <c r="R84">
        <f>((X84-N84/2)*Q84-P84)/(X84+N84/2)</f>
        <v>0</v>
      </c>
      <c r="S84">
        <f>R84*(CZ84+DA84)/1000.0</f>
        <v>0</v>
      </c>
      <c r="T84">
        <f>(CS84 - IF(AM84&gt;1, P84*CN84*100.0/(AO84*DG84), 0))*(CZ84+DA84)/1000.0</f>
        <v>0</v>
      </c>
      <c r="U84">
        <f>2.0/((1/W84-1/V84)+SIGN(W84)*SQRT((1/W84-1/V84)*(1/W84-1/V84) + 4*CO84/((CO84+1)*(CO84+1))*(2*1/W84*1/V84-1/V84*1/V84)))</f>
        <v>0</v>
      </c>
      <c r="V84">
        <f>IF(LEFT(CP84,1)&lt;&gt;"0",IF(LEFT(CP84,1)="1",3.0,CQ84),$D$5+$E$5*(DG84*CZ84/($K$5*1000))+$F$5*(DG84*CZ84/($K$5*1000))*MAX(MIN(CN84,$J$5),$I$5)*MAX(MIN(CN84,$J$5),$I$5)+$G$5*MAX(MIN(CN84,$J$5),$I$5)*(DG84*CZ84/($K$5*1000))+$H$5*(DG84*CZ84/($K$5*1000))*(DG84*CZ84/($K$5*1000)))</f>
        <v>0</v>
      </c>
      <c r="W84">
        <f>N84*(1000-(1000*0.61365*exp(17.502*AA84/(240.97+AA84))/(CZ84+DA84)+CU84)/2)/(1000*0.61365*exp(17.502*AA84/(240.97+AA84))/(CZ84+DA84)-CU84)</f>
        <v>0</v>
      </c>
      <c r="X84">
        <f>1/((CO84+1)/(U84/1.6)+1/(V84/1.37)) + CO84/((CO84+1)/(U84/1.6) + CO84/(V84/1.37))</f>
        <v>0</v>
      </c>
      <c r="Y84">
        <f>(CJ84*CM84)</f>
        <v>0</v>
      </c>
      <c r="Z84">
        <f>(DB84+(Y84+2*0.95*5.67E-8*(((DB84+$B$7)+273)^4-(DB84+273)^4)-44100*N84)/(1.84*29.3*V84+8*0.95*5.67E-8*(DB84+273)^3))</f>
        <v>0</v>
      </c>
      <c r="AA84">
        <f>($C$7*DC84+$D$7*DD84+$E$7*Z84)</f>
        <v>0</v>
      </c>
      <c r="AB84">
        <f>0.61365*exp(17.502*AA84/(240.97+AA84))</f>
        <v>0</v>
      </c>
      <c r="AC84">
        <f>(AD84/AE84*100)</f>
        <v>0</v>
      </c>
      <c r="AD84">
        <f>CU84*(CZ84+DA84)/1000</f>
        <v>0</v>
      </c>
      <c r="AE84">
        <f>0.61365*exp(17.502*DB84/(240.97+DB84))</f>
        <v>0</v>
      </c>
      <c r="AF84">
        <f>(AB84-CU84*(CZ84+DA84)/1000)</f>
        <v>0</v>
      </c>
      <c r="AG84">
        <f>(-N84*44100)</f>
        <v>0</v>
      </c>
      <c r="AH84">
        <f>2*29.3*V84*0.92*(DB84-AA84)</f>
        <v>0</v>
      </c>
      <c r="AI84">
        <f>2*0.95*5.67E-8*(((DB84+$B$7)+273)^4-(AA84+273)^4)</f>
        <v>0</v>
      </c>
      <c r="AJ84">
        <f>Y84+AI84+AG84+AH84</f>
        <v>0</v>
      </c>
      <c r="AK84">
        <v>0</v>
      </c>
      <c r="AL84">
        <v>0</v>
      </c>
      <c r="AM84">
        <f>IF(AK84*$H$13&gt;=AO84,1.0,(AO84/(AO84-AK84*$H$13)))</f>
        <v>0</v>
      </c>
      <c r="AN84">
        <f>(AM84-1)*100</f>
        <v>0</v>
      </c>
      <c r="AO84">
        <f>MAX(0,($B$13+$C$13*DG84)/(1+$D$13*DG84)*CZ84/(DB84+273)*$E$13)</f>
        <v>0</v>
      </c>
      <c r="AP84" t="s">
        <v>608</v>
      </c>
      <c r="AQ84">
        <v>10474.2</v>
      </c>
      <c r="AR84">
        <v>583.5056</v>
      </c>
      <c r="AS84">
        <v>2256.61</v>
      </c>
      <c r="AT84">
        <f>1-AR84/AS84</f>
        <v>0</v>
      </c>
      <c r="AU84">
        <v>-1.737640177802159</v>
      </c>
      <c r="AV84" t="s">
        <v>684</v>
      </c>
      <c r="AW84">
        <v>10475.2</v>
      </c>
      <c r="AX84">
        <v>734.2971199999999</v>
      </c>
      <c r="AY84">
        <v>1974.68</v>
      </c>
      <c r="AZ84">
        <f>1-AX84/AY84</f>
        <v>0</v>
      </c>
      <c r="BA84">
        <v>0.5</v>
      </c>
      <c r="BB84">
        <f>CK84</f>
        <v>0</v>
      </c>
      <c r="BC84">
        <f>P84</f>
        <v>0</v>
      </c>
      <c r="BD84">
        <f>AZ84*BA84*BB84</f>
        <v>0</v>
      </c>
      <c r="BE84">
        <f>(BC84-AU84)/BB84</f>
        <v>0</v>
      </c>
      <c r="BF84">
        <f>(AS84-AY84)/AY84</f>
        <v>0</v>
      </c>
      <c r="BG84">
        <f>AR84/(AT84+AR84/AY84)</f>
        <v>0</v>
      </c>
      <c r="BH84" t="s">
        <v>411</v>
      </c>
      <c r="BI84">
        <v>0</v>
      </c>
      <c r="BJ84">
        <f>IF(BI84&lt;&gt;0, BI84, BG84)</f>
        <v>0</v>
      </c>
      <c r="BK84">
        <f>1-BJ84/AY84</f>
        <v>0</v>
      </c>
      <c r="BL84">
        <f>(AY84-AX84)/(AY84-BJ84)</f>
        <v>0</v>
      </c>
      <c r="BM84">
        <f>(AS84-AY84)/(AS84-BJ84)</f>
        <v>0</v>
      </c>
      <c r="BN84">
        <f>(AY84-AX84)/(AY84-AR84)</f>
        <v>0</v>
      </c>
      <c r="BO84">
        <f>(AS84-AY84)/(AS84-AR84)</f>
        <v>0</v>
      </c>
      <c r="BP84">
        <f>(BL84*BJ84/AX84)</f>
        <v>0</v>
      </c>
      <c r="BQ84">
        <f>(1-BP84)</f>
        <v>0</v>
      </c>
      <c r="BR84" t="s">
        <v>411</v>
      </c>
      <c r="BS84" t="s">
        <v>411</v>
      </c>
      <c r="BT84" t="s">
        <v>411</v>
      </c>
      <c r="BU84" t="s">
        <v>411</v>
      </c>
      <c r="BV84" t="s">
        <v>411</v>
      </c>
      <c r="BW84" t="s">
        <v>411</v>
      </c>
      <c r="BX84" t="s">
        <v>411</v>
      </c>
      <c r="BY84" t="s">
        <v>411</v>
      </c>
      <c r="BZ84" t="s">
        <v>411</v>
      </c>
      <c r="CA84" t="s">
        <v>411</v>
      </c>
      <c r="CB84" t="s">
        <v>411</v>
      </c>
      <c r="CC84" t="s">
        <v>411</v>
      </c>
      <c r="CD84" t="s">
        <v>411</v>
      </c>
      <c r="CE84" t="s">
        <v>411</v>
      </c>
      <c r="CF84" t="s">
        <v>411</v>
      </c>
      <c r="CG84" t="s">
        <v>411</v>
      </c>
      <c r="CH84" t="s">
        <v>411</v>
      </c>
      <c r="CI84" t="s">
        <v>411</v>
      </c>
      <c r="CJ84">
        <f>$B$11*DH84+$C$11*DI84+$F$11*DT84*(1-DW84)</f>
        <v>0</v>
      </c>
      <c r="CK84">
        <f>CJ84*CL84</f>
        <v>0</v>
      </c>
      <c r="CL84">
        <f>($B$11*$D$9+$C$11*$D$9+$F$11*((EG84+DY84)/MAX(EG84+DY84+EH84, 0.1)*$I$9+EH84/MAX(EG84+DY84+EH84, 0.1)*$J$9))/($B$11+$C$11+$F$11)</f>
        <v>0</v>
      </c>
      <c r="CM84">
        <f>($B$11*$K$9+$C$11*$K$9+$F$11*((EG84+DY84)/MAX(EG84+DY84+EH84, 0.1)*$P$9+EH84/MAX(EG84+DY84+EH84, 0.1)*$Q$9))/($B$11+$C$11+$F$11)</f>
        <v>0</v>
      </c>
      <c r="CN84">
        <v>6</v>
      </c>
      <c r="CO84">
        <v>0.5</v>
      </c>
      <c r="CP84" t="s">
        <v>413</v>
      </c>
      <c r="CQ84">
        <v>2</v>
      </c>
      <c r="CR84">
        <v>1690563567.5</v>
      </c>
      <c r="CS84">
        <v>406.136</v>
      </c>
      <c r="CT84">
        <v>409.956</v>
      </c>
      <c r="CU84">
        <v>22.7335</v>
      </c>
      <c r="CV84">
        <v>21.348</v>
      </c>
      <c r="CW84">
        <v>404.922</v>
      </c>
      <c r="CX84">
        <v>22.4524</v>
      </c>
      <c r="CY84">
        <v>600.126</v>
      </c>
      <c r="CZ84">
        <v>101.307</v>
      </c>
      <c r="DA84">
        <v>0.100256</v>
      </c>
      <c r="DB84">
        <v>28.4317</v>
      </c>
      <c r="DC84">
        <v>28.0383</v>
      </c>
      <c r="DD84">
        <v>999.9</v>
      </c>
      <c r="DE84">
        <v>0</v>
      </c>
      <c r="DF84">
        <v>0</v>
      </c>
      <c r="DG84">
        <v>9993.120000000001</v>
      </c>
      <c r="DH84">
        <v>0</v>
      </c>
      <c r="DI84">
        <v>1758.77</v>
      </c>
      <c r="DJ84">
        <v>-3.83786</v>
      </c>
      <c r="DK84">
        <v>415.565</v>
      </c>
      <c r="DL84">
        <v>418.899</v>
      </c>
      <c r="DM84">
        <v>1.38547</v>
      </c>
      <c r="DN84">
        <v>409.956</v>
      </c>
      <c r="DO84">
        <v>21.348</v>
      </c>
      <c r="DP84">
        <v>2.30307</v>
      </c>
      <c r="DQ84">
        <v>2.16271</v>
      </c>
      <c r="DR84">
        <v>19.6979</v>
      </c>
      <c r="DS84">
        <v>18.6887</v>
      </c>
      <c r="DT84">
        <v>125.011</v>
      </c>
      <c r="DU84">
        <v>0.899957</v>
      </c>
      <c r="DV84">
        <v>0.100043</v>
      </c>
      <c r="DW84">
        <v>0</v>
      </c>
      <c r="DX84">
        <v>738.347</v>
      </c>
      <c r="DY84">
        <v>4.99931</v>
      </c>
      <c r="DZ84">
        <v>2569.86</v>
      </c>
      <c r="EA84">
        <v>1037.39</v>
      </c>
      <c r="EB84">
        <v>35.312</v>
      </c>
      <c r="EC84">
        <v>38.437</v>
      </c>
      <c r="ED84">
        <v>36.75</v>
      </c>
      <c r="EE84">
        <v>38.125</v>
      </c>
      <c r="EF84">
        <v>37.375</v>
      </c>
      <c r="EG84">
        <v>108.01</v>
      </c>
      <c r="EH84">
        <v>12.01</v>
      </c>
      <c r="EI84">
        <v>0</v>
      </c>
      <c r="EJ84">
        <v>73.29999995231628</v>
      </c>
      <c r="EK84">
        <v>0</v>
      </c>
      <c r="EL84">
        <v>734.2971199999999</v>
      </c>
      <c r="EM84">
        <v>32.1826154138836</v>
      </c>
      <c r="EN84">
        <v>-203.4000000708529</v>
      </c>
      <c r="EO84">
        <v>2558.5068</v>
      </c>
      <c r="EP84">
        <v>15</v>
      </c>
      <c r="EQ84">
        <v>1690563584.5</v>
      </c>
      <c r="ER84" t="s">
        <v>685</v>
      </c>
      <c r="ES84">
        <v>1690563584.5</v>
      </c>
      <c r="ET84">
        <v>1690563206.5</v>
      </c>
      <c r="EU84">
        <v>57</v>
      </c>
      <c r="EV84">
        <v>0.019</v>
      </c>
      <c r="EW84">
        <v>0.048</v>
      </c>
      <c r="EX84">
        <v>1.214</v>
      </c>
      <c r="EY84">
        <v>0.274</v>
      </c>
      <c r="EZ84">
        <v>410</v>
      </c>
      <c r="FA84">
        <v>22</v>
      </c>
      <c r="FB84">
        <v>0.31</v>
      </c>
      <c r="FC84">
        <v>0.05</v>
      </c>
      <c r="FD84">
        <v>-3.86548525</v>
      </c>
      <c r="FE84">
        <v>-0.1005153095684668</v>
      </c>
      <c r="FF84">
        <v>0.03943373035787383</v>
      </c>
      <c r="FG84">
        <v>1</v>
      </c>
      <c r="FH84">
        <v>406.1218333333334</v>
      </c>
      <c r="FI84">
        <v>0.1204805339252135</v>
      </c>
      <c r="FJ84">
        <v>0.01602307364049791</v>
      </c>
      <c r="FK84">
        <v>1</v>
      </c>
      <c r="FL84">
        <v>1.4077575</v>
      </c>
      <c r="FM84">
        <v>0.40031797373358</v>
      </c>
      <c r="FN84">
        <v>0.04610473748705225</v>
      </c>
      <c r="FO84">
        <v>1</v>
      </c>
      <c r="FP84">
        <v>22.69910666666667</v>
      </c>
      <c r="FQ84">
        <v>0.3276013348164721</v>
      </c>
      <c r="FR84">
        <v>0.02460926564437815</v>
      </c>
      <c r="FS84">
        <v>1</v>
      </c>
      <c r="FT84">
        <v>4</v>
      </c>
      <c r="FU84">
        <v>4</v>
      </c>
      <c r="FV84" t="s">
        <v>415</v>
      </c>
      <c r="FW84">
        <v>3.17471</v>
      </c>
      <c r="FX84">
        <v>2.79715</v>
      </c>
      <c r="FY84">
        <v>0.101634</v>
      </c>
      <c r="FZ84">
        <v>0.103112</v>
      </c>
      <c r="GA84">
        <v>0.115114</v>
      </c>
      <c r="GB84">
        <v>0.111197</v>
      </c>
      <c r="GC84">
        <v>27912.3</v>
      </c>
      <c r="GD84">
        <v>22217</v>
      </c>
      <c r="GE84">
        <v>29052.4</v>
      </c>
      <c r="GF84">
        <v>24277.4</v>
      </c>
      <c r="GG84">
        <v>32700.7</v>
      </c>
      <c r="GH84">
        <v>31491</v>
      </c>
      <c r="GI84">
        <v>40081.8</v>
      </c>
      <c r="GJ84">
        <v>39612.9</v>
      </c>
      <c r="GK84">
        <v>2.13223</v>
      </c>
      <c r="GL84">
        <v>1.81607</v>
      </c>
      <c r="GM84">
        <v>0.07232280000000001</v>
      </c>
      <c r="GN84">
        <v>0</v>
      </c>
      <c r="GO84">
        <v>26.8564</v>
      </c>
      <c r="GP84">
        <v>999.9</v>
      </c>
      <c r="GQ84">
        <v>54.7</v>
      </c>
      <c r="GR84">
        <v>34.7</v>
      </c>
      <c r="GS84">
        <v>29.9946</v>
      </c>
      <c r="GT84">
        <v>62.1324</v>
      </c>
      <c r="GU84">
        <v>33.4014</v>
      </c>
      <c r="GV84">
        <v>1</v>
      </c>
      <c r="GW84">
        <v>0.216875</v>
      </c>
      <c r="GX84">
        <v>-1.06642</v>
      </c>
      <c r="GY84">
        <v>20.2732</v>
      </c>
      <c r="GZ84">
        <v>5.22747</v>
      </c>
      <c r="HA84">
        <v>11.9141</v>
      </c>
      <c r="HB84">
        <v>4.9638</v>
      </c>
      <c r="HC84">
        <v>3.292</v>
      </c>
      <c r="HD84">
        <v>9999</v>
      </c>
      <c r="HE84">
        <v>9999</v>
      </c>
      <c r="HF84">
        <v>9999</v>
      </c>
      <c r="HG84">
        <v>999.9</v>
      </c>
      <c r="HH84">
        <v>1.87704</v>
      </c>
      <c r="HI84">
        <v>1.87531</v>
      </c>
      <c r="HJ84">
        <v>1.87408</v>
      </c>
      <c r="HK84">
        <v>1.87331</v>
      </c>
      <c r="HL84">
        <v>1.87469</v>
      </c>
      <c r="HM84">
        <v>1.86966</v>
      </c>
      <c r="HN84">
        <v>1.87392</v>
      </c>
      <c r="HO84">
        <v>1.87897</v>
      </c>
      <c r="HP84">
        <v>0</v>
      </c>
      <c r="HQ84">
        <v>0</v>
      </c>
      <c r="HR84">
        <v>0</v>
      </c>
      <c r="HS84">
        <v>0</v>
      </c>
      <c r="HT84" t="s">
        <v>416</v>
      </c>
      <c r="HU84" t="s">
        <v>417</v>
      </c>
      <c r="HV84" t="s">
        <v>418</v>
      </c>
      <c r="HW84" t="s">
        <v>419</v>
      </c>
      <c r="HX84" t="s">
        <v>419</v>
      </c>
      <c r="HY84" t="s">
        <v>418</v>
      </c>
      <c r="HZ84">
        <v>0</v>
      </c>
      <c r="IA84">
        <v>100</v>
      </c>
      <c r="IB84">
        <v>100</v>
      </c>
      <c r="IC84">
        <v>1.214</v>
      </c>
      <c r="ID84">
        <v>0.2811</v>
      </c>
      <c r="IE84">
        <v>1.089381221862301</v>
      </c>
      <c r="IF84">
        <v>0.0006505169527216642</v>
      </c>
      <c r="IG84">
        <v>-9.946525650119643E-07</v>
      </c>
      <c r="IH84">
        <v>9.726639054903232E-11</v>
      </c>
      <c r="II84">
        <v>-0.07180652540658836</v>
      </c>
      <c r="IJ84">
        <v>-0.001002495894158835</v>
      </c>
      <c r="IK84">
        <v>0.0007384742138202362</v>
      </c>
      <c r="IL84">
        <v>2.770066711642725E-07</v>
      </c>
      <c r="IM84">
        <v>0</v>
      </c>
      <c r="IN84">
        <v>1810</v>
      </c>
      <c r="IO84">
        <v>1</v>
      </c>
      <c r="IP84">
        <v>29</v>
      </c>
      <c r="IQ84">
        <v>6</v>
      </c>
      <c r="IR84">
        <v>6</v>
      </c>
      <c r="IS84">
        <v>1.0791</v>
      </c>
      <c r="IT84">
        <v>2.44019</v>
      </c>
      <c r="IU84">
        <v>1.42578</v>
      </c>
      <c r="IV84">
        <v>2.26562</v>
      </c>
      <c r="IW84">
        <v>1.54785</v>
      </c>
      <c r="IX84">
        <v>2.45483</v>
      </c>
      <c r="IY84">
        <v>37.7228</v>
      </c>
      <c r="IZ84">
        <v>14.1583</v>
      </c>
      <c r="JA84">
        <v>18</v>
      </c>
      <c r="JB84">
        <v>630.076</v>
      </c>
      <c r="JC84">
        <v>417.015</v>
      </c>
      <c r="JD84">
        <v>29.7305</v>
      </c>
      <c r="JE84">
        <v>29.9704</v>
      </c>
      <c r="JF84">
        <v>29.9997</v>
      </c>
      <c r="JG84">
        <v>29.9285</v>
      </c>
      <c r="JH84">
        <v>29.8725</v>
      </c>
      <c r="JI84">
        <v>21.6156</v>
      </c>
      <c r="JJ84">
        <v>28.7945</v>
      </c>
      <c r="JK84">
        <v>82.27200000000001</v>
      </c>
      <c r="JL84">
        <v>29.255</v>
      </c>
      <c r="JM84">
        <v>410</v>
      </c>
      <c r="JN84">
        <v>21.4594</v>
      </c>
      <c r="JO84">
        <v>94.67</v>
      </c>
      <c r="JP84">
        <v>100.779</v>
      </c>
    </row>
    <row r="85" spans="1:276">
      <c r="A85">
        <v>69</v>
      </c>
      <c r="B85">
        <v>1690563645.5</v>
      </c>
      <c r="C85">
        <v>9603.5</v>
      </c>
      <c r="D85" t="s">
        <v>686</v>
      </c>
      <c r="E85" t="s">
        <v>687</v>
      </c>
      <c r="F85" t="s">
        <v>407</v>
      </c>
      <c r="I85" t="s">
        <v>668</v>
      </c>
      <c r="K85" t="s">
        <v>669</v>
      </c>
      <c r="L85" t="s">
        <v>670</v>
      </c>
      <c r="M85">
        <v>1690563645.5</v>
      </c>
      <c r="N85">
        <f>(O85)/1000</f>
        <v>0</v>
      </c>
      <c r="O85">
        <f>1000*CY85*AM85*(CU85-CV85)/(100*CN85*(1000-AM85*CU85))</f>
        <v>0</v>
      </c>
      <c r="P85">
        <f>CY85*AM85*(CT85-CS85*(1000-AM85*CV85)/(1000-AM85*CU85))/(100*CN85)</f>
        <v>0</v>
      </c>
      <c r="Q85">
        <f>CS85 - IF(AM85&gt;1, P85*CN85*100.0/(AO85*DG85), 0)</f>
        <v>0</v>
      </c>
      <c r="R85">
        <f>((X85-N85/2)*Q85-P85)/(X85+N85/2)</f>
        <v>0</v>
      </c>
      <c r="S85">
        <f>R85*(CZ85+DA85)/1000.0</f>
        <v>0</v>
      </c>
      <c r="T85">
        <f>(CS85 - IF(AM85&gt;1, P85*CN85*100.0/(AO85*DG85), 0))*(CZ85+DA85)/1000.0</f>
        <v>0</v>
      </c>
      <c r="U85">
        <f>2.0/((1/W85-1/V85)+SIGN(W85)*SQRT((1/W85-1/V85)*(1/W85-1/V85) + 4*CO85/((CO85+1)*(CO85+1))*(2*1/W85*1/V85-1/V85*1/V85)))</f>
        <v>0</v>
      </c>
      <c r="V85">
        <f>IF(LEFT(CP85,1)&lt;&gt;"0",IF(LEFT(CP85,1)="1",3.0,CQ85),$D$5+$E$5*(DG85*CZ85/($K$5*1000))+$F$5*(DG85*CZ85/($K$5*1000))*MAX(MIN(CN85,$J$5),$I$5)*MAX(MIN(CN85,$J$5),$I$5)+$G$5*MAX(MIN(CN85,$J$5),$I$5)*(DG85*CZ85/($K$5*1000))+$H$5*(DG85*CZ85/($K$5*1000))*(DG85*CZ85/($K$5*1000)))</f>
        <v>0</v>
      </c>
      <c r="W85">
        <f>N85*(1000-(1000*0.61365*exp(17.502*AA85/(240.97+AA85))/(CZ85+DA85)+CU85)/2)/(1000*0.61365*exp(17.502*AA85/(240.97+AA85))/(CZ85+DA85)-CU85)</f>
        <v>0</v>
      </c>
      <c r="X85">
        <f>1/((CO85+1)/(U85/1.6)+1/(V85/1.37)) + CO85/((CO85+1)/(U85/1.6) + CO85/(V85/1.37))</f>
        <v>0</v>
      </c>
      <c r="Y85">
        <f>(CJ85*CM85)</f>
        <v>0</v>
      </c>
      <c r="Z85">
        <f>(DB85+(Y85+2*0.95*5.67E-8*(((DB85+$B$7)+273)^4-(DB85+273)^4)-44100*N85)/(1.84*29.3*V85+8*0.95*5.67E-8*(DB85+273)^3))</f>
        <v>0</v>
      </c>
      <c r="AA85">
        <f>($C$7*DC85+$D$7*DD85+$E$7*Z85)</f>
        <v>0</v>
      </c>
      <c r="AB85">
        <f>0.61365*exp(17.502*AA85/(240.97+AA85))</f>
        <v>0</v>
      </c>
      <c r="AC85">
        <f>(AD85/AE85*100)</f>
        <v>0</v>
      </c>
      <c r="AD85">
        <f>CU85*(CZ85+DA85)/1000</f>
        <v>0</v>
      </c>
      <c r="AE85">
        <f>0.61365*exp(17.502*DB85/(240.97+DB85))</f>
        <v>0</v>
      </c>
      <c r="AF85">
        <f>(AB85-CU85*(CZ85+DA85)/1000)</f>
        <v>0</v>
      </c>
      <c r="AG85">
        <f>(-N85*44100)</f>
        <v>0</v>
      </c>
      <c r="AH85">
        <f>2*29.3*V85*0.92*(DB85-AA85)</f>
        <v>0</v>
      </c>
      <c r="AI85">
        <f>2*0.95*5.67E-8*(((DB85+$B$7)+273)^4-(AA85+273)^4)</f>
        <v>0</v>
      </c>
      <c r="AJ85">
        <f>Y85+AI85+AG85+AH85</f>
        <v>0</v>
      </c>
      <c r="AK85">
        <v>0</v>
      </c>
      <c r="AL85">
        <v>0</v>
      </c>
      <c r="AM85">
        <f>IF(AK85*$H$13&gt;=AO85,1.0,(AO85/(AO85-AK85*$H$13)))</f>
        <v>0</v>
      </c>
      <c r="AN85">
        <f>(AM85-1)*100</f>
        <v>0</v>
      </c>
      <c r="AO85">
        <f>MAX(0,($B$13+$C$13*DG85)/(1+$D$13*DG85)*CZ85/(DB85+273)*$E$13)</f>
        <v>0</v>
      </c>
      <c r="AP85" t="s">
        <v>608</v>
      </c>
      <c r="AQ85">
        <v>10474.2</v>
      </c>
      <c r="AR85">
        <v>583.5056</v>
      </c>
      <c r="AS85">
        <v>2256.61</v>
      </c>
      <c r="AT85">
        <f>1-AR85/AS85</f>
        <v>0</v>
      </c>
      <c r="AU85">
        <v>-1.737640177802159</v>
      </c>
      <c r="AV85" t="s">
        <v>688</v>
      </c>
      <c r="AW85">
        <v>10470</v>
      </c>
      <c r="AX85">
        <v>727.0999615384613</v>
      </c>
      <c r="AY85">
        <v>2149.65</v>
      </c>
      <c r="AZ85">
        <f>1-AX85/AY85</f>
        <v>0</v>
      </c>
      <c r="BA85">
        <v>0.5</v>
      </c>
      <c r="BB85">
        <f>CK85</f>
        <v>0</v>
      </c>
      <c r="BC85">
        <f>P85</f>
        <v>0</v>
      </c>
      <c r="BD85">
        <f>AZ85*BA85*BB85</f>
        <v>0</v>
      </c>
      <c r="BE85">
        <f>(BC85-AU85)/BB85</f>
        <v>0</v>
      </c>
      <c r="BF85">
        <f>(AS85-AY85)/AY85</f>
        <v>0</v>
      </c>
      <c r="BG85">
        <f>AR85/(AT85+AR85/AY85)</f>
        <v>0</v>
      </c>
      <c r="BH85" t="s">
        <v>411</v>
      </c>
      <c r="BI85">
        <v>0</v>
      </c>
      <c r="BJ85">
        <f>IF(BI85&lt;&gt;0, BI85, BG85)</f>
        <v>0</v>
      </c>
      <c r="BK85">
        <f>1-BJ85/AY85</f>
        <v>0</v>
      </c>
      <c r="BL85">
        <f>(AY85-AX85)/(AY85-BJ85)</f>
        <v>0</v>
      </c>
      <c r="BM85">
        <f>(AS85-AY85)/(AS85-BJ85)</f>
        <v>0</v>
      </c>
      <c r="BN85">
        <f>(AY85-AX85)/(AY85-AR85)</f>
        <v>0</v>
      </c>
      <c r="BO85">
        <f>(AS85-AY85)/(AS85-AR85)</f>
        <v>0</v>
      </c>
      <c r="BP85">
        <f>(BL85*BJ85/AX85)</f>
        <v>0</v>
      </c>
      <c r="BQ85">
        <f>(1-BP85)</f>
        <v>0</v>
      </c>
      <c r="BR85" t="s">
        <v>411</v>
      </c>
      <c r="BS85" t="s">
        <v>411</v>
      </c>
      <c r="BT85" t="s">
        <v>411</v>
      </c>
      <c r="BU85" t="s">
        <v>411</v>
      </c>
      <c r="BV85" t="s">
        <v>411</v>
      </c>
      <c r="BW85" t="s">
        <v>411</v>
      </c>
      <c r="BX85" t="s">
        <v>411</v>
      </c>
      <c r="BY85" t="s">
        <v>411</v>
      </c>
      <c r="BZ85" t="s">
        <v>411</v>
      </c>
      <c r="CA85" t="s">
        <v>411</v>
      </c>
      <c r="CB85" t="s">
        <v>411</v>
      </c>
      <c r="CC85" t="s">
        <v>411</v>
      </c>
      <c r="CD85" t="s">
        <v>411</v>
      </c>
      <c r="CE85" t="s">
        <v>411</v>
      </c>
      <c r="CF85" t="s">
        <v>411</v>
      </c>
      <c r="CG85" t="s">
        <v>411</v>
      </c>
      <c r="CH85" t="s">
        <v>411</v>
      </c>
      <c r="CI85" t="s">
        <v>411</v>
      </c>
      <c r="CJ85">
        <f>$B$11*DH85+$C$11*DI85+$F$11*DT85*(1-DW85)</f>
        <v>0</v>
      </c>
      <c r="CK85">
        <f>CJ85*CL85</f>
        <v>0</v>
      </c>
      <c r="CL85">
        <f>($B$11*$D$9+$C$11*$D$9+$F$11*((EG85+DY85)/MAX(EG85+DY85+EH85, 0.1)*$I$9+EH85/MAX(EG85+DY85+EH85, 0.1)*$J$9))/($B$11+$C$11+$F$11)</f>
        <v>0</v>
      </c>
      <c r="CM85">
        <f>($B$11*$K$9+$C$11*$K$9+$F$11*((EG85+DY85)/MAX(EG85+DY85+EH85, 0.1)*$P$9+EH85/MAX(EG85+DY85+EH85, 0.1)*$Q$9))/($B$11+$C$11+$F$11)</f>
        <v>0</v>
      </c>
      <c r="CN85">
        <v>6</v>
      </c>
      <c r="CO85">
        <v>0.5</v>
      </c>
      <c r="CP85" t="s">
        <v>413</v>
      </c>
      <c r="CQ85">
        <v>2</v>
      </c>
      <c r="CR85">
        <v>1690563645.5</v>
      </c>
      <c r="CS85">
        <v>409.088</v>
      </c>
      <c r="CT85">
        <v>409.979</v>
      </c>
      <c r="CU85">
        <v>23.1808</v>
      </c>
      <c r="CV85">
        <v>21.8295</v>
      </c>
      <c r="CW85">
        <v>407.895</v>
      </c>
      <c r="CX85">
        <v>22.8854</v>
      </c>
      <c r="CY85">
        <v>600.097</v>
      </c>
      <c r="CZ85">
        <v>101.303</v>
      </c>
      <c r="DA85">
        <v>0.100087</v>
      </c>
      <c r="DB85">
        <v>28.5167</v>
      </c>
      <c r="DC85">
        <v>28.0688</v>
      </c>
      <c r="DD85">
        <v>999.9</v>
      </c>
      <c r="DE85">
        <v>0</v>
      </c>
      <c r="DF85">
        <v>0</v>
      </c>
      <c r="DG85">
        <v>9993.120000000001</v>
      </c>
      <c r="DH85">
        <v>0</v>
      </c>
      <c r="DI85">
        <v>1762.3</v>
      </c>
      <c r="DJ85">
        <v>-0.869873</v>
      </c>
      <c r="DK85">
        <v>418.818</v>
      </c>
      <c r="DL85">
        <v>419.129</v>
      </c>
      <c r="DM85">
        <v>1.35133</v>
      </c>
      <c r="DN85">
        <v>409.979</v>
      </c>
      <c r="DO85">
        <v>21.8295</v>
      </c>
      <c r="DP85">
        <v>2.34829</v>
      </c>
      <c r="DQ85">
        <v>2.21139</v>
      </c>
      <c r="DR85">
        <v>20.0115</v>
      </c>
      <c r="DS85">
        <v>19.0451</v>
      </c>
      <c r="DT85">
        <v>49.9247</v>
      </c>
      <c r="DU85">
        <v>0.899957</v>
      </c>
      <c r="DV85">
        <v>0.100043</v>
      </c>
      <c r="DW85">
        <v>0</v>
      </c>
      <c r="DX85">
        <v>725.796</v>
      </c>
      <c r="DY85">
        <v>4.99931</v>
      </c>
      <c r="DZ85">
        <v>2067.17</v>
      </c>
      <c r="EA85">
        <v>388.336</v>
      </c>
      <c r="EB85">
        <v>34.812</v>
      </c>
      <c r="EC85">
        <v>38.125</v>
      </c>
      <c r="ED85">
        <v>36.312</v>
      </c>
      <c r="EE85">
        <v>37.75</v>
      </c>
      <c r="EF85">
        <v>37</v>
      </c>
      <c r="EG85">
        <v>40.43</v>
      </c>
      <c r="EH85">
        <v>4.49</v>
      </c>
      <c r="EI85">
        <v>0</v>
      </c>
      <c r="EJ85">
        <v>77.70000004768372</v>
      </c>
      <c r="EK85">
        <v>0</v>
      </c>
      <c r="EL85">
        <v>727.0999615384613</v>
      </c>
      <c r="EM85">
        <v>-13.45760682152256</v>
      </c>
      <c r="EN85">
        <v>-45.66837751172862</v>
      </c>
      <c r="EO85">
        <v>2080.986153846154</v>
      </c>
      <c r="EP85">
        <v>15</v>
      </c>
      <c r="EQ85">
        <v>1690563662</v>
      </c>
      <c r="ER85" t="s">
        <v>689</v>
      </c>
      <c r="ES85">
        <v>1690563662</v>
      </c>
      <c r="ET85">
        <v>1690563206.5</v>
      </c>
      <c r="EU85">
        <v>58</v>
      </c>
      <c r="EV85">
        <v>-0.021</v>
      </c>
      <c r="EW85">
        <v>0.048</v>
      </c>
      <c r="EX85">
        <v>1.193</v>
      </c>
      <c r="EY85">
        <v>0.274</v>
      </c>
      <c r="EZ85">
        <v>410</v>
      </c>
      <c r="FA85">
        <v>22</v>
      </c>
      <c r="FB85">
        <v>0.29</v>
      </c>
      <c r="FC85">
        <v>0.05</v>
      </c>
      <c r="FD85">
        <v>-0.9369311</v>
      </c>
      <c r="FE85">
        <v>0.4668934784240178</v>
      </c>
      <c r="FF85">
        <v>0.04929092102547893</v>
      </c>
      <c r="FG85">
        <v>1</v>
      </c>
      <c r="FH85">
        <v>409.0852999999999</v>
      </c>
      <c r="FI85">
        <v>0.1003515016682562</v>
      </c>
      <c r="FJ85">
        <v>0.01970135359139701</v>
      </c>
      <c r="FK85">
        <v>1</v>
      </c>
      <c r="FL85">
        <v>1.36062325</v>
      </c>
      <c r="FM85">
        <v>-0.04703493433396276</v>
      </c>
      <c r="FN85">
        <v>0.006779102959647405</v>
      </c>
      <c r="FO85">
        <v>1</v>
      </c>
      <c r="FP85">
        <v>23.20213</v>
      </c>
      <c r="FQ85">
        <v>-0.2159332591768437</v>
      </c>
      <c r="FR85">
        <v>0.01574956401512978</v>
      </c>
      <c r="FS85">
        <v>1</v>
      </c>
      <c r="FT85">
        <v>4</v>
      </c>
      <c r="FU85">
        <v>4</v>
      </c>
      <c r="FV85" t="s">
        <v>415</v>
      </c>
      <c r="FW85">
        <v>3.17465</v>
      </c>
      <c r="FX85">
        <v>2.79699</v>
      </c>
      <c r="FY85">
        <v>0.102205</v>
      </c>
      <c r="FZ85">
        <v>0.103116</v>
      </c>
      <c r="GA85">
        <v>0.116662</v>
      </c>
      <c r="GB85">
        <v>0.112931</v>
      </c>
      <c r="GC85">
        <v>27895.4</v>
      </c>
      <c r="GD85">
        <v>22216.9</v>
      </c>
      <c r="GE85">
        <v>29053.2</v>
      </c>
      <c r="GF85">
        <v>24277.4</v>
      </c>
      <c r="GG85">
        <v>32643.6</v>
      </c>
      <c r="GH85">
        <v>31428.8</v>
      </c>
      <c r="GI85">
        <v>40083.1</v>
      </c>
      <c r="GJ85">
        <v>39612.9</v>
      </c>
      <c r="GK85">
        <v>2.13207</v>
      </c>
      <c r="GL85">
        <v>1.81745</v>
      </c>
      <c r="GM85">
        <v>0.06501750000000001</v>
      </c>
      <c r="GN85">
        <v>0</v>
      </c>
      <c r="GO85">
        <v>27.0065</v>
      </c>
      <c r="GP85">
        <v>999.9</v>
      </c>
      <c r="GQ85">
        <v>54.3</v>
      </c>
      <c r="GR85">
        <v>34.8</v>
      </c>
      <c r="GS85">
        <v>29.9408</v>
      </c>
      <c r="GT85">
        <v>62.1624</v>
      </c>
      <c r="GU85">
        <v>33.6298</v>
      </c>
      <c r="GV85">
        <v>1</v>
      </c>
      <c r="GW85">
        <v>0.214619</v>
      </c>
      <c r="GX85">
        <v>-0.399069</v>
      </c>
      <c r="GY85">
        <v>20.2788</v>
      </c>
      <c r="GZ85">
        <v>5.22807</v>
      </c>
      <c r="HA85">
        <v>11.9141</v>
      </c>
      <c r="HB85">
        <v>4.9638</v>
      </c>
      <c r="HC85">
        <v>3.292</v>
      </c>
      <c r="HD85">
        <v>9999</v>
      </c>
      <c r="HE85">
        <v>9999</v>
      </c>
      <c r="HF85">
        <v>9999</v>
      </c>
      <c r="HG85">
        <v>999.9</v>
      </c>
      <c r="HH85">
        <v>1.87703</v>
      </c>
      <c r="HI85">
        <v>1.87531</v>
      </c>
      <c r="HJ85">
        <v>1.87408</v>
      </c>
      <c r="HK85">
        <v>1.87331</v>
      </c>
      <c r="HL85">
        <v>1.87469</v>
      </c>
      <c r="HM85">
        <v>1.86966</v>
      </c>
      <c r="HN85">
        <v>1.87392</v>
      </c>
      <c r="HO85">
        <v>1.87896</v>
      </c>
      <c r="HP85">
        <v>0</v>
      </c>
      <c r="HQ85">
        <v>0</v>
      </c>
      <c r="HR85">
        <v>0</v>
      </c>
      <c r="HS85">
        <v>0</v>
      </c>
      <c r="HT85" t="s">
        <v>416</v>
      </c>
      <c r="HU85" t="s">
        <v>417</v>
      </c>
      <c r="HV85" t="s">
        <v>418</v>
      </c>
      <c r="HW85" t="s">
        <v>419</v>
      </c>
      <c r="HX85" t="s">
        <v>419</v>
      </c>
      <c r="HY85" t="s">
        <v>418</v>
      </c>
      <c r="HZ85">
        <v>0</v>
      </c>
      <c r="IA85">
        <v>100</v>
      </c>
      <c r="IB85">
        <v>100</v>
      </c>
      <c r="IC85">
        <v>1.193</v>
      </c>
      <c r="ID85">
        <v>0.2954</v>
      </c>
      <c r="IE85">
        <v>1.108047526862727</v>
      </c>
      <c r="IF85">
        <v>0.0006505169527216642</v>
      </c>
      <c r="IG85">
        <v>-9.946525650119643E-07</v>
      </c>
      <c r="IH85">
        <v>9.726639054903232E-11</v>
      </c>
      <c r="II85">
        <v>-0.07180652540658836</v>
      </c>
      <c r="IJ85">
        <v>-0.001002495894158835</v>
      </c>
      <c r="IK85">
        <v>0.0007384742138202362</v>
      </c>
      <c r="IL85">
        <v>2.770066711642725E-07</v>
      </c>
      <c r="IM85">
        <v>0</v>
      </c>
      <c r="IN85">
        <v>1810</v>
      </c>
      <c r="IO85">
        <v>1</v>
      </c>
      <c r="IP85">
        <v>29</v>
      </c>
      <c r="IQ85">
        <v>1</v>
      </c>
      <c r="IR85">
        <v>7.3</v>
      </c>
      <c r="IS85">
        <v>1.0791</v>
      </c>
      <c r="IT85">
        <v>2.44019</v>
      </c>
      <c r="IU85">
        <v>1.42578</v>
      </c>
      <c r="IV85">
        <v>2.2644</v>
      </c>
      <c r="IW85">
        <v>1.54785</v>
      </c>
      <c r="IX85">
        <v>2.44751</v>
      </c>
      <c r="IY85">
        <v>37.6504</v>
      </c>
      <c r="IZ85">
        <v>14.1671</v>
      </c>
      <c r="JA85">
        <v>18</v>
      </c>
      <c r="JB85">
        <v>630.016</v>
      </c>
      <c r="JC85">
        <v>417.821</v>
      </c>
      <c r="JD85">
        <v>28.9072</v>
      </c>
      <c r="JE85">
        <v>29.9574</v>
      </c>
      <c r="JF85">
        <v>29.9999</v>
      </c>
      <c r="JG85">
        <v>29.9336</v>
      </c>
      <c r="JH85">
        <v>29.8761</v>
      </c>
      <c r="JI85">
        <v>21.6235</v>
      </c>
      <c r="JJ85">
        <v>27.6392</v>
      </c>
      <c r="JK85">
        <v>80.7462</v>
      </c>
      <c r="JL85">
        <v>28.878</v>
      </c>
      <c r="JM85">
        <v>410</v>
      </c>
      <c r="JN85">
        <v>21.8059</v>
      </c>
      <c r="JO85">
        <v>94.6728</v>
      </c>
      <c r="JP85">
        <v>100.779</v>
      </c>
    </row>
    <row r="86" spans="1:276">
      <c r="A86">
        <v>70</v>
      </c>
      <c r="B86">
        <v>1690563783</v>
      </c>
      <c r="C86">
        <v>9741</v>
      </c>
      <c r="D86" t="s">
        <v>690</v>
      </c>
      <c r="E86" t="s">
        <v>691</v>
      </c>
      <c r="F86" t="s">
        <v>407</v>
      </c>
      <c r="I86" t="s">
        <v>668</v>
      </c>
      <c r="K86" t="s">
        <v>669</v>
      </c>
      <c r="L86" t="s">
        <v>670</v>
      </c>
      <c r="M86">
        <v>1690563783</v>
      </c>
      <c r="N86">
        <f>(O86)/1000</f>
        <v>0</v>
      </c>
      <c r="O86">
        <f>1000*CY86*AM86*(CU86-CV86)/(100*CN86*(1000-AM86*CU86))</f>
        <v>0</v>
      </c>
      <c r="P86">
        <f>CY86*AM86*(CT86-CS86*(1000-AM86*CV86)/(1000-AM86*CU86))/(100*CN86)</f>
        <v>0</v>
      </c>
      <c r="Q86">
        <f>CS86 - IF(AM86&gt;1, P86*CN86*100.0/(AO86*DG86), 0)</f>
        <v>0</v>
      </c>
      <c r="R86">
        <f>((X86-N86/2)*Q86-P86)/(X86+N86/2)</f>
        <v>0</v>
      </c>
      <c r="S86">
        <f>R86*(CZ86+DA86)/1000.0</f>
        <v>0</v>
      </c>
      <c r="T86">
        <f>(CS86 - IF(AM86&gt;1, P86*CN86*100.0/(AO86*DG86), 0))*(CZ86+DA86)/1000.0</f>
        <v>0</v>
      </c>
      <c r="U86">
        <f>2.0/((1/W86-1/V86)+SIGN(W86)*SQRT((1/W86-1/V86)*(1/W86-1/V86) + 4*CO86/((CO86+1)*(CO86+1))*(2*1/W86*1/V86-1/V86*1/V86)))</f>
        <v>0</v>
      </c>
      <c r="V86">
        <f>IF(LEFT(CP86,1)&lt;&gt;"0",IF(LEFT(CP86,1)="1",3.0,CQ86),$D$5+$E$5*(DG86*CZ86/($K$5*1000))+$F$5*(DG86*CZ86/($K$5*1000))*MAX(MIN(CN86,$J$5),$I$5)*MAX(MIN(CN86,$J$5),$I$5)+$G$5*MAX(MIN(CN86,$J$5),$I$5)*(DG86*CZ86/($K$5*1000))+$H$5*(DG86*CZ86/($K$5*1000))*(DG86*CZ86/($K$5*1000)))</f>
        <v>0</v>
      </c>
      <c r="W86">
        <f>N86*(1000-(1000*0.61365*exp(17.502*AA86/(240.97+AA86))/(CZ86+DA86)+CU86)/2)/(1000*0.61365*exp(17.502*AA86/(240.97+AA86))/(CZ86+DA86)-CU86)</f>
        <v>0</v>
      </c>
      <c r="X86">
        <f>1/((CO86+1)/(U86/1.6)+1/(V86/1.37)) + CO86/((CO86+1)/(U86/1.6) + CO86/(V86/1.37))</f>
        <v>0</v>
      </c>
      <c r="Y86">
        <f>(CJ86*CM86)</f>
        <v>0</v>
      </c>
      <c r="Z86">
        <f>(DB86+(Y86+2*0.95*5.67E-8*(((DB86+$B$7)+273)^4-(DB86+273)^4)-44100*N86)/(1.84*29.3*V86+8*0.95*5.67E-8*(DB86+273)^3))</f>
        <v>0</v>
      </c>
      <c r="AA86">
        <f>($C$7*DC86+$D$7*DD86+$E$7*Z86)</f>
        <v>0</v>
      </c>
      <c r="AB86">
        <f>0.61365*exp(17.502*AA86/(240.97+AA86))</f>
        <v>0</v>
      </c>
      <c r="AC86">
        <f>(AD86/AE86*100)</f>
        <v>0</v>
      </c>
      <c r="AD86">
        <f>CU86*(CZ86+DA86)/1000</f>
        <v>0</v>
      </c>
      <c r="AE86">
        <f>0.61365*exp(17.502*DB86/(240.97+DB86))</f>
        <v>0</v>
      </c>
      <c r="AF86">
        <f>(AB86-CU86*(CZ86+DA86)/1000)</f>
        <v>0</v>
      </c>
      <c r="AG86">
        <f>(-N86*44100)</f>
        <v>0</v>
      </c>
      <c r="AH86">
        <f>2*29.3*V86*0.92*(DB86-AA86)</f>
        <v>0</v>
      </c>
      <c r="AI86">
        <f>2*0.95*5.67E-8*(((DB86+$B$7)+273)^4-(AA86+273)^4)</f>
        <v>0</v>
      </c>
      <c r="AJ86">
        <f>Y86+AI86+AG86+AH86</f>
        <v>0</v>
      </c>
      <c r="AK86">
        <v>0</v>
      </c>
      <c r="AL86">
        <v>0</v>
      </c>
      <c r="AM86">
        <f>IF(AK86*$H$13&gt;=AO86,1.0,(AO86/(AO86-AK86*$H$13)))</f>
        <v>0</v>
      </c>
      <c r="AN86">
        <f>(AM86-1)*100</f>
        <v>0</v>
      </c>
      <c r="AO86">
        <f>MAX(0,($B$13+$C$13*DG86)/(1+$D$13*DG86)*CZ86/(DB86+273)*$E$13)</f>
        <v>0</v>
      </c>
      <c r="AP86" t="s">
        <v>692</v>
      </c>
      <c r="AQ86">
        <v>10467.2</v>
      </c>
      <c r="AR86">
        <v>647.5075999999999</v>
      </c>
      <c r="AS86">
        <v>2417.9</v>
      </c>
      <c r="AT86">
        <f>1-AR86/AS86</f>
        <v>0</v>
      </c>
      <c r="AU86">
        <v>-2.2630982695351</v>
      </c>
      <c r="AV86" t="s">
        <v>411</v>
      </c>
      <c r="AW86" t="s">
        <v>411</v>
      </c>
      <c r="AX86">
        <v>0</v>
      </c>
      <c r="AY86">
        <v>0</v>
      </c>
      <c r="AZ86">
        <f>1-AX86/AY86</f>
        <v>0</v>
      </c>
      <c r="BA86">
        <v>0.5</v>
      </c>
      <c r="BB86">
        <f>CK86</f>
        <v>0</v>
      </c>
      <c r="BC86">
        <f>P86</f>
        <v>0</v>
      </c>
      <c r="BD86">
        <f>AZ86*BA86*BB86</f>
        <v>0</v>
      </c>
      <c r="BE86">
        <f>(BC86-AU86)/BB86</f>
        <v>0</v>
      </c>
      <c r="BF86">
        <f>(AS86-AY86)/AY86</f>
        <v>0</v>
      </c>
      <c r="BG86">
        <f>AR86/(AT86+AR86/AY86)</f>
        <v>0</v>
      </c>
      <c r="BH86" t="s">
        <v>411</v>
      </c>
      <c r="BI86">
        <v>0</v>
      </c>
      <c r="BJ86">
        <f>IF(BI86&lt;&gt;0, BI86, BG86)</f>
        <v>0</v>
      </c>
      <c r="BK86">
        <f>1-BJ86/AY86</f>
        <v>0</v>
      </c>
      <c r="BL86">
        <f>(AY86-AX86)/(AY86-BJ86)</f>
        <v>0</v>
      </c>
      <c r="BM86">
        <f>(AS86-AY86)/(AS86-BJ86)</f>
        <v>0</v>
      </c>
      <c r="BN86">
        <f>(AY86-AX86)/(AY86-AR86)</f>
        <v>0</v>
      </c>
      <c r="BO86">
        <f>(AS86-AY86)/(AS86-AR86)</f>
        <v>0</v>
      </c>
      <c r="BP86">
        <f>(BL86*BJ86/AX86)</f>
        <v>0</v>
      </c>
      <c r="BQ86">
        <f>(1-BP86)</f>
        <v>0</v>
      </c>
      <c r="BR86" t="s">
        <v>411</v>
      </c>
      <c r="BS86" t="s">
        <v>411</v>
      </c>
      <c r="BT86" t="s">
        <v>411</v>
      </c>
      <c r="BU86" t="s">
        <v>411</v>
      </c>
      <c r="BV86" t="s">
        <v>411</v>
      </c>
      <c r="BW86" t="s">
        <v>411</v>
      </c>
      <c r="BX86" t="s">
        <v>411</v>
      </c>
      <c r="BY86" t="s">
        <v>411</v>
      </c>
      <c r="BZ86" t="s">
        <v>411</v>
      </c>
      <c r="CA86" t="s">
        <v>411</v>
      </c>
      <c r="CB86" t="s">
        <v>411</v>
      </c>
      <c r="CC86" t="s">
        <v>411</v>
      </c>
      <c r="CD86" t="s">
        <v>411</v>
      </c>
      <c r="CE86" t="s">
        <v>411</v>
      </c>
      <c r="CF86" t="s">
        <v>411</v>
      </c>
      <c r="CG86" t="s">
        <v>411</v>
      </c>
      <c r="CH86" t="s">
        <v>411</v>
      </c>
      <c r="CI86" t="s">
        <v>411</v>
      </c>
      <c r="CJ86">
        <f>$B$11*DH86+$C$11*DI86+$F$11*DT86*(1-DW86)</f>
        <v>0</v>
      </c>
      <c r="CK86">
        <f>CJ86*CL86</f>
        <v>0</v>
      </c>
      <c r="CL86">
        <f>($B$11*$D$9+$C$11*$D$9+$F$11*((EG86+DY86)/MAX(EG86+DY86+EH86, 0.1)*$I$9+EH86/MAX(EG86+DY86+EH86, 0.1)*$J$9))/($B$11+$C$11+$F$11)</f>
        <v>0</v>
      </c>
      <c r="CM86">
        <f>($B$11*$K$9+$C$11*$K$9+$F$11*((EG86+DY86)/MAX(EG86+DY86+EH86, 0.1)*$P$9+EH86/MAX(EG86+DY86+EH86, 0.1)*$Q$9))/($B$11+$C$11+$F$11)</f>
        <v>0</v>
      </c>
      <c r="CN86">
        <v>6</v>
      </c>
      <c r="CO86">
        <v>0.5</v>
      </c>
      <c r="CP86" t="s">
        <v>413</v>
      </c>
      <c r="CQ86">
        <v>2</v>
      </c>
      <c r="CR86">
        <v>1690563783</v>
      </c>
      <c r="CS86">
        <v>411.778</v>
      </c>
      <c r="CT86">
        <v>410.008</v>
      </c>
      <c r="CU86">
        <v>23.1202</v>
      </c>
      <c r="CV86">
        <v>21.9521</v>
      </c>
      <c r="CW86">
        <v>410.599</v>
      </c>
      <c r="CX86">
        <v>22.8268</v>
      </c>
      <c r="CY86">
        <v>600.1900000000001</v>
      </c>
      <c r="CZ86">
        <v>101.299</v>
      </c>
      <c r="DA86">
        <v>0.100378</v>
      </c>
      <c r="DB86">
        <v>28.5145</v>
      </c>
      <c r="DC86">
        <v>28.152</v>
      </c>
      <c r="DD86">
        <v>999.9</v>
      </c>
      <c r="DE86">
        <v>0</v>
      </c>
      <c r="DF86">
        <v>0</v>
      </c>
      <c r="DG86">
        <v>9951.879999999999</v>
      </c>
      <c r="DH86">
        <v>0</v>
      </c>
      <c r="DI86">
        <v>1768.18</v>
      </c>
      <c r="DJ86">
        <v>1.78345</v>
      </c>
      <c r="DK86">
        <v>421.538</v>
      </c>
      <c r="DL86">
        <v>419.211</v>
      </c>
      <c r="DM86">
        <v>1.16816</v>
      </c>
      <c r="DN86">
        <v>410.008</v>
      </c>
      <c r="DO86">
        <v>21.9521</v>
      </c>
      <c r="DP86">
        <v>2.34206</v>
      </c>
      <c r="DQ86">
        <v>2.22372</v>
      </c>
      <c r="DR86">
        <v>19.9686</v>
      </c>
      <c r="DS86">
        <v>19.1343</v>
      </c>
      <c r="DT86">
        <v>0.0499931</v>
      </c>
      <c r="DU86">
        <v>0</v>
      </c>
      <c r="DV86">
        <v>0</v>
      </c>
      <c r="DW86">
        <v>0</v>
      </c>
      <c r="DX86">
        <v>649.02</v>
      </c>
      <c r="DY86">
        <v>0.0499931</v>
      </c>
      <c r="DZ86">
        <v>1773.3</v>
      </c>
      <c r="EA86">
        <v>0.73</v>
      </c>
      <c r="EB86">
        <v>35.125</v>
      </c>
      <c r="EC86">
        <v>40.625</v>
      </c>
      <c r="ED86">
        <v>37.375</v>
      </c>
      <c r="EE86">
        <v>40.437</v>
      </c>
      <c r="EF86">
        <v>38.062</v>
      </c>
      <c r="EG86">
        <v>0</v>
      </c>
      <c r="EH86">
        <v>0</v>
      </c>
      <c r="EI86">
        <v>0</v>
      </c>
      <c r="EJ86">
        <v>136.9000000953674</v>
      </c>
      <c r="EK86">
        <v>0</v>
      </c>
      <c r="EL86">
        <v>647.5075999999999</v>
      </c>
      <c r="EM86">
        <v>10.51076906359879</v>
      </c>
      <c r="EN86">
        <v>4.256923440741847</v>
      </c>
      <c r="EO86">
        <v>1762.6268</v>
      </c>
      <c r="EP86">
        <v>15</v>
      </c>
      <c r="EQ86">
        <v>1690563800</v>
      </c>
      <c r="ER86" t="s">
        <v>693</v>
      </c>
      <c r="ES86">
        <v>1690563800</v>
      </c>
      <c r="ET86">
        <v>1690563206.5</v>
      </c>
      <c r="EU86">
        <v>59</v>
      </c>
      <c r="EV86">
        <v>-0.014</v>
      </c>
      <c r="EW86">
        <v>0.048</v>
      </c>
      <c r="EX86">
        <v>1.179</v>
      </c>
      <c r="EY86">
        <v>0.274</v>
      </c>
      <c r="EZ86">
        <v>410</v>
      </c>
      <c r="FA86">
        <v>22</v>
      </c>
      <c r="FB86">
        <v>0.43</v>
      </c>
      <c r="FC86">
        <v>0.05</v>
      </c>
      <c r="FD86">
        <v>1.76536675</v>
      </c>
      <c r="FE86">
        <v>0.583293095684803</v>
      </c>
      <c r="FF86">
        <v>0.07065076161611777</v>
      </c>
      <c r="FG86">
        <v>1</v>
      </c>
      <c r="FH86">
        <v>411.7942</v>
      </c>
      <c r="FI86">
        <v>0.2666963292548173</v>
      </c>
      <c r="FJ86">
        <v>0.0273671335729603</v>
      </c>
      <c r="FK86">
        <v>1</v>
      </c>
      <c r="FL86">
        <v>1.0778419</v>
      </c>
      <c r="FM86">
        <v>0.7582301313320858</v>
      </c>
      <c r="FN86">
        <v>0.07662739085301025</v>
      </c>
      <c r="FO86">
        <v>0</v>
      </c>
      <c r="FP86">
        <v>23.02928666666667</v>
      </c>
      <c r="FQ86">
        <v>0.7313245828698903</v>
      </c>
      <c r="FR86">
        <v>0.05326120998333477</v>
      </c>
      <c r="FS86">
        <v>1</v>
      </c>
      <c r="FT86">
        <v>3</v>
      </c>
      <c r="FU86">
        <v>4</v>
      </c>
      <c r="FV86" t="s">
        <v>489</v>
      </c>
      <c r="FW86">
        <v>3.17482</v>
      </c>
      <c r="FX86">
        <v>2.79692</v>
      </c>
      <c r="FY86">
        <v>0.102708</v>
      </c>
      <c r="FZ86">
        <v>0.103106</v>
      </c>
      <c r="GA86">
        <v>0.116437</v>
      </c>
      <c r="GB86">
        <v>0.113355</v>
      </c>
      <c r="GC86">
        <v>27876.8</v>
      </c>
      <c r="GD86">
        <v>22214.4</v>
      </c>
      <c r="GE86">
        <v>29050.3</v>
      </c>
      <c r="GF86">
        <v>24274.5</v>
      </c>
      <c r="GG86">
        <v>32649.2</v>
      </c>
      <c r="GH86">
        <v>31409.9</v>
      </c>
      <c r="GI86">
        <v>40079.4</v>
      </c>
      <c r="GJ86">
        <v>39608.1</v>
      </c>
      <c r="GK86">
        <v>2.1316</v>
      </c>
      <c r="GL86">
        <v>1.81778</v>
      </c>
      <c r="GM86">
        <v>0.0471026</v>
      </c>
      <c r="GN86">
        <v>0</v>
      </c>
      <c r="GO86">
        <v>27.3827</v>
      </c>
      <c r="GP86">
        <v>999.9</v>
      </c>
      <c r="GQ86">
        <v>54.2</v>
      </c>
      <c r="GR86">
        <v>34.8</v>
      </c>
      <c r="GS86">
        <v>29.8905</v>
      </c>
      <c r="GT86">
        <v>62.5224</v>
      </c>
      <c r="GU86">
        <v>32.9688</v>
      </c>
      <c r="GV86">
        <v>1</v>
      </c>
      <c r="GW86">
        <v>0.22016</v>
      </c>
      <c r="GX86">
        <v>1.10629</v>
      </c>
      <c r="GY86">
        <v>20.2769</v>
      </c>
      <c r="GZ86">
        <v>5.22463</v>
      </c>
      <c r="HA86">
        <v>11.9141</v>
      </c>
      <c r="HB86">
        <v>4.96325</v>
      </c>
      <c r="HC86">
        <v>3.29137</v>
      </c>
      <c r="HD86">
        <v>9999</v>
      </c>
      <c r="HE86">
        <v>9999</v>
      </c>
      <c r="HF86">
        <v>9999</v>
      </c>
      <c r="HG86">
        <v>999.9</v>
      </c>
      <c r="HH86">
        <v>1.87704</v>
      </c>
      <c r="HI86">
        <v>1.87531</v>
      </c>
      <c r="HJ86">
        <v>1.87409</v>
      </c>
      <c r="HK86">
        <v>1.87329</v>
      </c>
      <c r="HL86">
        <v>1.87469</v>
      </c>
      <c r="HM86">
        <v>1.86966</v>
      </c>
      <c r="HN86">
        <v>1.87386</v>
      </c>
      <c r="HO86">
        <v>1.87895</v>
      </c>
      <c r="HP86">
        <v>0</v>
      </c>
      <c r="HQ86">
        <v>0</v>
      </c>
      <c r="HR86">
        <v>0</v>
      </c>
      <c r="HS86">
        <v>0</v>
      </c>
      <c r="HT86" t="s">
        <v>416</v>
      </c>
      <c r="HU86" t="s">
        <v>417</v>
      </c>
      <c r="HV86" t="s">
        <v>418</v>
      </c>
      <c r="HW86" t="s">
        <v>419</v>
      </c>
      <c r="HX86" t="s">
        <v>419</v>
      </c>
      <c r="HY86" t="s">
        <v>418</v>
      </c>
      <c r="HZ86">
        <v>0</v>
      </c>
      <c r="IA86">
        <v>100</v>
      </c>
      <c r="IB86">
        <v>100</v>
      </c>
      <c r="IC86">
        <v>1.179</v>
      </c>
      <c r="ID86">
        <v>0.2934</v>
      </c>
      <c r="IE86">
        <v>1.086412185050256</v>
      </c>
      <c r="IF86">
        <v>0.0006505169527216642</v>
      </c>
      <c r="IG86">
        <v>-9.946525650119643E-07</v>
      </c>
      <c r="IH86">
        <v>9.726639054903232E-11</v>
      </c>
      <c r="II86">
        <v>-0.07180652540658836</v>
      </c>
      <c r="IJ86">
        <v>-0.001002495894158835</v>
      </c>
      <c r="IK86">
        <v>0.0007384742138202362</v>
      </c>
      <c r="IL86">
        <v>2.770066711642725E-07</v>
      </c>
      <c r="IM86">
        <v>0</v>
      </c>
      <c r="IN86">
        <v>1810</v>
      </c>
      <c r="IO86">
        <v>1</v>
      </c>
      <c r="IP86">
        <v>29</v>
      </c>
      <c r="IQ86">
        <v>2</v>
      </c>
      <c r="IR86">
        <v>9.6</v>
      </c>
      <c r="IS86">
        <v>1.0791</v>
      </c>
      <c r="IT86">
        <v>2.43896</v>
      </c>
      <c r="IU86">
        <v>1.42578</v>
      </c>
      <c r="IV86">
        <v>2.26562</v>
      </c>
      <c r="IW86">
        <v>1.54785</v>
      </c>
      <c r="IX86">
        <v>2.49146</v>
      </c>
      <c r="IY86">
        <v>37.6504</v>
      </c>
      <c r="IZ86">
        <v>14.1583</v>
      </c>
      <c r="JA86">
        <v>18</v>
      </c>
      <c r="JB86">
        <v>630.0599999999999</v>
      </c>
      <c r="JC86">
        <v>418.328</v>
      </c>
      <c r="JD86">
        <v>27.2847</v>
      </c>
      <c r="JE86">
        <v>29.9934</v>
      </c>
      <c r="JF86">
        <v>30.0009</v>
      </c>
      <c r="JG86">
        <v>29.9731</v>
      </c>
      <c r="JH86">
        <v>29.9228</v>
      </c>
      <c r="JI86">
        <v>21.6219</v>
      </c>
      <c r="JJ86">
        <v>27.154</v>
      </c>
      <c r="JK86">
        <v>81.0943</v>
      </c>
      <c r="JL86">
        <v>27.2512</v>
      </c>
      <c r="JM86">
        <v>410</v>
      </c>
      <c r="JN86">
        <v>21.9899</v>
      </c>
      <c r="JO86">
        <v>94.66379999999999</v>
      </c>
      <c r="JP86">
        <v>100.767</v>
      </c>
    </row>
    <row r="87" spans="1:276">
      <c r="A87">
        <v>71</v>
      </c>
      <c r="B87">
        <v>1690563913</v>
      </c>
      <c r="C87">
        <v>9871</v>
      </c>
      <c r="D87" t="s">
        <v>694</v>
      </c>
      <c r="E87" t="s">
        <v>695</v>
      </c>
      <c r="F87" t="s">
        <v>407</v>
      </c>
      <c r="I87" t="s">
        <v>668</v>
      </c>
      <c r="K87" t="s">
        <v>669</v>
      </c>
      <c r="L87" t="s">
        <v>670</v>
      </c>
      <c r="M87">
        <v>1690563913</v>
      </c>
      <c r="N87">
        <f>(O87)/1000</f>
        <v>0</v>
      </c>
      <c r="O87">
        <f>1000*CY87*AM87*(CU87-CV87)/(100*CN87*(1000-AM87*CU87))</f>
        <v>0</v>
      </c>
      <c r="P87">
        <f>CY87*AM87*(CT87-CS87*(1000-AM87*CV87)/(1000-AM87*CU87))/(100*CN87)</f>
        <v>0</v>
      </c>
      <c r="Q87">
        <f>CS87 - IF(AM87&gt;1, P87*CN87*100.0/(AO87*DG87), 0)</f>
        <v>0</v>
      </c>
      <c r="R87">
        <f>((X87-N87/2)*Q87-P87)/(X87+N87/2)</f>
        <v>0</v>
      </c>
      <c r="S87">
        <f>R87*(CZ87+DA87)/1000.0</f>
        <v>0</v>
      </c>
      <c r="T87">
        <f>(CS87 - IF(AM87&gt;1, P87*CN87*100.0/(AO87*DG87), 0))*(CZ87+DA87)/1000.0</f>
        <v>0</v>
      </c>
      <c r="U87">
        <f>2.0/((1/W87-1/V87)+SIGN(W87)*SQRT((1/W87-1/V87)*(1/W87-1/V87) + 4*CO87/((CO87+1)*(CO87+1))*(2*1/W87*1/V87-1/V87*1/V87)))</f>
        <v>0</v>
      </c>
      <c r="V87">
        <f>IF(LEFT(CP87,1)&lt;&gt;"0",IF(LEFT(CP87,1)="1",3.0,CQ87),$D$5+$E$5*(DG87*CZ87/($K$5*1000))+$F$5*(DG87*CZ87/($K$5*1000))*MAX(MIN(CN87,$J$5),$I$5)*MAX(MIN(CN87,$J$5),$I$5)+$G$5*MAX(MIN(CN87,$J$5),$I$5)*(DG87*CZ87/($K$5*1000))+$H$5*(DG87*CZ87/($K$5*1000))*(DG87*CZ87/($K$5*1000)))</f>
        <v>0</v>
      </c>
      <c r="W87">
        <f>N87*(1000-(1000*0.61365*exp(17.502*AA87/(240.97+AA87))/(CZ87+DA87)+CU87)/2)/(1000*0.61365*exp(17.502*AA87/(240.97+AA87))/(CZ87+DA87)-CU87)</f>
        <v>0</v>
      </c>
      <c r="X87">
        <f>1/((CO87+1)/(U87/1.6)+1/(V87/1.37)) + CO87/((CO87+1)/(U87/1.6) + CO87/(V87/1.37))</f>
        <v>0</v>
      </c>
      <c r="Y87">
        <f>(CJ87*CM87)</f>
        <v>0</v>
      </c>
      <c r="Z87">
        <f>(DB87+(Y87+2*0.95*5.67E-8*(((DB87+$B$7)+273)^4-(DB87+273)^4)-44100*N87)/(1.84*29.3*V87+8*0.95*5.67E-8*(DB87+273)^3))</f>
        <v>0</v>
      </c>
      <c r="AA87">
        <f>($C$7*DC87+$D$7*DD87+$E$7*Z87)</f>
        <v>0</v>
      </c>
      <c r="AB87">
        <f>0.61365*exp(17.502*AA87/(240.97+AA87))</f>
        <v>0</v>
      </c>
      <c r="AC87">
        <f>(AD87/AE87*100)</f>
        <v>0</v>
      </c>
      <c r="AD87">
        <f>CU87*(CZ87+DA87)/1000</f>
        <v>0</v>
      </c>
      <c r="AE87">
        <f>0.61365*exp(17.502*DB87/(240.97+DB87))</f>
        <v>0</v>
      </c>
      <c r="AF87">
        <f>(AB87-CU87*(CZ87+DA87)/1000)</f>
        <v>0</v>
      </c>
      <c r="AG87">
        <f>(-N87*44100)</f>
        <v>0</v>
      </c>
      <c r="AH87">
        <f>2*29.3*V87*0.92*(DB87-AA87)</f>
        <v>0</v>
      </c>
      <c r="AI87">
        <f>2*0.95*5.67E-8*(((DB87+$B$7)+273)^4-(AA87+273)^4)</f>
        <v>0</v>
      </c>
      <c r="AJ87">
        <f>Y87+AI87+AG87+AH87</f>
        <v>0</v>
      </c>
      <c r="AK87">
        <v>0</v>
      </c>
      <c r="AL87">
        <v>0</v>
      </c>
      <c r="AM87">
        <f>IF(AK87*$H$13&gt;=AO87,1.0,(AO87/(AO87-AK87*$H$13)))</f>
        <v>0</v>
      </c>
      <c r="AN87">
        <f>(AM87-1)*100</f>
        <v>0</v>
      </c>
      <c r="AO87">
        <f>MAX(0,($B$13+$C$13*DG87)/(1+$D$13*DG87)*CZ87/(DB87+273)*$E$13)</f>
        <v>0</v>
      </c>
      <c r="AP87" t="s">
        <v>692</v>
      </c>
      <c r="AQ87">
        <v>10467.2</v>
      </c>
      <c r="AR87">
        <v>647.5075999999999</v>
      </c>
      <c r="AS87">
        <v>2417.9</v>
      </c>
      <c r="AT87">
        <f>1-AR87/AS87</f>
        <v>0</v>
      </c>
      <c r="AU87">
        <v>-2.2630982695351</v>
      </c>
      <c r="AV87" t="s">
        <v>696</v>
      </c>
      <c r="AW87">
        <v>10483.9</v>
      </c>
      <c r="AX87">
        <v>742.6588461538462</v>
      </c>
      <c r="AY87">
        <v>854.48</v>
      </c>
      <c r="AZ87">
        <f>1-AX87/AY87</f>
        <v>0</v>
      </c>
      <c r="BA87">
        <v>0.5</v>
      </c>
      <c r="BB87">
        <f>CK87</f>
        <v>0</v>
      </c>
      <c r="BC87">
        <f>P87</f>
        <v>0</v>
      </c>
      <c r="BD87">
        <f>AZ87*BA87*BB87</f>
        <v>0</v>
      </c>
      <c r="BE87">
        <f>(BC87-AU87)/BB87</f>
        <v>0</v>
      </c>
      <c r="BF87">
        <f>(AS87-AY87)/AY87</f>
        <v>0</v>
      </c>
      <c r="BG87">
        <f>AR87/(AT87+AR87/AY87)</f>
        <v>0</v>
      </c>
      <c r="BH87" t="s">
        <v>411</v>
      </c>
      <c r="BI87">
        <v>0</v>
      </c>
      <c r="BJ87">
        <f>IF(BI87&lt;&gt;0, BI87, BG87)</f>
        <v>0</v>
      </c>
      <c r="BK87">
        <f>1-BJ87/AY87</f>
        <v>0</v>
      </c>
      <c r="BL87">
        <f>(AY87-AX87)/(AY87-BJ87)</f>
        <v>0</v>
      </c>
      <c r="BM87">
        <f>(AS87-AY87)/(AS87-BJ87)</f>
        <v>0</v>
      </c>
      <c r="BN87">
        <f>(AY87-AX87)/(AY87-AR87)</f>
        <v>0</v>
      </c>
      <c r="BO87">
        <f>(AS87-AY87)/(AS87-AR87)</f>
        <v>0</v>
      </c>
      <c r="BP87">
        <f>(BL87*BJ87/AX87)</f>
        <v>0</v>
      </c>
      <c r="BQ87">
        <f>(1-BP87)</f>
        <v>0</v>
      </c>
      <c r="BR87" t="s">
        <v>411</v>
      </c>
      <c r="BS87" t="s">
        <v>411</v>
      </c>
      <c r="BT87" t="s">
        <v>411</v>
      </c>
      <c r="BU87" t="s">
        <v>411</v>
      </c>
      <c r="BV87" t="s">
        <v>411</v>
      </c>
      <c r="BW87" t="s">
        <v>411</v>
      </c>
      <c r="BX87" t="s">
        <v>411</v>
      </c>
      <c r="BY87" t="s">
        <v>411</v>
      </c>
      <c r="BZ87" t="s">
        <v>411</v>
      </c>
      <c r="CA87" t="s">
        <v>411</v>
      </c>
      <c r="CB87" t="s">
        <v>411</v>
      </c>
      <c r="CC87" t="s">
        <v>411</v>
      </c>
      <c r="CD87" t="s">
        <v>411</v>
      </c>
      <c r="CE87" t="s">
        <v>411</v>
      </c>
      <c r="CF87" t="s">
        <v>411</v>
      </c>
      <c r="CG87" t="s">
        <v>411</v>
      </c>
      <c r="CH87" t="s">
        <v>411</v>
      </c>
      <c r="CI87" t="s">
        <v>411</v>
      </c>
      <c r="CJ87">
        <f>$B$11*DH87+$C$11*DI87+$F$11*DT87*(1-DW87)</f>
        <v>0</v>
      </c>
      <c r="CK87">
        <f>CJ87*CL87</f>
        <v>0</v>
      </c>
      <c r="CL87">
        <f>($B$11*$D$9+$C$11*$D$9+$F$11*((EG87+DY87)/MAX(EG87+DY87+EH87, 0.1)*$I$9+EH87/MAX(EG87+DY87+EH87, 0.1)*$J$9))/($B$11+$C$11+$F$11)</f>
        <v>0</v>
      </c>
      <c r="CM87">
        <f>($B$11*$K$9+$C$11*$K$9+$F$11*((EG87+DY87)/MAX(EG87+DY87+EH87, 0.1)*$P$9+EH87/MAX(EG87+DY87+EH87, 0.1)*$Q$9))/($B$11+$C$11+$F$11)</f>
        <v>0</v>
      </c>
      <c r="CN87">
        <v>6</v>
      </c>
      <c r="CO87">
        <v>0.5</v>
      </c>
      <c r="CP87" t="s">
        <v>413</v>
      </c>
      <c r="CQ87">
        <v>2</v>
      </c>
      <c r="CR87">
        <v>1690563913</v>
      </c>
      <c r="CS87">
        <v>391.37</v>
      </c>
      <c r="CT87">
        <v>400.08</v>
      </c>
      <c r="CU87">
        <v>24.0875</v>
      </c>
      <c r="CV87">
        <v>22.9672</v>
      </c>
      <c r="CW87">
        <v>390.189</v>
      </c>
      <c r="CX87">
        <v>23.8005</v>
      </c>
      <c r="CY87">
        <v>600.09</v>
      </c>
      <c r="CZ87">
        <v>101.298</v>
      </c>
      <c r="DA87">
        <v>0.100096</v>
      </c>
      <c r="DB87">
        <v>27.6654</v>
      </c>
      <c r="DC87">
        <v>28.002</v>
      </c>
      <c r="DD87">
        <v>999.9</v>
      </c>
      <c r="DE87">
        <v>0</v>
      </c>
      <c r="DF87">
        <v>0</v>
      </c>
      <c r="DG87">
        <v>9987.5</v>
      </c>
      <c r="DH87">
        <v>0</v>
      </c>
      <c r="DI87">
        <v>1778.46</v>
      </c>
      <c r="DJ87">
        <v>-8.709720000000001</v>
      </c>
      <c r="DK87">
        <v>401.046</v>
      </c>
      <c r="DL87">
        <v>409.485</v>
      </c>
      <c r="DM87">
        <v>1.15969</v>
      </c>
      <c r="DN87">
        <v>400.08</v>
      </c>
      <c r="DO87">
        <v>22.9672</v>
      </c>
      <c r="DP87">
        <v>2.444</v>
      </c>
      <c r="DQ87">
        <v>2.32652</v>
      </c>
      <c r="DR87">
        <v>20.6583</v>
      </c>
      <c r="DS87">
        <v>19.8612</v>
      </c>
      <c r="DT87">
        <v>1500.05</v>
      </c>
      <c r="DU87">
        <v>0.973001</v>
      </c>
      <c r="DV87">
        <v>0.0269986</v>
      </c>
      <c r="DW87">
        <v>0</v>
      </c>
      <c r="DX87">
        <v>739.99</v>
      </c>
      <c r="DY87">
        <v>4.99931</v>
      </c>
      <c r="DZ87">
        <v>12585.5</v>
      </c>
      <c r="EA87">
        <v>13259.7</v>
      </c>
      <c r="EB87">
        <v>37.125</v>
      </c>
      <c r="EC87">
        <v>40.312</v>
      </c>
      <c r="ED87">
        <v>37.875</v>
      </c>
      <c r="EE87">
        <v>40.187</v>
      </c>
      <c r="EF87">
        <v>38.625</v>
      </c>
      <c r="EG87">
        <v>1454.69</v>
      </c>
      <c r="EH87">
        <v>40.36</v>
      </c>
      <c r="EI87">
        <v>0</v>
      </c>
      <c r="EJ87">
        <v>129.5999999046326</v>
      </c>
      <c r="EK87">
        <v>0</v>
      </c>
      <c r="EL87">
        <v>742.6588461538462</v>
      </c>
      <c r="EM87">
        <v>-23.90256410926002</v>
      </c>
      <c r="EN87">
        <v>-331.2205130514217</v>
      </c>
      <c r="EO87">
        <v>12618.35384615385</v>
      </c>
      <c r="EP87">
        <v>15</v>
      </c>
      <c r="EQ87">
        <v>1690563936.5</v>
      </c>
      <c r="ER87" t="s">
        <v>697</v>
      </c>
      <c r="ES87">
        <v>1690563800</v>
      </c>
      <c r="ET87">
        <v>1690563936.5</v>
      </c>
      <c r="EU87">
        <v>60</v>
      </c>
      <c r="EV87">
        <v>-0.014</v>
      </c>
      <c r="EW87">
        <v>-0.001</v>
      </c>
      <c r="EX87">
        <v>1.179</v>
      </c>
      <c r="EY87">
        <v>0.287</v>
      </c>
      <c r="EZ87">
        <v>410</v>
      </c>
      <c r="FA87">
        <v>23</v>
      </c>
      <c r="FB87">
        <v>0.43</v>
      </c>
      <c r="FC87">
        <v>0.11</v>
      </c>
      <c r="FD87">
        <v>-8.608974878048782</v>
      </c>
      <c r="FE87">
        <v>-0.7157412543554218</v>
      </c>
      <c r="FF87">
        <v>0.08734905824452054</v>
      </c>
      <c r="FG87">
        <v>1</v>
      </c>
      <c r="FH87">
        <v>391.3502580645161</v>
      </c>
      <c r="FI87">
        <v>0.1345645161278724</v>
      </c>
      <c r="FJ87">
        <v>0.0291170803901674</v>
      </c>
      <c r="FK87">
        <v>1</v>
      </c>
      <c r="FL87">
        <v>1.167420707317073</v>
      </c>
      <c r="FM87">
        <v>0.416785191637633</v>
      </c>
      <c r="FN87">
        <v>0.05691491126587252</v>
      </c>
      <c r="FO87">
        <v>1</v>
      </c>
      <c r="FP87">
        <v>24.20497419354839</v>
      </c>
      <c r="FQ87">
        <v>-0.1466322580645244</v>
      </c>
      <c r="FR87">
        <v>0.03102157384312532</v>
      </c>
      <c r="FS87">
        <v>1</v>
      </c>
      <c r="FT87">
        <v>4</v>
      </c>
      <c r="FU87">
        <v>4</v>
      </c>
      <c r="FV87" t="s">
        <v>415</v>
      </c>
      <c r="FW87">
        <v>3.17423</v>
      </c>
      <c r="FX87">
        <v>2.79695</v>
      </c>
      <c r="FY87">
        <v>0.0987103</v>
      </c>
      <c r="FZ87">
        <v>0.101142</v>
      </c>
      <c r="GA87">
        <v>0.119829</v>
      </c>
      <c r="GB87">
        <v>0.116905</v>
      </c>
      <c r="GC87">
        <v>27984.6</v>
      </c>
      <c r="GD87">
        <v>22250.9</v>
      </c>
      <c r="GE87">
        <v>29034.8</v>
      </c>
      <c r="GF87">
        <v>24262.6</v>
      </c>
      <c r="GG87">
        <v>32505.5</v>
      </c>
      <c r="GH87">
        <v>31268.2</v>
      </c>
      <c r="GI87">
        <v>40058.3</v>
      </c>
      <c r="GJ87">
        <v>39589</v>
      </c>
      <c r="GK87">
        <v>2.1289</v>
      </c>
      <c r="GL87">
        <v>1.8145</v>
      </c>
      <c r="GM87">
        <v>0.0423491</v>
      </c>
      <c r="GN87">
        <v>0</v>
      </c>
      <c r="GO87">
        <v>27.3102</v>
      </c>
      <c r="GP87">
        <v>999.9</v>
      </c>
      <c r="GQ87">
        <v>53.8</v>
      </c>
      <c r="GR87">
        <v>34.9</v>
      </c>
      <c r="GS87">
        <v>29.8356</v>
      </c>
      <c r="GT87">
        <v>62.3324</v>
      </c>
      <c r="GU87">
        <v>33.3614</v>
      </c>
      <c r="GV87">
        <v>1</v>
      </c>
      <c r="GW87">
        <v>0.254878</v>
      </c>
      <c r="GX87">
        <v>3.22004</v>
      </c>
      <c r="GY87">
        <v>20.2364</v>
      </c>
      <c r="GZ87">
        <v>5.22358</v>
      </c>
      <c r="HA87">
        <v>11.9141</v>
      </c>
      <c r="HB87">
        <v>4.9638</v>
      </c>
      <c r="HC87">
        <v>3.292</v>
      </c>
      <c r="HD87">
        <v>9999</v>
      </c>
      <c r="HE87">
        <v>9999</v>
      </c>
      <c r="HF87">
        <v>9999</v>
      </c>
      <c r="HG87">
        <v>999.9</v>
      </c>
      <c r="HH87">
        <v>1.87705</v>
      </c>
      <c r="HI87">
        <v>1.87531</v>
      </c>
      <c r="HJ87">
        <v>1.87408</v>
      </c>
      <c r="HK87">
        <v>1.87328</v>
      </c>
      <c r="HL87">
        <v>1.87469</v>
      </c>
      <c r="HM87">
        <v>1.86966</v>
      </c>
      <c r="HN87">
        <v>1.87393</v>
      </c>
      <c r="HO87">
        <v>1.87897</v>
      </c>
      <c r="HP87">
        <v>0</v>
      </c>
      <c r="HQ87">
        <v>0</v>
      </c>
      <c r="HR87">
        <v>0</v>
      </c>
      <c r="HS87">
        <v>0</v>
      </c>
      <c r="HT87" t="s">
        <v>416</v>
      </c>
      <c r="HU87" t="s">
        <v>417</v>
      </c>
      <c r="HV87" t="s">
        <v>418</v>
      </c>
      <c r="HW87" t="s">
        <v>419</v>
      </c>
      <c r="HX87" t="s">
        <v>419</v>
      </c>
      <c r="HY87" t="s">
        <v>418</v>
      </c>
      <c r="HZ87">
        <v>0</v>
      </c>
      <c r="IA87">
        <v>100</v>
      </c>
      <c r="IB87">
        <v>100</v>
      </c>
      <c r="IC87">
        <v>1.181</v>
      </c>
      <c r="ID87">
        <v>0.287</v>
      </c>
      <c r="IE87">
        <v>1.07264933884752</v>
      </c>
      <c r="IF87">
        <v>0.0006505169527216642</v>
      </c>
      <c r="IG87">
        <v>-9.946525650119643E-07</v>
      </c>
      <c r="IH87">
        <v>9.726639054903232E-11</v>
      </c>
      <c r="II87">
        <v>-0.07180652540658836</v>
      </c>
      <c r="IJ87">
        <v>-0.001002495894158835</v>
      </c>
      <c r="IK87">
        <v>0.0007384742138202362</v>
      </c>
      <c r="IL87">
        <v>2.770066711642725E-07</v>
      </c>
      <c r="IM87">
        <v>0</v>
      </c>
      <c r="IN87">
        <v>1810</v>
      </c>
      <c r="IO87">
        <v>1</v>
      </c>
      <c r="IP87">
        <v>29</v>
      </c>
      <c r="IQ87">
        <v>1.9</v>
      </c>
      <c r="IR87">
        <v>11.8</v>
      </c>
      <c r="IS87">
        <v>1.05835</v>
      </c>
      <c r="IT87">
        <v>2.44141</v>
      </c>
      <c r="IU87">
        <v>1.42578</v>
      </c>
      <c r="IV87">
        <v>2.26562</v>
      </c>
      <c r="IW87">
        <v>1.54785</v>
      </c>
      <c r="IX87">
        <v>2.41821</v>
      </c>
      <c r="IY87">
        <v>37.8195</v>
      </c>
      <c r="IZ87">
        <v>14.0707</v>
      </c>
      <c r="JA87">
        <v>18</v>
      </c>
      <c r="JB87">
        <v>630.252</v>
      </c>
      <c r="JC87">
        <v>417.909</v>
      </c>
      <c r="JD87">
        <v>24.2275</v>
      </c>
      <c r="JE87">
        <v>30.3049</v>
      </c>
      <c r="JF87">
        <v>30.0034</v>
      </c>
      <c r="JG87">
        <v>30.1914</v>
      </c>
      <c r="JH87">
        <v>30.1327</v>
      </c>
      <c r="JI87">
        <v>21.2075</v>
      </c>
      <c r="JJ87">
        <v>24.2356</v>
      </c>
      <c r="JK87">
        <v>79.89149999999999</v>
      </c>
      <c r="JL87">
        <v>24.1589</v>
      </c>
      <c r="JM87">
        <v>400</v>
      </c>
      <c r="JN87">
        <v>23.0991</v>
      </c>
      <c r="JO87">
        <v>94.61360000000001</v>
      </c>
      <c r="JP87">
        <v>100.718</v>
      </c>
    </row>
    <row r="88" spans="1:276">
      <c r="A88">
        <v>72</v>
      </c>
      <c r="B88">
        <v>1690564039.5</v>
      </c>
      <c r="C88">
        <v>9997.5</v>
      </c>
      <c r="D88" t="s">
        <v>698</v>
      </c>
      <c r="E88" t="s">
        <v>699</v>
      </c>
      <c r="F88" t="s">
        <v>407</v>
      </c>
      <c r="I88" t="s">
        <v>668</v>
      </c>
      <c r="K88" t="s">
        <v>669</v>
      </c>
      <c r="L88" t="s">
        <v>670</v>
      </c>
      <c r="M88">
        <v>1690564039.5</v>
      </c>
      <c r="N88">
        <f>(O88)/1000</f>
        <v>0</v>
      </c>
      <c r="O88">
        <f>1000*CY88*AM88*(CU88-CV88)/(100*CN88*(1000-AM88*CU88))</f>
        <v>0</v>
      </c>
      <c r="P88">
        <f>CY88*AM88*(CT88-CS88*(1000-AM88*CV88)/(1000-AM88*CU88))/(100*CN88)</f>
        <v>0</v>
      </c>
      <c r="Q88">
        <f>CS88 - IF(AM88&gt;1, P88*CN88*100.0/(AO88*DG88), 0)</f>
        <v>0</v>
      </c>
      <c r="R88">
        <f>((X88-N88/2)*Q88-P88)/(X88+N88/2)</f>
        <v>0</v>
      </c>
      <c r="S88">
        <f>R88*(CZ88+DA88)/1000.0</f>
        <v>0</v>
      </c>
      <c r="T88">
        <f>(CS88 - IF(AM88&gt;1, P88*CN88*100.0/(AO88*DG88), 0))*(CZ88+DA88)/1000.0</f>
        <v>0</v>
      </c>
      <c r="U88">
        <f>2.0/((1/W88-1/V88)+SIGN(W88)*SQRT((1/W88-1/V88)*(1/W88-1/V88) + 4*CO88/((CO88+1)*(CO88+1))*(2*1/W88*1/V88-1/V88*1/V88)))</f>
        <v>0</v>
      </c>
      <c r="V88">
        <f>IF(LEFT(CP88,1)&lt;&gt;"0",IF(LEFT(CP88,1)="1",3.0,CQ88),$D$5+$E$5*(DG88*CZ88/($K$5*1000))+$F$5*(DG88*CZ88/($K$5*1000))*MAX(MIN(CN88,$J$5),$I$5)*MAX(MIN(CN88,$J$5),$I$5)+$G$5*MAX(MIN(CN88,$J$5),$I$5)*(DG88*CZ88/($K$5*1000))+$H$5*(DG88*CZ88/($K$5*1000))*(DG88*CZ88/($K$5*1000)))</f>
        <v>0</v>
      </c>
      <c r="W88">
        <f>N88*(1000-(1000*0.61365*exp(17.502*AA88/(240.97+AA88))/(CZ88+DA88)+CU88)/2)/(1000*0.61365*exp(17.502*AA88/(240.97+AA88))/(CZ88+DA88)-CU88)</f>
        <v>0</v>
      </c>
      <c r="X88">
        <f>1/((CO88+1)/(U88/1.6)+1/(V88/1.37)) + CO88/((CO88+1)/(U88/1.6) + CO88/(V88/1.37))</f>
        <v>0</v>
      </c>
      <c r="Y88">
        <f>(CJ88*CM88)</f>
        <v>0</v>
      </c>
      <c r="Z88">
        <f>(DB88+(Y88+2*0.95*5.67E-8*(((DB88+$B$7)+273)^4-(DB88+273)^4)-44100*N88)/(1.84*29.3*V88+8*0.95*5.67E-8*(DB88+273)^3))</f>
        <v>0</v>
      </c>
      <c r="AA88">
        <f>($C$7*DC88+$D$7*DD88+$E$7*Z88)</f>
        <v>0</v>
      </c>
      <c r="AB88">
        <f>0.61365*exp(17.502*AA88/(240.97+AA88))</f>
        <v>0</v>
      </c>
      <c r="AC88">
        <f>(AD88/AE88*100)</f>
        <v>0</v>
      </c>
      <c r="AD88">
        <f>CU88*(CZ88+DA88)/1000</f>
        <v>0</v>
      </c>
      <c r="AE88">
        <f>0.61365*exp(17.502*DB88/(240.97+DB88))</f>
        <v>0</v>
      </c>
      <c r="AF88">
        <f>(AB88-CU88*(CZ88+DA88)/1000)</f>
        <v>0</v>
      </c>
      <c r="AG88">
        <f>(-N88*44100)</f>
        <v>0</v>
      </c>
      <c r="AH88">
        <f>2*29.3*V88*0.92*(DB88-AA88)</f>
        <v>0</v>
      </c>
      <c r="AI88">
        <f>2*0.95*5.67E-8*(((DB88+$B$7)+273)^4-(AA88+273)^4)</f>
        <v>0</v>
      </c>
      <c r="AJ88">
        <f>Y88+AI88+AG88+AH88</f>
        <v>0</v>
      </c>
      <c r="AK88">
        <v>0</v>
      </c>
      <c r="AL88">
        <v>0</v>
      </c>
      <c r="AM88">
        <f>IF(AK88*$H$13&gt;=AO88,1.0,(AO88/(AO88-AK88*$H$13)))</f>
        <v>0</v>
      </c>
      <c r="AN88">
        <f>(AM88-1)*100</f>
        <v>0</v>
      </c>
      <c r="AO88">
        <f>MAX(0,($B$13+$C$13*DG88)/(1+$D$13*DG88)*CZ88/(DB88+273)*$E$13)</f>
        <v>0</v>
      </c>
      <c r="AP88" t="s">
        <v>692</v>
      </c>
      <c r="AQ88">
        <v>10467.2</v>
      </c>
      <c r="AR88">
        <v>647.5075999999999</v>
      </c>
      <c r="AS88">
        <v>2417.9</v>
      </c>
      <c r="AT88">
        <f>1-AR88/AS88</f>
        <v>0</v>
      </c>
      <c r="AU88">
        <v>-2.2630982695351</v>
      </c>
      <c r="AV88" t="s">
        <v>700</v>
      </c>
      <c r="AW88">
        <v>10483.1</v>
      </c>
      <c r="AX88">
        <v>734.50708</v>
      </c>
      <c r="AY88">
        <v>844.89</v>
      </c>
      <c r="AZ88">
        <f>1-AX88/AY88</f>
        <v>0</v>
      </c>
      <c r="BA88">
        <v>0.5</v>
      </c>
      <c r="BB88">
        <f>CK88</f>
        <v>0</v>
      </c>
      <c r="BC88">
        <f>P88</f>
        <v>0</v>
      </c>
      <c r="BD88">
        <f>AZ88*BA88*BB88</f>
        <v>0</v>
      </c>
      <c r="BE88">
        <f>(BC88-AU88)/BB88</f>
        <v>0</v>
      </c>
      <c r="BF88">
        <f>(AS88-AY88)/AY88</f>
        <v>0</v>
      </c>
      <c r="BG88">
        <f>AR88/(AT88+AR88/AY88)</f>
        <v>0</v>
      </c>
      <c r="BH88" t="s">
        <v>411</v>
      </c>
      <c r="BI88">
        <v>0</v>
      </c>
      <c r="BJ88">
        <f>IF(BI88&lt;&gt;0, BI88, BG88)</f>
        <v>0</v>
      </c>
      <c r="BK88">
        <f>1-BJ88/AY88</f>
        <v>0</v>
      </c>
      <c r="BL88">
        <f>(AY88-AX88)/(AY88-BJ88)</f>
        <v>0</v>
      </c>
      <c r="BM88">
        <f>(AS88-AY88)/(AS88-BJ88)</f>
        <v>0</v>
      </c>
      <c r="BN88">
        <f>(AY88-AX88)/(AY88-AR88)</f>
        <v>0</v>
      </c>
      <c r="BO88">
        <f>(AS88-AY88)/(AS88-AR88)</f>
        <v>0</v>
      </c>
      <c r="BP88">
        <f>(BL88*BJ88/AX88)</f>
        <v>0</v>
      </c>
      <c r="BQ88">
        <f>(1-BP88)</f>
        <v>0</v>
      </c>
      <c r="BR88" t="s">
        <v>411</v>
      </c>
      <c r="BS88" t="s">
        <v>411</v>
      </c>
      <c r="BT88" t="s">
        <v>411</v>
      </c>
      <c r="BU88" t="s">
        <v>411</v>
      </c>
      <c r="BV88" t="s">
        <v>411</v>
      </c>
      <c r="BW88" t="s">
        <v>411</v>
      </c>
      <c r="BX88" t="s">
        <v>411</v>
      </c>
      <c r="BY88" t="s">
        <v>411</v>
      </c>
      <c r="BZ88" t="s">
        <v>411</v>
      </c>
      <c r="CA88" t="s">
        <v>411</v>
      </c>
      <c r="CB88" t="s">
        <v>411</v>
      </c>
      <c r="CC88" t="s">
        <v>411</v>
      </c>
      <c r="CD88" t="s">
        <v>411</v>
      </c>
      <c r="CE88" t="s">
        <v>411</v>
      </c>
      <c r="CF88" t="s">
        <v>411</v>
      </c>
      <c r="CG88" t="s">
        <v>411</v>
      </c>
      <c r="CH88" t="s">
        <v>411</v>
      </c>
      <c r="CI88" t="s">
        <v>411</v>
      </c>
      <c r="CJ88">
        <f>$B$11*DH88+$C$11*DI88+$F$11*DT88*(1-DW88)</f>
        <v>0</v>
      </c>
      <c r="CK88">
        <f>CJ88*CL88</f>
        <v>0</v>
      </c>
      <c r="CL88">
        <f>($B$11*$D$9+$C$11*$D$9+$F$11*((EG88+DY88)/MAX(EG88+DY88+EH88, 0.1)*$I$9+EH88/MAX(EG88+DY88+EH88, 0.1)*$J$9))/($B$11+$C$11+$F$11)</f>
        <v>0</v>
      </c>
      <c r="CM88">
        <f>($B$11*$K$9+$C$11*$K$9+$F$11*((EG88+DY88)/MAX(EG88+DY88+EH88, 0.1)*$P$9+EH88/MAX(EG88+DY88+EH88, 0.1)*$Q$9))/($B$11+$C$11+$F$11)</f>
        <v>0</v>
      </c>
      <c r="CN88">
        <v>6</v>
      </c>
      <c r="CO88">
        <v>0.5</v>
      </c>
      <c r="CP88" t="s">
        <v>413</v>
      </c>
      <c r="CQ88">
        <v>2</v>
      </c>
      <c r="CR88">
        <v>1690564039.5</v>
      </c>
      <c r="CS88">
        <v>293.764</v>
      </c>
      <c r="CT88">
        <v>299.935</v>
      </c>
      <c r="CU88">
        <v>24.0359</v>
      </c>
      <c r="CV88">
        <v>22.9477</v>
      </c>
      <c r="CW88">
        <v>292.593</v>
      </c>
      <c r="CX88">
        <v>23.7137</v>
      </c>
      <c r="CY88">
        <v>600.074</v>
      </c>
      <c r="CZ88">
        <v>101.295</v>
      </c>
      <c r="DA88">
        <v>0.099762</v>
      </c>
      <c r="DB88">
        <v>27.652</v>
      </c>
      <c r="DC88">
        <v>27.989</v>
      </c>
      <c r="DD88">
        <v>999.9</v>
      </c>
      <c r="DE88">
        <v>0</v>
      </c>
      <c r="DF88">
        <v>0</v>
      </c>
      <c r="DG88">
        <v>10005</v>
      </c>
      <c r="DH88">
        <v>0</v>
      </c>
      <c r="DI88">
        <v>1782.28</v>
      </c>
      <c r="DJ88">
        <v>-6.16223</v>
      </c>
      <c r="DK88">
        <v>301.008</v>
      </c>
      <c r="DL88">
        <v>306.98</v>
      </c>
      <c r="DM88">
        <v>1.08829</v>
      </c>
      <c r="DN88">
        <v>299.935</v>
      </c>
      <c r="DO88">
        <v>22.9477</v>
      </c>
      <c r="DP88">
        <v>2.43472</v>
      </c>
      <c r="DQ88">
        <v>2.32448</v>
      </c>
      <c r="DR88">
        <v>20.5966</v>
      </c>
      <c r="DS88">
        <v>19.8471</v>
      </c>
      <c r="DT88">
        <v>1500.07</v>
      </c>
      <c r="DU88">
        <v>0.973001</v>
      </c>
      <c r="DV88">
        <v>0.0269986</v>
      </c>
      <c r="DW88">
        <v>0</v>
      </c>
      <c r="DX88">
        <v>734.357</v>
      </c>
      <c r="DY88">
        <v>4.99931</v>
      </c>
      <c r="DZ88">
        <v>12479.6</v>
      </c>
      <c r="EA88">
        <v>13259.9</v>
      </c>
      <c r="EB88">
        <v>37.625</v>
      </c>
      <c r="EC88">
        <v>39.5</v>
      </c>
      <c r="ED88">
        <v>38</v>
      </c>
      <c r="EE88">
        <v>39.125</v>
      </c>
      <c r="EF88">
        <v>38.875</v>
      </c>
      <c r="EG88">
        <v>1454.71</v>
      </c>
      <c r="EH88">
        <v>40.36</v>
      </c>
      <c r="EI88">
        <v>0</v>
      </c>
      <c r="EJ88">
        <v>126</v>
      </c>
      <c r="EK88">
        <v>0</v>
      </c>
      <c r="EL88">
        <v>734.50708</v>
      </c>
      <c r="EM88">
        <v>-0.747307705139294</v>
      </c>
      <c r="EN88">
        <v>-12.70000003644108</v>
      </c>
      <c r="EO88">
        <v>12497.22</v>
      </c>
      <c r="EP88">
        <v>15</v>
      </c>
      <c r="EQ88">
        <v>1690564057</v>
      </c>
      <c r="ER88" t="s">
        <v>701</v>
      </c>
      <c r="ES88">
        <v>1690564057</v>
      </c>
      <c r="ET88">
        <v>1690563936.5</v>
      </c>
      <c r="EU88">
        <v>61</v>
      </c>
      <c r="EV88">
        <v>-0.01</v>
      </c>
      <c r="EW88">
        <v>-0.001</v>
      </c>
      <c r="EX88">
        <v>1.171</v>
      </c>
      <c r="EY88">
        <v>0.287</v>
      </c>
      <c r="EZ88">
        <v>300</v>
      </c>
      <c r="FA88">
        <v>23</v>
      </c>
      <c r="FB88">
        <v>0.36</v>
      </c>
      <c r="FC88">
        <v>0.11</v>
      </c>
      <c r="FD88">
        <v>-6.156723250000001</v>
      </c>
      <c r="FE88">
        <v>-0.04232003752344096</v>
      </c>
      <c r="FF88">
        <v>0.0322029557174105</v>
      </c>
      <c r="FG88">
        <v>1</v>
      </c>
      <c r="FH88">
        <v>293.8099000000001</v>
      </c>
      <c r="FI88">
        <v>0.04674527252598223</v>
      </c>
      <c r="FJ88">
        <v>0.01300346107773075</v>
      </c>
      <c r="FK88">
        <v>1</v>
      </c>
      <c r="FL88">
        <v>1.11935725</v>
      </c>
      <c r="FM88">
        <v>-0.4592824390243895</v>
      </c>
      <c r="FN88">
        <v>0.05015117595767321</v>
      </c>
      <c r="FO88">
        <v>1</v>
      </c>
      <c r="FP88">
        <v>23.90347666666667</v>
      </c>
      <c r="FQ88">
        <v>0.8847403781980234</v>
      </c>
      <c r="FR88">
        <v>0.06453958828157745</v>
      </c>
      <c r="FS88">
        <v>1</v>
      </c>
      <c r="FT88">
        <v>4</v>
      </c>
      <c r="FU88">
        <v>4</v>
      </c>
      <c r="FV88" t="s">
        <v>415</v>
      </c>
      <c r="FW88">
        <v>3.17393</v>
      </c>
      <c r="FX88">
        <v>2.79676</v>
      </c>
      <c r="FY88">
        <v>0.0783532</v>
      </c>
      <c r="FZ88">
        <v>0.0803909</v>
      </c>
      <c r="GA88">
        <v>0.119465</v>
      </c>
      <c r="GB88">
        <v>0.116782</v>
      </c>
      <c r="GC88">
        <v>28601.1</v>
      </c>
      <c r="GD88">
        <v>22755.1</v>
      </c>
      <c r="GE88">
        <v>29020</v>
      </c>
      <c r="GF88">
        <v>24253.2</v>
      </c>
      <c r="GG88">
        <v>32503.4</v>
      </c>
      <c r="GH88">
        <v>31260.4</v>
      </c>
      <c r="GI88">
        <v>40039</v>
      </c>
      <c r="GJ88">
        <v>39573.9</v>
      </c>
      <c r="GK88">
        <v>2.12703</v>
      </c>
      <c r="GL88">
        <v>1.8108</v>
      </c>
      <c r="GM88">
        <v>0.0708699</v>
      </c>
      <c r="GN88">
        <v>0</v>
      </c>
      <c r="GO88">
        <v>26.8308</v>
      </c>
      <c r="GP88">
        <v>999.9</v>
      </c>
      <c r="GQ88">
        <v>53.4</v>
      </c>
      <c r="GR88">
        <v>35.1</v>
      </c>
      <c r="GS88">
        <v>29.941</v>
      </c>
      <c r="GT88">
        <v>61.8824</v>
      </c>
      <c r="GU88">
        <v>33.2973</v>
      </c>
      <c r="GV88">
        <v>1</v>
      </c>
      <c r="GW88">
        <v>0.266113</v>
      </c>
      <c r="GX88">
        <v>0.687015</v>
      </c>
      <c r="GY88">
        <v>20.265</v>
      </c>
      <c r="GZ88">
        <v>5.22223</v>
      </c>
      <c r="HA88">
        <v>11.9141</v>
      </c>
      <c r="HB88">
        <v>4.9632</v>
      </c>
      <c r="HC88">
        <v>3.2914</v>
      </c>
      <c r="HD88">
        <v>9999</v>
      </c>
      <c r="HE88">
        <v>9999</v>
      </c>
      <c r="HF88">
        <v>9999</v>
      </c>
      <c r="HG88">
        <v>999.9</v>
      </c>
      <c r="HH88">
        <v>1.87708</v>
      </c>
      <c r="HI88">
        <v>1.87531</v>
      </c>
      <c r="HJ88">
        <v>1.87409</v>
      </c>
      <c r="HK88">
        <v>1.87331</v>
      </c>
      <c r="HL88">
        <v>1.87471</v>
      </c>
      <c r="HM88">
        <v>1.86967</v>
      </c>
      <c r="HN88">
        <v>1.87393</v>
      </c>
      <c r="HO88">
        <v>1.87897</v>
      </c>
      <c r="HP88">
        <v>0</v>
      </c>
      <c r="HQ88">
        <v>0</v>
      </c>
      <c r="HR88">
        <v>0</v>
      </c>
      <c r="HS88">
        <v>0</v>
      </c>
      <c r="HT88" t="s">
        <v>416</v>
      </c>
      <c r="HU88" t="s">
        <v>417</v>
      </c>
      <c r="HV88" t="s">
        <v>418</v>
      </c>
      <c r="HW88" t="s">
        <v>419</v>
      </c>
      <c r="HX88" t="s">
        <v>419</v>
      </c>
      <c r="HY88" t="s">
        <v>418</v>
      </c>
      <c r="HZ88">
        <v>0</v>
      </c>
      <c r="IA88">
        <v>100</v>
      </c>
      <c r="IB88">
        <v>100</v>
      </c>
      <c r="IC88">
        <v>1.171</v>
      </c>
      <c r="ID88">
        <v>0.3222</v>
      </c>
      <c r="IE88">
        <v>1.07264933884752</v>
      </c>
      <c r="IF88">
        <v>0.0006505169527216642</v>
      </c>
      <c r="IG88">
        <v>-9.946525650119643E-07</v>
      </c>
      <c r="IH88">
        <v>9.726639054903232E-11</v>
      </c>
      <c r="II88">
        <v>-0.07298765877382865</v>
      </c>
      <c r="IJ88">
        <v>-0.001002495894158835</v>
      </c>
      <c r="IK88">
        <v>0.0007384742138202362</v>
      </c>
      <c r="IL88">
        <v>2.770066711642725E-07</v>
      </c>
      <c r="IM88">
        <v>0</v>
      </c>
      <c r="IN88">
        <v>1810</v>
      </c>
      <c r="IO88">
        <v>1</v>
      </c>
      <c r="IP88">
        <v>29</v>
      </c>
      <c r="IQ88">
        <v>4</v>
      </c>
      <c r="IR88">
        <v>1.7</v>
      </c>
      <c r="IS88">
        <v>0.841064</v>
      </c>
      <c r="IT88">
        <v>2.44995</v>
      </c>
      <c r="IU88">
        <v>1.42578</v>
      </c>
      <c r="IV88">
        <v>2.26562</v>
      </c>
      <c r="IW88">
        <v>1.54785</v>
      </c>
      <c r="IX88">
        <v>2.4292</v>
      </c>
      <c r="IY88">
        <v>37.8921</v>
      </c>
      <c r="IZ88">
        <v>14.0795</v>
      </c>
      <c r="JA88">
        <v>18</v>
      </c>
      <c r="JB88">
        <v>630.9</v>
      </c>
      <c r="JC88">
        <v>417.138</v>
      </c>
      <c r="JD88">
        <v>25.985</v>
      </c>
      <c r="JE88">
        <v>30.5359</v>
      </c>
      <c r="JF88">
        <v>30.0005</v>
      </c>
      <c r="JG88">
        <v>30.3943</v>
      </c>
      <c r="JH88">
        <v>30.3274</v>
      </c>
      <c r="JI88">
        <v>16.8438</v>
      </c>
      <c r="JJ88">
        <v>23.2016</v>
      </c>
      <c r="JK88">
        <v>78.00709999999999</v>
      </c>
      <c r="JL88">
        <v>25.9762</v>
      </c>
      <c r="JM88">
        <v>300</v>
      </c>
      <c r="JN88">
        <v>23.087</v>
      </c>
      <c r="JO88">
        <v>94.5668</v>
      </c>
      <c r="JP88">
        <v>100.679</v>
      </c>
    </row>
    <row r="89" spans="1:276">
      <c r="A89">
        <v>73</v>
      </c>
      <c r="B89">
        <v>1690564178</v>
      </c>
      <c r="C89">
        <v>10136</v>
      </c>
      <c r="D89" t="s">
        <v>702</v>
      </c>
      <c r="E89" t="s">
        <v>703</v>
      </c>
      <c r="F89" t="s">
        <v>407</v>
      </c>
      <c r="I89" t="s">
        <v>668</v>
      </c>
      <c r="K89" t="s">
        <v>669</v>
      </c>
      <c r="L89" t="s">
        <v>670</v>
      </c>
      <c r="M89">
        <v>1690564178</v>
      </c>
      <c r="N89">
        <f>(O89)/1000</f>
        <v>0</v>
      </c>
      <c r="O89">
        <f>1000*CY89*AM89*(CU89-CV89)/(100*CN89*(1000-AM89*CU89))</f>
        <v>0</v>
      </c>
      <c r="P89">
        <f>CY89*AM89*(CT89-CS89*(1000-AM89*CV89)/(1000-AM89*CU89))/(100*CN89)</f>
        <v>0</v>
      </c>
      <c r="Q89">
        <f>CS89 - IF(AM89&gt;1, P89*CN89*100.0/(AO89*DG89), 0)</f>
        <v>0</v>
      </c>
      <c r="R89">
        <f>((X89-N89/2)*Q89-P89)/(X89+N89/2)</f>
        <v>0</v>
      </c>
      <c r="S89">
        <f>R89*(CZ89+DA89)/1000.0</f>
        <v>0</v>
      </c>
      <c r="T89">
        <f>(CS89 - IF(AM89&gt;1, P89*CN89*100.0/(AO89*DG89), 0))*(CZ89+DA89)/1000.0</f>
        <v>0</v>
      </c>
      <c r="U89">
        <f>2.0/((1/W89-1/V89)+SIGN(W89)*SQRT((1/W89-1/V89)*(1/W89-1/V89) + 4*CO89/((CO89+1)*(CO89+1))*(2*1/W89*1/V89-1/V89*1/V89)))</f>
        <v>0</v>
      </c>
      <c r="V89">
        <f>IF(LEFT(CP89,1)&lt;&gt;"0",IF(LEFT(CP89,1)="1",3.0,CQ89),$D$5+$E$5*(DG89*CZ89/($K$5*1000))+$F$5*(DG89*CZ89/($K$5*1000))*MAX(MIN(CN89,$J$5),$I$5)*MAX(MIN(CN89,$J$5),$I$5)+$G$5*MAX(MIN(CN89,$J$5),$I$5)*(DG89*CZ89/($K$5*1000))+$H$5*(DG89*CZ89/($K$5*1000))*(DG89*CZ89/($K$5*1000)))</f>
        <v>0</v>
      </c>
      <c r="W89">
        <f>N89*(1000-(1000*0.61365*exp(17.502*AA89/(240.97+AA89))/(CZ89+DA89)+CU89)/2)/(1000*0.61365*exp(17.502*AA89/(240.97+AA89))/(CZ89+DA89)-CU89)</f>
        <v>0</v>
      </c>
      <c r="X89">
        <f>1/((CO89+1)/(U89/1.6)+1/(V89/1.37)) + CO89/((CO89+1)/(U89/1.6) + CO89/(V89/1.37))</f>
        <v>0</v>
      </c>
      <c r="Y89">
        <f>(CJ89*CM89)</f>
        <v>0</v>
      </c>
      <c r="Z89">
        <f>(DB89+(Y89+2*0.95*5.67E-8*(((DB89+$B$7)+273)^4-(DB89+273)^4)-44100*N89)/(1.84*29.3*V89+8*0.95*5.67E-8*(DB89+273)^3))</f>
        <v>0</v>
      </c>
      <c r="AA89">
        <f>($C$7*DC89+$D$7*DD89+$E$7*Z89)</f>
        <v>0</v>
      </c>
      <c r="AB89">
        <f>0.61365*exp(17.502*AA89/(240.97+AA89))</f>
        <v>0</v>
      </c>
      <c r="AC89">
        <f>(AD89/AE89*100)</f>
        <v>0</v>
      </c>
      <c r="AD89">
        <f>CU89*(CZ89+DA89)/1000</f>
        <v>0</v>
      </c>
      <c r="AE89">
        <f>0.61365*exp(17.502*DB89/(240.97+DB89))</f>
        <v>0</v>
      </c>
      <c r="AF89">
        <f>(AB89-CU89*(CZ89+DA89)/1000)</f>
        <v>0</v>
      </c>
      <c r="AG89">
        <f>(-N89*44100)</f>
        <v>0</v>
      </c>
      <c r="AH89">
        <f>2*29.3*V89*0.92*(DB89-AA89)</f>
        <v>0</v>
      </c>
      <c r="AI89">
        <f>2*0.95*5.67E-8*(((DB89+$B$7)+273)^4-(AA89+273)^4)</f>
        <v>0</v>
      </c>
      <c r="AJ89">
        <f>Y89+AI89+AG89+AH89</f>
        <v>0</v>
      </c>
      <c r="AK89">
        <v>0</v>
      </c>
      <c r="AL89">
        <v>0</v>
      </c>
      <c r="AM89">
        <f>IF(AK89*$H$13&gt;=AO89,1.0,(AO89/(AO89-AK89*$H$13)))</f>
        <v>0</v>
      </c>
      <c r="AN89">
        <f>(AM89-1)*100</f>
        <v>0</v>
      </c>
      <c r="AO89">
        <f>MAX(0,($B$13+$C$13*DG89)/(1+$D$13*DG89)*CZ89/(DB89+273)*$E$13)</f>
        <v>0</v>
      </c>
      <c r="AP89" t="s">
        <v>692</v>
      </c>
      <c r="AQ89">
        <v>10467.2</v>
      </c>
      <c r="AR89">
        <v>647.5075999999999</v>
      </c>
      <c r="AS89">
        <v>2417.9</v>
      </c>
      <c r="AT89">
        <f>1-AR89/AS89</f>
        <v>0</v>
      </c>
      <c r="AU89">
        <v>-2.2630982695351</v>
      </c>
      <c r="AV89" t="s">
        <v>704</v>
      </c>
      <c r="AW89">
        <v>10484.7</v>
      </c>
      <c r="AX89">
        <v>739.1497200000001</v>
      </c>
      <c r="AY89">
        <v>836.3200000000001</v>
      </c>
      <c r="AZ89">
        <f>1-AX89/AY89</f>
        <v>0</v>
      </c>
      <c r="BA89">
        <v>0.5</v>
      </c>
      <c r="BB89">
        <f>CK89</f>
        <v>0</v>
      </c>
      <c r="BC89">
        <f>P89</f>
        <v>0</v>
      </c>
      <c r="BD89">
        <f>AZ89*BA89*BB89</f>
        <v>0</v>
      </c>
      <c r="BE89">
        <f>(BC89-AU89)/BB89</f>
        <v>0</v>
      </c>
      <c r="BF89">
        <f>(AS89-AY89)/AY89</f>
        <v>0</v>
      </c>
      <c r="BG89">
        <f>AR89/(AT89+AR89/AY89)</f>
        <v>0</v>
      </c>
      <c r="BH89" t="s">
        <v>411</v>
      </c>
      <c r="BI89">
        <v>0</v>
      </c>
      <c r="BJ89">
        <f>IF(BI89&lt;&gt;0, BI89, BG89)</f>
        <v>0</v>
      </c>
      <c r="BK89">
        <f>1-BJ89/AY89</f>
        <v>0</v>
      </c>
      <c r="BL89">
        <f>(AY89-AX89)/(AY89-BJ89)</f>
        <v>0</v>
      </c>
      <c r="BM89">
        <f>(AS89-AY89)/(AS89-BJ89)</f>
        <v>0</v>
      </c>
      <c r="BN89">
        <f>(AY89-AX89)/(AY89-AR89)</f>
        <v>0</v>
      </c>
      <c r="BO89">
        <f>(AS89-AY89)/(AS89-AR89)</f>
        <v>0</v>
      </c>
      <c r="BP89">
        <f>(BL89*BJ89/AX89)</f>
        <v>0</v>
      </c>
      <c r="BQ89">
        <f>(1-BP89)</f>
        <v>0</v>
      </c>
      <c r="BR89" t="s">
        <v>411</v>
      </c>
      <c r="BS89" t="s">
        <v>411</v>
      </c>
      <c r="BT89" t="s">
        <v>411</v>
      </c>
      <c r="BU89" t="s">
        <v>411</v>
      </c>
      <c r="BV89" t="s">
        <v>411</v>
      </c>
      <c r="BW89" t="s">
        <v>411</v>
      </c>
      <c r="BX89" t="s">
        <v>411</v>
      </c>
      <c r="BY89" t="s">
        <v>411</v>
      </c>
      <c r="BZ89" t="s">
        <v>411</v>
      </c>
      <c r="CA89" t="s">
        <v>411</v>
      </c>
      <c r="CB89" t="s">
        <v>411</v>
      </c>
      <c r="CC89" t="s">
        <v>411</v>
      </c>
      <c r="CD89" t="s">
        <v>411</v>
      </c>
      <c r="CE89" t="s">
        <v>411</v>
      </c>
      <c r="CF89" t="s">
        <v>411</v>
      </c>
      <c r="CG89" t="s">
        <v>411</v>
      </c>
      <c r="CH89" t="s">
        <v>411</v>
      </c>
      <c r="CI89" t="s">
        <v>411</v>
      </c>
      <c r="CJ89">
        <f>$B$11*DH89+$C$11*DI89+$F$11*DT89*(1-DW89)</f>
        <v>0</v>
      </c>
      <c r="CK89">
        <f>CJ89*CL89</f>
        <v>0</v>
      </c>
      <c r="CL89">
        <f>($B$11*$D$9+$C$11*$D$9+$F$11*((EG89+DY89)/MAX(EG89+DY89+EH89, 0.1)*$I$9+EH89/MAX(EG89+DY89+EH89, 0.1)*$J$9))/($B$11+$C$11+$F$11)</f>
        <v>0</v>
      </c>
      <c r="CM89">
        <f>($B$11*$K$9+$C$11*$K$9+$F$11*((EG89+DY89)/MAX(EG89+DY89+EH89, 0.1)*$P$9+EH89/MAX(EG89+DY89+EH89, 0.1)*$Q$9))/($B$11+$C$11+$F$11)</f>
        <v>0</v>
      </c>
      <c r="CN89">
        <v>6</v>
      </c>
      <c r="CO89">
        <v>0.5</v>
      </c>
      <c r="CP89" t="s">
        <v>413</v>
      </c>
      <c r="CQ89">
        <v>2</v>
      </c>
      <c r="CR89">
        <v>1690564178</v>
      </c>
      <c r="CS89">
        <v>196.648</v>
      </c>
      <c r="CT89">
        <v>199.985</v>
      </c>
      <c r="CU89">
        <v>24.6722</v>
      </c>
      <c r="CV89">
        <v>23.6621</v>
      </c>
      <c r="CW89">
        <v>195.408</v>
      </c>
      <c r="CX89">
        <v>24.3285</v>
      </c>
      <c r="CY89">
        <v>600.122</v>
      </c>
      <c r="CZ89">
        <v>101.294</v>
      </c>
      <c r="DA89">
        <v>0.100292</v>
      </c>
      <c r="DB89">
        <v>27.7163</v>
      </c>
      <c r="DC89">
        <v>28.0331</v>
      </c>
      <c r="DD89">
        <v>999.9</v>
      </c>
      <c r="DE89">
        <v>0</v>
      </c>
      <c r="DF89">
        <v>0</v>
      </c>
      <c r="DG89">
        <v>9978.75</v>
      </c>
      <c r="DH89">
        <v>0</v>
      </c>
      <c r="DI89">
        <v>1792.11</v>
      </c>
      <c r="DJ89">
        <v>-3.42474</v>
      </c>
      <c r="DK89">
        <v>201.533</v>
      </c>
      <c r="DL89">
        <v>204.832</v>
      </c>
      <c r="DM89">
        <v>1.01003</v>
      </c>
      <c r="DN89">
        <v>199.985</v>
      </c>
      <c r="DO89">
        <v>23.6621</v>
      </c>
      <c r="DP89">
        <v>2.49914</v>
      </c>
      <c r="DQ89">
        <v>2.39683</v>
      </c>
      <c r="DR89">
        <v>21.0209</v>
      </c>
      <c r="DS89">
        <v>20.3424</v>
      </c>
      <c r="DT89">
        <v>1500.08</v>
      </c>
      <c r="DU89">
        <v>0.9729910000000001</v>
      </c>
      <c r="DV89">
        <v>0.0270088</v>
      </c>
      <c r="DW89">
        <v>0</v>
      </c>
      <c r="DX89">
        <v>738.8579999999999</v>
      </c>
      <c r="DY89">
        <v>4.99931</v>
      </c>
      <c r="DZ89">
        <v>12477.7</v>
      </c>
      <c r="EA89">
        <v>13259.9</v>
      </c>
      <c r="EB89">
        <v>37.937</v>
      </c>
      <c r="EC89">
        <v>39.625</v>
      </c>
      <c r="ED89">
        <v>38.312</v>
      </c>
      <c r="EE89">
        <v>39.187</v>
      </c>
      <c r="EF89">
        <v>39.125</v>
      </c>
      <c r="EG89">
        <v>1454.7</v>
      </c>
      <c r="EH89">
        <v>40.38</v>
      </c>
      <c r="EI89">
        <v>0</v>
      </c>
      <c r="EJ89">
        <v>138</v>
      </c>
      <c r="EK89">
        <v>0</v>
      </c>
      <c r="EL89">
        <v>739.1497200000001</v>
      </c>
      <c r="EM89">
        <v>-3.790769230482939</v>
      </c>
      <c r="EN89">
        <v>-385.923076384145</v>
      </c>
      <c r="EO89">
        <v>12516.472</v>
      </c>
      <c r="EP89">
        <v>15</v>
      </c>
      <c r="EQ89">
        <v>1690564196</v>
      </c>
      <c r="ER89" t="s">
        <v>705</v>
      </c>
      <c r="ES89">
        <v>1690564196</v>
      </c>
      <c r="ET89">
        <v>1690563936.5</v>
      </c>
      <c r="EU89">
        <v>62</v>
      </c>
      <c r="EV89">
        <v>0.08699999999999999</v>
      </c>
      <c r="EW89">
        <v>-0.001</v>
      </c>
      <c r="EX89">
        <v>1.24</v>
      </c>
      <c r="EY89">
        <v>0.287</v>
      </c>
      <c r="EZ89">
        <v>201</v>
      </c>
      <c r="FA89">
        <v>23</v>
      </c>
      <c r="FB89">
        <v>0.32</v>
      </c>
      <c r="FC89">
        <v>0.11</v>
      </c>
      <c r="FD89">
        <v>-3.464247317073171</v>
      </c>
      <c r="FE89">
        <v>-0.1453375609756071</v>
      </c>
      <c r="FF89">
        <v>0.02783837910760052</v>
      </c>
      <c r="FG89">
        <v>1</v>
      </c>
      <c r="FH89">
        <v>196.5298387096774</v>
      </c>
      <c r="FI89">
        <v>0.246193548386644</v>
      </c>
      <c r="FJ89">
        <v>0.02262612930590065</v>
      </c>
      <c r="FK89">
        <v>1</v>
      </c>
      <c r="FL89">
        <v>0.8308321219512194</v>
      </c>
      <c r="FM89">
        <v>1.254392006968642</v>
      </c>
      <c r="FN89">
        <v>0.1253999518621674</v>
      </c>
      <c r="FO89">
        <v>0</v>
      </c>
      <c r="FP89">
        <v>24.59051612903226</v>
      </c>
      <c r="FQ89">
        <v>0.9608225806450332</v>
      </c>
      <c r="FR89">
        <v>0.07561639221830377</v>
      </c>
      <c r="FS89">
        <v>1</v>
      </c>
      <c r="FT89">
        <v>3</v>
      </c>
      <c r="FU89">
        <v>4</v>
      </c>
      <c r="FV89" t="s">
        <v>489</v>
      </c>
      <c r="FW89">
        <v>3.17392</v>
      </c>
      <c r="FX89">
        <v>2.79706</v>
      </c>
      <c r="FY89">
        <v>0.0552765</v>
      </c>
      <c r="FZ89">
        <v>0.0567447</v>
      </c>
      <c r="GA89">
        <v>0.121577</v>
      </c>
      <c r="GB89">
        <v>0.119241</v>
      </c>
      <c r="GC89">
        <v>29310.6</v>
      </c>
      <c r="GD89">
        <v>23336</v>
      </c>
      <c r="GE89">
        <v>29013.6</v>
      </c>
      <c r="GF89">
        <v>24249.1</v>
      </c>
      <c r="GG89">
        <v>32416.7</v>
      </c>
      <c r="GH89">
        <v>31166.2</v>
      </c>
      <c r="GI89">
        <v>40030.4</v>
      </c>
      <c r="GJ89">
        <v>39566.9</v>
      </c>
      <c r="GK89">
        <v>2.12485</v>
      </c>
      <c r="GL89">
        <v>1.81125</v>
      </c>
      <c r="GM89">
        <v>0.0675395</v>
      </c>
      <c r="GN89">
        <v>0</v>
      </c>
      <c r="GO89">
        <v>26.9295</v>
      </c>
      <c r="GP89">
        <v>999.9</v>
      </c>
      <c r="GQ89">
        <v>52.9</v>
      </c>
      <c r="GR89">
        <v>35.2</v>
      </c>
      <c r="GS89">
        <v>29.8253</v>
      </c>
      <c r="GT89">
        <v>62.0524</v>
      </c>
      <c r="GU89">
        <v>33.3293</v>
      </c>
      <c r="GV89">
        <v>1</v>
      </c>
      <c r="GW89">
        <v>0.275567</v>
      </c>
      <c r="GX89">
        <v>1.31382</v>
      </c>
      <c r="GY89">
        <v>20.262</v>
      </c>
      <c r="GZ89">
        <v>5.22508</v>
      </c>
      <c r="HA89">
        <v>11.9137</v>
      </c>
      <c r="HB89">
        <v>4.9638</v>
      </c>
      <c r="HC89">
        <v>3.292</v>
      </c>
      <c r="HD89">
        <v>9999</v>
      </c>
      <c r="HE89">
        <v>9999</v>
      </c>
      <c r="HF89">
        <v>9999</v>
      </c>
      <c r="HG89">
        <v>999.9</v>
      </c>
      <c r="HH89">
        <v>1.87705</v>
      </c>
      <c r="HI89">
        <v>1.87531</v>
      </c>
      <c r="HJ89">
        <v>1.87408</v>
      </c>
      <c r="HK89">
        <v>1.8733</v>
      </c>
      <c r="HL89">
        <v>1.87471</v>
      </c>
      <c r="HM89">
        <v>1.86967</v>
      </c>
      <c r="HN89">
        <v>1.87393</v>
      </c>
      <c r="HO89">
        <v>1.87897</v>
      </c>
      <c r="HP89">
        <v>0</v>
      </c>
      <c r="HQ89">
        <v>0</v>
      </c>
      <c r="HR89">
        <v>0</v>
      </c>
      <c r="HS89">
        <v>0</v>
      </c>
      <c r="HT89" t="s">
        <v>416</v>
      </c>
      <c r="HU89" t="s">
        <v>417</v>
      </c>
      <c r="HV89" t="s">
        <v>418</v>
      </c>
      <c r="HW89" t="s">
        <v>419</v>
      </c>
      <c r="HX89" t="s">
        <v>419</v>
      </c>
      <c r="HY89" t="s">
        <v>418</v>
      </c>
      <c r="HZ89">
        <v>0</v>
      </c>
      <c r="IA89">
        <v>100</v>
      </c>
      <c r="IB89">
        <v>100</v>
      </c>
      <c r="IC89">
        <v>1.24</v>
      </c>
      <c r="ID89">
        <v>0.3437</v>
      </c>
      <c r="IE89">
        <v>1.062784140535492</v>
      </c>
      <c r="IF89">
        <v>0.0006505169527216642</v>
      </c>
      <c r="IG89">
        <v>-9.946525650119643E-07</v>
      </c>
      <c r="IH89">
        <v>9.726639054903232E-11</v>
      </c>
      <c r="II89">
        <v>-0.07298765877382865</v>
      </c>
      <c r="IJ89">
        <v>-0.001002495894158835</v>
      </c>
      <c r="IK89">
        <v>0.0007384742138202362</v>
      </c>
      <c r="IL89">
        <v>2.770066711642725E-07</v>
      </c>
      <c r="IM89">
        <v>0</v>
      </c>
      <c r="IN89">
        <v>1810</v>
      </c>
      <c r="IO89">
        <v>1</v>
      </c>
      <c r="IP89">
        <v>29</v>
      </c>
      <c r="IQ89">
        <v>2</v>
      </c>
      <c r="IR89">
        <v>4</v>
      </c>
      <c r="IS89">
        <v>0.612793</v>
      </c>
      <c r="IT89">
        <v>2.4646</v>
      </c>
      <c r="IU89">
        <v>1.42578</v>
      </c>
      <c r="IV89">
        <v>2.2644</v>
      </c>
      <c r="IW89">
        <v>1.54785</v>
      </c>
      <c r="IX89">
        <v>2.44507</v>
      </c>
      <c r="IY89">
        <v>37.9649</v>
      </c>
      <c r="IZ89">
        <v>14.062</v>
      </c>
      <c r="JA89">
        <v>18</v>
      </c>
      <c r="JB89">
        <v>630.6660000000001</v>
      </c>
      <c r="JC89">
        <v>418.364</v>
      </c>
      <c r="JD89">
        <v>25.4851</v>
      </c>
      <c r="JE89">
        <v>30.6289</v>
      </c>
      <c r="JF89">
        <v>30.001</v>
      </c>
      <c r="JG89">
        <v>30.5329</v>
      </c>
      <c r="JH89">
        <v>30.4693</v>
      </c>
      <c r="JI89">
        <v>12.2898</v>
      </c>
      <c r="JJ89">
        <v>21.4996</v>
      </c>
      <c r="JK89">
        <v>77.8115</v>
      </c>
      <c r="JL89">
        <v>25.4207</v>
      </c>
      <c r="JM89">
        <v>200</v>
      </c>
      <c r="JN89">
        <v>23.533</v>
      </c>
      <c r="JO89">
        <v>94.54640000000001</v>
      </c>
      <c r="JP89">
        <v>100.662</v>
      </c>
    </row>
    <row r="90" spans="1:276">
      <c r="A90">
        <v>74</v>
      </c>
      <c r="B90">
        <v>1690564273.5</v>
      </c>
      <c r="C90">
        <v>10231.5</v>
      </c>
      <c r="D90" t="s">
        <v>706</v>
      </c>
      <c r="E90" t="s">
        <v>707</v>
      </c>
      <c r="F90" t="s">
        <v>407</v>
      </c>
      <c r="I90" t="s">
        <v>668</v>
      </c>
      <c r="K90" t="s">
        <v>669</v>
      </c>
      <c r="L90" t="s">
        <v>670</v>
      </c>
      <c r="M90">
        <v>1690564273.5</v>
      </c>
      <c r="N90">
        <f>(O90)/1000</f>
        <v>0</v>
      </c>
      <c r="O90">
        <f>1000*CY90*AM90*(CU90-CV90)/(100*CN90*(1000-AM90*CU90))</f>
        <v>0</v>
      </c>
      <c r="P90">
        <f>CY90*AM90*(CT90-CS90*(1000-AM90*CV90)/(1000-AM90*CU90))/(100*CN90)</f>
        <v>0</v>
      </c>
      <c r="Q90">
        <f>CS90 - IF(AM90&gt;1, P90*CN90*100.0/(AO90*DG90), 0)</f>
        <v>0</v>
      </c>
      <c r="R90">
        <f>((X90-N90/2)*Q90-P90)/(X90+N90/2)</f>
        <v>0</v>
      </c>
      <c r="S90">
        <f>R90*(CZ90+DA90)/1000.0</f>
        <v>0</v>
      </c>
      <c r="T90">
        <f>(CS90 - IF(AM90&gt;1, P90*CN90*100.0/(AO90*DG90), 0))*(CZ90+DA90)/1000.0</f>
        <v>0</v>
      </c>
      <c r="U90">
        <f>2.0/((1/W90-1/V90)+SIGN(W90)*SQRT((1/W90-1/V90)*(1/W90-1/V90) + 4*CO90/((CO90+1)*(CO90+1))*(2*1/W90*1/V90-1/V90*1/V90)))</f>
        <v>0</v>
      </c>
      <c r="V90">
        <f>IF(LEFT(CP90,1)&lt;&gt;"0",IF(LEFT(CP90,1)="1",3.0,CQ90),$D$5+$E$5*(DG90*CZ90/($K$5*1000))+$F$5*(DG90*CZ90/($K$5*1000))*MAX(MIN(CN90,$J$5),$I$5)*MAX(MIN(CN90,$J$5),$I$5)+$G$5*MAX(MIN(CN90,$J$5),$I$5)*(DG90*CZ90/($K$5*1000))+$H$5*(DG90*CZ90/($K$5*1000))*(DG90*CZ90/($K$5*1000)))</f>
        <v>0</v>
      </c>
      <c r="W90">
        <f>N90*(1000-(1000*0.61365*exp(17.502*AA90/(240.97+AA90))/(CZ90+DA90)+CU90)/2)/(1000*0.61365*exp(17.502*AA90/(240.97+AA90))/(CZ90+DA90)-CU90)</f>
        <v>0</v>
      </c>
      <c r="X90">
        <f>1/((CO90+1)/(U90/1.6)+1/(V90/1.37)) + CO90/((CO90+1)/(U90/1.6) + CO90/(V90/1.37))</f>
        <v>0</v>
      </c>
      <c r="Y90">
        <f>(CJ90*CM90)</f>
        <v>0</v>
      </c>
      <c r="Z90">
        <f>(DB90+(Y90+2*0.95*5.67E-8*(((DB90+$B$7)+273)^4-(DB90+273)^4)-44100*N90)/(1.84*29.3*V90+8*0.95*5.67E-8*(DB90+273)^3))</f>
        <v>0</v>
      </c>
      <c r="AA90">
        <f>($C$7*DC90+$D$7*DD90+$E$7*Z90)</f>
        <v>0</v>
      </c>
      <c r="AB90">
        <f>0.61365*exp(17.502*AA90/(240.97+AA90))</f>
        <v>0</v>
      </c>
      <c r="AC90">
        <f>(AD90/AE90*100)</f>
        <v>0</v>
      </c>
      <c r="AD90">
        <f>CU90*(CZ90+DA90)/1000</f>
        <v>0</v>
      </c>
      <c r="AE90">
        <f>0.61365*exp(17.502*DB90/(240.97+DB90))</f>
        <v>0</v>
      </c>
      <c r="AF90">
        <f>(AB90-CU90*(CZ90+DA90)/1000)</f>
        <v>0</v>
      </c>
      <c r="AG90">
        <f>(-N90*44100)</f>
        <v>0</v>
      </c>
      <c r="AH90">
        <f>2*29.3*V90*0.92*(DB90-AA90)</f>
        <v>0</v>
      </c>
      <c r="AI90">
        <f>2*0.95*5.67E-8*(((DB90+$B$7)+273)^4-(AA90+273)^4)</f>
        <v>0</v>
      </c>
      <c r="AJ90">
        <f>Y90+AI90+AG90+AH90</f>
        <v>0</v>
      </c>
      <c r="AK90">
        <v>2</v>
      </c>
      <c r="AL90">
        <v>0</v>
      </c>
      <c r="AM90">
        <f>IF(AK90*$H$13&gt;=AO90,1.0,(AO90/(AO90-AK90*$H$13)))</f>
        <v>0</v>
      </c>
      <c r="AN90">
        <f>(AM90-1)*100</f>
        <v>0</v>
      </c>
      <c r="AO90">
        <f>MAX(0,($B$13+$C$13*DG90)/(1+$D$13*DG90)*CZ90/(DB90+273)*$E$13)</f>
        <v>0</v>
      </c>
      <c r="AP90" t="s">
        <v>692</v>
      </c>
      <c r="AQ90">
        <v>10467.2</v>
      </c>
      <c r="AR90">
        <v>647.5075999999999</v>
      </c>
      <c r="AS90">
        <v>2417.9</v>
      </c>
      <c r="AT90">
        <f>1-AR90/AS90</f>
        <v>0</v>
      </c>
      <c r="AU90">
        <v>-2.2630982695351</v>
      </c>
      <c r="AV90" t="s">
        <v>708</v>
      </c>
      <c r="AW90">
        <v>10485.7</v>
      </c>
      <c r="AX90">
        <v>744.3397199999999</v>
      </c>
      <c r="AY90">
        <v>830.08</v>
      </c>
      <c r="AZ90">
        <f>1-AX90/AY90</f>
        <v>0</v>
      </c>
      <c r="BA90">
        <v>0.5</v>
      </c>
      <c r="BB90">
        <f>CK90</f>
        <v>0</v>
      </c>
      <c r="BC90">
        <f>P90</f>
        <v>0</v>
      </c>
      <c r="BD90">
        <f>AZ90*BA90*BB90</f>
        <v>0</v>
      </c>
      <c r="BE90">
        <f>(BC90-AU90)/BB90</f>
        <v>0</v>
      </c>
      <c r="BF90">
        <f>(AS90-AY90)/AY90</f>
        <v>0</v>
      </c>
      <c r="BG90">
        <f>AR90/(AT90+AR90/AY90)</f>
        <v>0</v>
      </c>
      <c r="BH90" t="s">
        <v>411</v>
      </c>
      <c r="BI90">
        <v>0</v>
      </c>
      <c r="BJ90">
        <f>IF(BI90&lt;&gt;0, BI90, BG90)</f>
        <v>0</v>
      </c>
      <c r="BK90">
        <f>1-BJ90/AY90</f>
        <v>0</v>
      </c>
      <c r="BL90">
        <f>(AY90-AX90)/(AY90-BJ90)</f>
        <v>0</v>
      </c>
      <c r="BM90">
        <f>(AS90-AY90)/(AS90-BJ90)</f>
        <v>0</v>
      </c>
      <c r="BN90">
        <f>(AY90-AX90)/(AY90-AR90)</f>
        <v>0</v>
      </c>
      <c r="BO90">
        <f>(AS90-AY90)/(AS90-AR90)</f>
        <v>0</v>
      </c>
      <c r="BP90">
        <f>(BL90*BJ90/AX90)</f>
        <v>0</v>
      </c>
      <c r="BQ90">
        <f>(1-BP90)</f>
        <v>0</v>
      </c>
      <c r="BR90" t="s">
        <v>411</v>
      </c>
      <c r="BS90" t="s">
        <v>411</v>
      </c>
      <c r="BT90" t="s">
        <v>411</v>
      </c>
      <c r="BU90" t="s">
        <v>411</v>
      </c>
      <c r="BV90" t="s">
        <v>411</v>
      </c>
      <c r="BW90" t="s">
        <v>411</v>
      </c>
      <c r="BX90" t="s">
        <v>411</v>
      </c>
      <c r="BY90" t="s">
        <v>411</v>
      </c>
      <c r="BZ90" t="s">
        <v>411</v>
      </c>
      <c r="CA90" t="s">
        <v>411</v>
      </c>
      <c r="CB90" t="s">
        <v>411</v>
      </c>
      <c r="CC90" t="s">
        <v>411</v>
      </c>
      <c r="CD90" t="s">
        <v>411</v>
      </c>
      <c r="CE90" t="s">
        <v>411</v>
      </c>
      <c r="CF90" t="s">
        <v>411</v>
      </c>
      <c r="CG90" t="s">
        <v>411</v>
      </c>
      <c r="CH90" t="s">
        <v>411</v>
      </c>
      <c r="CI90" t="s">
        <v>411</v>
      </c>
      <c r="CJ90">
        <f>$B$11*DH90+$C$11*DI90+$F$11*DT90*(1-DW90)</f>
        <v>0</v>
      </c>
      <c r="CK90">
        <f>CJ90*CL90</f>
        <v>0</v>
      </c>
      <c r="CL90">
        <f>($B$11*$D$9+$C$11*$D$9+$F$11*((EG90+DY90)/MAX(EG90+DY90+EH90, 0.1)*$I$9+EH90/MAX(EG90+DY90+EH90, 0.1)*$J$9))/($B$11+$C$11+$F$11)</f>
        <v>0</v>
      </c>
      <c r="CM90">
        <f>($B$11*$K$9+$C$11*$K$9+$F$11*((EG90+DY90)/MAX(EG90+DY90+EH90, 0.1)*$P$9+EH90/MAX(EG90+DY90+EH90, 0.1)*$Q$9))/($B$11+$C$11+$F$11)</f>
        <v>0</v>
      </c>
      <c r="CN90">
        <v>6</v>
      </c>
      <c r="CO90">
        <v>0.5</v>
      </c>
      <c r="CP90" t="s">
        <v>413</v>
      </c>
      <c r="CQ90">
        <v>2</v>
      </c>
      <c r="CR90">
        <v>1690564273.5</v>
      </c>
      <c r="CS90">
        <v>99.4366</v>
      </c>
      <c r="CT90">
        <v>100.113</v>
      </c>
      <c r="CU90">
        <v>28.0091</v>
      </c>
      <c r="CV90">
        <v>27.594</v>
      </c>
      <c r="CW90">
        <v>98.22410000000001</v>
      </c>
      <c r="CX90">
        <v>27.5876</v>
      </c>
      <c r="CY90">
        <v>600.254</v>
      </c>
      <c r="CZ90">
        <v>101.287</v>
      </c>
      <c r="DA90">
        <v>0.09866510000000001</v>
      </c>
      <c r="DB90">
        <v>27.5894</v>
      </c>
      <c r="DC90">
        <v>27.9371</v>
      </c>
      <c r="DD90">
        <v>999.9</v>
      </c>
      <c r="DE90">
        <v>0</v>
      </c>
      <c r="DF90">
        <v>0</v>
      </c>
      <c r="DG90">
        <v>10019.4</v>
      </c>
      <c r="DH90">
        <v>0</v>
      </c>
      <c r="DI90">
        <v>1796.2</v>
      </c>
      <c r="DJ90">
        <v>-0.676376</v>
      </c>
      <c r="DK90">
        <v>102.302</v>
      </c>
      <c r="DL90">
        <v>102.954</v>
      </c>
      <c r="DM90">
        <v>0.415039</v>
      </c>
      <c r="DN90">
        <v>100.113</v>
      </c>
      <c r="DO90">
        <v>27.594</v>
      </c>
      <c r="DP90">
        <v>2.83695</v>
      </c>
      <c r="DQ90">
        <v>2.79491</v>
      </c>
      <c r="DR90">
        <v>23.1007</v>
      </c>
      <c r="DS90">
        <v>22.8541</v>
      </c>
      <c r="DT90">
        <v>1499.98</v>
      </c>
      <c r="DU90">
        <v>0.9729910000000001</v>
      </c>
      <c r="DV90">
        <v>0.0270088</v>
      </c>
      <c r="DW90">
        <v>0</v>
      </c>
      <c r="DX90">
        <v>744.323</v>
      </c>
      <c r="DY90">
        <v>4.99931</v>
      </c>
      <c r="DZ90">
        <v>12428.3</v>
      </c>
      <c r="EA90">
        <v>13259.1</v>
      </c>
      <c r="EB90">
        <v>38.125</v>
      </c>
      <c r="EC90">
        <v>39.812</v>
      </c>
      <c r="ED90">
        <v>38.5</v>
      </c>
      <c r="EE90">
        <v>39.312</v>
      </c>
      <c r="EF90">
        <v>39.25</v>
      </c>
      <c r="EG90">
        <v>1454.6</v>
      </c>
      <c r="EH90">
        <v>40.38</v>
      </c>
      <c r="EI90">
        <v>0</v>
      </c>
      <c r="EJ90">
        <v>95.29999995231628</v>
      </c>
      <c r="EK90">
        <v>0</v>
      </c>
      <c r="EL90">
        <v>744.3397199999999</v>
      </c>
      <c r="EM90">
        <v>-1.646076930419161</v>
      </c>
      <c r="EN90">
        <v>-540.007693556057</v>
      </c>
      <c r="EO90">
        <v>12506.628</v>
      </c>
      <c r="EP90">
        <v>15</v>
      </c>
      <c r="EQ90">
        <v>1690564268</v>
      </c>
      <c r="ER90" t="s">
        <v>709</v>
      </c>
      <c r="ES90">
        <v>1690564262</v>
      </c>
      <c r="ET90">
        <v>1690564268</v>
      </c>
      <c r="EU90">
        <v>63</v>
      </c>
      <c r="EV90">
        <v>0.008999999999999999</v>
      </c>
      <c r="EW90">
        <v>-0.046</v>
      </c>
      <c r="EX90">
        <v>1.213</v>
      </c>
      <c r="EY90">
        <v>0.407</v>
      </c>
      <c r="EZ90">
        <v>100</v>
      </c>
      <c r="FA90">
        <v>28</v>
      </c>
      <c r="FB90">
        <v>0.23</v>
      </c>
      <c r="FC90">
        <v>0.09</v>
      </c>
      <c r="FD90">
        <v>-0.03242139829512195</v>
      </c>
      <c r="FE90">
        <v>-0.3624583254564459</v>
      </c>
      <c r="FF90">
        <v>0.0808794405031579</v>
      </c>
      <c r="FG90">
        <v>1</v>
      </c>
      <c r="FH90">
        <v>100.0811548387097</v>
      </c>
      <c r="FI90">
        <v>-0.7113919354840285</v>
      </c>
      <c r="FJ90">
        <v>0.09189604870128631</v>
      </c>
      <c r="FK90">
        <v>1</v>
      </c>
      <c r="FL90">
        <v>0.05624087314634146</v>
      </c>
      <c r="FM90">
        <v>0.1488475857491289</v>
      </c>
      <c r="FN90">
        <v>0.03990887495170119</v>
      </c>
      <c r="FO90">
        <v>1</v>
      </c>
      <c r="FP90">
        <v>27.68147419354839</v>
      </c>
      <c r="FQ90">
        <v>0.1253709677418889</v>
      </c>
      <c r="FR90">
        <v>0.04339230619882802</v>
      </c>
      <c r="FS90">
        <v>1</v>
      </c>
      <c r="FT90">
        <v>4</v>
      </c>
      <c r="FU90">
        <v>4</v>
      </c>
      <c r="FV90" t="s">
        <v>415</v>
      </c>
      <c r="FW90">
        <v>3.17423</v>
      </c>
      <c r="FX90">
        <v>2.7958</v>
      </c>
      <c r="FY90">
        <v>0.0289279</v>
      </c>
      <c r="FZ90">
        <v>0.0296403</v>
      </c>
      <c r="GA90">
        <v>0.132598</v>
      </c>
      <c r="GB90">
        <v>0.132432</v>
      </c>
      <c r="GC90">
        <v>30120.9</v>
      </c>
      <c r="GD90">
        <v>24003</v>
      </c>
      <c r="GE90">
        <v>29006.9</v>
      </c>
      <c r="GF90">
        <v>24245.7</v>
      </c>
      <c r="GG90">
        <v>31994.9</v>
      </c>
      <c r="GH90">
        <v>30689</v>
      </c>
      <c r="GI90">
        <v>40020.5</v>
      </c>
      <c r="GJ90">
        <v>39561.2</v>
      </c>
      <c r="GK90">
        <v>2.10305</v>
      </c>
      <c r="GL90">
        <v>1.81122</v>
      </c>
      <c r="GM90">
        <v>0.07404760000000001</v>
      </c>
      <c r="GN90">
        <v>0</v>
      </c>
      <c r="GO90">
        <v>26.7268</v>
      </c>
      <c r="GP90">
        <v>999.9</v>
      </c>
      <c r="GQ90">
        <v>54.3</v>
      </c>
      <c r="GR90">
        <v>35.3</v>
      </c>
      <c r="GS90">
        <v>30.7884</v>
      </c>
      <c r="GT90">
        <v>62.5124</v>
      </c>
      <c r="GU90">
        <v>32.9888</v>
      </c>
      <c r="GV90">
        <v>1</v>
      </c>
      <c r="GW90">
        <v>0.278608</v>
      </c>
      <c r="GX90">
        <v>0.854221</v>
      </c>
      <c r="GY90">
        <v>20.2634</v>
      </c>
      <c r="GZ90">
        <v>5.21924</v>
      </c>
      <c r="HA90">
        <v>11.914</v>
      </c>
      <c r="HB90">
        <v>4.9627</v>
      </c>
      <c r="HC90">
        <v>3.2907</v>
      </c>
      <c r="HD90">
        <v>9999</v>
      </c>
      <c r="HE90">
        <v>9999</v>
      </c>
      <c r="HF90">
        <v>9999</v>
      </c>
      <c r="HG90">
        <v>999.9</v>
      </c>
      <c r="HH90">
        <v>1.87708</v>
      </c>
      <c r="HI90">
        <v>1.87532</v>
      </c>
      <c r="HJ90">
        <v>1.87411</v>
      </c>
      <c r="HK90">
        <v>1.87333</v>
      </c>
      <c r="HL90">
        <v>1.87473</v>
      </c>
      <c r="HM90">
        <v>1.86969</v>
      </c>
      <c r="HN90">
        <v>1.87393</v>
      </c>
      <c r="HO90">
        <v>1.87899</v>
      </c>
      <c r="HP90">
        <v>0</v>
      </c>
      <c r="HQ90">
        <v>0</v>
      </c>
      <c r="HR90">
        <v>0</v>
      </c>
      <c r="HS90">
        <v>0</v>
      </c>
      <c r="HT90" t="s">
        <v>416</v>
      </c>
      <c r="HU90" t="s">
        <v>417</v>
      </c>
      <c r="HV90" t="s">
        <v>418</v>
      </c>
      <c r="HW90" t="s">
        <v>419</v>
      </c>
      <c r="HX90" t="s">
        <v>419</v>
      </c>
      <c r="HY90" t="s">
        <v>418</v>
      </c>
      <c r="HZ90">
        <v>0</v>
      </c>
      <c r="IA90">
        <v>100</v>
      </c>
      <c r="IB90">
        <v>100</v>
      </c>
      <c r="IC90">
        <v>1.212</v>
      </c>
      <c r="ID90">
        <v>0.4215</v>
      </c>
      <c r="IE90">
        <v>1.158087771749006</v>
      </c>
      <c r="IF90">
        <v>0.0006505169527216642</v>
      </c>
      <c r="IG90">
        <v>-9.946525650119643E-07</v>
      </c>
      <c r="IH90">
        <v>9.726639054903232E-11</v>
      </c>
      <c r="II90">
        <v>-0.1187488859313066</v>
      </c>
      <c r="IJ90">
        <v>-0.001002495894158835</v>
      </c>
      <c r="IK90">
        <v>0.0007384742138202362</v>
      </c>
      <c r="IL90">
        <v>2.770066711642725E-07</v>
      </c>
      <c r="IM90">
        <v>0</v>
      </c>
      <c r="IN90">
        <v>1810</v>
      </c>
      <c r="IO90">
        <v>1</v>
      </c>
      <c r="IP90">
        <v>29</v>
      </c>
      <c r="IQ90">
        <v>0.2</v>
      </c>
      <c r="IR90">
        <v>0.1</v>
      </c>
      <c r="IS90">
        <v>0.378418</v>
      </c>
      <c r="IT90">
        <v>2.47925</v>
      </c>
      <c r="IU90">
        <v>1.42578</v>
      </c>
      <c r="IV90">
        <v>2.26685</v>
      </c>
      <c r="IW90">
        <v>1.54785</v>
      </c>
      <c r="IX90">
        <v>2.51099</v>
      </c>
      <c r="IY90">
        <v>38.0134</v>
      </c>
      <c r="IZ90">
        <v>14.0007</v>
      </c>
      <c r="JA90">
        <v>18</v>
      </c>
      <c r="JB90">
        <v>615.634</v>
      </c>
      <c r="JC90">
        <v>419.09</v>
      </c>
      <c r="JD90">
        <v>25.3965</v>
      </c>
      <c r="JE90">
        <v>30.6585</v>
      </c>
      <c r="JF90">
        <v>30</v>
      </c>
      <c r="JG90">
        <v>30.6452</v>
      </c>
      <c r="JH90">
        <v>30.5763</v>
      </c>
      <c r="JI90">
        <v>7.59646</v>
      </c>
      <c r="JJ90">
        <v>19.775</v>
      </c>
      <c r="JK90">
        <v>90.9426</v>
      </c>
      <c r="JL90">
        <v>25.4121</v>
      </c>
      <c r="JM90">
        <v>100</v>
      </c>
      <c r="JN90">
        <v>24.782</v>
      </c>
      <c r="JO90">
        <v>94.52370000000001</v>
      </c>
      <c r="JP90">
        <v>100.647</v>
      </c>
    </row>
    <row r="91" spans="1:276">
      <c r="A91">
        <v>75</v>
      </c>
      <c r="B91">
        <v>1690564395.5</v>
      </c>
      <c r="C91">
        <v>10353.5</v>
      </c>
      <c r="D91" t="s">
        <v>710</v>
      </c>
      <c r="E91" t="s">
        <v>711</v>
      </c>
      <c r="F91" t="s">
        <v>407</v>
      </c>
      <c r="I91" t="s">
        <v>668</v>
      </c>
      <c r="K91" t="s">
        <v>669</v>
      </c>
      <c r="L91" t="s">
        <v>670</v>
      </c>
      <c r="M91">
        <v>1690564395.5</v>
      </c>
      <c r="N91">
        <f>(O91)/1000</f>
        <v>0</v>
      </c>
      <c r="O91">
        <f>1000*CY91*AM91*(CU91-CV91)/(100*CN91*(1000-AM91*CU91))</f>
        <v>0</v>
      </c>
      <c r="P91">
        <f>CY91*AM91*(CT91-CS91*(1000-AM91*CV91)/(1000-AM91*CU91))/(100*CN91)</f>
        <v>0</v>
      </c>
      <c r="Q91">
        <f>CS91 - IF(AM91&gt;1, P91*CN91*100.0/(AO91*DG91), 0)</f>
        <v>0</v>
      </c>
      <c r="R91">
        <f>((X91-N91/2)*Q91-P91)/(X91+N91/2)</f>
        <v>0</v>
      </c>
      <c r="S91">
        <f>R91*(CZ91+DA91)/1000.0</f>
        <v>0</v>
      </c>
      <c r="T91">
        <f>(CS91 - IF(AM91&gt;1, P91*CN91*100.0/(AO91*DG91), 0))*(CZ91+DA91)/1000.0</f>
        <v>0</v>
      </c>
      <c r="U91">
        <f>2.0/((1/W91-1/V91)+SIGN(W91)*SQRT((1/W91-1/V91)*(1/W91-1/V91) + 4*CO91/((CO91+1)*(CO91+1))*(2*1/W91*1/V91-1/V91*1/V91)))</f>
        <v>0</v>
      </c>
      <c r="V91">
        <f>IF(LEFT(CP91,1)&lt;&gt;"0",IF(LEFT(CP91,1)="1",3.0,CQ91),$D$5+$E$5*(DG91*CZ91/($K$5*1000))+$F$5*(DG91*CZ91/($K$5*1000))*MAX(MIN(CN91,$J$5),$I$5)*MAX(MIN(CN91,$J$5),$I$5)+$G$5*MAX(MIN(CN91,$J$5),$I$5)*(DG91*CZ91/($K$5*1000))+$H$5*(DG91*CZ91/($K$5*1000))*(DG91*CZ91/($K$5*1000)))</f>
        <v>0</v>
      </c>
      <c r="W91">
        <f>N91*(1000-(1000*0.61365*exp(17.502*AA91/(240.97+AA91))/(CZ91+DA91)+CU91)/2)/(1000*0.61365*exp(17.502*AA91/(240.97+AA91))/(CZ91+DA91)-CU91)</f>
        <v>0</v>
      </c>
      <c r="X91">
        <f>1/((CO91+1)/(U91/1.6)+1/(V91/1.37)) + CO91/((CO91+1)/(U91/1.6) + CO91/(V91/1.37))</f>
        <v>0</v>
      </c>
      <c r="Y91">
        <f>(CJ91*CM91)</f>
        <v>0</v>
      </c>
      <c r="Z91">
        <f>(DB91+(Y91+2*0.95*5.67E-8*(((DB91+$B$7)+273)^4-(DB91+273)^4)-44100*N91)/(1.84*29.3*V91+8*0.95*5.67E-8*(DB91+273)^3))</f>
        <v>0</v>
      </c>
      <c r="AA91">
        <f>($C$7*DC91+$D$7*DD91+$E$7*Z91)</f>
        <v>0</v>
      </c>
      <c r="AB91">
        <f>0.61365*exp(17.502*AA91/(240.97+AA91))</f>
        <v>0</v>
      </c>
      <c r="AC91">
        <f>(AD91/AE91*100)</f>
        <v>0</v>
      </c>
      <c r="AD91">
        <f>CU91*(CZ91+DA91)/1000</f>
        <v>0</v>
      </c>
      <c r="AE91">
        <f>0.61365*exp(17.502*DB91/(240.97+DB91))</f>
        <v>0</v>
      </c>
      <c r="AF91">
        <f>(AB91-CU91*(CZ91+DA91)/1000)</f>
        <v>0</v>
      </c>
      <c r="AG91">
        <f>(-N91*44100)</f>
        <v>0</v>
      </c>
      <c r="AH91">
        <f>2*29.3*V91*0.92*(DB91-AA91)</f>
        <v>0</v>
      </c>
      <c r="AI91">
        <f>2*0.95*5.67E-8*(((DB91+$B$7)+273)^4-(AA91+273)^4)</f>
        <v>0</v>
      </c>
      <c r="AJ91">
        <f>Y91+AI91+AG91+AH91</f>
        <v>0</v>
      </c>
      <c r="AK91">
        <v>0</v>
      </c>
      <c r="AL91">
        <v>0</v>
      </c>
      <c r="AM91">
        <f>IF(AK91*$H$13&gt;=AO91,1.0,(AO91/(AO91-AK91*$H$13)))</f>
        <v>0</v>
      </c>
      <c r="AN91">
        <f>(AM91-1)*100</f>
        <v>0</v>
      </c>
      <c r="AO91">
        <f>MAX(0,($B$13+$C$13*DG91)/(1+$D$13*DG91)*CZ91/(DB91+273)*$E$13)</f>
        <v>0</v>
      </c>
      <c r="AP91" t="s">
        <v>692</v>
      </c>
      <c r="AQ91">
        <v>10467.2</v>
      </c>
      <c r="AR91">
        <v>647.5075999999999</v>
      </c>
      <c r="AS91">
        <v>2417.9</v>
      </c>
      <c r="AT91">
        <f>1-AR91/AS91</f>
        <v>0</v>
      </c>
      <c r="AU91">
        <v>-2.2630982695351</v>
      </c>
      <c r="AV91" t="s">
        <v>712</v>
      </c>
      <c r="AW91">
        <v>10485.2</v>
      </c>
      <c r="AX91">
        <v>749.3461923076923</v>
      </c>
      <c r="AY91">
        <v>827.23</v>
      </c>
      <c r="AZ91">
        <f>1-AX91/AY91</f>
        <v>0</v>
      </c>
      <c r="BA91">
        <v>0.5</v>
      </c>
      <c r="BB91">
        <f>CK91</f>
        <v>0</v>
      </c>
      <c r="BC91">
        <f>P91</f>
        <v>0</v>
      </c>
      <c r="BD91">
        <f>AZ91*BA91*BB91</f>
        <v>0</v>
      </c>
      <c r="BE91">
        <f>(BC91-AU91)/BB91</f>
        <v>0</v>
      </c>
      <c r="BF91">
        <f>(AS91-AY91)/AY91</f>
        <v>0</v>
      </c>
      <c r="BG91">
        <f>AR91/(AT91+AR91/AY91)</f>
        <v>0</v>
      </c>
      <c r="BH91" t="s">
        <v>411</v>
      </c>
      <c r="BI91">
        <v>0</v>
      </c>
      <c r="BJ91">
        <f>IF(BI91&lt;&gt;0, BI91, BG91)</f>
        <v>0</v>
      </c>
      <c r="BK91">
        <f>1-BJ91/AY91</f>
        <v>0</v>
      </c>
      <c r="BL91">
        <f>(AY91-AX91)/(AY91-BJ91)</f>
        <v>0</v>
      </c>
      <c r="BM91">
        <f>(AS91-AY91)/(AS91-BJ91)</f>
        <v>0</v>
      </c>
      <c r="BN91">
        <f>(AY91-AX91)/(AY91-AR91)</f>
        <v>0</v>
      </c>
      <c r="BO91">
        <f>(AS91-AY91)/(AS91-AR91)</f>
        <v>0</v>
      </c>
      <c r="BP91">
        <f>(BL91*BJ91/AX91)</f>
        <v>0</v>
      </c>
      <c r="BQ91">
        <f>(1-BP91)</f>
        <v>0</v>
      </c>
      <c r="BR91" t="s">
        <v>411</v>
      </c>
      <c r="BS91" t="s">
        <v>411</v>
      </c>
      <c r="BT91" t="s">
        <v>411</v>
      </c>
      <c r="BU91" t="s">
        <v>411</v>
      </c>
      <c r="BV91" t="s">
        <v>411</v>
      </c>
      <c r="BW91" t="s">
        <v>411</v>
      </c>
      <c r="BX91" t="s">
        <v>411</v>
      </c>
      <c r="BY91" t="s">
        <v>411</v>
      </c>
      <c r="BZ91" t="s">
        <v>411</v>
      </c>
      <c r="CA91" t="s">
        <v>411</v>
      </c>
      <c r="CB91" t="s">
        <v>411</v>
      </c>
      <c r="CC91" t="s">
        <v>411</v>
      </c>
      <c r="CD91" t="s">
        <v>411</v>
      </c>
      <c r="CE91" t="s">
        <v>411</v>
      </c>
      <c r="CF91" t="s">
        <v>411</v>
      </c>
      <c r="CG91" t="s">
        <v>411</v>
      </c>
      <c r="CH91" t="s">
        <v>411</v>
      </c>
      <c r="CI91" t="s">
        <v>411</v>
      </c>
      <c r="CJ91">
        <f>$B$11*DH91+$C$11*DI91+$F$11*DT91*(1-DW91)</f>
        <v>0</v>
      </c>
      <c r="CK91">
        <f>CJ91*CL91</f>
        <v>0</v>
      </c>
      <c r="CL91">
        <f>($B$11*$D$9+$C$11*$D$9+$F$11*((EG91+DY91)/MAX(EG91+DY91+EH91, 0.1)*$I$9+EH91/MAX(EG91+DY91+EH91, 0.1)*$J$9))/($B$11+$C$11+$F$11)</f>
        <v>0</v>
      </c>
      <c r="CM91">
        <f>($B$11*$K$9+$C$11*$K$9+$F$11*((EG91+DY91)/MAX(EG91+DY91+EH91, 0.1)*$P$9+EH91/MAX(EG91+DY91+EH91, 0.1)*$Q$9))/($B$11+$C$11+$F$11)</f>
        <v>0</v>
      </c>
      <c r="CN91">
        <v>6</v>
      </c>
      <c r="CO91">
        <v>0.5</v>
      </c>
      <c r="CP91" t="s">
        <v>413</v>
      </c>
      <c r="CQ91">
        <v>2</v>
      </c>
      <c r="CR91">
        <v>1690564395.5</v>
      </c>
      <c r="CS91">
        <v>50.4973</v>
      </c>
      <c r="CT91">
        <v>49.9588</v>
      </c>
      <c r="CU91">
        <v>25.0089</v>
      </c>
      <c r="CV91">
        <v>24.4967</v>
      </c>
      <c r="CW91">
        <v>49.2324</v>
      </c>
      <c r="CX91">
        <v>24.6525</v>
      </c>
      <c r="CY91">
        <v>600.128</v>
      </c>
      <c r="CZ91">
        <v>101.289</v>
      </c>
      <c r="DA91">
        <v>0.100176</v>
      </c>
      <c r="DB91">
        <v>27.7907</v>
      </c>
      <c r="DC91">
        <v>28.0894</v>
      </c>
      <c r="DD91">
        <v>999.9</v>
      </c>
      <c r="DE91">
        <v>0</v>
      </c>
      <c r="DF91">
        <v>0</v>
      </c>
      <c r="DG91">
        <v>9968.75</v>
      </c>
      <c r="DH91">
        <v>0</v>
      </c>
      <c r="DI91">
        <v>1805.32</v>
      </c>
      <c r="DJ91">
        <v>0.538456</v>
      </c>
      <c r="DK91">
        <v>51.7925</v>
      </c>
      <c r="DL91">
        <v>51.2134</v>
      </c>
      <c r="DM91">
        <v>0.512196</v>
      </c>
      <c r="DN91">
        <v>49.9588</v>
      </c>
      <c r="DO91">
        <v>24.4967</v>
      </c>
      <c r="DP91">
        <v>2.53312</v>
      </c>
      <c r="DQ91">
        <v>2.48124</v>
      </c>
      <c r="DR91">
        <v>21.2409</v>
      </c>
      <c r="DS91">
        <v>20.9039</v>
      </c>
      <c r="DT91">
        <v>1499.99</v>
      </c>
      <c r="DU91">
        <v>0.973012</v>
      </c>
      <c r="DV91">
        <v>0.0269883</v>
      </c>
      <c r="DW91">
        <v>0</v>
      </c>
      <c r="DX91">
        <v>749.814</v>
      </c>
      <c r="DY91">
        <v>4.99931</v>
      </c>
      <c r="DZ91">
        <v>12698.6</v>
      </c>
      <c r="EA91">
        <v>13259.2</v>
      </c>
      <c r="EB91">
        <v>38.125</v>
      </c>
      <c r="EC91">
        <v>39.562</v>
      </c>
      <c r="ED91">
        <v>38.375</v>
      </c>
      <c r="EE91">
        <v>39.125</v>
      </c>
      <c r="EF91">
        <v>39.187</v>
      </c>
      <c r="EG91">
        <v>1454.64</v>
      </c>
      <c r="EH91">
        <v>40.35</v>
      </c>
      <c r="EI91">
        <v>0</v>
      </c>
      <c r="EJ91">
        <v>121.2999999523163</v>
      </c>
      <c r="EK91">
        <v>0</v>
      </c>
      <c r="EL91">
        <v>749.3461923076923</v>
      </c>
      <c r="EM91">
        <v>1.836615392673626</v>
      </c>
      <c r="EN91">
        <v>55.1692307913434</v>
      </c>
      <c r="EO91">
        <v>12687.28076923077</v>
      </c>
      <c r="EP91">
        <v>15</v>
      </c>
      <c r="EQ91">
        <v>1690564344.5</v>
      </c>
      <c r="ER91" t="s">
        <v>713</v>
      </c>
      <c r="ES91">
        <v>1690564342.5</v>
      </c>
      <c r="ET91">
        <v>1690564344.5</v>
      </c>
      <c r="EU91">
        <v>64</v>
      </c>
      <c r="EV91">
        <v>0.077</v>
      </c>
      <c r="EW91">
        <v>0.047</v>
      </c>
      <c r="EX91">
        <v>1.265</v>
      </c>
      <c r="EY91">
        <v>0.217</v>
      </c>
      <c r="EZ91">
        <v>50</v>
      </c>
      <c r="FA91">
        <v>21</v>
      </c>
      <c r="FB91">
        <v>0.22</v>
      </c>
      <c r="FC91">
        <v>0.05</v>
      </c>
      <c r="FD91">
        <v>0.475633725</v>
      </c>
      <c r="FE91">
        <v>-0.04146356848029996</v>
      </c>
      <c r="FF91">
        <v>0.01346188848748106</v>
      </c>
      <c r="FG91">
        <v>1</v>
      </c>
      <c r="FH91">
        <v>50.47694333333335</v>
      </c>
      <c r="FI91">
        <v>0.05611301446057127</v>
      </c>
      <c r="FJ91">
        <v>0.008217691619642918</v>
      </c>
      <c r="FK91">
        <v>1</v>
      </c>
      <c r="FL91">
        <v>0.2802882485</v>
      </c>
      <c r="FM91">
        <v>1.71514753283302</v>
      </c>
      <c r="FN91">
        <v>0.1681362263943491</v>
      </c>
      <c r="FO91">
        <v>0</v>
      </c>
      <c r="FP91">
        <v>24.81461333333333</v>
      </c>
      <c r="FQ91">
        <v>1.75487786429363</v>
      </c>
      <c r="FR91">
        <v>0.1306177520689878</v>
      </c>
      <c r="FS91">
        <v>0</v>
      </c>
      <c r="FT91">
        <v>2</v>
      </c>
      <c r="FU91">
        <v>4</v>
      </c>
      <c r="FV91" t="s">
        <v>432</v>
      </c>
      <c r="FW91">
        <v>3.17392</v>
      </c>
      <c r="FX91">
        <v>2.79687</v>
      </c>
      <c r="FY91">
        <v>0.0146129</v>
      </c>
      <c r="FZ91">
        <v>0.0149158</v>
      </c>
      <c r="GA91">
        <v>0.122668</v>
      </c>
      <c r="GB91">
        <v>0.122086</v>
      </c>
      <c r="GC91">
        <v>30564.1</v>
      </c>
      <c r="GD91">
        <v>24366.3</v>
      </c>
      <c r="GE91">
        <v>29006</v>
      </c>
      <c r="GF91">
        <v>24244.7</v>
      </c>
      <c r="GG91">
        <v>32366.6</v>
      </c>
      <c r="GH91">
        <v>31057.4</v>
      </c>
      <c r="GI91">
        <v>40020.8</v>
      </c>
      <c r="GJ91">
        <v>39559.7</v>
      </c>
      <c r="GK91">
        <v>2.12353</v>
      </c>
      <c r="GL91">
        <v>1.8127</v>
      </c>
      <c r="GM91">
        <v>0.09442490000000001</v>
      </c>
      <c r="GN91">
        <v>0</v>
      </c>
      <c r="GO91">
        <v>26.546</v>
      </c>
      <c r="GP91">
        <v>999.9</v>
      </c>
      <c r="GQ91">
        <v>54.2</v>
      </c>
      <c r="GR91">
        <v>35.4</v>
      </c>
      <c r="GS91">
        <v>30.8996</v>
      </c>
      <c r="GT91">
        <v>62.1324</v>
      </c>
      <c r="GU91">
        <v>32.7244</v>
      </c>
      <c r="GV91">
        <v>1</v>
      </c>
      <c r="GW91">
        <v>0.28248</v>
      </c>
      <c r="GX91">
        <v>1.52297</v>
      </c>
      <c r="GY91">
        <v>20.2592</v>
      </c>
      <c r="GZ91">
        <v>5.22403</v>
      </c>
      <c r="HA91">
        <v>11.9141</v>
      </c>
      <c r="HB91">
        <v>4.96375</v>
      </c>
      <c r="HC91">
        <v>3.292</v>
      </c>
      <c r="HD91">
        <v>9999</v>
      </c>
      <c r="HE91">
        <v>9999</v>
      </c>
      <c r="HF91">
        <v>9999</v>
      </c>
      <c r="HG91">
        <v>999.9</v>
      </c>
      <c r="HH91">
        <v>1.87706</v>
      </c>
      <c r="HI91">
        <v>1.87531</v>
      </c>
      <c r="HJ91">
        <v>1.87408</v>
      </c>
      <c r="HK91">
        <v>1.87331</v>
      </c>
      <c r="HL91">
        <v>1.87469</v>
      </c>
      <c r="HM91">
        <v>1.86966</v>
      </c>
      <c r="HN91">
        <v>1.87393</v>
      </c>
      <c r="HO91">
        <v>1.87897</v>
      </c>
      <c r="HP91">
        <v>0</v>
      </c>
      <c r="HQ91">
        <v>0</v>
      </c>
      <c r="HR91">
        <v>0</v>
      </c>
      <c r="HS91">
        <v>0</v>
      </c>
      <c r="HT91" t="s">
        <v>416</v>
      </c>
      <c r="HU91" t="s">
        <v>417</v>
      </c>
      <c r="HV91" t="s">
        <v>418</v>
      </c>
      <c r="HW91" t="s">
        <v>419</v>
      </c>
      <c r="HX91" t="s">
        <v>419</v>
      </c>
      <c r="HY91" t="s">
        <v>418</v>
      </c>
      <c r="HZ91">
        <v>0</v>
      </c>
      <c r="IA91">
        <v>100</v>
      </c>
      <c r="IB91">
        <v>100</v>
      </c>
      <c r="IC91">
        <v>1.265</v>
      </c>
      <c r="ID91">
        <v>0.3564</v>
      </c>
      <c r="IE91">
        <v>1.235233715518744</v>
      </c>
      <c r="IF91">
        <v>0.0006505169527216642</v>
      </c>
      <c r="IG91">
        <v>-9.946525650119643E-07</v>
      </c>
      <c r="IH91">
        <v>9.726639054903232E-11</v>
      </c>
      <c r="II91">
        <v>-0.07179229297138681</v>
      </c>
      <c r="IJ91">
        <v>-0.001002495894158835</v>
      </c>
      <c r="IK91">
        <v>0.0007384742138202362</v>
      </c>
      <c r="IL91">
        <v>2.770066711642725E-07</v>
      </c>
      <c r="IM91">
        <v>0</v>
      </c>
      <c r="IN91">
        <v>1810</v>
      </c>
      <c r="IO91">
        <v>1</v>
      </c>
      <c r="IP91">
        <v>29</v>
      </c>
      <c r="IQ91">
        <v>0.9</v>
      </c>
      <c r="IR91">
        <v>0.8</v>
      </c>
      <c r="IS91">
        <v>0.26001</v>
      </c>
      <c r="IT91">
        <v>2.51099</v>
      </c>
      <c r="IU91">
        <v>1.42578</v>
      </c>
      <c r="IV91">
        <v>2.26562</v>
      </c>
      <c r="IW91">
        <v>1.54785</v>
      </c>
      <c r="IX91">
        <v>2.39258</v>
      </c>
      <c r="IY91">
        <v>37.9649</v>
      </c>
      <c r="IZ91">
        <v>14.027</v>
      </c>
      <c r="JA91">
        <v>18</v>
      </c>
      <c r="JB91">
        <v>630.6950000000001</v>
      </c>
      <c r="JC91">
        <v>419.905</v>
      </c>
      <c r="JD91">
        <v>25.999</v>
      </c>
      <c r="JE91">
        <v>30.6411</v>
      </c>
      <c r="JF91">
        <v>29.9989</v>
      </c>
      <c r="JG91">
        <v>30.6347</v>
      </c>
      <c r="JH91">
        <v>30.5732</v>
      </c>
      <c r="JI91">
        <v>5.24185</v>
      </c>
      <c r="JJ91">
        <v>21.6864</v>
      </c>
      <c r="JK91">
        <v>88.2749</v>
      </c>
      <c r="JL91">
        <v>26.0641</v>
      </c>
      <c r="JM91">
        <v>50</v>
      </c>
      <c r="JN91">
        <v>24.5255</v>
      </c>
      <c r="JO91">
        <v>94.52290000000001</v>
      </c>
      <c r="JP91">
        <v>100.644</v>
      </c>
    </row>
    <row r="92" spans="1:276">
      <c r="A92">
        <v>76</v>
      </c>
      <c r="B92">
        <v>1690564478</v>
      </c>
      <c r="C92">
        <v>10436</v>
      </c>
      <c r="D92" t="s">
        <v>714</v>
      </c>
      <c r="E92" t="s">
        <v>715</v>
      </c>
      <c r="F92" t="s">
        <v>407</v>
      </c>
      <c r="I92" t="s">
        <v>668</v>
      </c>
      <c r="K92" t="s">
        <v>669</v>
      </c>
      <c r="L92" t="s">
        <v>670</v>
      </c>
      <c r="M92">
        <v>1690564478</v>
      </c>
      <c r="N92">
        <f>(O92)/1000</f>
        <v>0</v>
      </c>
      <c r="O92">
        <f>1000*CY92*AM92*(CU92-CV92)/(100*CN92*(1000-AM92*CU92))</f>
        <v>0</v>
      </c>
      <c r="P92">
        <f>CY92*AM92*(CT92-CS92*(1000-AM92*CV92)/(1000-AM92*CU92))/(100*CN92)</f>
        <v>0</v>
      </c>
      <c r="Q92">
        <f>CS92 - IF(AM92&gt;1, P92*CN92*100.0/(AO92*DG92), 0)</f>
        <v>0</v>
      </c>
      <c r="R92">
        <f>((X92-N92/2)*Q92-P92)/(X92+N92/2)</f>
        <v>0</v>
      </c>
      <c r="S92">
        <f>R92*(CZ92+DA92)/1000.0</f>
        <v>0</v>
      </c>
      <c r="T92">
        <f>(CS92 - IF(AM92&gt;1, P92*CN92*100.0/(AO92*DG92), 0))*(CZ92+DA92)/1000.0</f>
        <v>0</v>
      </c>
      <c r="U92">
        <f>2.0/((1/W92-1/V92)+SIGN(W92)*SQRT((1/W92-1/V92)*(1/W92-1/V92) + 4*CO92/((CO92+1)*(CO92+1))*(2*1/W92*1/V92-1/V92*1/V92)))</f>
        <v>0</v>
      </c>
      <c r="V92">
        <f>IF(LEFT(CP92,1)&lt;&gt;"0",IF(LEFT(CP92,1)="1",3.0,CQ92),$D$5+$E$5*(DG92*CZ92/($K$5*1000))+$F$5*(DG92*CZ92/($K$5*1000))*MAX(MIN(CN92,$J$5),$I$5)*MAX(MIN(CN92,$J$5),$I$5)+$G$5*MAX(MIN(CN92,$J$5),$I$5)*(DG92*CZ92/($K$5*1000))+$H$5*(DG92*CZ92/($K$5*1000))*(DG92*CZ92/($K$5*1000)))</f>
        <v>0</v>
      </c>
      <c r="W92">
        <f>N92*(1000-(1000*0.61365*exp(17.502*AA92/(240.97+AA92))/(CZ92+DA92)+CU92)/2)/(1000*0.61365*exp(17.502*AA92/(240.97+AA92))/(CZ92+DA92)-CU92)</f>
        <v>0</v>
      </c>
      <c r="X92">
        <f>1/((CO92+1)/(U92/1.6)+1/(V92/1.37)) + CO92/((CO92+1)/(U92/1.6) + CO92/(V92/1.37))</f>
        <v>0</v>
      </c>
      <c r="Y92">
        <f>(CJ92*CM92)</f>
        <v>0</v>
      </c>
      <c r="Z92">
        <f>(DB92+(Y92+2*0.95*5.67E-8*(((DB92+$B$7)+273)^4-(DB92+273)^4)-44100*N92)/(1.84*29.3*V92+8*0.95*5.67E-8*(DB92+273)^3))</f>
        <v>0</v>
      </c>
      <c r="AA92">
        <f>($C$7*DC92+$D$7*DD92+$E$7*Z92)</f>
        <v>0</v>
      </c>
      <c r="AB92">
        <f>0.61365*exp(17.502*AA92/(240.97+AA92))</f>
        <v>0</v>
      </c>
      <c r="AC92">
        <f>(AD92/AE92*100)</f>
        <v>0</v>
      </c>
      <c r="AD92">
        <f>CU92*(CZ92+DA92)/1000</f>
        <v>0</v>
      </c>
      <c r="AE92">
        <f>0.61365*exp(17.502*DB92/(240.97+DB92))</f>
        <v>0</v>
      </c>
      <c r="AF92">
        <f>(AB92-CU92*(CZ92+DA92)/1000)</f>
        <v>0</v>
      </c>
      <c r="AG92">
        <f>(-N92*44100)</f>
        <v>0</v>
      </c>
      <c r="AH92">
        <f>2*29.3*V92*0.92*(DB92-AA92)</f>
        <v>0</v>
      </c>
      <c r="AI92">
        <f>2*0.95*5.67E-8*(((DB92+$B$7)+273)^4-(AA92+273)^4)</f>
        <v>0</v>
      </c>
      <c r="AJ92">
        <f>Y92+AI92+AG92+AH92</f>
        <v>0</v>
      </c>
      <c r="AK92">
        <v>0</v>
      </c>
      <c r="AL92">
        <v>0</v>
      </c>
      <c r="AM92">
        <f>IF(AK92*$H$13&gt;=AO92,1.0,(AO92/(AO92-AK92*$H$13)))</f>
        <v>0</v>
      </c>
      <c r="AN92">
        <f>(AM92-1)*100</f>
        <v>0</v>
      </c>
      <c r="AO92">
        <f>MAX(0,($B$13+$C$13*DG92)/(1+$D$13*DG92)*CZ92/(DB92+273)*$E$13)</f>
        <v>0</v>
      </c>
      <c r="AP92" t="s">
        <v>692</v>
      </c>
      <c r="AQ92">
        <v>10467.2</v>
      </c>
      <c r="AR92">
        <v>647.5075999999999</v>
      </c>
      <c r="AS92">
        <v>2417.9</v>
      </c>
      <c r="AT92">
        <f>1-AR92/AS92</f>
        <v>0</v>
      </c>
      <c r="AU92">
        <v>-2.2630982695351</v>
      </c>
      <c r="AV92" t="s">
        <v>716</v>
      </c>
      <c r="AW92">
        <v>10486.3</v>
      </c>
      <c r="AX92">
        <v>753.4467999999998</v>
      </c>
      <c r="AY92">
        <v>823.3200000000001</v>
      </c>
      <c r="AZ92">
        <f>1-AX92/AY92</f>
        <v>0</v>
      </c>
      <c r="BA92">
        <v>0.5</v>
      </c>
      <c r="BB92">
        <f>CK92</f>
        <v>0</v>
      </c>
      <c r="BC92">
        <f>P92</f>
        <v>0</v>
      </c>
      <c r="BD92">
        <f>AZ92*BA92*BB92</f>
        <v>0</v>
      </c>
      <c r="BE92">
        <f>(BC92-AU92)/BB92</f>
        <v>0</v>
      </c>
      <c r="BF92">
        <f>(AS92-AY92)/AY92</f>
        <v>0</v>
      </c>
      <c r="BG92">
        <f>AR92/(AT92+AR92/AY92)</f>
        <v>0</v>
      </c>
      <c r="BH92" t="s">
        <v>411</v>
      </c>
      <c r="BI92">
        <v>0</v>
      </c>
      <c r="BJ92">
        <f>IF(BI92&lt;&gt;0, BI92, BG92)</f>
        <v>0</v>
      </c>
      <c r="BK92">
        <f>1-BJ92/AY92</f>
        <v>0</v>
      </c>
      <c r="BL92">
        <f>(AY92-AX92)/(AY92-BJ92)</f>
        <v>0</v>
      </c>
      <c r="BM92">
        <f>(AS92-AY92)/(AS92-BJ92)</f>
        <v>0</v>
      </c>
      <c r="BN92">
        <f>(AY92-AX92)/(AY92-AR92)</f>
        <v>0</v>
      </c>
      <c r="BO92">
        <f>(AS92-AY92)/(AS92-AR92)</f>
        <v>0</v>
      </c>
      <c r="BP92">
        <f>(BL92*BJ92/AX92)</f>
        <v>0</v>
      </c>
      <c r="BQ92">
        <f>(1-BP92)</f>
        <v>0</v>
      </c>
      <c r="BR92" t="s">
        <v>411</v>
      </c>
      <c r="BS92" t="s">
        <v>411</v>
      </c>
      <c r="BT92" t="s">
        <v>411</v>
      </c>
      <c r="BU92" t="s">
        <v>411</v>
      </c>
      <c r="BV92" t="s">
        <v>411</v>
      </c>
      <c r="BW92" t="s">
        <v>411</v>
      </c>
      <c r="BX92" t="s">
        <v>411</v>
      </c>
      <c r="BY92" t="s">
        <v>411</v>
      </c>
      <c r="BZ92" t="s">
        <v>411</v>
      </c>
      <c r="CA92" t="s">
        <v>411</v>
      </c>
      <c r="CB92" t="s">
        <v>411</v>
      </c>
      <c r="CC92" t="s">
        <v>411</v>
      </c>
      <c r="CD92" t="s">
        <v>411</v>
      </c>
      <c r="CE92" t="s">
        <v>411</v>
      </c>
      <c r="CF92" t="s">
        <v>411</v>
      </c>
      <c r="CG92" t="s">
        <v>411</v>
      </c>
      <c r="CH92" t="s">
        <v>411</v>
      </c>
      <c r="CI92" t="s">
        <v>411</v>
      </c>
      <c r="CJ92">
        <f>$B$11*DH92+$C$11*DI92+$F$11*DT92*(1-DW92)</f>
        <v>0</v>
      </c>
      <c r="CK92">
        <f>CJ92*CL92</f>
        <v>0</v>
      </c>
      <c r="CL92">
        <f>($B$11*$D$9+$C$11*$D$9+$F$11*((EG92+DY92)/MAX(EG92+DY92+EH92, 0.1)*$I$9+EH92/MAX(EG92+DY92+EH92, 0.1)*$J$9))/($B$11+$C$11+$F$11)</f>
        <v>0</v>
      </c>
      <c r="CM92">
        <f>($B$11*$K$9+$C$11*$K$9+$F$11*((EG92+DY92)/MAX(EG92+DY92+EH92, 0.1)*$P$9+EH92/MAX(EG92+DY92+EH92, 0.1)*$Q$9))/($B$11+$C$11+$F$11)</f>
        <v>0</v>
      </c>
      <c r="CN92">
        <v>6</v>
      </c>
      <c r="CO92">
        <v>0.5</v>
      </c>
      <c r="CP92" t="s">
        <v>413</v>
      </c>
      <c r="CQ92">
        <v>2</v>
      </c>
      <c r="CR92">
        <v>1690564478</v>
      </c>
      <c r="CS92">
        <v>1.965085</v>
      </c>
      <c r="CT92">
        <v>0.166519</v>
      </c>
      <c r="CU92">
        <v>24.8865</v>
      </c>
      <c r="CV92">
        <v>23.9606</v>
      </c>
      <c r="CW92">
        <v>0.638085</v>
      </c>
      <c r="CX92">
        <v>24.5865</v>
      </c>
      <c r="CY92">
        <v>600.164</v>
      </c>
      <c r="CZ92">
        <v>101.285</v>
      </c>
      <c r="DA92">
        <v>0.100201</v>
      </c>
      <c r="DB92">
        <v>27.7511</v>
      </c>
      <c r="DC92">
        <v>27.9917</v>
      </c>
      <c r="DD92">
        <v>999.9</v>
      </c>
      <c r="DE92">
        <v>0</v>
      </c>
      <c r="DF92">
        <v>0</v>
      </c>
      <c r="DG92">
        <v>9989.379999999999</v>
      </c>
      <c r="DH92">
        <v>0</v>
      </c>
      <c r="DI92">
        <v>1809.95</v>
      </c>
      <c r="DJ92">
        <v>1.70721</v>
      </c>
      <c r="DK92">
        <v>1.92166</v>
      </c>
      <c r="DL92">
        <v>0.170607</v>
      </c>
      <c r="DM92">
        <v>0.980005</v>
      </c>
      <c r="DN92">
        <v>0.166519</v>
      </c>
      <c r="DO92">
        <v>23.9606</v>
      </c>
      <c r="DP92">
        <v>2.52609</v>
      </c>
      <c r="DQ92">
        <v>2.42683</v>
      </c>
      <c r="DR92">
        <v>21.1956</v>
      </c>
      <c r="DS92">
        <v>20.544</v>
      </c>
      <c r="DT92">
        <v>1500.16</v>
      </c>
      <c r="DU92">
        <v>0.9729910000000001</v>
      </c>
      <c r="DV92">
        <v>0.0270088</v>
      </c>
      <c r="DW92">
        <v>0</v>
      </c>
      <c r="DX92">
        <v>753.563</v>
      </c>
      <c r="DY92">
        <v>4.99931</v>
      </c>
      <c r="DZ92">
        <v>12741.5</v>
      </c>
      <c r="EA92">
        <v>13260.6</v>
      </c>
      <c r="EB92">
        <v>38.062</v>
      </c>
      <c r="EC92">
        <v>39.562</v>
      </c>
      <c r="ED92">
        <v>38.375</v>
      </c>
      <c r="EE92">
        <v>39.125</v>
      </c>
      <c r="EF92">
        <v>39.25</v>
      </c>
      <c r="EG92">
        <v>1454.78</v>
      </c>
      <c r="EH92">
        <v>40.38</v>
      </c>
      <c r="EI92">
        <v>0</v>
      </c>
      <c r="EJ92">
        <v>81.90000009536743</v>
      </c>
      <c r="EK92">
        <v>0</v>
      </c>
      <c r="EL92">
        <v>753.4467999999998</v>
      </c>
      <c r="EM92">
        <v>2.952615377866107</v>
      </c>
      <c r="EN92">
        <v>110.723076648228</v>
      </c>
      <c r="EO92">
        <v>12729.368</v>
      </c>
      <c r="EP92">
        <v>15</v>
      </c>
      <c r="EQ92">
        <v>1690564498</v>
      </c>
      <c r="ER92" t="s">
        <v>717</v>
      </c>
      <c r="ES92">
        <v>1690564497.5</v>
      </c>
      <c r="ET92">
        <v>1690564498</v>
      </c>
      <c r="EU92">
        <v>65</v>
      </c>
      <c r="EV92">
        <v>0.093</v>
      </c>
      <c r="EW92">
        <v>-0.019</v>
      </c>
      <c r="EX92">
        <v>1.327</v>
      </c>
      <c r="EY92">
        <v>0.3</v>
      </c>
      <c r="EZ92">
        <v>0</v>
      </c>
      <c r="FA92">
        <v>24</v>
      </c>
      <c r="FB92">
        <v>0.31</v>
      </c>
      <c r="FC92">
        <v>0.1</v>
      </c>
      <c r="FD92">
        <v>1.694584634146342</v>
      </c>
      <c r="FE92">
        <v>-0.1099162369338001</v>
      </c>
      <c r="FF92">
        <v>0.01740728906725654</v>
      </c>
      <c r="FG92">
        <v>1</v>
      </c>
      <c r="FH92">
        <v>1.877306129032258</v>
      </c>
      <c r="FI92">
        <v>-0.2507850000000015</v>
      </c>
      <c r="FJ92">
        <v>0.02286190614882199</v>
      </c>
      <c r="FK92">
        <v>1</v>
      </c>
      <c r="FL92">
        <v>0.8954008780487803</v>
      </c>
      <c r="FM92">
        <v>-0.3170003832752609</v>
      </c>
      <c r="FN92">
        <v>0.06210769334191554</v>
      </c>
      <c r="FO92">
        <v>1</v>
      </c>
      <c r="FP92">
        <v>24.78632903225806</v>
      </c>
      <c r="FQ92">
        <v>0.7084838709677844</v>
      </c>
      <c r="FR92">
        <v>0.05829237317206444</v>
      </c>
      <c r="FS92">
        <v>1</v>
      </c>
      <c r="FT92">
        <v>4</v>
      </c>
      <c r="FU92">
        <v>4</v>
      </c>
      <c r="FV92" t="s">
        <v>415</v>
      </c>
      <c r="FW92">
        <v>3.17402</v>
      </c>
      <c r="FX92">
        <v>2.79706</v>
      </c>
      <c r="FY92">
        <v>0.000188449</v>
      </c>
      <c r="FZ92">
        <v>4.94671E-05</v>
      </c>
      <c r="GA92">
        <v>0.122437</v>
      </c>
      <c r="GB92">
        <v>0.120238</v>
      </c>
      <c r="GC92">
        <v>31016.9</v>
      </c>
      <c r="GD92">
        <v>24737.5</v>
      </c>
      <c r="GE92">
        <v>29011.1</v>
      </c>
      <c r="GF92">
        <v>24248.2</v>
      </c>
      <c r="GG92">
        <v>32380.4</v>
      </c>
      <c r="GH92">
        <v>31127.6</v>
      </c>
      <c r="GI92">
        <v>40027.9</v>
      </c>
      <c r="GJ92">
        <v>39565.7</v>
      </c>
      <c r="GK92">
        <v>2.12477</v>
      </c>
      <c r="GL92">
        <v>1.81173</v>
      </c>
      <c r="GM92">
        <v>0.0761449</v>
      </c>
      <c r="GN92">
        <v>0</v>
      </c>
      <c r="GO92">
        <v>26.7472</v>
      </c>
      <c r="GP92">
        <v>999.9</v>
      </c>
      <c r="GQ92">
        <v>54.1</v>
      </c>
      <c r="GR92">
        <v>35.4</v>
      </c>
      <c r="GS92">
        <v>30.8445</v>
      </c>
      <c r="GT92">
        <v>62.3224</v>
      </c>
      <c r="GU92">
        <v>32.5801</v>
      </c>
      <c r="GV92">
        <v>1</v>
      </c>
      <c r="GW92">
        <v>0.274309</v>
      </c>
      <c r="GX92">
        <v>0.539118</v>
      </c>
      <c r="GY92">
        <v>20.2663</v>
      </c>
      <c r="GZ92">
        <v>5.22268</v>
      </c>
      <c r="HA92">
        <v>11.9141</v>
      </c>
      <c r="HB92">
        <v>4.96335</v>
      </c>
      <c r="HC92">
        <v>3.29135</v>
      </c>
      <c r="HD92">
        <v>9999</v>
      </c>
      <c r="HE92">
        <v>9999</v>
      </c>
      <c r="HF92">
        <v>9999</v>
      </c>
      <c r="HG92">
        <v>999.9</v>
      </c>
      <c r="HH92">
        <v>1.87712</v>
      </c>
      <c r="HI92">
        <v>1.87531</v>
      </c>
      <c r="HJ92">
        <v>1.87414</v>
      </c>
      <c r="HK92">
        <v>1.87332</v>
      </c>
      <c r="HL92">
        <v>1.87475</v>
      </c>
      <c r="HM92">
        <v>1.8697</v>
      </c>
      <c r="HN92">
        <v>1.87393</v>
      </c>
      <c r="HO92">
        <v>1.87897</v>
      </c>
      <c r="HP92">
        <v>0</v>
      </c>
      <c r="HQ92">
        <v>0</v>
      </c>
      <c r="HR92">
        <v>0</v>
      </c>
      <c r="HS92">
        <v>0</v>
      </c>
      <c r="HT92" t="s">
        <v>416</v>
      </c>
      <c r="HU92" t="s">
        <v>417</v>
      </c>
      <c r="HV92" t="s">
        <v>418</v>
      </c>
      <c r="HW92" t="s">
        <v>419</v>
      </c>
      <c r="HX92" t="s">
        <v>419</v>
      </c>
      <c r="HY92" t="s">
        <v>418</v>
      </c>
      <c r="HZ92">
        <v>0</v>
      </c>
      <c r="IA92">
        <v>100</v>
      </c>
      <c r="IB92">
        <v>100</v>
      </c>
      <c r="IC92">
        <v>1.327</v>
      </c>
      <c r="ID92">
        <v>0.3</v>
      </c>
      <c r="IE92">
        <v>1.235233715518744</v>
      </c>
      <c r="IF92">
        <v>0.0006505169527216642</v>
      </c>
      <c r="IG92">
        <v>-9.946525650119643E-07</v>
      </c>
      <c r="IH92">
        <v>9.726639054903232E-11</v>
      </c>
      <c r="II92">
        <v>-0.07179229297138681</v>
      </c>
      <c r="IJ92">
        <v>-0.001002495894158835</v>
      </c>
      <c r="IK92">
        <v>0.0007384742138202362</v>
      </c>
      <c r="IL92">
        <v>2.770066711642725E-07</v>
      </c>
      <c r="IM92">
        <v>0</v>
      </c>
      <c r="IN92">
        <v>1810</v>
      </c>
      <c r="IO92">
        <v>1</v>
      </c>
      <c r="IP92">
        <v>29</v>
      </c>
      <c r="IQ92">
        <v>2.3</v>
      </c>
      <c r="IR92">
        <v>2.2</v>
      </c>
      <c r="IS92">
        <v>0.119629</v>
      </c>
      <c r="IT92">
        <v>4.99756</v>
      </c>
      <c r="IU92">
        <v>1.42578</v>
      </c>
      <c r="IV92">
        <v>2.26562</v>
      </c>
      <c r="IW92">
        <v>1.54785</v>
      </c>
      <c r="IX92">
        <v>2.34741</v>
      </c>
      <c r="IY92">
        <v>37.9891</v>
      </c>
      <c r="IZ92">
        <v>13.9832</v>
      </c>
      <c r="JA92">
        <v>18</v>
      </c>
      <c r="JB92">
        <v>631.528</v>
      </c>
      <c r="JC92">
        <v>419.311</v>
      </c>
      <c r="JD92">
        <v>25.3382</v>
      </c>
      <c r="JE92">
        <v>30.6215</v>
      </c>
      <c r="JF92">
        <v>29.9988</v>
      </c>
      <c r="JG92">
        <v>30.624</v>
      </c>
      <c r="JH92">
        <v>30.5679</v>
      </c>
      <c r="JI92">
        <v>0</v>
      </c>
      <c r="JJ92">
        <v>24.0406</v>
      </c>
      <c r="JK92">
        <v>87.1515</v>
      </c>
      <c r="JL92">
        <v>25.3358</v>
      </c>
      <c r="JM92">
        <v>0</v>
      </c>
      <c r="JN92">
        <v>23.7148</v>
      </c>
      <c r="JO92">
        <v>94.53959999999999</v>
      </c>
      <c r="JP92">
        <v>100.659</v>
      </c>
    </row>
    <row r="93" spans="1:276">
      <c r="A93">
        <v>77</v>
      </c>
      <c r="B93">
        <v>1690564575</v>
      </c>
      <c r="C93">
        <v>10533</v>
      </c>
      <c r="D93" t="s">
        <v>718</v>
      </c>
      <c r="E93" t="s">
        <v>719</v>
      </c>
      <c r="F93" t="s">
        <v>407</v>
      </c>
      <c r="I93" t="s">
        <v>668</v>
      </c>
      <c r="K93" t="s">
        <v>669</v>
      </c>
      <c r="L93" t="s">
        <v>670</v>
      </c>
      <c r="M93">
        <v>1690564575</v>
      </c>
      <c r="N93">
        <f>(O93)/1000</f>
        <v>0</v>
      </c>
      <c r="O93">
        <f>1000*CY93*AM93*(CU93-CV93)/(100*CN93*(1000-AM93*CU93))</f>
        <v>0</v>
      </c>
      <c r="P93">
        <f>CY93*AM93*(CT93-CS93*(1000-AM93*CV93)/(1000-AM93*CU93))/(100*CN93)</f>
        <v>0</v>
      </c>
      <c r="Q93">
        <f>CS93 - IF(AM93&gt;1, P93*CN93*100.0/(AO93*DG93), 0)</f>
        <v>0</v>
      </c>
      <c r="R93">
        <f>((X93-N93/2)*Q93-P93)/(X93+N93/2)</f>
        <v>0</v>
      </c>
      <c r="S93">
        <f>R93*(CZ93+DA93)/1000.0</f>
        <v>0</v>
      </c>
      <c r="T93">
        <f>(CS93 - IF(AM93&gt;1, P93*CN93*100.0/(AO93*DG93), 0))*(CZ93+DA93)/1000.0</f>
        <v>0</v>
      </c>
      <c r="U93">
        <f>2.0/((1/W93-1/V93)+SIGN(W93)*SQRT((1/W93-1/V93)*(1/W93-1/V93) + 4*CO93/((CO93+1)*(CO93+1))*(2*1/W93*1/V93-1/V93*1/V93)))</f>
        <v>0</v>
      </c>
      <c r="V93">
        <f>IF(LEFT(CP93,1)&lt;&gt;"0",IF(LEFT(CP93,1)="1",3.0,CQ93),$D$5+$E$5*(DG93*CZ93/($K$5*1000))+$F$5*(DG93*CZ93/($K$5*1000))*MAX(MIN(CN93,$J$5),$I$5)*MAX(MIN(CN93,$J$5),$I$5)+$G$5*MAX(MIN(CN93,$J$5),$I$5)*(DG93*CZ93/($K$5*1000))+$H$5*(DG93*CZ93/($K$5*1000))*(DG93*CZ93/($K$5*1000)))</f>
        <v>0</v>
      </c>
      <c r="W93">
        <f>N93*(1000-(1000*0.61365*exp(17.502*AA93/(240.97+AA93))/(CZ93+DA93)+CU93)/2)/(1000*0.61365*exp(17.502*AA93/(240.97+AA93))/(CZ93+DA93)-CU93)</f>
        <v>0</v>
      </c>
      <c r="X93">
        <f>1/((CO93+1)/(U93/1.6)+1/(V93/1.37)) + CO93/((CO93+1)/(U93/1.6) + CO93/(V93/1.37))</f>
        <v>0</v>
      </c>
      <c r="Y93">
        <f>(CJ93*CM93)</f>
        <v>0</v>
      </c>
      <c r="Z93">
        <f>(DB93+(Y93+2*0.95*5.67E-8*(((DB93+$B$7)+273)^4-(DB93+273)^4)-44100*N93)/(1.84*29.3*V93+8*0.95*5.67E-8*(DB93+273)^3))</f>
        <v>0</v>
      </c>
      <c r="AA93">
        <f>($C$7*DC93+$D$7*DD93+$E$7*Z93)</f>
        <v>0</v>
      </c>
      <c r="AB93">
        <f>0.61365*exp(17.502*AA93/(240.97+AA93))</f>
        <v>0</v>
      </c>
      <c r="AC93">
        <f>(AD93/AE93*100)</f>
        <v>0</v>
      </c>
      <c r="AD93">
        <f>CU93*(CZ93+DA93)/1000</f>
        <v>0</v>
      </c>
      <c r="AE93">
        <f>0.61365*exp(17.502*DB93/(240.97+DB93))</f>
        <v>0</v>
      </c>
      <c r="AF93">
        <f>(AB93-CU93*(CZ93+DA93)/1000)</f>
        <v>0</v>
      </c>
      <c r="AG93">
        <f>(-N93*44100)</f>
        <v>0</v>
      </c>
      <c r="AH93">
        <f>2*29.3*V93*0.92*(DB93-AA93)</f>
        <v>0</v>
      </c>
      <c r="AI93">
        <f>2*0.95*5.67E-8*(((DB93+$B$7)+273)^4-(AA93+273)^4)</f>
        <v>0</v>
      </c>
      <c r="AJ93">
        <f>Y93+AI93+AG93+AH93</f>
        <v>0</v>
      </c>
      <c r="AK93">
        <v>0</v>
      </c>
      <c r="AL93">
        <v>0</v>
      </c>
      <c r="AM93">
        <f>IF(AK93*$H$13&gt;=AO93,1.0,(AO93/(AO93-AK93*$H$13)))</f>
        <v>0</v>
      </c>
      <c r="AN93">
        <f>(AM93-1)*100</f>
        <v>0</v>
      </c>
      <c r="AO93">
        <f>MAX(0,($B$13+$C$13*DG93)/(1+$D$13*DG93)*CZ93/(DB93+273)*$E$13)</f>
        <v>0</v>
      </c>
      <c r="AP93" t="s">
        <v>692</v>
      </c>
      <c r="AQ93">
        <v>10467.2</v>
      </c>
      <c r="AR93">
        <v>647.5075999999999</v>
      </c>
      <c r="AS93">
        <v>2417.9</v>
      </c>
      <c r="AT93">
        <f>1-AR93/AS93</f>
        <v>0</v>
      </c>
      <c r="AU93">
        <v>-2.2630982695351</v>
      </c>
      <c r="AV93" t="s">
        <v>720</v>
      </c>
      <c r="AW93">
        <v>10486.8</v>
      </c>
      <c r="AX93">
        <v>737.49944</v>
      </c>
      <c r="AY93">
        <v>837.72</v>
      </c>
      <c r="AZ93">
        <f>1-AX93/AY93</f>
        <v>0</v>
      </c>
      <c r="BA93">
        <v>0.5</v>
      </c>
      <c r="BB93">
        <f>CK93</f>
        <v>0</v>
      </c>
      <c r="BC93">
        <f>P93</f>
        <v>0</v>
      </c>
      <c r="BD93">
        <f>AZ93*BA93*BB93</f>
        <v>0</v>
      </c>
      <c r="BE93">
        <f>(BC93-AU93)/BB93</f>
        <v>0</v>
      </c>
      <c r="BF93">
        <f>(AS93-AY93)/AY93</f>
        <v>0</v>
      </c>
      <c r="BG93">
        <f>AR93/(AT93+AR93/AY93)</f>
        <v>0</v>
      </c>
      <c r="BH93" t="s">
        <v>411</v>
      </c>
      <c r="BI93">
        <v>0</v>
      </c>
      <c r="BJ93">
        <f>IF(BI93&lt;&gt;0, BI93, BG93)</f>
        <v>0</v>
      </c>
      <c r="BK93">
        <f>1-BJ93/AY93</f>
        <v>0</v>
      </c>
      <c r="BL93">
        <f>(AY93-AX93)/(AY93-BJ93)</f>
        <v>0</v>
      </c>
      <c r="BM93">
        <f>(AS93-AY93)/(AS93-BJ93)</f>
        <v>0</v>
      </c>
      <c r="BN93">
        <f>(AY93-AX93)/(AY93-AR93)</f>
        <v>0</v>
      </c>
      <c r="BO93">
        <f>(AS93-AY93)/(AS93-AR93)</f>
        <v>0</v>
      </c>
      <c r="BP93">
        <f>(BL93*BJ93/AX93)</f>
        <v>0</v>
      </c>
      <c r="BQ93">
        <f>(1-BP93)</f>
        <v>0</v>
      </c>
      <c r="BR93" t="s">
        <v>411</v>
      </c>
      <c r="BS93" t="s">
        <v>411</v>
      </c>
      <c r="BT93" t="s">
        <v>411</v>
      </c>
      <c r="BU93" t="s">
        <v>411</v>
      </c>
      <c r="BV93" t="s">
        <v>411</v>
      </c>
      <c r="BW93" t="s">
        <v>411</v>
      </c>
      <c r="BX93" t="s">
        <v>411</v>
      </c>
      <c r="BY93" t="s">
        <v>411</v>
      </c>
      <c r="BZ93" t="s">
        <v>411</v>
      </c>
      <c r="CA93" t="s">
        <v>411</v>
      </c>
      <c r="CB93" t="s">
        <v>411</v>
      </c>
      <c r="CC93" t="s">
        <v>411</v>
      </c>
      <c r="CD93" t="s">
        <v>411</v>
      </c>
      <c r="CE93" t="s">
        <v>411</v>
      </c>
      <c r="CF93" t="s">
        <v>411</v>
      </c>
      <c r="CG93" t="s">
        <v>411</v>
      </c>
      <c r="CH93" t="s">
        <v>411</v>
      </c>
      <c r="CI93" t="s">
        <v>411</v>
      </c>
      <c r="CJ93">
        <f>$B$11*DH93+$C$11*DI93+$F$11*DT93*(1-DW93)</f>
        <v>0</v>
      </c>
      <c r="CK93">
        <f>CJ93*CL93</f>
        <v>0</v>
      </c>
      <c r="CL93">
        <f>($B$11*$D$9+$C$11*$D$9+$F$11*((EG93+DY93)/MAX(EG93+DY93+EH93, 0.1)*$I$9+EH93/MAX(EG93+DY93+EH93, 0.1)*$J$9))/($B$11+$C$11+$F$11)</f>
        <v>0</v>
      </c>
      <c r="CM93">
        <f>($B$11*$K$9+$C$11*$K$9+$F$11*((EG93+DY93)/MAX(EG93+DY93+EH93, 0.1)*$P$9+EH93/MAX(EG93+DY93+EH93, 0.1)*$Q$9))/($B$11+$C$11+$F$11)</f>
        <v>0</v>
      </c>
      <c r="CN93">
        <v>6</v>
      </c>
      <c r="CO93">
        <v>0.5</v>
      </c>
      <c r="CP93" t="s">
        <v>413</v>
      </c>
      <c r="CQ93">
        <v>2</v>
      </c>
      <c r="CR93">
        <v>1690564575</v>
      </c>
      <c r="CS93">
        <v>392.401</v>
      </c>
      <c r="CT93">
        <v>400.206</v>
      </c>
      <c r="CU93">
        <v>24.761</v>
      </c>
      <c r="CV93">
        <v>23.6803</v>
      </c>
      <c r="CW93">
        <v>391.13</v>
      </c>
      <c r="CX93">
        <v>24.4313</v>
      </c>
      <c r="CY93">
        <v>600.2140000000001</v>
      </c>
      <c r="CZ93">
        <v>101.28</v>
      </c>
      <c r="DA93">
        <v>0.100117</v>
      </c>
      <c r="DB93">
        <v>27.7475</v>
      </c>
      <c r="DC93">
        <v>28.0663</v>
      </c>
      <c r="DD93">
        <v>999.9</v>
      </c>
      <c r="DE93">
        <v>0</v>
      </c>
      <c r="DF93">
        <v>0</v>
      </c>
      <c r="DG93">
        <v>9965.620000000001</v>
      </c>
      <c r="DH93">
        <v>0</v>
      </c>
      <c r="DI93">
        <v>1814.93</v>
      </c>
      <c r="DJ93">
        <v>-7.6391</v>
      </c>
      <c r="DK93">
        <v>402.534</v>
      </c>
      <c r="DL93">
        <v>409.912</v>
      </c>
      <c r="DM93">
        <v>1.08073</v>
      </c>
      <c r="DN93">
        <v>400.206</v>
      </c>
      <c r="DO93">
        <v>23.6803</v>
      </c>
      <c r="DP93">
        <v>2.50779</v>
      </c>
      <c r="DQ93">
        <v>2.39833</v>
      </c>
      <c r="DR93">
        <v>21.0771</v>
      </c>
      <c r="DS93">
        <v>20.3525</v>
      </c>
      <c r="DT93">
        <v>1499.87</v>
      </c>
      <c r="DU93">
        <v>0.973007</v>
      </c>
      <c r="DV93">
        <v>0.0269934</v>
      </c>
      <c r="DW93">
        <v>0</v>
      </c>
      <c r="DX93">
        <v>737.14</v>
      </c>
      <c r="DY93">
        <v>4.99931</v>
      </c>
      <c r="DZ93">
        <v>12505.1</v>
      </c>
      <c r="EA93">
        <v>13258.1</v>
      </c>
      <c r="EB93">
        <v>38.25</v>
      </c>
      <c r="EC93">
        <v>39.875</v>
      </c>
      <c r="ED93">
        <v>38.562</v>
      </c>
      <c r="EE93">
        <v>39.312</v>
      </c>
      <c r="EF93">
        <v>39.375</v>
      </c>
      <c r="EG93">
        <v>1454.52</v>
      </c>
      <c r="EH93">
        <v>40.35</v>
      </c>
      <c r="EI93">
        <v>0</v>
      </c>
      <c r="EJ93">
        <v>96.5</v>
      </c>
      <c r="EK93">
        <v>0</v>
      </c>
      <c r="EL93">
        <v>737.49944</v>
      </c>
      <c r="EM93">
        <v>-2.979384613337067</v>
      </c>
      <c r="EN93">
        <v>-69.1076921202812</v>
      </c>
      <c r="EO93">
        <v>12511.492</v>
      </c>
      <c r="EP93">
        <v>15</v>
      </c>
      <c r="EQ93">
        <v>1690564615.5</v>
      </c>
      <c r="ER93" t="s">
        <v>721</v>
      </c>
      <c r="ES93">
        <v>1690564615.5</v>
      </c>
      <c r="ET93">
        <v>1690564498</v>
      </c>
      <c r="EU93">
        <v>66</v>
      </c>
      <c r="EV93">
        <v>-0.164</v>
      </c>
      <c r="EW93">
        <v>-0.019</v>
      </c>
      <c r="EX93">
        <v>1.271</v>
      </c>
      <c r="EY93">
        <v>0.3</v>
      </c>
      <c r="EZ93">
        <v>410</v>
      </c>
      <c r="FA93">
        <v>24</v>
      </c>
      <c r="FB93">
        <v>0.3</v>
      </c>
      <c r="FC93">
        <v>0.1</v>
      </c>
      <c r="FD93">
        <v>-7.385771219512195</v>
      </c>
      <c r="FE93">
        <v>-1.998979442508699</v>
      </c>
      <c r="FF93">
        <v>0.2247149235353282</v>
      </c>
      <c r="FG93">
        <v>1</v>
      </c>
      <c r="FH93">
        <v>392.6895161290323</v>
      </c>
      <c r="FI93">
        <v>-1.256274193549198</v>
      </c>
      <c r="FJ93">
        <v>0.1028117198565158</v>
      </c>
      <c r="FK93">
        <v>1</v>
      </c>
      <c r="FL93">
        <v>1.06403243902439</v>
      </c>
      <c r="FM93">
        <v>0.1743169337979089</v>
      </c>
      <c r="FN93">
        <v>0.02768815303413002</v>
      </c>
      <c r="FO93">
        <v>1</v>
      </c>
      <c r="FP93">
        <v>24.81716774193548</v>
      </c>
      <c r="FQ93">
        <v>-0.3189241935484022</v>
      </c>
      <c r="FR93">
        <v>0.02385511897586671</v>
      </c>
      <c r="FS93">
        <v>1</v>
      </c>
      <c r="FT93">
        <v>4</v>
      </c>
      <c r="FU93">
        <v>4</v>
      </c>
      <c r="FV93" t="s">
        <v>415</v>
      </c>
      <c r="FW93">
        <v>3.17412</v>
      </c>
      <c r="FX93">
        <v>2.79677</v>
      </c>
      <c r="FY93">
        <v>0.0987691</v>
      </c>
      <c r="FZ93">
        <v>0.101038</v>
      </c>
      <c r="GA93">
        <v>0.121887</v>
      </c>
      <c r="GB93">
        <v>0.119254</v>
      </c>
      <c r="GC93">
        <v>27958.4</v>
      </c>
      <c r="GD93">
        <v>22239.4</v>
      </c>
      <c r="GE93">
        <v>29011.3</v>
      </c>
      <c r="GF93">
        <v>24248.7</v>
      </c>
      <c r="GG93">
        <v>32404.5</v>
      </c>
      <c r="GH93">
        <v>31167.1</v>
      </c>
      <c r="GI93">
        <v>40027.6</v>
      </c>
      <c r="GJ93">
        <v>39566.6</v>
      </c>
      <c r="GK93">
        <v>2.1245</v>
      </c>
      <c r="GL93">
        <v>1.81267</v>
      </c>
      <c r="GM93">
        <v>0.0671446</v>
      </c>
      <c r="GN93">
        <v>0</v>
      </c>
      <c r="GO93">
        <v>26.9692</v>
      </c>
      <c r="GP93">
        <v>999.9</v>
      </c>
      <c r="GQ93">
        <v>53.9</v>
      </c>
      <c r="GR93">
        <v>35.5</v>
      </c>
      <c r="GS93">
        <v>30.9011</v>
      </c>
      <c r="GT93">
        <v>62.1324</v>
      </c>
      <c r="GU93">
        <v>32.508</v>
      </c>
      <c r="GV93">
        <v>1</v>
      </c>
      <c r="GW93">
        <v>0.278874</v>
      </c>
      <c r="GX93">
        <v>2.25728</v>
      </c>
      <c r="GY93">
        <v>20.2516</v>
      </c>
      <c r="GZ93">
        <v>5.22717</v>
      </c>
      <c r="HA93">
        <v>11.9141</v>
      </c>
      <c r="HB93">
        <v>4.9637</v>
      </c>
      <c r="HC93">
        <v>3.292</v>
      </c>
      <c r="HD93">
        <v>9999</v>
      </c>
      <c r="HE93">
        <v>9999</v>
      </c>
      <c r="HF93">
        <v>9999</v>
      </c>
      <c r="HG93">
        <v>999.9</v>
      </c>
      <c r="HH93">
        <v>1.87704</v>
      </c>
      <c r="HI93">
        <v>1.87531</v>
      </c>
      <c r="HJ93">
        <v>1.87408</v>
      </c>
      <c r="HK93">
        <v>1.87331</v>
      </c>
      <c r="HL93">
        <v>1.87469</v>
      </c>
      <c r="HM93">
        <v>1.86966</v>
      </c>
      <c r="HN93">
        <v>1.87391</v>
      </c>
      <c r="HO93">
        <v>1.87897</v>
      </c>
      <c r="HP93">
        <v>0</v>
      </c>
      <c r="HQ93">
        <v>0</v>
      </c>
      <c r="HR93">
        <v>0</v>
      </c>
      <c r="HS93">
        <v>0</v>
      </c>
      <c r="HT93" t="s">
        <v>416</v>
      </c>
      <c r="HU93" t="s">
        <v>417</v>
      </c>
      <c r="HV93" t="s">
        <v>418</v>
      </c>
      <c r="HW93" t="s">
        <v>419</v>
      </c>
      <c r="HX93" t="s">
        <v>419</v>
      </c>
      <c r="HY93" t="s">
        <v>418</v>
      </c>
      <c r="HZ93">
        <v>0</v>
      </c>
      <c r="IA93">
        <v>100</v>
      </c>
      <c r="IB93">
        <v>100</v>
      </c>
      <c r="IC93">
        <v>1.271</v>
      </c>
      <c r="ID93">
        <v>0.3297</v>
      </c>
      <c r="IE93">
        <v>1.328214029637736</v>
      </c>
      <c r="IF93">
        <v>0.0006505169527216642</v>
      </c>
      <c r="IG93">
        <v>-9.946525650119643E-07</v>
      </c>
      <c r="IH93">
        <v>9.726639054903232E-11</v>
      </c>
      <c r="II93">
        <v>-0.09064220790481622</v>
      </c>
      <c r="IJ93">
        <v>-0.001002495894158835</v>
      </c>
      <c r="IK93">
        <v>0.0007384742138202362</v>
      </c>
      <c r="IL93">
        <v>2.770066711642725E-07</v>
      </c>
      <c r="IM93">
        <v>0</v>
      </c>
      <c r="IN93">
        <v>1810</v>
      </c>
      <c r="IO93">
        <v>1</v>
      </c>
      <c r="IP93">
        <v>29</v>
      </c>
      <c r="IQ93">
        <v>1.3</v>
      </c>
      <c r="IR93">
        <v>1.3</v>
      </c>
      <c r="IS93">
        <v>1.06445</v>
      </c>
      <c r="IT93">
        <v>2.46704</v>
      </c>
      <c r="IU93">
        <v>1.42578</v>
      </c>
      <c r="IV93">
        <v>2.26562</v>
      </c>
      <c r="IW93">
        <v>1.54785</v>
      </c>
      <c r="IX93">
        <v>2.34131</v>
      </c>
      <c r="IY93">
        <v>38.0863</v>
      </c>
      <c r="IZ93">
        <v>14.0007</v>
      </c>
      <c r="JA93">
        <v>18</v>
      </c>
      <c r="JB93">
        <v>631.471</v>
      </c>
      <c r="JC93">
        <v>419.991</v>
      </c>
      <c r="JD93">
        <v>24.3066</v>
      </c>
      <c r="JE93">
        <v>30.6356</v>
      </c>
      <c r="JF93">
        <v>30.0006</v>
      </c>
      <c r="JG93">
        <v>30.6389</v>
      </c>
      <c r="JH93">
        <v>30.5878</v>
      </c>
      <c r="JI93">
        <v>21.3371</v>
      </c>
      <c r="JJ93">
        <v>24.5525</v>
      </c>
      <c r="JK93">
        <v>85.64490000000001</v>
      </c>
      <c r="JL93">
        <v>24.2909</v>
      </c>
      <c r="JM93">
        <v>400</v>
      </c>
      <c r="JN93">
        <v>23.5969</v>
      </c>
      <c r="JO93">
        <v>94.5394</v>
      </c>
      <c r="JP93">
        <v>100.661</v>
      </c>
    </row>
    <row r="94" spans="1:276">
      <c r="A94">
        <v>78</v>
      </c>
      <c r="B94">
        <v>1690564736.5</v>
      </c>
      <c r="C94">
        <v>10694.5</v>
      </c>
      <c r="D94" t="s">
        <v>722</v>
      </c>
      <c r="E94" t="s">
        <v>723</v>
      </c>
      <c r="F94" t="s">
        <v>407</v>
      </c>
      <c r="I94" t="s">
        <v>668</v>
      </c>
      <c r="K94" t="s">
        <v>669</v>
      </c>
      <c r="L94" t="s">
        <v>670</v>
      </c>
      <c r="M94">
        <v>1690564736.5</v>
      </c>
      <c r="N94">
        <f>(O94)/1000</f>
        <v>0</v>
      </c>
      <c r="O94">
        <f>1000*CY94*AM94*(CU94-CV94)/(100*CN94*(1000-AM94*CU94))</f>
        <v>0</v>
      </c>
      <c r="P94">
        <f>CY94*AM94*(CT94-CS94*(1000-AM94*CV94)/(1000-AM94*CU94))/(100*CN94)</f>
        <v>0</v>
      </c>
      <c r="Q94">
        <f>CS94 - IF(AM94&gt;1, P94*CN94*100.0/(AO94*DG94), 0)</f>
        <v>0</v>
      </c>
      <c r="R94">
        <f>((X94-N94/2)*Q94-P94)/(X94+N94/2)</f>
        <v>0</v>
      </c>
      <c r="S94">
        <f>R94*(CZ94+DA94)/1000.0</f>
        <v>0</v>
      </c>
      <c r="T94">
        <f>(CS94 - IF(AM94&gt;1, P94*CN94*100.0/(AO94*DG94), 0))*(CZ94+DA94)/1000.0</f>
        <v>0</v>
      </c>
      <c r="U94">
        <f>2.0/((1/W94-1/V94)+SIGN(W94)*SQRT((1/W94-1/V94)*(1/W94-1/V94) + 4*CO94/((CO94+1)*(CO94+1))*(2*1/W94*1/V94-1/V94*1/V94)))</f>
        <v>0</v>
      </c>
      <c r="V94">
        <f>IF(LEFT(CP94,1)&lt;&gt;"0",IF(LEFT(CP94,1)="1",3.0,CQ94),$D$5+$E$5*(DG94*CZ94/($K$5*1000))+$F$5*(DG94*CZ94/($K$5*1000))*MAX(MIN(CN94,$J$5),$I$5)*MAX(MIN(CN94,$J$5),$I$5)+$G$5*MAX(MIN(CN94,$J$5),$I$5)*(DG94*CZ94/($K$5*1000))+$H$5*(DG94*CZ94/($K$5*1000))*(DG94*CZ94/($K$5*1000)))</f>
        <v>0</v>
      </c>
      <c r="W94">
        <f>N94*(1000-(1000*0.61365*exp(17.502*AA94/(240.97+AA94))/(CZ94+DA94)+CU94)/2)/(1000*0.61365*exp(17.502*AA94/(240.97+AA94))/(CZ94+DA94)-CU94)</f>
        <v>0</v>
      </c>
      <c r="X94">
        <f>1/((CO94+1)/(U94/1.6)+1/(V94/1.37)) + CO94/((CO94+1)/(U94/1.6) + CO94/(V94/1.37))</f>
        <v>0</v>
      </c>
      <c r="Y94">
        <f>(CJ94*CM94)</f>
        <v>0</v>
      </c>
      <c r="Z94">
        <f>(DB94+(Y94+2*0.95*5.67E-8*(((DB94+$B$7)+273)^4-(DB94+273)^4)-44100*N94)/(1.84*29.3*V94+8*0.95*5.67E-8*(DB94+273)^3))</f>
        <v>0</v>
      </c>
      <c r="AA94">
        <f>($C$7*DC94+$D$7*DD94+$E$7*Z94)</f>
        <v>0</v>
      </c>
      <c r="AB94">
        <f>0.61365*exp(17.502*AA94/(240.97+AA94))</f>
        <v>0</v>
      </c>
      <c r="AC94">
        <f>(AD94/AE94*100)</f>
        <v>0</v>
      </c>
      <c r="AD94">
        <f>CU94*(CZ94+DA94)/1000</f>
        <v>0</v>
      </c>
      <c r="AE94">
        <f>0.61365*exp(17.502*DB94/(240.97+DB94))</f>
        <v>0</v>
      </c>
      <c r="AF94">
        <f>(AB94-CU94*(CZ94+DA94)/1000)</f>
        <v>0</v>
      </c>
      <c r="AG94">
        <f>(-N94*44100)</f>
        <v>0</v>
      </c>
      <c r="AH94">
        <f>2*29.3*V94*0.92*(DB94-AA94)</f>
        <v>0</v>
      </c>
      <c r="AI94">
        <f>2*0.95*5.67E-8*(((DB94+$B$7)+273)^4-(AA94+273)^4)</f>
        <v>0</v>
      </c>
      <c r="AJ94">
        <f>Y94+AI94+AG94+AH94</f>
        <v>0</v>
      </c>
      <c r="AK94">
        <v>0</v>
      </c>
      <c r="AL94">
        <v>0</v>
      </c>
      <c r="AM94">
        <f>IF(AK94*$H$13&gt;=AO94,1.0,(AO94/(AO94-AK94*$H$13)))</f>
        <v>0</v>
      </c>
      <c r="AN94">
        <f>(AM94-1)*100</f>
        <v>0</v>
      </c>
      <c r="AO94">
        <f>MAX(0,($B$13+$C$13*DG94)/(1+$D$13*DG94)*CZ94/(DB94+273)*$E$13)</f>
        <v>0</v>
      </c>
      <c r="AP94" t="s">
        <v>692</v>
      </c>
      <c r="AQ94">
        <v>10467.2</v>
      </c>
      <c r="AR94">
        <v>647.5075999999999</v>
      </c>
      <c r="AS94">
        <v>2417.9</v>
      </c>
      <c r="AT94">
        <f>1-AR94/AS94</f>
        <v>0</v>
      </c>
      <c r="AU94">
        <v>-2.2630982695351</v>
      </c>
      <c r="AV94" t="s">
        <v>724</v>
      </c>
      <c r="AW94">
        <v>10488</v>
      </c>
      <c r="AX94">
        <v>739.5088000000001</v>
      </c>
      <c r="AY94">
        <v>840.9</v>
      </c>
      <c r="AZ94">
        <f>1-AX94/AY94</f>
        <v>0</v>
      </c>
      <c r="BA94">
        <v>0.5</v>
      </c>
      <c r="BB94">
        <f>CK94</f>
        <v>0</v>
      </c>
      <c r="BC94">
        <f>P94</f>
        <v>0</v>
      </c>
      <c r="BD94">
        <f>AZ94*BA94*BB94</f>
        <v>0</v>
      </c>
      <c r="BE94">
        <f>(BC94-AU94)/BB94</f>
        <v>0</v>
      </c>
      <c r="BF94">
        <f>(AS94-AY94)/AY94</f>
        <v>0</v>
      </c>
      <c r="BG94">
        <f>AR94/(AT94+AR94/AY94)</f>
        <v>0</v>
      </c>
      <c r="BH94" t="s">
        <v>411</v>
      </c>
      <c r="BI94">
        <v>0</v>
      </c>
      <c r="BJ94">
        <f>IF(BI94&lt;&gt;0, BI94, BG94)</f>
        <v>0</v>
      </c>
      <c r="BK94">
        <f>1-BJ94/AY94</f>
        <v>0</v>
      </c>
      <c r="BL94">
        <f>(AY94-AX94)/(AY94-BJ94)</f>
        <v>0</v>
      </c>
      <c r="BM94">
        <f>(AS94-AY94)/(AS94-BJ94)</f>
        <v>0</v>
      </c>
      <c r="BN94">
        <f>(AY94-AX94)/(AY94-AR94)</f>
        <v>0</v>
      </c>
      <c r="BO94">
        <f>(AS94-AY94)/(AS94-AR94)</f>
        <v>0</v>
      </c>
      <c r="BP94">
        <f>(BL94*BJ94/AX94)</f>
        <v>0</v>
      </c>
      <c r="BQ94">
        <f>(1-BP94)</f>
        <v>0</v>
      </c>
      <c r="BR94" t="s">
        <v>411</v>
      </c>
      <c r="BS94" t="s">
        <v>411</v>
      </c>
      <c r="BT94" t="s">
        <v>411</v>
      </c>
      <c r="BU94" t="s">
        <v>411</v>
      </c>
      <c r="BV94" t="s">
        <v>411</v>
      </c>
      <c r="BW94" t="s">
        <v>411</v>
      </c>
      <c r="BX94" t="s">
        <v>411</v>
      </c>
      <c r="BY94" t="s">
        <v>411</v>
      </c>
      <c r="BZ94" t="s">
        <v>411</v>
      </c>
      <c r="CA94" t="s">
        <v>411</v>
      </c>
      <c r="CB94" t="s">
        <v>411</v>
      </c>
      <c r="CC94" t="s">
        <v>411</v>
      </c>
      <c r="CD94" t="s">
        <v>411</v>
      </c>
      <c r="CE94" t="s">
        <v>411</v>
      </c>
      <c r="CF94" t="s">
        <v>411</v>
      </c>
      <c r="CG94" t="s">
        <v>411</v>
      </c>
      <c r="CH94" t="s">
        <v>411</v>
      </c>
      <c r="CI94" t="s">
        <v>411</v>
      </c>
      <c r="CJ94">
        <f>$B$11*DH94+$C$11*DI94+$F$11*DT94*(1-DW94)</f>
        <v>0</v>
      </c>
      <c r="CK94">
        <f>CJ94*CL94</f>
        <v>0</v>
      </c>
      <c r="CL94">
        <f>($B$11*$D$9+$C$11*$D$9+$F$11*((EG94+DY94)/MAX(EG94+DY94+EH94, 0.1)*$I$9+EH94/MAX(EG94+DY94+EH94, 0.1)*$J$9))/($B$11+$C$11+$F$11)</f>
        <v>0</v>
      </c>
      <c r="CM94">
        <f>($B$11*$K$9+$C$11*$K$9+$F$11*((EG94+DY94)/MAX(EG94+DY94+EH94, 0.1)*$P$9+EH94/MAX(EG94+DY94+EH94, 0.1)*$Q$9))/($B$11+$C$11+$F$11)</f>
        <v>0</v>
      </c>
      <c r="CN94">
        <v>6</v>
      </c>
      <c r="CO94">
        <v>0.5</v>
      </c>
      <c r="CP94" t="s">
        <v>413</v>
      </c>
      <c r="CQ94">
        <v>2</v>
      </c>
      <c r="CR94">
        <v>1690564736.5</v>
      </c>
      <c r="CS94">
        <v>392.607</v>
      </c>
      <c r="CT94">
        <v>400.07</v>
      </c>
      <c r="CU94">
        <v>24.7435</v>
      </c>
      <c r="CV94">
        <v>24.1247</v>
      </c>
      <c r="CW94">
        <v>391.335</v>
      </c>
      <c r="CX94">
        <v>24.4325</v>
      </c>
      <c r="CY94">
        <v>600.1180000000001</v>
      </c>
      <c r="CZ94">
        <v>101.28</v>
      </c>
      <c r="DA94">
        <v>0.100147</v>
      </c>
      <c r="DB94">
        <v>27.7042</v>
      </c>
      <c r="DC94">
        <v>28.0777</v>
      </c>
      <c r="DD94">
        <v>999.9</v>
      </c>
      <c r="DE94">
        <v>0</v>
      </c>
      <c r="DF94">
        <v>0</v>
      </c>
      <c r="DG94">
        <v>10002.5</v>
      </c>
      <c r="DH94">
        <v>0</v>
      </c>
      <c r="DI94">
        <v>1821.67</v>
      </c>
      <c r="DJ94">
        <v>-7.46359</v>
      </c>
      <c r="DK94">
        <v>402.576</v>
      </c>
      <c r="DL94">
        <v>409.961</v>
      </c>
      <c r="DM94">
        <v>0.63759</v>
      </c>
      <c r="DN94">
        <v>400.07</v>
      </c>
      <c r="DO94">
        <v>24.1247</v>
      </c>
      <c r="DP94">
        <v>2.50793</v>
      </c>
      <c r="DQ94">
        <v>2.44336</v>
      </c>
      <c r="DR94">
        <v>21.0781</v>
      </c>
      <c r="DS94">
        <v>20.654</v>
      </c>
      <c r="DT94">
        <v>1499.99</v>
      </c>
      <c r="DU94">
        <v>0.973007</v>
      </c>
      <c r="DV94">
        <v>0.0269934</v>
      </c>
      <c r="DW94">
        <v>0</v>
      </c>
      <c r="DX94">
        <v>739.801</v>
      </c>
      <c r="DY94">
        <v>4.99931</v>
      </c>
      <c r="DZ94">
        <v>12508.2</v>
      </c>
      <c r="EA94">
        <v>13259.2</v>
      </c>
      <c r="EB94">
        <v>38.625</v>
      </c>
      <c r="EC94">
        <v>40.437</v>
      </c>
      <c r="ED94">
        <v>39</v>
      </c>
      <c r="EE94">
        <v>39.875</v>
      </c>
      <c r="EF94">
        <v>39.687</v>
      </c>
      <c r="EG94">
        <v>1454.64</v>
      </c>
      <c r="EH94">
        <v>40.35</v>
      </c>
      <c r="EI94">
        <v>0</v>
      </c>
      <c r="EJ94">
        <v>161.2999999523163</v>
      </c>
      <c r="EK94">
        <v>0</v>
      </c>
      <c r="EL94">
        <v>739.5088000000001</v>
      </c>
      <c r="EM94">
        <v>1.689076930011784</v>
      </c>
      <c r="EN94">
        <v>-53.76153860030126</v>
      </c>
      <c r="EO94">
        <v>12534.2</v>
      </c>
      <c r="EP94">
        <v>15</v>
      </c>
      <c r="EQ94">
        <v>1690564754.5</v>
      </c>
      <c r="ER94" t="s">
        <v>725</v>
      </c>
      <c r="ES94">
        <v>1690564615.5</v>
      </c>
      <c r="ET94">
        <v>1690564754.5</v>
      </c>
      <c r="EU94">
        <v>67</v>
      </c>
      <c r="EV94">
        <v>-0.164</v>
      </c>
      <c r="EW94">
        <v>0.004</v>
      </c>
      <c r="EX94">
        <v>1.271</v>
      </c>
      <c r="EY94">
        <v>0.311</v>
      </c>
      <c r="EZ94">
        <v>410</v>
      </c>
      <c r="FA94">
        <v>24</v>
      </c>
      <c r="FB94">
        <v>0.3</v>
      </c>
      <c r="FC94">
        <v>0.1</v>
      </c>
      <c r="FD94">
        <v>-7.425200487804879</v>
      </c>
      <c r="FE94">
        <v>0.0443979094076681</v>
      </c>
      <c r="FF94">
        <v>0.05072719547479103</v>
      </c>
      <c r="FG94">
        <v>1</v>
      </c>
      <c r="FH94">
        <v>392.6060967741936</v>
      </c>
      <c r="FI94">
        <v>-0.0120483870980001</v>
      </c>
      <c r="FJ94">
        <v>0.02486525602796536</v>
      </c>
      <c r="FK94">
        <v>1</v>
      </c>
      <c r="FL94">
        <v>0.517450487804878</v>
      </c>
      <c r="FM94">
        <v>0.7116819094076651</v>
      </c>
      <c r="FN94">
        <v>0.07154853739437475</v>
      </c>
      <c r="FO94">
        <v>0</v>
      </c>
      <c r="FP94">
        <v>24.66756774193548</v>
      </c>
      <c r="FQ94">
        <v>0.9250161290322023</v>
      </c>
      <c r="FR94">
        <v>0.07051249894738082</v>
      </c>
      <c r="FS94">
        <v>1</v>
      </c>
      <c r="FT94">
        <v>3</v>
      </c>
      <c r="FU94">
        <v>4</v>
      </c>
      <c r="FV94" t="s">
        <v>489</v>
      </c>
      <c r="FW94">
        <v>3.17374</v>
      </c>
      <c r="FX94">
        <v>2.79713</v>
      </c>
      <c r="FY94">
        <v>0.0987796</v>
      </c>
      <c r="FZ94">
        <v>0.100986</v>
      </c>
      <c r="GA94">
        <v>0.121859</v>
      </c>
      <c r="GB94">
        <v>0.12076</v>
      </c>
      <c r="GC94">
        <v>27949.6</v>
      </c>
      <c r="GD94">
        <v>22233.6</v>
      </c>
      <c r="GE94">
        <v>29003.3</v>
      </c>
      <c r="GF94">
        <v>24241.6</v>
      </c>
      <c r="GG94">
        <v>32397.4</v>
      </c>
      <c r="GH94">
        <v>31104.8</v>
      </c>
      <c r="GI94">
        <v>40016.8</v>
      </c>
      <c r="GJ94">
        <v>39555.4</v>
      </c>
      <c r="GK94">
        <v>2.12255</v>
      </c>
      <c r="GL94">
        <v>1.81135</v>
      </c>
      <c r="GM94">
        <v>0.0547692</v>
      </c>
      <c r="GN94">
        <v>0</v>
      </c>
      <c r="GO94">
        <v>27.183</v>
      </c>
      <c r="GP94">
        <v>999.9</v>
      </c>
      <c r="GQ94">
        <v>54.2</v>
      </c>
      <c r="GR94">
        <v>35.6</v>
      </c>
      <c r="GS94">
        <v>31.2475</v>
      </c>
      <c r="GT94">
        <v>62.2624</v>
      </c>
      <c r="GU94">
        <v>32.7003</v>
      </c>
      <c r="GV94">
        <v>1</v>
      </c>
      <c r="GW94">
        <v>0.294319</v>
      </c>
      <c r="GX94">
        <v>2.65225</v>
      </c>
      <c r="GY94">
        <v>20.2446</v>
      </c>
      <c r="GZ94">
        <v>5.22433</v>
      </c>
      <c r="HA94">
        <v>11.9141</v>
      </c>
      <c r="HB94">
        <v>4.96335</v>
      </c>
      <c r="HC94">
        <v>3.29135</v>
      </c>
      <c r="HD94">
        <v>9999</v>
      </c>
      <c r="HE94">
        <v>9999</v>
      </c>
      <c r="HF94">
        <v>9999</v>
      </c>
      <c r="HG94">
        <v>999.9</v>
      </c>
      <c r="HH94">
        <v>1.87706</v>
      </c>
      <c r="HI94">
        <v>1.87532</v>
      </c>
      <c r="HJ94">
        <v>1.87411</v>
      </c>
      <c r="HK94">
        <v>1.87332</v>
      </c>
      <c r="HL94">
        <v>1.87471</v>
      </c>
      <c r="HM94">
        <v>1.8697</v>
      </c>
      <c r="HN94">
        <v>1.87392</v>
      </c>
      <c r="HO94">
        <v>1.87897</v>
      </c>
      <c r="HP94">
        <v>0</v>
      </c>
      <c r="HQ94">
        <v>0</v>
      </c>
      <c r="HR94">
        <v>0</v>
      </c>
      <c r="HS94">
        <v>0</v>
      </c>
      <c r="HT94" t="s">
        <v>416</v>
      </c>
      <c r="HU94" t="s">
        <v>417</v>
      </c>
      <c r="HV94" t="s">
        <v>418</v>
      </c>
      <c r="HW94" t="s">
        <v>419</v>
      </c>
      <c r="HX94" t="s">
        <v>419</v>
      </c>
      <c r="HY94" t="s">
        <v>418</v>
      </c>
      <c r="HZ94">
        <v>0</v>
      </c>
      <c r="IA94">
        <v>100</v>
      </c>
      <c r="IB94">
        <v>100</v>
      </c>
      <c r="IC94">
        <v>1.272</v>
      </c>
      <c r="ID94">
        <v>0.311</v>
      </c>
      <c r="IE94">
        <v>1.164294223530213</v>
      </c>
      <c r="IF94">
        <v>0.0006505169527216642</v>
      </c>
      <c r="IG94">
        <v>-9.946525650119643E-07</v>
      </c>
      <c r="IH94">
        <v>9.726639054903232E-11</v>
      </c>
      <c r="II94">
        <v>-0.09064220790481622</v>
      </c>
      <c r="IJ94">
        <v>-0.001002495894158835</v>
      </c>
      <c r="IK94">
        <v>0.0007384742138202362</v>
      </c>
      <c r="IL94">
        <v>2.770066711642725E-07</v>
      </c>
      <c r="IM94">
        <v>0</v>
      </c>
      <c r="IN94">
        <v>1810</v>
      </c>
      <c r="IO94">
        <v>1</v>
      </c>
      <c r="IP94">
        <v>29</v>
      </c>
      <c r="IQ94">
        <v>2</v>
      </c>
      <c r="IR94">
        <v>4</v>
      </c>
      <c r="IS94">
        <v>1.06079</v>
      </c>
      <c r="IT94">
        <v>2.4585</v>
      </c>
      <c r="IU94">
        <v>1.42578</v>
      </c>
      <c r="IV94">
        <v>2.26807</v>
      </c>
      <c r="IW94">
        <v>1.54785</v>
      </c>
      <c r="IX94">
        <v>2.36938</v>
      </c>
      <c r="IY94">
        <v>38.3301</v>
      </c>
      <c r="IZ94">
        <v>13.9657</v>
      </c>
      <c r="JA94">
        <v>18</v>
      </c>
      <c r="JB94">
        <v>631.261</v>
      </c>
      <c r="JC94">
        <v>420.082</v>
      </c>
      <c r="JD94">
        <v>24.0438</v>
      </c>
      <c r="JE94">
        <v>30.7859</v>
      </c>
      <c r="JF94">
        <v>30.0011</v>
      </c>
      <c r="JG94">
        <v>30.764</v>
      </c>
      <c r="JH94">
        <v>30.7122</v>
      </c>
      <c r="JI94">
        <v>21.2605</v>
      </c>
      <c r="JJ94">
        <v>25.2302</v>
      </c>
      <c r="JK94">
        <v>97.72410000000001</v>
      </c>
      <c r="JL94">
        <v>23.9563</v>
      </c>
      <c r="JM94">
        <v>400</v>
      </c>
      <c r="JN94">
        <v>24.1043</v>
      </c>
      <c r="JO94">
        <v>94.5137</v>
      </c>
      <c r="JP94">
        <v>100.632</v>
      </c>
    </row>
    <row r="95" spans="1:276">
      <c r="A95">
        <v>79</v>
      </c>
      <c r="B95">
        <v>1690564840</v>
      </c>
      <c r="C95">
        <v>10798</v>
      </c>
      <c r="D95" t="s">
        <v>726</v>
      </c>
      <c r="E95" t="s">
        <v>727</v>
      </c>
      <c r="F95" t="s">
        <v>407</v>
      </c>
      <c r="I95" t="s">
        <v>668</v>
      </c>
      <c r="K95" t="s">
        <v>669</v>
      </c>
      <c r="L95" t="s">
        <v>670</v>
      </c>
      <c r="M95">
        <v>1690564840</v>
      </c>
      <c r="N95">
        <f>(O95)/1000</f>
        <v>0</v>
      </c>
      <c r="O95">
        <f>1000*CY95*AM95*(CU95-CV95)/(100*CN95*(1000-AM95*CU95))</f>
        <v>0</v>
      </c>
      <c r="P95">
        <f>CY95*AM95*(CT95-CS95*(1000-AM95*CV95)/(1000-AM95*CU95))/(100*CN95)</f>
        <v>0</v>
      </c>
      <c r="Q95">
        <f>CS95 - IF(AM95&gt;1, P95*CN95*100.0/(AO95*DG95), 0)</f>
        <v>0</v>
      </c>
      <c r="R95">
        <f>((X95-N95/2)*Q95-P95)/(X95+N95/2)</f>
        <v>0</v>
      </c>
      <c r="S95">
        <f>R95*(CZ95+DA95)/1000.0</f>
        <v>0</v>
      </c>
      <c r="T95">
        <f>(CS95 - IF(AM95&gt;1, P95*CN95*100.0/(AO95*DG95), 0))*(CZ95+DA95)/1000.0</f>
        <v>0</v>
      </c>
      <c r="U95">
        <f>2.0/((1/W95-1/V95)+SIGN(W95)*SQRT((1/W95-1/V95)*(1/W95-1/V95) + 4*CO95/((CO95+1)*(CO95+1))*(2*1/W95*1/V95-1/V95*1/V95)))</f>
        <v>0</v>
      </c>
      <c r="V95">
        <f>IF(LEFT(CP95,1)&lt;&gt;"0",IF(LEFT(CP95,1)="1",3.0,CQ95),$D$5+$E$5*(DG95*CZ95/($K$5*1000))+$F$5*(DG95*CZ95/($K$5*1000))*MAX(MIN(CN95,$J$5),$I$5)*MAX(MIN(CN95,$J$5),$I$5)+$G$5*MAX(MIN(CN95,$J$5),$I$5)*(DG95*CZ95/($K$5*1000))+$H$5*(DG95*CZ95/($K$5*1000))*(DG95*CZ95/($K$5*1000)))</f>
        <v>0</v>
      </c>
      <c r="W95">
        <f>N95*(1000-(1000*0.61365*exp(17.502*AA95/(240.97+AA95))/(CZ95+DA95)+CU95)/2)/(1000*0.61365*exp(17.502*AA95/(240.97+AA95))/(CZ95+DA95)-CU95)</f>
        <v>0</v>
      </c>
      <c r="X95">
        <f>1/((CO95+1)/(U95/1.6)+1/(V95/1.37)) + CO95/((CO95+1)/(U95/1.6) + CO95/(V95/1.37))</f>
        <v>0</v>
      </c>
      <c r="Y95">
        <f>(CJ95*CM95)</f>
        <v>0</v>
      </c>
      <c r="Z95">
        <f>(DB95+(Y95+2*0.95*5.67E-8*(((DB95+$B$7)+273)^4-(DB95+273)^4)-44100*N95)/(1.84*29.3*V95+8*0.95*5.67E-8*(DB95+273)^3))</f>
        <v>0</v>
      </c>
      <c r="AA95">
        <f>($C$7*DC95+$D$7*DD95+$E$7*Z95)</f>
        <v>0</v>
      </c>
      <c r="AB95">
        <f>0.61365*exp(17.502*AA95/(240.97+AA95))</f>
        <v>0</v>
      </c>
      <c r="AC95">
        <f>(AD95/AE95*100)</f>
        <v>0</v>
      </c>
      <c r="AD95">
        <f>CU95*(CZ95+DA95)/1000</f>
        <v>0</v>
      </c>
      <c r="AE95">
        <f>0.61365*exp(17.502*DB95/(240.97+DB95))</f>
        <v>0</v>
      </c>
      <c r="AF95">
        <f>(AB95-CU95*(CZ95+DA95)/1000)</f>
        <v>0</v>
      </c>
      <c r="AG95">
        <f>(-N95*44100)</f>
        <v>0</v>
      </c>
      <c r="AH95">
        <f>2*29.3*V95*0.92*(DB95-AA95)</f>
        <v>0</v>
      </c>
      <c r="AI95">
        <f>2*0.95*5.67E-8*(((DB95+$B$7)+273)^4-(AA95+273)^4)</f>
        <v>0</v>
      </c>
      <c r="AJ95">
        <f>Y95+AI95+AG95+AH95</f>
        <v>0</v>
      </c>
      <c r="AK95">
        <v>0</v>
      </c>
      <c r="AL95">
        <v>0</v>
      </c>
      <c r="AM95">
        <f>IF(AK95*$H$13&gt;=AO95,1.0,(AO95/(AO95-AK95*$H$13)))</f>
        <v>0</v>
      </c>
      <c r="AN95">
        <f>(AM95-1)*100</f>
        <v>0</v>
      </c>
      <c r="AO95">
        <f>MAX(0,($B$13+$C$13*DG95)/(1+$D$13*DG95)*CZ95/(DB95+273)*$E$13)</f>
        <v>0</v>
      </c>
      <c r="AP95" t="s">
        <v>692</v>
      </c>
      <c r="AQ95">
        <v>10467.2</v>
      </c>
      <c r="AR95">
        <v>647.5075999999999</v>
      </c>
      <c r="AS95">
        <v>2417.9</v>
      </c>
      <c r="AT95">
        <f>1-AR95/AS95</f>
        <v>0</v>
      </c>
      <c r="AU95">
        <v>-2.2630982695351</v>
      </c>
      <c r="AV95" t="s">
        <v>728</v>
      </c>
      <c r="AW95">
        <v>10489</v>
      </c>
      <c r="AX95">
        <v>744.3403599999999</v>
      </c>
      <c r="AY95">
        <v>859.0700000000001</v>
      </c>
      <c r="AZ95">
        <f>1-AX95/AY95</f>
        <v>0</v>
      </c>
      <c r="BA95">
        <v>0.5</v>
      </c>
      <c r="BB95">
        <f>CK95</f>
        <v>0</v>
      </c>
      <c r="BC95">
        <f>P95</f>
        <v>0</v>
      </c>
      <c r="BD95">
        <f>AZ95*BA95*BB95</f>
        <v>0</v>
      </c>
      <c r="BE95">
        <f>(BC95-AU95)/BB95</f>
        <v>0</v>
      </c>
      <c r="BF95">
        <f>(AS95-AY95)/AY95</f>
        <v>0</v>
      </c>
      <c r="BG95">
        <f>AR95/(AT95+AR95/AY95)</f>
        <v>0</v>
      </c>
      <c r="BH95" t="s">
        <v>411</v>
      </c>
      <c r="BI95">
        <v>0</v>
      </c>
      <c r="BJ95">
        <f>IF(BI95&lt;&gt;0, BI95, BG95)</f>
        <v>0</v>
      </c>
      <c r="BK95">
        <f>1-BJ95/AY95</f>
        <v>0</v>
      </c>
      <c r="BL95">
        <f>(AY95-AX95)/(AY95-BJ95)</f>
        <v>0</v>
      </c>
      <c r="BM95">
        <f>(AS95-AY95)/(AS95-BJ95)</f>
        <v>0</v>
      </c>
      <c r="BN95">
        <f>(AY95-AX95)/(AY95-AR95)</f>
        <v>0</v>
      </c>
      <c r="BO95">
        <f>(AS95-AY95)/(AS95-AR95)</f>
        <v>0</v>
      </c>
      <c r="BP95">
        <f>(BL95*BJ95/AX95)</f>
        <v>0</v>
      </c>
      <c r="BQ95">
        <f>(1-BP95)</f>
        <v>0</v>
      </c>
      <c r="BR95" t="s">
        <v>411</v>
      </c>
      <c r="BS95" t="s">
        <v>411</v>
      </c>
      <c r="BT95" t="s">
        <v>411</v>
      </c>
      <c r="BU95" t="s">
        <v>411</v>
      </c>
      <c r="BV95" t="s">
        <v>411</v>
      </c>
      <c r="BW95" t="s">
        <v>411</v>
      </c>
      <c r="BX95" t="s">
        <v>411</v>
      </c>
      <c r="BY95" t="s">
        <v>411</v>
      </c>
      <c r="BZ95" t="s">
        <v>411</v>
      </c>
      <c r="CA95" t="s">
        <v>411</v>
      </c>
      <c r="CB95" t="s">
        <v>411</v>
      </c>
      <c r="CC95" t="s">
        <v>411</v>
      </c>
      <c r="CD95" t="s">
        <v>411</v>
      </c>
      <c r="CE95" t="s">
        <v>411</v>
      </c>
      <c r="CF95" t="s">
        <v>411</v>
      </c>
      <c r="CG95" t="s">
        <v>411</v>
      </c>
      <c r="CH95" t="s">
        <v>411</v>
      </c>
      <c r="CI95" t="s">
        <v>411</v>
      </c>
      <c r="CJ95">
        <f>$B$11*DH95+$C$11*DI95+$F$11*DT95*(1-DW95)</f>
        <v>0</v>
      </c>
      <c r="CK95">
        <f>CJ95*CL95</f>
        <v>0</v>
      </c>
      <c r="CL95">
        <f>($B$11*$D$9+$C$11*$D$9+$F$11*((EG95+DY95)/MAX(EG95+DY95+EH95, 0.1)*$I$9+EH95/MAX(EG95+DY95+EH95, 0.1)*$J$9))/($B$11+$C$11+$F$11)</f>
        <v>0</v>
      </c>
      <c r="CM95">
        <f>($B$11*$K$9+$C$11*$K$9+$F$11*((EG95+DY95)/MAX(EG95+DY95+EH95, 0.1)*$P$9+EH95/MAX(EG95+DY95+EH95, 0.1)*$Q$9))/($B$11+$C$11+$F$11)</f>
        <v>0</v>
      </c>
      <c r="CN95">
        <v>6</v>
      </c>
      <c r="CO95">
        <v>0.5</v>
      </c>
      <c r="CP95" t="s">
        <v>413</v>
      </c>
      <c r="CQ95">
        <v>2</v>
      </c>
      <c r="CR95">
        <v>1690564840</v>
      </c>
      <c r="CS95">
        <v>588.591</v>
      </c>
      <c r="CT95">
        <v>600.023</v>
      </c>
      <c r="CU95">
        <v>23.7882</v>
      </c>
      <c r="CV95">
        <v>22.5738</v>
      </c>
      <c r="CW95">
        <v>587.396</v>
      </c>
      <c r="CX95">
        <v>23.4878</v>
      </c>
      <c r="CY95">
        <v>600.0410000000001</v>
      </c>
      <c r="CZ95">
        <v>101.283</v>
      </c>
      <c r="DA95">
        <v>0.09933790000000001</v>
      </c>
      <c r="DB95">
        <v>27.4701</v>
      </c>
      <c r="DC95">
        <v>27.8025</v>
      </c>
      <c r="DD95">
        <v>999.9</v>
      </c>
      <c r="DE95">
        <v>0</v>
      </c>
      <c r="DF95">
        <v>0</v>
      </c>
      <c r="DG95">
        <v>10060</v>
      </c>
      <c r="DH95">
        <v>0</v>
      </c>
      <c r="DI95">
        <v>1824.2</v>
      </c>
      <c r="DJ95">
        <v>-11.4034</v>
      </c>
      <c r="DK95">
        <v>602.963</v>
      </c>
      <c r="DL95">
        <v>613.88</v>
      </c>
      <c r="DM95">
        <v>1.21431</v>
      </c>
      <c r="DN95">
        <v>600.023</v>
      </c>
      <c r="DO95">
        <v>22.5738</v>
      </c>
      <c r="DP95">
        <v>2.40934</v>
      </c>
      <c r="DQ95">
        <v>2.28635</v>
      </c>
      <c r="DR95">
        <v>20.4267</v>
      </c>
      <c r="DS95">
        <v>19.5806</v>
      </c>
      <c r="DT95">
        <v>1499.9</v>
      </c>
      <c r="DU95">
        <v>0.973001</v>
      </c>
      <c r="DV95">
        <v>0.0269985</v>
      </c>
      <c r="DW95">
        <v>0</v>
      </c>
      <c r="DX95">
        <v>744.968</v>
      </c>
      <c r="DY95">
        <v>4.99931</v>
      </c>
      <c r="DZ95">
        <v>12574.4</v>
      </c>
      <c r="EA95">
        <v>13258.3</v>
      </c>
      <c r="EB95">
        <v>38.875</v>
      </c>
      <c r="EC95">
        <v>40.687</v>
      </c>
      <c r="ED95">
        <v>39.25</v>
      </c>
      <c r="EE95">
        <v>40.125</v>
      </c>
      <c r="EF95">
        <v>39.937</v>
      </c>
      <c r="EG95">
        <v>1454.54</v>
      </c>
      <c r="EH95">
        <v>40.36</v>
      </c>
      <c r="EI95">
        <v>0</v>
      </c>
      <c r="EJ95">
        <v>103.2999999523163</v>
      </c>
      <c r="EK95">
        <v>0</v>
      </c>
      <c r="EL95">
        <v>744.3403599999999</v>
      </c>
      <c r="EM95">
        <v>2.73515386266342</v>
      </c>
      <c r="EN95">
        <v>-46.33846200100933</v>
      </c>
      <c r="EO95">
        <v>12565.576</v>
      </c>
      <c r="EP95">
        <v>15</v>
      </c>
      <c r="EQ95">
        <v>1690564858</v>
      </c>
      <c r="ER95" t="s">
        <v>729</v>
      </c>
      <c r="ES95">
        <v>1690564858</v>
      </c>
      <c r="ET95">
        <v>1690564754.5</v>
      </c>
      <c r="EU95">
        <v>68</v>
      </c>
      <c r="EV95">
        <v>-0.024</v>
      </c>
      <c r="EW95">
        <v>0.004</v>
      </c>
      <c r="EX95">
        <v>1.195</v>
      </c>
      <c r="EY95">
        <v>0.311</v>
      </c>
      <c r="EZ95">
        <v>600</v>
      </c>
      <c r="FA95">
        <v>24</v>
      </c>
      <c r="FB95">
        <v>0.29</v>
      </c>
      <c r="FC95">
        <v>0.1</v>
      </c>
      <c r="FD95">
        <v>-11.50137804878049</v>
      </c>
      <c r="FE95">
        <v>0.12790243902437</v>
      </c>
      <c r="FF95">
        <v>0.06681126132692898</v>
      </c>
      <c r="FG95">
        <v>1</v>
      </c>
      <c r="FH95">
        <v>588.523193548387</v>
      </c>
      <c r="FI95">
        <v>0.1142903225791308</v>
      </c>
      <c r="FJ95">
        <v>0.01943296061790357</v>
      </c>
      <c r="FK95">
        <v>1</v>
      </c>
      <c r="FL95">
        <v>1.282869268292683</v>
      </c>
      <c r="FM95">
        <v>-0.4784596515679425</v>
      </c>
      <c r="FN95">
        <v>0.04826356492701928</v>
      </c>
      <c r="FO95">
        <v>1</v>
      </c>
      <c r="FP95">
        <v>23.82799354838709</v>
      </c>
      <c r="FQ95">
        <v>-0.359791935483843</v>
      </c>
      <c r="FR95">
        <v>0.02757855566504972</v>
      </c>
      <c r="FS95">
        <v>1</v>
      </c>
      <c r="FT95">
        <v>4</v>
      </c>
      <c r="FU95">
        <v>4</v>
      </c>
      <c r="FV95" t="s">
        <v>415</v>
      </c>
      <c r="FW95">
        <v>3.1734</v>
      </c>
      <c r="FX95">
        <v>2.79684</v>
      </c>
      <c r="FY95">
        <v>0.133332</v>
      </c>
      <c r="FZ95">
        <v>0.135992</v>
      </c>
      <c r="GA95">
        <v>0.11852</v>
      </c>
      <c r="GB95">
        <v>0.115316</v>
      </c>
      <c r="GC95">
        <v>26868.3</v>
      </c>
      <c r="GD95">
        <v>21361.8</v>
      </c>
      <c r="GE95">
        <v>28994.5</v>
      </c>
      <c r="GF95">
        <v>24236</v>
      </c>
      <c r="GG95">
        <v>32514.8</v>
      </c>
      <c r="GH95">
        <v>31293.9</v>
      </c>
      <c r="GI95">
        <v>40005.4</v>
      </c>
      <c r="GJ95">
        <v>39546.5</v>
      </c>
      <c r="GK95">
        <v>2.1219</v>
      </c>
      <c r="GL95">
        <v>1.80605</v>
      </c>
      <c r="GM95">
        <v>0.0501201</v>
      </c>
      <c r="GN95">
        <v>0</v>
      </c>
      <c r="GO95">
        <v>26.9834</v>
      </c>
      <c r="GP95">
        <v>999.9</v>
      </c>
      <c r="GQ95">
        <v>54.3</v>
      </c>
      <c r="GR95">
        <v>35.7</v>
      </c>
      <c r="GS95">
        <v>31.4757</v>
      </c>
      <c r="GT95">
        <v>60.6524</v>
      </c>
      <c r="GU95">
        <v>33.1891</v>
      </c>
      <c r="GV95">
        <v>1</v>
      </c>
      <c r="GW95">
        <v>0.301524</v>
      </c>
      <c r="GX95">
        <v>0.733834</v>
      </c>
      <c r="GY95">
        <v>20.2652</v>
      </c>
      <c r="GZ95">
        <v>5.22328</v>
      </c>
      <c r="HA95">
        <v>11.9141</v>
      </c>
      <c r="HB95">
        <v>4.96375</v>
      </c>
      <c r="HC95">
        <v>3.292</v>
      </c>
      <c r="HD95">
        <v>9999</v>
      </c>
      <c r="HE95">
        <v>9999</v>
      </c>
      <c r="HF95">
        <v>9999</v>
      </c>
      <c r="HG95">
        <v>999.9</v>
      </c>
      <c r="HH95">
        <v>1.87709</v>
      </c>
      <c r="HI95">
        <v>1.87532</v>
      </c>
      <c r="HJ95">
        <v>1.87412</v>
      </c>
      <c r="HK95">
        <v>1.87332</v>
      </c>
      <c r="HL95">
        <v>1.87472</v>
      </c>
      <c r="HM95">
        <v>1.8697</v>
      </c>
      <c r="HN95">
        <v>1.87393</v>
      </c>
      <c r="HO95">
        <v>1.87897</v>
      </c>
      <c r="HP95">
        <v>0</v>
      </c>
      <c r="HQ95">
        <v>0</v>
      </c>
      <c r="HR95">
        <v>0</v>
      </c>
      <c r="HS95">
        <v>0</v>
      </c>
      <c r="HT95" t="s">
        <v>416</v>
      </c>
      <c r="HU95" t="s">
        <v>417</v>
      </c>
      <c r="HV95" t="s">
        <v>418</v>
      </c>
      <c r="HW95" t="s">
        <v>419</v>
      </c>
      <c r="HX95" t="s">
        <v>419</v>
      </c>
      <c r="HY95" t="s">
        <v>418</v>
      </c>
      <c r="HZ95">
        <v>0</v>
      </c>
      <c r="IA95">
        <v>100</v>
      </c>
      <c r="IB95">
        <v>100</v>
      </c>
      <c r="IC95">
        <v>1.195</v>
      </c>
      <c r="ID95">
        <v>0.3004</v>
      </c>
      <c r="IE95">
        <v>1.164294223530213</v>
      </c>
      <c r="IF95">
        <v>0.0006505169527216642</v>
      </c>
      <c r="IG95">
        <v>-9.946525650119643E-07</v>
      </c>
      <c r="IH95">
        <v>9.726639054903232E-11</v>
      </c>
      <c r="II95">
        <v>-0.08706548044539211</v>
      </c>
      <c r="IJ95">
        <v>-0.001002495894158835</v>
      </c>
      <c r="IK95">
        <v>0.0007384742138202362</v>
      </c>
      <c r="IL95">
        <v>2.770066711642725E-07</v>
      </c>
      <c r="IM95">
        <v>0</v>
      </c>
      <c r="IN95">
        <v>1810</v>
      </c>
      <c r="IO95">
        <v>1</v>
      </c>
      <c r="IP95">
        <v>29</v>
      </c>
      <c r="IQ95">
        <v>3.7</v>
      </c>
      <c r="IR95">
        <v>1.4</v>
      </c>
      <c r="IS95">
        <v>1.46973</v>
      </c>
      <c r="IT95">
        <v>2.46216</v>
      </c>
      <c r="IU95">
        <v>1.42578</v>
      </c>
      <c r="IV95">
        <v>2.26685</v>
      </c>
      <c r="IW95">
        <v>1.54785</v>
      </c>
      <c r="IX95">
        <v>2.43774</v>
      </c>
      <c r="IY95">
        <v>38.4279</v>
      </c>
      <c r="IZ95">
        <v>13.9832</v>
      </c>
      <c r="JA95">
        <v>18</v>
      </c>
      <c r="JB95">
        <v>631.984</v>
      </c>
      <c r="JC95">
        <v>417.839</v>
      </c>
      <c r="JD95">
        <v>25.066</v>
      </c>
      <c r="JE95">
        <v>30.929</v>
      </c>
      <c r="JF95">
        <v>30.0003</v>
      </c>
      <c r="JG95">
        <v>30.8846</v>
      </c>
      <c r="JH95">
        <v>30.8282</v>
      </c>
      <c r="JI95">
        <v>29.4213</v>
      </c>
      <c r="JJ95">
        <v>30.8365</v>
      </c>
      <c r="JK95">
        <v>95.0895</v>
      </c>
      <c r="JL95">
        <v>25.1873</v>
      </c>
      <c r="JM95">
        <v>600</v>
      </c>
      <c r="JN95">
        <v>22.5729</v>
      </c>
      <c r="JO95">
        <v>94.486</v>
      </c>
      <c r="JP95">
        <v>100.609</v>
      </c>
    </row>
    <row r="96" spans="1:276">
      <c r="A96">
        <v>80</v>
      </c>
      <c r="B96">
        <v>1690564979</v>
      </c>
      <c r="C96">
        <v>10937</v>
      </c>
      <c r="D96" t="s">
        <v>730</v>
      </c>
      <c r="E96" t="s">
        <v>731</v>
      </c>
      <c r="F96" t="s">
        <v>407</v>
      </c>
      <c r="I96" t="s">
        <v>668</v>
      </c>
      <c r="K96" t="s">
        <v>669</v>
      </c>
      <c r="L96" t="s">
        <v>670</v>
      </c>
      <c r="M96">
        <v>1690564979</v>
      </c>
      <c r="N96">
        <f>(O96)/1000</f>
        <v>0</v>
      </c>
      <c r="O96">
        <f>1000*CY96*AM96*(CU96-CV96)/(100*CN96*(1000-AM96*CU96))</f>
        <v>0</v>
      </c>
      <c r="P96">
        <f>CY96*AM96*(CT96-CS96*(1000-AM96*CV96)/(1000-AM96*CU96))/(100*CN96)</f>
        <v>0</v>
      </c>
      <c r="Q96">
        <f>CS96 - IF(AM96&gt;1, P96*CN96*100.0/(AO96*DG96), 0)</f>
        <v>0</v>
      </c>
      <c r="R96">
        <f>((X96-N96/2)*Q96-P96)/(X96+N96/2)</f>
        <v>0</v>
      </c>
      <c r="S96">
        <f>R96*(CZ96+DA96)/1000.0</f>
        <v>0</v>
      </c>
      <c r="T96">
        <f>(CS96 - IF(AM96&gt;1, P96*CN96*100.0/(AO96*DG96), 0))*(CZ96+DA96)/1000.0</f>
        <v>0</v>
      </c>
      <c r="U96">
        <f>2.0/((1/W96-1/V96)+SIGN(W96)*SQRT((1/W96-1/V96)*(1/W96-1/V96) + 4*CO96/((CO96+1)*(CO96+1))*(2*1/W96*1/V96-1/V96*1/V96)))</f>
        <v>0</v>
      </c>
      <c r="V96">
        <f>IF(LEFT(CP96,1)&lt;&gt;"0",IF(LEFT(CP96,1)="1",3.0,CQ96),$D$5+$E$5*(DG96*CZ96/($K$5*1000))+$F$5*(DG96*CZ96/($K$5*1000))*MAX(MIN(CN96,$J$5),$I$5)*MAX(MIN(CN96,$J$5),$I$5)+$G$5*MAX(MIN(CN96,$J$5),$I$5)*(DG96*CZ96/($K$5*1000))+$H$5*(DG96*CZ96/($K$5*1000))*(DG96*CZ96/($K$5*1000)))</f>
        <v>0</v>
      </c>
      <c r="W96">
        <f>N96*(1000-(1000*0.61365*exp(17.502*AA96/(240.97+AA96))/(CZ96+DA96)+CU96)/2)/(1000*0.61365*exp(17.502*AA96/(240.97+AA96))/(CZ96+DA96)-CU96)</f>
        <v>0</v>
      </c>
      <c r="X96">
        <f>1/((CO96+1)/(U96/1.6)+1/(V96/1.37)) + CO96/((CO96+1)/(U96/1.6) + CO96/(V96/1.37))</f>
        <v>0</v>
      </c>
      <c r="Y96">
        <f>(CJ96*CM96)</f>
        <v>0</v>
      </c>
      <c r="Z96">
        <f>(DB96+(Y96+2*0.95*5.67E-8*(((DB96+$B$7)+273)^4-(DB96+273)^4)-44100*N96)/(1.84*29.3*V96+8*0.95*5.67E-8*(DB96+273)^3))</f>
        <v>0</v>
      </c>
      <c r="AA96">
        <f>($C$7*DC96+$D$7*DD96+$E$7*Z96)</f>
        <v>0</v>
      </c>
      <c r="AB96">
        <f>0.61365*exp(17.502*AA96/(240.97+AA96))</f>
        <v>0</v>
      </c>
      <c r="AC96">
        <f>(AD96/AE96*100)</f>
        <v>0</v>
      </c>
      <c r="AD96">
        <f>CU96*(CZ96+DA96)/1000</f>
        <v>0</v>
      </c>
      <c r="AE96">
        <f>0.61365*exp(17.502*DB96/(240.97+DB96))</f>
        <v>0</v>
      </c>
      <c r="AF96">
        <f>(AB96-CU96*(CZ96+DA96)/1000)</f>
        <v>0</v>
      </c>
      <c r="AG96">
        <f>(-N96*44100)</f>
        <v>0</v>
      </c>
      <c r="AH96">
        <f>2*29.3*V96*0.92*(DB96-AA96)</f>
        <v>0</v>
      </c>
      <c r="AI96">
        <f>2*0.95*5.67E-8*(((DB96+$B$7)+273)^4-(AA96+273)^4)</f>
        <v>0</v>
      </c>
      <c r="AJ96">
        <f>Y96+AI96+AG96+AH96</f>
        <v>0</v>
      </c>
      <c r="AK96">
        <v>0</v>
      </c>
      <c r="AL96">
        <v>0</v>
      </c>
      <c r="AM96">
        <f>IF(AK96*$H$13&gt;=AO96,1.0,(AO96/(AO96-AK96*$H$13)))</f>
        <v>0</v>
      </c>
      <c r="AN96">
        <f>(AM96-1)*100</f>
        <v>0</v>
      </c>
      <c r="AO96">
        <f>MAX(0,($B$13+$C$13*DG96)/(1+$D$13*DG96)*CZ96/(DB96+273)*$E$13)</f>
        <v>0</v>
      </c>
      <c r="AP96" t="s">
        <v>692</v>
      </c>
      <c r="AQ96">
        <v>10467.2</v>
      </c>
      <c r="AR96">
        <v>647.5075999999999</v>
      </c>
      <c r="AS96">
        <v>2417.9</v>
      </c>
      <c r="AT96">
        <f>1-AR96/AS96</f>
        <v>0</v>
      </c>
      <c r="AU96">
        <v>-2.2630982695351</v>
      </c>
      <c r="AV96" t="s">
        <v>732</v>
      </c>
      <c r="AW96">
        <v>10490.2</v>
      </c>
      <c r="AX96">
        <v>759.1245200000001</v>
      </c>
      <c r="AY96">
        <v>884.78</v>
      </c>
      <c r="AZ96">
        <f>1-AX96/AY96</f>
        <v>0</v>
      </c>
      <c r="BA96">
        <v>0.5</v>
      </c>
      <c r="BB96">
        <f>CK96</f>
        <v>0</v>
      </c>
      <c r="BC96">
        <f>P96</f>
        <v>0</v>
      </c>
      <c r="BD96">
        <f>AZ96*BA96*BB96</f>
        <v>0</v>
      </c>
      <c r="BE96">
        <f>(BC96-AU96)/BB96</f>
        <v>0</v>
      </c>
      <c r="BF96">
        <f>(AS96-AY96)/AY96</f>
        <v>0</v>
      </c>
      <c r="BG96">
        <f>AR96/(AT96+AR96/AY96)</f>
        <v>0</v>
      </c>
      <c r="BH96" t="s">
        <v>411</v>
      </c>
      <c r="BI96">
        <v>0</v>
      </c>
      <c r="BJ96">
        <f>IF(BI96&lt;&gt;0, BI96, BG96)</f>
        <v>0</v>
      </c>
      <c r="BK96">
        <f>1-BJ96/AY96</f>
        <v>0</v>
      </c>
      <c r="BL96">
        <f>(AY96-AX96)/(AY96-BJ96)</f>
        <v>0</v>
      </c>
      <c r="BM96">
        <f>(AS96-AY96)/(AS96-BJ96)</f>
        <v>0</v>
      </c>
      <c r="BN96">
        <f>(AY96-AX96)/(AY96-AR96)</f>
        <v>0</v>
      </c>
      <c r="BO96">
        <f>(AS96-AY96)/(AS96-AR96)</f>
        <v>0</v>
      </c>
      <c r="BP96">
        <f>(BL96*BJ96/AX96)</f>
        <v>0</v>
      </c>
      <c r="BQ96">
        <f>(1-BP96)</f>
        <v>0</v>
      </c>
      <c r="BR96" t="s">
        <v>411</v>
      </c>
      <c r="BS96" t="s">
        <v>411</v>
      </c>
      <c r="BT96" t="s">
        <v>411</v>
      </c>
      <c r="BU96" t="s">
        <v>411</v>
      </c>
      <c r="BV96" t="s">
        <v>411</v>
      </c>
      <c r="BW96" t="s">
        <v>411</v>
      </c>
      <c r="BX96" t="s">
        <v>411</v>
      </c>
      <c r="BY96" t="s">
        <v>411</v>
      </c>
      <c r="BZ96" t="s">
        <v>411</v>
      </c>
      <c r="CA96" t="s">
        <v>411</v>
      </c>
      <c r="CB96" t="s">
        <v>411</v>
      </c>
      <c r="CC96" t="s">
        <v>411</v>
      </c>
      <c r="CD96" t="s">
        <v>411</v>
      </c>
      <c r="CE96" t="s">
        <v>411</v>
      </c>
      <c r="CF96" t="s">
        <v>411</v>
      </c>
      <c r="CG96" t="s">
        <v>411</v>
      </c>
      <c r="CH96" t="s">
        <v>411</v>
      </c>
      <c r="CI96" t="s">
        <v>411</v>
      </c>
      <c r="CJ96">
        <f>$B$11*DH96+$C$11*DI96+$F$11*DT96*(1-DW96)</f>
        <v>0</v>
      </c>
      <c r="CK96">
        <f>CJ96*CL96</f>
        <v>0</v>
      </c>
      <c r="CL96">
        <f>($B$11*$D$9+$C$11*$D$9+$F$11*((EG96+DY96)/MAX(EG96+DY96+EH96, 0.1)*$I$9+EH96/MAX(EG96+DY96+EH96, 0.1)*$J$9))/($B$11+$C$11+$F$11)</f>
        <v>0</v>
      </c>
      <c r="CM96">
        <f>($B$11*$K$9+$C$11*$K$9+$F$11*((EG96+DY96)/MAX(EG96+DY96+EH96, 0.1)*$P$9+EH96/MAX(EG96+DY96+EH96, 0.1)*$Q$9))/($B$11+$C$11+$F$11)</f>
        <v>0</v>
      </c>
      <c r="CN96">
        <v>6</v>
      </c>
      <c r="CO96">
        <v>0.5</v>
      </c>
      <c r="CP96" t="s">
        <v>413</v>
      </c>
      <c r="CQ96">
        <v>2</v>
      </c>
      <c r="CR96">
        <v>1690564979</v>
      </c>
      <c r="CS96">
        <v>785.9400000000001</v>
      </c>
      <c r="CT96">
        <v>800.139</v>
      </c>
      <c r="CU96">
        <v>25.1795</v>
      </c>
      <c r="CV96">
        <v>24.121</v>
      </c>
      <c r="CW96">
        <v>784.907</v>
      </c>
      <c r="CX96">
        <v>24.8318</v>
      </c>
      <c r="CY96">
        <v>600.105</v>
      </c>
      <c r="CZ96">
        <v>101.282</v>
      </c>
      <c r="DA96">
        <v>0.100262</v>
      </c>
      <c r="DB96">
        <v>27.7167</v>
      </c>
      <c r="DC96">
        <v>27.9873</v>
      </c>
      <c r="DD96">
        <v>999.9</v>
      </c>
      <c r="DE96">
        <v>0</v>
      </c>
      <c r="DF96">
        <v>0</v>
      </c>
      <c r="DG96">
        <v>10015</v>
      </c>
      <c r="DH96">
        <v>0</v>
      </c>
      <c r="DI96">
        <v>1831.5</v>
      </c>
      <c r="DJ96">
        <v>-14.1463</v>
      </c>
      <c r="DK96">
        <v>806.294</v>
      </c>
      <c r="DL96">
        <v>819.9160000000001</v>
      </c>
      <c r="DM96">
        <v>1.05853</v>
      </c>
      <c r="DN96">
        <v>800.139</v>
      </c>
      <c r="DO96">
        <v>24.121</v>
      </c>
      <c r="DP96">
        <v>2.55022</v>
      </c>
      <c r="DQ96">
        <v>2.44301</v>
      </c>
      <c r="DR96">
        <v>21.3506</v>
      </c>
      <c r="DS96">
        <v>20.6517</v>
      </c>
      <c r="DT96">
        <v>1499.88</v>
      </c>
      <c r="DU96">
        <v>0.972996</v>
      </c>
      <c r="DV96">
        <v>0.0270037</v>
      </c>
      <c r="DW96">
        <v>0</v>
      </c>
      <c r="DX96">
        <v>759.394</v>
      </c>
      <c r="DY96">
        <v>4.99931</v>
      </c>
      <c r="DZ96">
        <v>12827</v>
      </c>
      <c r="EA96">
        <v>13258.1</v>
      </c>
      <c r="EB96">
        <v>39</v>
      </c>
      <c r="EC96">
        <v>40.75</v>
      </c>
      <c r="ED96">
        <v>39.375</v>
      </c>
      <c r="EE96">
        <v>40.187</v>
      </c>
      <c r="EF96">
        <v>40.062</v>
      </c>
      <c r="EG96">
        <v>1454.51</v>
      </c>
      <c r="EH96">
        <v>40.37</v>
      </c>
      <c r="EI96">
        <v>0</v>
      </c>
      <c r="EJ96">
        <v>138.2999999523163</v>
      </c>
      <c r="EK96">
        <v>0</v>
      </c>
      <c r="EL96">
        <v>759.1245200000001</v>
      </c>
      <c r="EM96">
        <v>3.580769250359767</v>
      </c>
      <c r="EN96">
        <v>13.99999998899494</v>
      </c>
      <c r="EO96">
        <v>12825.756</v>
      </c>
      <c r="EP96">
        <v>15</v>
      </c>
      <c r="EQ96">
        <v>1690565019</v>
      </c>
      <c r="ER96" t="s">
        <v>733</v>
      </c>
      <c r="ES96">
        <v>1690565019</v>
      </c>
      <c r="ET96">
        <v>1690564754.5</v>
      </c>
      <c r="EU96">
        <v>69</v>
      </c>
      <c r="EV96">
        <v>-0.03</v>
      </c>
      <c r="EW96">
        <v>0.004</v>
      </c>
      <c r="EX96">
        <v>1.033</v>
      </c>
      <c r="EY96">
        <v>0.311</v>
      </c>
      <c r="EZ96">
        <v>817</v>
      </c>
      <c r="FA96">
        <v>24</v>
      </c>
      <c r="FB96">
        <v>0.18</v>
      </c>
      <c r="FC96">
        <v>0.1</v>
      </c>
      <c r="FD96">
        <v>-14.0941025</v>
      </c>
      <c r="FE96">
        <v>-0.3944634146341223</v>
      </c>
      <c r="FF96">
        <v>0.08022691096976139</v>
      </c>
      <c r="FG96">
        <v>1</v>
      </c>
      <c r="FH96">
        <v>786.0495</v>
      </c>
      <c r="FI96">
        <v>-0.4374193548382698</v>
      </c>
      <c r="FJ96">
        <v>0.0491533315249421</v>
      </c>
      <c r="FK96">
        <v>1</v>
      </c>
      <c r="FL96">
        <v>0.76242745</v>
      </c>
      <c r="FM96">
        <v>1.517290243902438</v>
      </c>
      <c r="FN96">
        <v>0.1473212103917745</v>
      </c>
      <c r="FO96">
        <v>0</v>
      </c>
      <c r="FP96">
        <v>25.24997</v>
      </c>
      <c r="FQ96">
        <v>-0.4262949944382152</v>
      </c>
      <c r="FR96">
        <v>0.03109228360863837</v>
      </c>
      <c r="FS96">
        <v>1</v>
      </c>
      <c r="FT96">
        <v>3</v>
      </c>
      <c r="FU96">
        <v>4</v>
      </c>
      <c r="FV96" t="s">
        <v>489</v>
      </c>
      <c r="FW96">
        <v>3.17344</v>
      </c>
      <c r="FX96">
        <v>2.79735</v>
      </c>
      <c r="FY96">
        <v>0.162755</v>
      </c>
      <c r="FZ96">
        <v>0.16562</v>
      </c>
      <c r="GA96">
        <v>0.123182</v>
      </c>
      <c r="GB96">
        <v>0.120691</v>
      </c>
      <c r="GC96">
        <v>25950.8</v>
      </c>
      <c r="GD96">
        <v>20626</v>
      </c>
      <c r="GE96">
        <v>28990.2</v>
      </c>
      <c r="GF96">
        <v>24233.6</v>
      </c>
      <c r="GG96">
        <v>32336.9</v>
      </c>
      <c r="GH96">
        <v>31099.7</v>
      </c>
      <c r="GI96">
        <v>39999.3</v>
      </c>
      <c r="GJ96">
        <v>39542.2</v>
      </c>
      <c r="GK96">
        <v>2.12055</v>
      </c>
      <c r="GL96">
        <v>1.80833</v>
      </c>
      <c r="GM96">
        <v>0.0627264</v>
      </c>
      <c r="GN96">
        <v>0</v>
      </c>
      <c r="GO96">
        <v>26.9623</v>
      </c>
      <c r="GP96">
        <v>999.9</v>
      </c>
      <c r="GQ96">
        <v>54.3</v>
      </c>
      <c r="GR96">
        <v>35.8</v>
      </c>
      <c r="GS96">
        <v>31.65</v>
      </c>
      <c r="GT96">
        <v>61.9624</v>
      </c>
      <c r="GU96">
        <v>33.1971</v>
      </c>
      <c r="GV96">
        <v>1</v>
      </c>
      <c r="GW96">
        <v>0.310823</v>
      </c>
      <c r="GX96">
        <v>1.92288</v>
      </c>
      <c r="GY96">
        <v>20.2552</v>
      </c>
      <c r="GZ96">
        <v>5.22163</v>
      </c>
      <c r="HA96">
        <v>11.9141</v>
      </c>
      <c r="HB96">
        <v>4.9629</v>
      </c>
      <c r="HC96">
        <v>3.2913</v>
      </c>
      <c r="HD96">
        <v>9999</v>
      </c>
      <c r="HE96">
        <v>9999</v>
      </c>
      <c r="HF96">
        <v>9999</v>
      </c>
      <c r="HG96">
        <v>999.9</v>
      </c>
      <c r="HH96">
        <v>1.87712</v>
      </c>
      <c r="HI96">
        <v>1.87532</v>
      </c>
      <c r="HJ96">
        <v>1.87416</v>
      </c>
      <c r="HK96">
        <v>1.87332</v>
      </c>
      <c r="HL96">
        <v>1.87475</v>
      </c>
      <c r="HM96">
        <v>1.86973</v>
      </c>
      <c r="HN96">
        <v>1.87391</v>
      </c>
      <c r="HO96">
        <v>1.87897</v>
      </c>
      <c r="HP96">
        <v>0</v>
      </c>
      <c r="HQ96">
        <v>0</v>
      </c>
      <c r="HR96">
        <v>0</v>
      </c>
      <c r="HS96">
        <v>0</v>
      </c>
      <c r="HT96" t="s">
        <v>416</v>
      </c>
      <c r="HU96" t="s">
        <v>417</v>
      </c>
      <c r="HV96" t="s">
        <v>418</v>
      </c>
      <c r="HW96" t="s">
        <v>419</v>
      </c>
      <c r="HX96" t="s">
        <v>419</v>
      </c>
      <c r="HY96" t="s">
        <v>418</v>
      </c>
      <c r="HZ96">
        <v>0</v>
      </c>
      <c r="IA96">
        <v>100</v>
      </c>
      <c r="IB96">
        <v>100</v>
      </c>
      <c r="IC96">
        <v>1.033</v>
      </c>
      <c r="ID96">
        <v>0.3477</v>
      </c>
      <c r="IE96">
        <v>1.140835267034547</v>
      </c>
      <c r="IF96">
        <v>0.0006505169527216642</v>
      </c>
      <c r="IG96">
        <v>-9.946525650119643E-07</v>
      </c>
      <c r="IH96">
        <v>9.726639054903232E-11</v>
      </c>
      <c r="II96">
        <v>-0.08706548044539211</v>
      </c>
      <c r="IJ96">
        <v>-0.001002495894158835</v>
      </c>
      <c r="IK96">
        <v>0.0007384742138202362</v>
      </c>
      <c r="IL96">
        <v>2.770066711642725E-07</v>
      </c>
      <c r="IM96">
        <v>0</v>
      </c>
      <c r="IN96">
        <v>1810</v>
      </c>
      <c r="IO96">
        <v>1</v>
      </c>
      <c r="IP96">
        <v>29</v>
      </c>
      <c r="IQ96">
        <v>2</v>
      </c>
      <c r="IR96">
        <v>3.7</v>
      </c>
      <c r="IS96">
        <v>1.85669</v>
      </c>
      <c r="IT96">
        <v>2.45117</v>
      </c>
      <c r="IU96">
        <v>1.42578</v>
      </c>
      <c r="IV96">
        <v>2.26685</v>
      </c>
      <c r="IW96">
        <v>1.54785</v>
      </c>
      <c r="IX96">
        <v>2.46948</v>
      </c>
      <c r="IY96">
        <v>38.5259</v>
      </c>
      <c r="IZ96">
        <v>13.9569</v>
      </c>
      <c r="JA96">
        <v>18</v>
      </c>
      <c r="JB96">
        <v>631.947</v>
      </c>
      <c r="JC96">
        <v>419.794</v>
      </c>
      <c r="JD96">
        <v>24.4733</v>
      </c>
      <c r="JE96">
        <v>31.0053</v>
      </c>
      <c r="JF96">
        <v>29.9997</v>
      </c>
      <c r="JG96">
        <v>30.9823</v>
      </c>
      <c r="JH96">
        <v>30.9242</v>
      </c>
      <c r="JI96">
        <v>37.1952</v>
      </c>
      <c r="JJ96">
        <v>26.384</v>
      </c>
      <c r="JK96">
        <v>96.929</v>
      </c>
      <c r="JL96">
        <v>24.9395</v>
      </c>
      <c r="JM96">
        <v>800</v>
      </c>
      <c r="JN96">
        <v>23.7439</v>
      </c>
      <c r="JO96">
        <v>94.4717</v>
      </c>
      <c r="JP96">
        <v>100.598</v>
      </c>
    </row>
    <row r="97" spans="1:276">
      <c r="A97">
        <v>81</v>
      </c>
      <c r="B97">
        <v>1690565140.1</v>
      </c>
      <c r="C97">
        <v>11098.09999990463</v>
      </c>
      <c r="D97" t="s">
        <v>734</v>
      </c>
      <c r="E97" t="s">
        <v>735</v>
      </c>
      <c r="F97" t="s">
        <v>407</v>
      </c>
      <c r="I97" t="s">
        <v>668</v>
      </c>
      <c r="K97" t="s">
        <v>669</v>
      </c>
      <c r="L97" t="s">
        <v>670</v>
      </c>
      <c r="M97">
        <v>1690565140.1</v>
      </c>
      <c r="N97">
        <f>(O97)/1000</f>
        <v>0</v>
      </c>
      <c r="O97">
        <f>1000*CY97*AM97*(CU97-CV97)/(100*CN97*(1000-AM97*CU97))</f>
        <v>0</v>
      </c>
      <c r="P97">
        <f>CY97*AM97*(CT97-CS97*(1000-AM97*CV97)/(1000-AM97*CU97))/(100*CN97)</f>
        <v>0</v>
      </c>
      <c r="Q97">
        <f>CS97 - IF(AM97&gt;1, P97*CN97*100.0/(AO97*DG97), 0)</f>
        <v>0</v>
      </c>
      <c r="R97">
        <f>((X97-N97/2)*Q97-P97)/(X97+N97/2)</f>
        <v>0</v>
      </c>
      <c r="S97">
        <f>R97*(CZ97+DA97)/1000.0</f>
        <v>0</v>
      </c>
      <c r="T97">
        <f>(CS97 - IF(AM97&gt;1, P97*CN97*100.0/(AO97*DG97), 0))*(CZ97+DA97)/1000.0</f>
        <v>0</v>
      </c>
      <c r="U97">
        <f>2.0/((1/W97-1/V97)+SIGN(W97)*SQRT((1/W97-1/V97)*(1/W97-1/V97) + 4*CO97/((CO97+1)*(CO97+1))*(2*1/W97*1/V97-1/V97*1/V97)))</f>
        <v>0</v>
      </c>
      <c r="V97">
        <f>IF(LEFT(CP97,1)&lt;&gt;"0",IF(LEFT(CP97,1)="1",3.0,CQ97),$D$5+$E$5*(DG97*CZ97/($K$5*1000))+$F$5*(DG97*CZ97/($K$5*1000))*MAX(MIN(CN97,$J$5),$I$5)*MAX(MIN(CN97,$J$5),$I$5)+$G$5*MAX(MIN(CN97,$J$5),$I$5)*(DG97*CZ97/($K$5*1000))+$H$5*(DG97*CZ97/($K$5*1000))*(DG97*CZ97/($K$5*1000)))</f>
        <v>0</v>
      </c>
      <c r="W97">
        <f>N97*(1000-(1000*0.61365*exp(17.502*AA97/(240.97+AA97))/(CZ97+DA97)+CU97)/2)/(1000*0.61365*exp(17.502*AA97/(240.97+AA97))/(CZ97+DA97)-CU97)</f>
        <v>0</v>
      </c>
      <c r="X97">
        <f>1/((CO97+1)/(U97/1.6)+1/(V97/1.37)) + CO97/((CO97+1)/(U97/1.6) + CO97/(V97/1.37))</f>
        <v>0</v>
      </c>
      <c r="Y97">
        <f>(CJ97*CM97)</f>
        <v>0</v>
      </c>
      <c r="Z97">
        <f>(DB97+(Y97+2*0.95*5.67E-8*(((DB97+$B$7)+273)^4-(DB97+273)^4)-44100*N97)/(1.84*29.3*V97+8*0.95*5.67E-8*(DB97+273)^3))</f>
        <v>0</v>
      </c>
      <c r="AA97">
        <f>($C$7*DC97+$D$7*DD97+$E$7*Z97)</f>
        <v>0</v>
      </c>
      <c r="AB97">
        <f>0.61365*exp(17.502*AA97/(240.97+AA97))</f>
        <v>0</v>
      </c>
      <c r="AC97">
        <f>(AD97/AE97*100)</f>
        <v>0</v>
      </c>
      <c r="AD97">
        <f>CU97*(CZ97+DA97)/1000</f>
        <v>0</v>
      </c>
      <c r="AE97">
        <f>0.61365*exp(17.502*DB97/(240.97+DB97))</f>
        <v>0</v>
      </c>
      <c r="AF97">
        <f>(AB97-CU97*(CZ97+DA97)/1000)</f>
        <v>0</v>
      </c>
      <c r="AG97">
        <f>(-N97*44100)</f>
        <v>0</v>
      </c>
      <c r="AH97">
        <f>2*29.3*V97*0.92*(DB97-AA97)</f>
        <v>0</v>
      </c>
      <c r="AI97">
        <f>2*0.95*5.67E-8*(((DB97+$B$7)+273)^4-(AA97+273)^4)</f>
        <v>0</v>
      </c>
      <c r="AJ97">
        <f>Y97+AI97+AG97+AH97</f>
        <v>0</v>
      </c>
      <c r="AK97">
        <v>0</v>
      </c>
      <c r="AL97">
        <v>0</v>
      </c>
      <c r="AM97">
        <f>IF(AK97*$H$13&gt;=AO97,1.0,(AO97/(AO97-AK97*$H$13)))</f>
        <v>0</v>
      </c>
      <c r="AN97">
        <f>(AM97-1)*100</f>
        <v>0</v>
      </c>
      <c r="AO97">
        <f>MAX(0,($B$13+$C$13*DG97)/(1+$D$13*DG97)*CZ97/(DB97+273)*$E$13)</f>
        <v>0</v>
      </c>
      <c r="AP97" t="s">
        <v>692</v>
      </c>
      <c r="AQ97">
        <v>10467.2</v>
      </c>
      <c r="AR97">
        <v>647.5075999999999</v>
      </c>
      <c r="AS97">
        <v>2417.9</v>
      </c>
      <c r="AT97">
        <f>1-AR97/AS97</f>
        <v>0</v>
      </c>
      <c r="AU97">
        <v>-2.2630982695351</v>
      </c>
      <c r="AV97" t="s">
        <v>736</v>
      </c>
      <c r="AW97">
        <v>10494.6</v>
      </c>
      <c r="AX97">
        <v>776.523</v>
      </c>
      <c r="AY97">
        <v>893.08</v>
      </c>
      <c r="AZ97">
        <f>1-AX97/AY97</f>
        <v>0</v>
      </c>
      <c r="BA97">
        <v>0.5</v>
      </c>
      <c r="BB97">
        <f>CK97</f>
        <v>0</v>
      </c>
      <c r="BC97">
        <f>P97</f>
        <v>0</v>
      </c>
      <c r="BD97">
        <f>AZ97*BA97*BB97</f>
        <v>0</v>
      </c>
      <c r="BE97">
        <f>(BC97-AU97)/BB97</f>
        <v>0</v>
      </c>
      <c r="BF97">
        <f>(AS97-AY97)/AY97</f>
        <v>0</v>
      </c>
      <c r="BG97">
        <f>AR97/(AT97+AR97/AY97)</f>
        <v>0</v>
      </c>
      <c r="BH97" t="s">
        <v>411</v>
      </c>
      <c r="BI97">
        <v>0</v>
      </c>
      <c r="BJ97">
        <f>IF(BI97&lt;&gt;0, BI97, BG97)</f>
        <v>0</v>
      </c>
      <c r="BK97">
        <f>1-BJ97/AY97</f>
        <v>0</v>
      </c>
      <c r="BL97">
        <f>(AY97-AX97)/(AY97-BJ97)</f>
        <v>0</v>
      </c>
      <c r="BM97">
        <f>(AS97-AY97)/(AS97-BJ97)</f>
        <v>0</v>
      </c>
      <c r="BN97">
        <f>(AY97-AX97)/(AY97-AR97)</f>
        <v>0</v>
      </c>
      <c r="BO97">
        <f>(AS97-AY97)/(AS97-AR97)</f>
        <v>0</v>
      </c>
      <c r="BP97">
        <f>(BL97*BJ97/AX97)</f>
        <v>0</v>
      </c>
      <c r="BQ97">
        <f>(1-BP97)</f>
        <v>0</v>
      </c>
      <c r="BR97" t="s">
        <v>411</v>
      </c>
      <c r="BS97" t="s">
        <v>411</v>
      </c>
      <c r="BT97" t="s">
        <v>411</v>
      </c>
      <c r="BU97" t="s">
        <v>411</v>
      </c>
      <c r="BV97" t="s">
        <v>411</v>
      </c>
      <c r="BW97" t="s">
        <v>411</v>
      </c>
      <c r="BX97" t="s">
        <v>411</v>
      </c>
      <c r="BY97" t="s">
        <v>411</v>
      </c>
      <c r="BZ97" t="s">
        <v>411</v>
      </c>
      <c r="CA97" t="s">
        <v>411</v>
      </c>
      <c r="CB97" t="s">
        <v>411</v>
      </c>
      <c r="CC97" t="s">
        <v>411</v>
      </c>
      <c r="CD97" t="s">
        <v>411</v>
      </c>
      <c r="CE97" t="s">
        <v>411</v>
      </c>
      <c r="CF97" t="s">
        <v>411</v>
      </c>
      <c r="CG97" t="s">
        <v>411</v>
      </c>
      <c r="CH97" t="s">
        <v>411</v>
      </c>
      <c r="CI97" t="s">
        <v>411</v>
      </c>
      <c r="CJ97">
        <f>$B$11*DH97+$C$11*DI97+$F$11*DT97*(1-DW97)</f>
        <v>0</v>
      </c>
      <c r="CK97">
        <f>CJ97*CL97</f>
        <v>0</v>
      </c>
      <c r="CL97">
        <f>($B$11*$D$9+$C$11*$D$9+$F$11*((EG97+DY97)/MAX(EG97+DY97+EH97, 0.1)*$I$9+EH97/MAX(EG97+DY97+EH97, 0.1)*$J$9))/($B$11+$C$11+$F$11)</f>
        <v>0</v>
      </c>
      <c r="CM97">
        <f>($B$11*$K$9+$C$11*$K$9+$F$11*((EG97+DY97)/MAX(EG97+DY97+EH97, 0.1)*$P$9+EH97/MAX(EG97+DY97+EH97, 0.1)*$Q$9))/($B$11+$C$11+$F$11)</f>
        <v>0</v>
      </c>
      <c r="CN97">
        <v>6</v>
      </c>
      <c r="CO97">
        <v>0.5</v>
      </c>
      <c r="CP97" t="s">
        <v>413</v>
      </c>
      <c r="CQ97">
        <v>2</v>
      </c>
      <c r="CR97">
        <v>1690565140.1</v>
      </c>
      <c r="CS97">
        <v>985.651</v>
      </c>
      <c r="CT97">
        <v>1000.04</v>
      </c>
      <c r="CU97">
        <v>24.8011</v>
      </c>
      <c r="CV97">
        <v>23.9676</v>
      </c>
      <c r="CW97">
        <v>984.943</v>
      </c>
      <c r="CX97">
        <v>24.4951</v>
      </c>
      <c r="CY97">
        <v>600.303</v>
      </c>
      <c r="CZ97">
        <v>101.286</v>
      </c>
      <c r="DA97">
        <v>0.10063</v>
      </c>
      <c r="DB97">
        <v>27.7554</v>
      </c>
      <c r="DC97">
        <v>28.0352</v>
      </c>
      <c r="DD97">
        <v>999.9</v>
      </c>
      <c r="DE97">
        <v>0</v>
      </c>
      <c r="DF97">
        <v>0</v>
      </c>
      <c r="DG97">
        <v>9987.5</v>
      </c>
      <c r="DH97">
        <v>0</v>
      </c>
      <c r="DI97">
        <v>1834.11</v>
      </c>
      <c r="DJ97">
        <v>-14.2134</v>
      </c>
      <c r="DK97">
        <v>1010.92</v>
      </c>
      <c r="DL97">
        <v>1024.59</v>
      </c>
      <c r="DM97">
        <v>0.863123</v>
      </c>
      <c r="DN97">
        <v>1000.04</v>
      </c>
      <c r="DO97">
        <v>23.9676</v>
      </c>
      <c r="DP97">
        <v>2.515</v>
      </c>
      <c r="DQ97">
        <v>2.42758</v>
      </c>
      <c r="DR97">
        <v>21.1239</v>
      </c>
      <c r="DS97">
        <v>20.5489</v>
      </c>
      <c r="DT97">
        <v>1500.2</v>
      </c>
      <c r="DU97">
        <v>0.973012</v>
      </c>
      <c r="DV97">
        <v>0.0269883</v>
      </c>
      <c r="DW97">
        <v>0</v>
      </c>
      <c r="DX97">
        <v>776.043</v>
      </c>
      <c r="DY97">
        <v>4.99931</v>
      </c>
      <c r="DZ97">
        <v>12869.3</v>
      </c>
      <c r="EA97">
        <v>13261</v>
      </c>
      <c r="EB97">
        <v>38.937</v>
      </c>
      <c r="EC97">
        <v>40.5</v>
      </c>
      <c r="ED97">
        <v>39.25</v>
      </c>
      <c r="EE97">
        <v>40.062</v>
      </c>
      <c r="EF97">
        <v>40</v>
      </c>
      <c r="EG97">
        <v>1454.85</v>
      </c>
      <c r="EH97">
        <v>40.35</v>
      </c>
      <c r="EI97">
        <v>0</v>
      </c>
      <c r="EJ97">
        <v>160.5</v>
      </c>
      <c r="EK97">
        <v>0</v>
      </c>
      <c r="EL97">
        <v>776.523</v>
      </c>
      <c r="EM97">
        <v>-1.79707690371343</v>
      </c>
      <c r="EN97">
        <v>-594.7769216611208</v>
      </c>
      <c r="EO97">
        <v>13011.78</v>
      </c>
      <c r="EP97">
        <v>15</v>
      </c>
      <c r="EQ97">
        <v>1690565167.6</v>
      </c>
      <c r="ER97" t="s">
        <v>737</v>
      </c>
      <c r="ES97">
        <v>1690565167.6</v>
      </c>
      <c r="ET97">
        <v>1690565160.1</v>
      </c>
      <c r="EU97">
        <v>70</v>
      </c>
      <c r="EV97">
        <v>-0.156</v>
      </c>
      <c r="EW97">
        <v>0.003</v>
      </c>
      <c r="EX97">
        <v>0.708</v>
      </c>
      <c r="EY97">
        <v>0.306</v>
      </c>
      <c r="EZ97">
        <v>1000</v>
      </c>
      <c r="FA97">
        <v>24</v>
      </c>
      <c r="FB97">
        <v>0.16</v>
      </c>
      <c r="FC97">
        <v>0.12</v>
      </c>
      <c r="FD97">
        <v>-14.2401175</v>
      </c>
      <c r="FE97">
        <v>0.7156559099437328</v>
      </c>
      <c r="FF97">
        <v>0.1172485178744278</v>
      </c>
      <c r="FG97">
        <v>1</v>
      </c>
      <c r="FH97">
        <v>985.7928666666668</v>
      </c>
      <c r="FI97">
        <v>0.421374860957544</v>
      </c>
      <c r="FJ97">
        <v>0.04638155763760497</v>
      </c>
      <c r="FK97">
        <v>1</v>
      </c>
      <c r="FL97">
        <v>0.782252625</v>
      </c>
      <c r="FM97">
        <v>0.6216391632270167</v>
      </c>
      <c r="FN97">
        <v>0.06244823559784835</v>
      </c>
      <c r="FO97">
        <v>0</v>
      </c>
      <c r="FP97">
        <v>24.79515666666667</v>
      </c>
      <c r="FQ97">
        <v>0.354839599555072</v>
      </c>
      <c r="FR97">
        <v>0.02567079642100907</v>
      </c>
      <c r="FS97">
        <v>1</v>
      </c>
      <c r="FT97">
        <v>3</v>
      </c>
      <c r="FU97">
        <v>4</v>
      </c>
      <c r="FV97" t="s">
        <v>489</v>
      </c>
      <c r="FW97">
        <v>3.17388</v>
      </c>
      <c r="FX97">
        <v>2.79748</v>
      </c>
      <c r="FY97">
        <v>0.18896</v>
      </c>
      <c r="FZ97">
        <v>0.19168</v>
      </c>
      <c r="GA97">
        <v>0.122009</v>
      </c>
      <c r="GB97">
        <v>0.120155</v>
      </c>
      <c r="GC97">
        <v>25134.2</v>
      </c>
      <c r="GD97">
        <v>19979.6</v>
      </c>
      <c r="GE97">
        <v>28986.7</v>
      </c>
      <c r="GF97">
        <v>24232.2</v>
      </c>
      <c r="GG97">
        <v>32378</v>
      </c>
      <c r="GH97">
        <v>31118.7</v>
      </c>
      <c r="GI97">
        <v>39994.6</v>
      </c>
      <c r="GJ97">
        <v>39540.7</v>
      </c>
      <c r="GK97">
        <v>2.12038</v>
      </c>
      <c r="GL97">
        <v>1.80792</v>
      </c>
      <c r="GM97">
        <v>0.07843600000000001</v>
      </c>
      <c r="GN97">
        <v>0</v>
      </c>
      <c r="GO97">
        <v>26.7533</v>
      </c>
      <c r="GP97">
        <v>999.9</v>
      </c>
      <c r="GQ97">
        <v>53.8</v>
      </c>
      <c r="GR97">
        <v>35.9</v>
      </c>
      <c r="GS97">
        <v>31.5313</v>
      </c>
      <c r="GT97">
        <v>62.226</v>
      </c>
      <c r="GU97">
        <v>32.2917</v>
      </c>
      <c r="GV97">
        <v>1</v>
      </c>
      <c r="GW97">
        <v>0.314106</v>
      </c>
      <c r="GX97">
        <v>3.13501</v>
      </c>
      <c r="GY97">
        <v>20.2345</v>
      </c>
      <c r="GZ97">
        <v>5.22717</v>
      </c>
      <c r="HA97">
        <v>11.9141</v>
      </c>
      <c r="HB97">
        <v>4.96375</v>
      </c>
      <c r="HC97">
        <v>3.292</v>
      </c>
      <c r="HD97">
        <v>9999</v>
      </c>
      <c r="HE97">
        <v>9999</v>
      </c>
      <c r="HF97">
        <v>9999</v>
      </c>
      <c r="HG97">
        <v>999.9</v>
      </c>
      <c r="HH97">
        <v>1.87708</v>
      </c>
      <c r="HI97">
        <v>1.87531</v>
      </c>
      <c r="HJ97">
        <v>1.87409</v>
      </c>
      <c r="HK97">
        <v>1.87332</v>
      </c>
      <c r="HL97">
        <v>1.8747</v>
      </c>
      <c r="HM97">
        <v>1.86974</v>
      </c>
      <c r="HN97">
        <v>1.87392</v>
      </c>
      <c r="HO97">
        <v>1.87897</v>
      </c>
      <c r="HP97">
        <v>0</v>
      </c>
      <c r="HQ97">
        <v>0</v>
      </c>
      <c r="HR97">
        <v>0</v>
      </c>
      <c r="HS97">
        <v>0</v>
      </c>
      <c r="HT97" t="s">
        <v>416</v>
      </c>
      <c r="HU97" t="s">
        <v>417</v>
      </c>
      <c r="HV97" t="s">
        <v>418</v>
      </c>
      <c r="HW97" t="s">
        <v>419</v>
      </c>
      <c r="HX97" t="s">
        <v>419</v>
      </c>
      <c r="HY97" t="s">
        <v>418</v>
      </c>
      <c r="HZ97">
        <v>0</v>
      </c>
      <c r="IA97">
        <v>100</v>
      </c>
      <c r="IB97">
        <v>100</v>
      </c>
      <c r="IC97">
        <v>0.708</v>
      </c>
      <c r="ID97">
        <v>0.306</v>
      </c>
      <c r="IE97">
        <v>1.110787562981824</v>
      </c>
      <c r="IF97">
        <v>0.0006505169527216642</v>
      </c>
      <c r="IG97">
        <v>-9.946525650119643E-07</v>
      </c>
      <c r="IH97">
        <v>9.726639054903232E-11</v>
      </c>
      <c r="II97">
        <v>-0.08706548044539211</v>
      </c>
      <c r="IJ97">
        <v>-0.001002495894158835</v>
      </c>
      <c r="IK97">
        <v>0.0007384742138202362</v>
      </c>
      <c r="IL97">
        <v>2.770066711642725E-07</v>
      </c>
      <c r="IM97">
        <v>0</v>
      </c>
      <c r="IN97">
        <v>1810</v>
      </c>
      <c r="IO97">
        <v>1</v>
      </c>
      <c r="IP97">
        <v>29</v>
      </c>
      <c r="IQ97">
        <v>2</v>
      </c>
      <c r="IR97">
        <v>6.4</v>
      </c>
      <c r="IS97">
        <v>2.22656</v>
      </c>
      <c r="IT97">
        <v>2.44385</v>
      </c>
      <c r="IU97">
        <v>1.42578</v>
      </c>
      <c r="IV97">
        <v>2.26685</v>
      </c>
      <c r="IW97">
        <v>1.54785</v>
      </c>
      <c r="IX97">
        <v>2.42188</v>
      </c>
      <c r="IY97">
        <v>38.575</v>
      </c>
      <c r="IZ97">
        <v>13.9306</v>
      </c>
      <c r="JA97">
        <v>18</v>
      </c>
      <c r="JB97">
        <v>632.271</v>
      </c>
      <c r="JC97">
        <v>419.857</v>
      </c>
      <c r="JD97">
        <v>25.9454</v>
      </c>
      <c r="JE97">
        <v>31.0156</v>
      </c>
      <c r="JF97">
        <v>30.0036</v>
      </c>
      <c r="JG97">
        <v>31.0277</v>
      </c>
      <c r="JH97">
        <v>30.9671</v>
      </c>
      <c r="JI97">
        <v>44.5954</v>
      </c>
      <c r="JJ97">
        <v>26.5554</v>
      </c>
      <c r="JK97">
        <v>97.34520000000001</v>
      </c>
      <c r="JL97">
        <v>25.5819</v>
      </c>
      <c r="JM97">
        <v>1000</v>
      </c>
      <c r="JN97">
        <v>23.8475</v>
      </c>
      <c r="JO97">
        <v>94.4605</v>
      </c>
      <c r="JP97">
        <v>100.594</v>
      </c>
    </row>
    <row r="98" spans="1:276">
      <c r="A98">
        <v>82</v>
      </c>
      <c r="B98">
        <v>1690565278.1</v>
      </c>
      <c r="C98">
        <v>11236.09999990463</v>
      </c>
      <c r="D98" t="s">
        <v>738</v>
      </c>
      <c r="E98" t="s">
        <v>739</v>
      </c>
      <c r="F98" t="s">
        <v>407</v>
      </c>
      <c r="I98" t="s">
        <v>668</v>
      </c>
      <c r="K98" t="s">
        <v>669</v>
      </c>
      <c r="L98" t="s">
        <v>670</v>
      </c>
      <c r="M98">
        <v>1690565278.1</v>
      </c>
      <c r="N98">
        <f>(O98)/1000</f>
        <v>0</v>
      </c>
      <c r="O98">
        <f>1000*CY98*AM98*(CU98-CV98)/(100*CN98*(1000-AM98*CU98))</f>
        <v>0</v>
      </c>
      <c r="P98">
        <f>CY98*AM98*(CT98-CS98*(1000-AM98*CV98)/(1000-AM98*CU98))/(100*CN98)</f>
        <v>0</v>
      </c>
      <c r="Q98">
        <f>CS98 - IF(AM98&gt;1, P98*CN98*100.0/(AO98*DG98), 0)</f>
        <v>0</v>
      </c>
      <c r="R98">
        <f>((X98-N98/2)*Q98-P98)/(X98+N98/2)</f>
        <v>0</v>
      </c>
      <c r="S98">
        <f>R98*(CZ98+DA98)/1000.0</f>
        <v>0</v>
      </c>
      <c r="T98">
        <f>(CS98 - IF(AM98&gt;1, P98*CN98*100.0/(AO98*DG98), 0))*(CZ98+DA98)/1000.0</f>
        <v>0</v>
      </c>
      <c r="U98">
        <f>2.0/((1/W98-1/V98)+SIGN(W98)*SQRT((1/W98-1/V98)*(1/W98-1/V98) + 4*CO98/((CO98+1)*(CO98+1))*(2*1/W98*1/V98-1/V98*1/V98)))</f>
        <v>0</v>
      </c>
      <c r="V98">
        <f>IF(LEFT(CP98,1)&lt;&gt;"0",IF(LEFT(CP98,1)="1",3.0,CQ98),$D$5+$E$5*(DG98*CZ98/($K$5*1000))+$F$5*(DG98*CZ98/($K$5*1000))*MAX(MIN(CN98,$J$5),$I$5)*MAX(MIN(CN98,$J$5),$I$5)+$G$5*MAX(MIN(CN98,$J$5),$I$5)*(DG98*CZ98/($K$5*1000))+$H$5*(DG98*CZ98/($K$5*1000))*(DG98*CZ98/($K$5*1000)))</f>
        <v>0</v>
      </c>
      <c r="W98">
        <f>N98*(1000-(1000*0.61365*exp(17.502*AA98/(240.97+AA98))/(CZ98+DA98)+CU98)/2)/(1000*0.61365*exp(17.502*AA98/(240.97+AA98))/(CZ98+DA98)-CU98)</f>
        <v>0</v>
      </c>
      <c r="X98">
        <f>1/((CO98+1)/(U98/1.6)+1/(V98/1.37)) + CO98/((CO98+1)/(U98/1.6) + CO98/(V98/1.37))</f>
        <v>0</v>
      </c>
      <c r="Y98">
        <f>(CJ98*CM98)</f>
        <v>0</v>
      </c>
      <c r="Z98">
        <f>(DB98+(Y98+2*0.95*5.67E-8*(((DB98+$B$7)+273)^4-(DB98+273)^4)-44100*N98)/(1.84*29.3*V98+8*0.95*5.67E-8*(DB98+273)^3))</f>
        <v>0</v>
      </c>
      <c r="AA98">
        <f>($C$7*DC98+$D$7*DD98+$E$7*Z98)</f>
        <v>0</v>
      </c>
      <c r="AB98">
        <f>0.61365*exp(17.502*AA98/(240.97+AA98))</f>
        <v>0</v>
      </c>
      <c r="AC98">
        <f>(AD98/AE98*100)</f>
        <v>0</v>
      </c>
      <c r="AD98">
        <f>CU98*(CZ98+DA98)/1000</f>
        <v>0</v>
      </c>
      <c r="AE98">
        <f>0.61365*exp(17.502*DB98/(240.97+DB98))</f>
        <v>0</v>
      </c>
      <c r="AF98">
        <f>(AB98-CU98*(CZ98+DA98)/1000)</f>
        <v>0</v>
      </c>
      <c r="AG98">
        <f>(-N98*44100)</f>
        <v>0</v>
      </c>
      <c r="AH98">
        <f>2*29.3*V98*0.92*(DB98-AA98)</f>
        <v>0</v>
      </c>
      <c r="AI98">
        <f>2*0.95*5.67E-8*(((DB98+$B$7)+273)^4-(AA98+273)^4)</f>
        <v>0</v>
      </c>
      <c r="AJ98">
        <f>Y98+AI98+AG98+AH98</f>
        <v>0</v>
      </c>
      <c r="AK98">
        <v>0</v>
      </c>
      <c r="AL98">
        <v>0</v>
      </c>
      <c r="AM98">
        <f>IF(AK98*$H$13&gt;=AO98,1.0,(AO98/(AO98-AK98*$H$13)))</f>
        <v>0</v>
      </c>
      <c r="AN98">
        <f>(AM98-1)*100</f>
        <v>0</v>
      </c>
      <c r="AO98">
        <f>MAX(0,($B$13+$C$13*DG98)/(1+$D$13*DG98)*CZ98/(DB98+273)*$E$13)</f>
        <v>0</v>
      </c>
      <c r="AP98" t="s">
        <v>692</v>
      </c>
      <c r="AQ98">
        <v>10467.2</v>
      </c>
      <c r="AR98">
        <v>647.5075999999999</v>
      </c>
      <c r="AS98">
        <v>2417.9</v>
      </c>
      <c r="AT98">
        <f>1-AR98/AS98</f>
        <v>0</v>
      </c>
      <c r="AU98">
        <v>-2.2630982695351</v>
      </c>
      <c r="AV98" t="s">
        <v>740</v>
      </c>
      <c r="AW98">
        <v>10494.7</v>
      </c>
      <c r="AX98">
        <v>784.6148461538462</v>
      </c>
      <c r="AY98">
        <v>882.1900000000001</v>
      </c>
      <c r="AZ98">
        <f>1-AX98/AY98</f>
        <v>0</v>
      </c>
      <c r="BA98">
        <v>0.5</v>
      </c>
      <c r="BB98">
        <f>CK98</f>
        <v>0</v>
      </c>
      <c r="BC98">
        <f>P98</f>
        <v>0</v>
      </c>
      <c r="BD98">
        <f>AZ98*BA98*BB98</f>
        <v>0</v>
      </c>
      <c r="BE98">
        <f>(BC98-AU98)/BB98</f>
        <v>0</v>
      </c>
      <c r="BF98">
        <f>(AS98-AY98)/AY98</f>
        <v>0</v>
      </c>
      <c r="BG98">
        <f>AR98/(AT98+AR98/AY98)</f>
        <v>0</v>
      </c>
      <c r="BH98" t="s">
        <v>411</v>
      </c>
      <c r="BI98">
        <v>0</v>
      </c>
      <c r="BJ98">
        <f>IF(BI98&lt;&gt;0, BI98, BG98)</f>
        <v>0</v>
      </c>
      <c r="BK98">
        <f>1-BJ98/AY98</f>
        <v>0</v>
      </c>
      <c r="BL98">
        <f>(AY98-AX98)/(AY98-BJ98)</f>
        <v>0</v>
      </c>
      <c r="BM98">
        <f>(AS98-AY98)/(AS98-BJ98)</f>
        <v>0</v>
      </c>
      <c r="BN98">
        <f>(AY98-AX98)/(AY98-AR98)</f>
        <v>0</v>
      </c>
      <c r="BO98">
        <f>(AS98-AY98)/(AS98-AR98)</f>
        <v>0</v>
      </c>
      <c r="BP98">
        <f>(BL98*BJ98/AX98)</f>
        <v>0</v>
      </c>
      <c r="BQ98">
        <f>(1-BP98)</f>
        <v>0</v>
      </c>
      <c r="BR98" t="s">
        <v>411</v>
      </c>
      <c r="BS98" t="s">
        <v>411</v>
      </c>
      <c r="BT98" t="s">
        <v>411</v>
      </c>
      <c r="BU98" t="s">
        <v>411</v>
      </c>
      <c r="BV98" t="s">
        <v>411</v>
      </c>
      <c r="BW98" t="s">
        <v>411</v>
      </c>
      <c r="BX98" t="s">
        <v>411</v>
      </c>
      <c r="BY98" t="s">
        <v>411</v>
      </c>
      <c r="BZ98" t="s">
        <v>411</v>
      </c>
      <c r="CA98" t="s">
        <v>411</v>
      </c>
      <c r="CB98" t="s">
        <v>411</v>
      </c>
      <c r="CC98" t="s">
        <v>411</v>
      </c>
      <c r="CD98" t="s">
        <v>411</v>
      </c>
      <c r="CE98" t="s">
        <v>411</v>
      </c>
      <c r="CF98" t="s">
        <v>411</v>
      </c>
      <c r="CG98" t="s">
        <v>411</v>
      </c>
      <c r="CH98" t="s">
        <v>411</v>
      </c>
      <c r="CI98" t="s">
        <v>411</v>
      </c>
      <c r="CJ98">
        <f>$B$11*DH98+$C$11*DI98+$F$11*DT98*(1-DW98)</f>
        <v>0</v>
      </c>
      <c r="CK98">
        <f>CJ98*CL98</f>
        <v>0</v>
      </c>
      <c r="CL98">
        <f>($B$11*$D$9+$C$11*$D$9+$F$11*((EG98+DY98)/MAX(EG98+DY98+EH98, 0.1)*$I$9+EH98/MAX(EG98+DY98+EH98, 0.1)*$J$9))/($B$11+$C$11+$F$11)</f>
        <v>0</v>
      </c>
      <c r="CM98">
        <f>($B$11*$K$9+$C$11*$K$9+$F$11*((EG98+DY98)/MAX(EG98+DY98+EH98, 0.1)*$P$9+EH98/MAX(EG98+DY98+EH98, 0.1)*$Q$9))/($B$11+$C$11+$F$11)</f>
        <v>0</v>
      </c>
      <c r="CN98">
        <v>6</v>
      </c>
      <c r="CO98">
        <v>0.5</v>
      </c>
      <c r="CP98" t="s">
        <v>413</v>
      </c>
      <c r="CQ98">
        <v>2</v>
      </c>
      <c r="CR98">
        <v>1690565278.1</v>
      </c>
      <c r="CS98">
        <v>1186.91</v>
      </c>
      <c r="CT98">
        <v>1199.91</v>
      </c>
      <c r="CU98">
        <v>24.8705</v>
      </c>
      <c r="CV98">
        <v>23.8594</v>
      </c>
      <c r="CW98">
        <v>1186.22</v>
      </c>
      <c r="CX98">
        <v>24.538</v>
      </c>
      <c r="CY98">
        <v>600.179</v>
      </c>
      <c r="CZ98">
        <v>101.28</v>
      </c>
      <c r="DA98">
        <v>0.100575</v>
      </c>
      <c r="DB98">
        <v>27.8426</v>
      </c>
      <c r="DC98">
        <v>28.1207</v>
      </c>
      <c r="DD98">
        <v>999.9</v>
      </c>
      <c r="DE98">
        <v>0</v>
      </c>
      <c r="DF98">
        <v>0</v>
      </c>
      <c r="DG98">
        <v>9961.25</v>
      </c>
      <c r="DH98">
        <v>0</v>
      </c>
      <c r="DI98">
        <v>1841.41</v>
      </c>
      <c r="DJ98">
        <v>-13.0024</v>
      </c>
      <c r="DK98">
        <v>1217.18</v>
      </c>
      <c r="DL98">
        <v>1229.24</v>
      </c>
      <c r="DM98">
        <v>1.01112</v>
      </c>
      <c r="DN98">
        <v>1199.91</v>
      </c>
      <c r="DO98">
        <v>23.8594</v>
      </c>
      <c r="DP98">
        <v>2.51889</v>
      </c>
      <c r="DQ98">
        <v>2.41649</v>
      </c>
      <c r="DR98">
        <v>21.1491</v>
      </c>
      <c r="DS98">
        <v>20.4747</v>
      </c>
      <c r="DT98">
        <v>1500.19</v>
      </c>
      <c r="DU98">
        <v>0.973007</v>
      </c>
      <c r="DV98">
        <v>0.0269934</v>
      </c>
      <c r="DW98">
        <v>0</v>
      </c>
      <c r="DX98">
        <v>784.236</v>
      </c>
      <c r="DY98">
        <v>4.99931</v>
      </c>
      <c r="DZ98">
        <v>13205.1</v>
      </c>
      <c r="EA98">
        <v>13260.9</v>
      </c>
      <c r="EB98">
        <v>38.812</v>
      </c>
      <c r="EC98">
        <v>40.375</v>
      </c>
      <c r="ED98">
        <v>39.125</v>
      </c>
      <c r="EE98">
        <v>39.875</v>
      </c>
      <c r="EF98">
        <v>39.875</v>
      </c>
      <c r="EG98">
        <v>1454.83</v>
      </c>
      <c r="EH98">
        <v>40.36</v>
      </c>
      <c r="EI98">
        <v>0</v>
      </c>
      <c r="EJ98">
        <v>137.7000000476837</v>
      </c>
      <c r="EK98">
        <v>0</v>
      </c>
      <c r="EL98">
        <v>784.6148461538462</v>
      </c>
      <c r="EM98">
        <v>0.8789743574962966</v>
      </c>
      <c r="EN98">
        <v>38.24615374847249</v>
      </c>
      <c r="EO98">
        <v>13200.77307692308</v>
      </c>
      <c r="EP98">
        <v>15</v>
      </c>
      <c r="EQ98">
        <v>1690565244.1</v>
      </c>
      <c r="ER98" t="s">
        <v>741</v>
      </c>
      <c r="ES98">
        <v>1690565244.1</v>
      </c>
      <c r="ET98">
        <v>1690565239.6</v>
      </c>
      <c r="EU98">
        <v>71</v>
      </c>
      <c r="EV98">
        <v>0.2</v>
      </c>
      <c r="EW98">
        <v>-0.008</v>
      </c>
      <c r="EX98">
        <v>0.672</v>
      </c>
      <c r="EY98">
        <v>0.304</v>
      </c>
      <c r="EZ98">
        <v>1200</v>
      </c>
      <c r="FA98">
        <v>24</v>
      </c>
      <c r="FB98">
        <v>0.23</v>
      </c>
      <c r="FC98">
        <v>0.11</v>
      </c>
      <c r="FD98">
        <v>-13.2715525</v>
      </c>
      <c r="FE98">
        <v>0.9799846153846379</v>
      </c>
      <c r="FF98">
        <v>0.1132491898149828</v>
      </c>
      <c r="FG98">
        <v>1</v>
      </c>
      <c r="FH98">
        <v>1186.843</v>
      </c>
      <c r="FI98">
        <v>0.5672969966641281</v>
      </c>
      <c r="FJ98">
        <v>0.05267194066422283</v>
      </c>
      <c r="FK98">
        <v>1</v>
      </c>
      <c r="FL98">
        <v>1.0133763</v>
      </c>
      <c r="FM98">
        <v>0.3802026866791738</v>
      </c>
      <c r="FN98">
        <v>0.04608624878106266</v>
      </c>
      <c r="FO98">
        <v>1</v>
      </c>
      <c r="FP98">
        <v>24.93909333333334</v>
      </c>
      <c r="FQ98">
        <v>-0.5284164627363498</v>
      </c>
      <c r="FR98">
        <v>0.0381378808477288</v>
      </c>
      <c r="FS98">
        <v>1</v>
      </c>
      <c r="FT98">
        <v>4</v>
      </c>
      <c r="FU98">
        <v>4</v>
      </c>
      <c r="FV98" t="s">
        <v>415</v>
      </c>
      <c r="FW98">
        <v>3.17364</v>
      </c>
      <c r="FX98">
        <v>2.79719</v>
      </c>
      <c r="FY98">
        <v>0.21275</v>
      </c>
      <c r="FZ98">
        <v>0.215216</v>
      </c>
      <c r="GA98">
        <v>0.122155</v>
      </c>
      <c r="GB98">
        <v>0.119777</v>
      </c>
      <c r="GC98">
        <v>24397</v>
      </c>
      <c r="GD98">
        <v>19397.8</v>
      </c>
      <c r="GE98">
        <v>28988.2</v>
      </c>
      <c r="GF98">
        <v>24233.3</v>
      </c>
      <c r="GG98">
        <v>32375.7</v>
      </c>
      <c r="GH98">
        <v>31134.1</v>
      </c>
      <c r="GI98">
        <v>39997.6</v>
      </c>
      <c r="GJ98">
        <v>39542.1</v>
      </c>
      <c r="GK98">
        <v>2.1202</v>
      </c>
      <c r="GL98">
        <v>1.80903</v>
      </c>
      <c r="GM98">
        <v>0.0762641</v>
      </c>
      <c r="GN98">
        <v>0</v>
      </c>
      <c r="GO98">
        <v>26.8745</v>
      </c>
      <c r="GP98">
        <v>999.9</v>
      </c>
      <c r="GQ98">
        <v>53.9</v>
      </c>
      <c r="GR98">
        <v>36</v>
      </c>
      <c r="GS98">
        <v>31.765</v>
      </c>
      <c r="GT98">
        <v>62.406</v>
      </c>
      <c r="GU98">
        <v>32.6402</v>
      </c>
      <c r="GV98">
        <v>1</v>
      </c>
      <c r="GW98">
        <v>0.309611</v>
      </c>
      <c r="GX98">
        <v>1.95381</v>
      </c>
      <c r="GY98">
        <v>20.255</v>
      </c>
      <c r="GZ98">
        <v>5.22553</v>
      </c>
      <c r="HA98">
        <v>11.9141</v>
      </c>
      <c r="HB98">
        <v>4.9637</v>
      </c>
      <c r="HC98">
        <v>3.292</v>
      </c>
      <c r="HD98">
        <v>9999</v>
      </c>
      <c r="HE98">
        <v>9999</v>
      </c>
      <c r="HF98">
        <v>9999</v>
      </c>
      <c r="HG98">
        <v>999.9</v>
      </c>
      <c r="HH98">
        <v>1.8771</v>
      </c>
      <c r="HI98">
        <v>1.87531</v>
      </c>
      <c r="HJ98">
        <v>1.87416</v>
      </c>
      <c r="HK98">
        <v>1.87332</v>
      </c>
      <c r="HL98">
        <v>1.87478</v>
      </c>
      <c r="HM98">
        <v>1.86973</v>
      </c>
      <c r="HN98">
        <v>1.87393</v>
      </c>
      <c r="HO98">
        <v>1.87897</v>
      </c>
      <c r="HP98">
        <v>0</v>
      </c>
      <c r="HQ98">
        <v>0</v>
      </c>
      <c r="HR98">
        <v>0</v>
      </c>
      <c r="HS98">
        <v>0</v>
      </c>
      <c r="HT98" t="s">
        <v>416</v>
      </c>
      <c r="HU98" t="s">
        <v>417</v>
      </c>
      <c r="HV98" t="s">
        <v>418</v>
      </c>
      <c r="HW98" t="s">
        <v>419</v>
      </c>
      <c r="HX98" t="s">
        <v>419</v>
      </c>
      <c r="HY98" t="s">
        <v>418</v>
      </c>
      <c r="HZ98">
        <v>0</v>
      </c>
      <c r="IA98">
        <v>100</v>
      </c>
      <c r="IB98">
        <v>100</v>
      </c>
      <c r="IC98">
        <v>0.6899999999999999</v>
      </c>
      <c r="ID98">
        <v>0.3325</v>
      </c>
      <c r="IE98">
        <v>1.155311500584205</v>
      </c>
      <c r="IF98">
        <v>0.0006505169527216642</v>
      </c>
      <c r="IG98">
        <v>-9.946525650119643E-07</v>
      </c>
      <c r="IH98">
        <v>9.726639054903232E-11</v>
      </c>
      <c r="II98">
        <v>-0.09170010316240154</v>
      </c>
      <c r="IJ98">
        <v>-0.001002495894158835</v>
      </c>
      <c r="IK98">
        <v>0.0007384742138202362</v>
      </c>
      <c r="IL98">
        <v>2.770066711642725E-07</v>
      </c>
      <c r="IM98">
        <v>0</v>
      </c>
      <c r="IN98">
        <v>1810</v>
      </c>
      <c r="IO98">
        <v>1</v>
      </c>
      <c r="IP98">
        <v>29</v>
      </c>
      <c r="IQ98">
        <v>0.6</v>
      </c>
      <c r="IR98">
        <v>0.6</v>
      </c>
      <c r="IS98">
        <v>2.58301</v>
      </c>
      <c r="IT98">
        <v>2.43286</v>
      </c>
      <c r="IU98">
        <v>1.42578</v>
      </c>
      <c r="IV98">
        <v>2.26685</v>
      </c>
      <c r="IW98">
        <v>1.54785</v>
      </c>
      <c r="IX98">
        <v>2.41333</v>
      </c>
      <c r="IY98">
        <v>38.575</v>
      </c>
      <c r="IZ98">
        <v>13.9131</v>
      </c>
      <c r="JA98">
        <v>18</v>
      </c>
      <c r="JB98">
        <v>632.0170000000001</v>
      </c>
      <c r="JC98">
        <v>420.434</v>
      </c>
      <c r="JD98">
        <v>25.0881</v>
      </c>
      <c r="JE98">
        <v>30.9886</v>
      </c>
      <c r="JF98">
        <v>30.0003</v>
      </c>
      <c r="JG98">
        <v>31.0155</v>
      </c>
      <c r="JH98">
        <v>30.959</v>
      </c>
      <c r="JI98">
        <v>51.7294</v>
      </c>
      <c r="JJ98">
        <v>26.6883</v>
      </c>
      <c r="JK98">
        <v>95.4627</v>
      </c>
      <c r="JL98">
        <v>25.0023</v>
      </c>
      <c r="JM98">
        <v>1200</v>
      </c>
      <c r="JN98">
        <v>23.8407</v>
      </c>
      <c r="JO98">
        <v>94.4666</v>
      </c>
      <c r="JP98">
        <v>100.598</v>
      </c>
    </row>
    <row r="99" spans="1:276">
      <c r="A99">
        <v>83</v>
      </c>
      <c r="B99">
        <v>1690565363.6</v>
      </c>
      <c r="C99">
        <v>11321.59999990463</v>
      </c>
      <c r="D99" t="s">
        <v>742</v>
      </c>
      <c r="E99" t="s">
        <v>743</v>
      </c>
      <c r="F99" t="s">
        <v>407</v>
      </c>
      <c r="I99" t="s">
        <v>668</v>
      </c>
      <c r="K99" t="s">
        <v>669</v>
      </c>
      <c r="L99" t="s">
        <v>670</v>
      </c>
      <c r="M99">
        <v>1690565363.6</v>
      </c>
      <c r="N99">
        <f>(O99)/1000</f>
        <v>0</v>
      </c>
      <c r="O99">
        <f>1000*CY99*AM99*(CU99-CV99)/(100*CN99*(1000-AM99*CU99))</f>
        <v>0</v>
      </c>
      <c r="P99">
        <f>CY99*AM99*(CT99-CS99*(1000-AM99*CV99)/(1000-AM99*CU99))/(100*CN99)</f>
        <v>0</v>
      </c>
      <c r="Q99">
        <f>CS99 - IF(AM99&gt;1, P99*CN99*100.0/(AO99*DG99), 0)</f>
        <v>0</v>
      </c>
      <c r="R99">
        <f>((X99-N99/2)*Q99-P99)/(X99+N99/2)</f>
        <v>0</v>
      </c>
      <c r="S99">
        <f>R99*(CZ99+DA99)/1000.0</f>
        <v>0</v>
      </c>
      <c r="T99">
        <f>(CS99 - IF(AM99&gt;1, P99*CN99*100.0/(AO99*DG99), 0))*(CZ99+DA99)/1000.0</f>
        <v>0</v>
      </c>
      <c r="U99">
        <f>2.0/((1/W99-1/V99)+SIGN(W99)*SQRT((1/W99-1/V99)*(1/W99-1/V99) + 4*CO99/((CO99+1)*(CO99+1))*(2*1/W99*1/V99-1/V99*1/V99)))</f>
        <v>0</v>
      </c>
      <c r="V99">
        <f>IF(LEFT(CP99,1)&lt;&gt;"0",IF(LEFT(CP99,1)="1",3.0,CQ99),$D$5+$E$5*(DG99*CZ99/($K$5*1000))+$F$5*(DG99*CZ99/($K$5*1000))*MAX(MIN(CN99,$J$5),$I$5)*MAX(MIN(CN99,$J$5),$I$5)+$G$5*MAX(MIN(CN99,$J$5),$I$5)*(DG99*CZ99/($K$5*1000))+$H$5*(DG99*CZ99/($K$5*1000))*(DG99*CZ99/($K$5*1000)))</f>
        <v>0</v>
      </c>
      <c r="W99">
        <f>N99*(1000-(1000*0.61365*exp(17.502*AA99/(240.97+AA99))/(CZ99+DA99)+CU99)/2)/(1000*0.61365*exp(17.502*AA99/(240.97+AA99))/(CZ99+DA99)-CU99)</f>
        <v>0</v>
      </c>
      <c r="X99">
        <f>1/((CO99+1)/(U99/1.6)+1/(V99/1.37)) + CO99/((CO99+1)/(U99/1.6) + CO99/(V99/1.37))</f>
        <v>0</v>
      </c>
      <c r="Y99">
        <f>(CJ99*CM99)</f>
        <v>0</v>
      </c>
      <c r="Z99">
        <f>(DB99+(Y99+2*0.95*5.67E-8*(((DB99+$B$7)+273)^4-(DB99+273)^4)-44100*N99)/(1.84*29.3*V99+8*0.95*5.67E-8*(DB99+273)^3))</f>
        <v>0</v>
      </c>
      <c r="AA99">
        <f>($C$7*DC99+$D$7*DD99+$E$7*Z99)</f>
        <v>0</v>
      </c>
      <c r="AB99">
        <f>0.61365*exp(17.502*AA99/(240.97+AA99))</f>
        <v>0</v>
      </c>
      <c r="AC99">
        <f>(AD99/AE99*100)</f>
        <v>0</v>
      </c>
      <c r="AD99">
        <f>CU99*(CZ99+DA99)/1000</f>
        <v>0</v>
      </c>
      <c r="AE99">
        <f>0.61365*exp(17.502*DB99/(240.97+DB99))</f>
        <v>0</v>
      </c>
      <c r="AF99">
        <f>(AB99-CU99*(CZ99+DA99)/1000)</f>
        <v>0</v>
      </c>
      <c r="AG99">
        <f>(-N99*44100)</f>
        <v>0</v>
      </c>
      <c r="AH99">
        <f>2*29.3*V99*0.92*(DB99-AA99)</f>
        <v>0</v>
      </c>
      <c r="AI99">
        <f>2*0.95*5.67E-8*(((DB99+$B$7)+273)^4-(AA99+273)^4)</f>
        <v>0</v>
      </c>
      <c r="AJ99">
        <f>Y99+AI99+AG99+AH99</f>
        <v>0</v>
      </c>
      <c r="AK99">
        <v>0</v>
      </c>
      <c r="AL99">
        <v>0</v>
      </c>
      <c r="AM99">
        <f>IF(AK99*$H$13&gt;=AO99,1.0,(AO99/(AO99-AK99*$H$13)))</f>
        <v>0</v>
      </c>
      <c r="AN99">
        <f>(AM99-1)*100</f>
        <v>0</v>
      </c>
      <c r="AO99">
        <f>MAX(0,($B$13+$C$13*DG99)/(1+$D$13*DG99)*CZ99/(DB99+273)*$E$13)</f>
        <v>0</v>
      </c>
      <c r="AP99" t="s">
        <v>692</v>
      </c>
      <c r="AQ99">
        <v>10467.2</v>
      </c>
      <c r="AR99">
        <v>647.5075999999999</v>
      </c>
      <c r="AS99">
        <v>2417.9</v>
      </c>
      <c r="AT99">
        <f>1-AR99/AS99</f>
        <v>0</v>
      </c>
      <c r="AU99">
        <v>-2.2630982695351</v>
      </c>
      <c r="AV99" t="s">
        <v>744</v>
      </c>
      <c r="AW99">
        <v>10494.7</v>
      </c>
      <c r="AX99">
        <v>784.6397307692307</v>
      </c>
      <c r="AY99">
        <v>869.4</v>
      </c>
      <c r="AZ99">
        <f>1-AX99/AY99</f>
        <v>0</v>
      </c>
      <c r="BA99">
        <v>0.5</v>
      </c>
      <c r="BB99">
        <f>CK99</f>
        <v>0</v>
      </c>
      <c r="BC99">
        <f>P99</f>
        <v>0</v>
      </c>
      <c r="BD99">
        <f>AZ99*BA99*BB99</f>
        <v>0</v>
      </c>
      <c r="BE99">
        <f>(BC99-AU99)/BB99</f>
        <v>0</v>
      </c>
      <c r="BF99">
        <f>(AS99-AY99)/AY99</f>
        <v>0</v>
      </c>
      <c r="BG99">
        <f>AR99/(AT99+AR99/AY99)</f>
        <v>0</v>
      </c>
      <c r="BH99" t="s">
        <v>411</v>
      </c>
      <c r="BI99">
        <v>0</v>
      </c>
      <c r="BJ99">
        <f>IF(BI99&lt;&gt;0, BI99, BG99)</f>
        <v>0</v>
      </c>
      <c r="BK99">
        <f>1-BJ99/AY99</f>
        <v>0</v>
      </c>
      <c r="BL99">
        <f>(AY99-AX99)/(AY99-BJ99)</f>
        <v>0</v>
      </c>
      <c r="BM99">
        <f>(AS99-AY99)/(AS99-BJ99)</f>
        <v>0</v>
      </c>
      <c r="BN99">
        <f>(AY99-AX99)/(AY99-AR99)</f>
        <v>0</v>
      </c>
      <c r="BO99">
        <f>(AS99-AY99)/(AS99-AR99)</f>
        <v>0</v>
      </c>
      <c r="BP99">
        <f>(BL99*BJ99/AX99)</f>
        <v>0</v>
      </c>
      <c r="BQ99">
        <f>(1-BP99)</f>
        <v>0</v>
      </c>
      <c r="BR99" t="s">
        <v>411</v>
      </c>
      <c r="BS99" t="s">
        <v>411</v>
      </c>
      <c r="BT99" t="s">
        <v>411</v>
      </c>
      <c r="BU99" t="s">
        <v>411</v>
      </c>
      <c r="BV99" t="s">
        <v>411</v>
      </c>
      <c r="BW99" t="s">
        <v>411</v>
      </c>
      <c r="BX99" t="s">
        <v>411</v>
      </c>
      <c r="BY99" t="s">
        <v>411</v>
      </c>
      <c r="BZ99" t="s">
        <v>411</v>
      </c>
      <c r="CA99" t="s">
        <v>411</v>
      </c>
      <c r="CB99" t="s">
        <v>411</v>
      </c>
      <c r="CC99" t="s">
        <v>411</v>
      </c>
      <c r="CD99" t="s">
        <v>411</v>
      </c>
      <c r="CE99" t="s">
        <v>411</v>
      </c>
      <c r="CF99" t="s">
        <v>411</v>
      </c>
      <c r="CG99" t="s">
        <v>411</v>
      </c>
      <c r="CH99" t="s">
        <v>411</v>
      </c>
      <c r="CI99" t="s">
        <v>411</v>
      </c>
      <c r="CJ99">
        <f>$B$11*DH99+$C$11*DI99+$F$11*DT99*(1-DW99)</f>
        <v>0</v>
      </c>
      <c r="CK99">
        <f>CJ99*CL99</f>
        <v>0</v>
      </c>
      <c r="CL99">
        <f>($B$11*$D$9+$C$11*$D$9+$F$11*((EG99+DY99)/MAX(EG99+DY99+EH99, 0.1)*$I$9+EH99/MAX(EG99+DY99+EH99, 0.1)*$J$9))/($B$11+$C$11+$F$11)</f>
        <v>0</v>
      </c>
      <c r="CM99">
        <f>($B$11*$K$9+$C$11*$K$9+$F$11*((EG99+DY99)/MAX(EG99+DY99+EH99, 0.1)*$P$9+EH99/MAX(EG99+DY99+EH99, 0.1)*$Q$9))/($B$11+$C$11+$F$11)</f>
        <v>0</v>
      </c>
      <c r="CN99">
        <v>6</v>
      </c>
      <c r="CO99">
        <v>0.5</v>
      </c>
      <c r="CP99" t="s">
        <v>413</v>
      </c>
      <c r="CQ99">
        <v>2</v>
      </c>
      <c r="CR99">
        <v>1690565363.6</v>
      </c>
      <c r="CS99">
        <v>1488.21</v>
      </c>
      <c r="CT99">
        <v>1500</v>
      </c>
      <c r="CU99">
        <v>25.0682</v>
      </c>
      <c r="CV99">
        <v>24.5477</v>
      </c>
      <c r="CW99">
        <v>1487.9</v>
      </c>
      <c r="CX99">
        <v>24.7297</v>
      </c>
      <c r="CY99">
        <v>600.278</v>
      </c>
      <c r="CZ99">
        <v>101.281</v>
      </c>
      <c r="DA99">
        <v>0.09917670000000001</v>
      </c>
      <c r="DB99">
        <v>27.7128</v>
      </c>
      <c r="DC99">
        <v>27.9998</v>
      </c>
      <c r="DD99">
        <v>999.9</v>
      </c>
      <c r="DE99">
        <v>0</v>
      </c>
      <c r="DF99">
        <v>0</v>
      </c>
      <c r="DG99">
        <v>10046.9</v>
      </c>
      <c r="DH99">
        <v>0</v>
      </c>
      <c r="DI99">
        <v>1840.86</v>
      </c>
      <c r="DJ99">
        <v>-11.7898</v>
      </c>
      <c r="DK99">
        <v>1526.48</v>
      </c>
      <c r="DL99">
        <v>1537.75</v>
      </c>
      <c r="DM99">
        <v>0.520563</v>
      </c>
      <c r="DN99">
        <v>1500</v>
      </c>
      <c r="DO99">
        <v>24.5477</v>
      </c>
      <c r="DP99">
        <v>2.53894</v>
      </c>
      <c r="DQ99">
        <v>2.48622</v>
      </c>
      <c r="DR99">
        <v>21.2783</v>
      </c>
      <c r="DS99">
        <v>20.9366</v>
      </c>
      <c r="DT99">
        <v>1499.91</v>
      </c>
      <c r="DU99">
        <v>0.973007</v>
      </c>
      <c r="DV99">
        <v>0.0269934</v>
      </c>
      <c r="DW99">
        <v>0</v>
      </c>
      <c r="DX99">
        <v>784.812</v>
      </c>
      <c r="DY99">
        <v>4.99931</v>
      </c>
      <c r="DZ99">
        <v>13186.9</v>
      </c>
      <c r="EA99">
        <v>13258.5</v>
      </c>
      <c r="EB99">
        <v>39</v>
      </c>
      <c r="EC99">
        <v>40.687</v>
      </c>
      <c r="ED99">
        <v>39.312</v>
      </c>
      <c r="EE99">
        <v>40.125</v>
      </c>
      <c r="EF99">
        <v>40</v>
      </c>
      <c r="EG99">
        <v>1454.56</v>
      </c>
      <c r="EH99">
        <v>40.35</v>
      </c>
      <c r="EI99">
        <v>0</v>
      </c>
      <c r="EJ99">
        <v>85.29999995231628</v>
      </c>
      <c r="EK99">
        <v>0</v>
      </c>
      <c r="EL99">
        <v>784.6397307692307</v>
      </c>
      <c r="EM99">
        <v>-0.01104271870491348</v>
      </c>
      <c r="EN99">
        <v>-44.8410257300626</v>
      </c>
      <c r="EO99">
        <v>13194.63076923077</v>
      </c>
      <c r="EP99">
        <v>15</v>
      </c>
      <c r="EQ99">
        <v>1690565336.1</v>
      </c>
      <c r="ER99" t="s">
        <v>745</v>
      </c>
      <c r="ES99">
        <v>1690565336.1</v>
      </c>
      <c r="ET99">
        <v>1690565329.1</v>
      </c>
      <c r="EU99">
        <v>72</v>
      </c>
      <c r="EV99">
        <v>0.078</v>
      </c>
      <c r="EW99">
        <v>-0.001</v>
      </c>
      <c r="EX99">
        <v>0.298</v>
      </c>
      <c r="EY99">
        <v>0.298</v>
      </c>
      <c r="EZ99">
        <v>1501</v>
      </c>
      <c r="FA99">
        <v>24</v>
      </c>
      <c r="FB99">
        <v>0.18</v>
      </c>
      <c r="FC99">
        <v>0.1</v>
      </c>
      <c r="FD99">
        <v>-11.8391</v>
      </c>
      <c r="FE99">
        <v>0.2131505226480951</v>
      </c>
      <c r="FF99">
        <v>0.1655767377911553</v>
      </c>
      <c r="FG99">
        <v>1</v>
      </c>
      <c r="FH99">
        <v>1487.975806451613</v>
      </c>
      <c r="FI99">
        <v>2.610967741933671</v>
      </c>
      <c r="FJ99">
        <v>0.2007530049355112</v>
      </c>
      <c r="FK99">
        <v>1</v>
      </c>
      <c r="FL99">
        <v>0.4028678048780487</v>
      </c>
      <c r="FM99">
        <v>0.281612048780488</v>
      </c>
      <c r="FN99">
        <v>0.06920634469793743</v>
      </c>
      <c r="FO99">
        <v>1</v>
      </c>
      <c r="FP99">
        <v>24.95065483870967</v>
      </c>
      <c r="FQ99">
        <v>0.981880645161219</v>
      </c>
      <c r="FR99">
        <v>0.07405329309708204</v>
      </c>
      <c r="FS99">
        <v>1</v>
      </c>
      <c r="FT99">
        <v>4</v>
      </c>
      <c r="FU99">
        <v>4</v>
      </c>
      <c r="FV99" t="s">
        <v>415</v>
      </c>
      <c r="FW99">
        <v>3.17383</v>
      </c>
      <c r="FX99">
        <v>2.79656</v>
      </c>
      <c r="FY99">
        <v>0.244763</v>
      </c>
      <c r="FZ99">
        <v>0.247004</v>
      </c>
      <c r="GA99">
        <v>0.122811</v>
      </c>
      <c r="GB99">
        <v>0.122136</v>
      </c>
      <c r="GC99">
        <v>23402.1</v>
      </c>
      <c r="GD99">
        <v>18608.9</v>
      </c>
      <c r="GE99">
        <v>28987.8</v>
      </c>
      <c r="GF99">
        <v>24231.8</v>
      </c>
      <c r="GG99">
        <v>32351.9</v>
      </c>
      <c r="GH99">
        <v>31049.6</v>
      </c>
      <c r="GI99">
        <v>39996.8</v>
      </c>
      <c r="GJ99">
        <v>39540.3</v>
      </c>
      <c r="GK99">
        <v>2.11865</v>
      </c>
      <c r="GL99">
        <v>1.8108</v>
      </c>
      <c r="GM99">
        <v>0.0523776</v>
      </c>
      <c r="GN99">
        <v>0</v>
      </c>
      <c r="GO99">
        <v>27.144</v>
      </c>
      <c r="GP99">
        <v>999.9</v>
      </c>
      <c r="GQ99">
        <v>53.9</v>
      </c>
      <c r="GR99">
        <v>36.1</v>
      </c>
      <c r="GS99">
        <v>31.9418</v>
      </c>
      <c r="GT99">
        <v>61.226</v>
      </c>
      <c r="GU99">
        <v>32.0873</v>
      </c>
      <c r="GV99">
        <v>1</v>
      </c>
      <c r="GW99">
        <v>0.315224</v>
      </c>
      <c r="GX99">
        <v>2.77964</v>
      </c>
      <c r="GY99">
        <v>20.2434</v>
      </c>
      <c r="GZ99">
        <v>5.22238</v>
      </c>
      <c r="HA99">
        <v>11.9141</v>
      </c>
      <c r="HB99">
        <v>4.9631</v>
      </c>
      <c r="HC99">
        <v>3.29133</v>
      </c>
      <c r="HD99">
        <v>9999</v>
      </c>
      <c r="HE99">
        <v>9999</v>
      </c>
      <c r="HF99">
        <v>9999</v>
      </c>
      <c r="HG99">
        <v>999.9</v>
      </c>
      <c r="HH99">
        <v>1.87713</v>
      </c>
      <c r="HI99">
        <v>1.87533</v>
      </c>
      <c r="HJ99">
        <v>1.87413</v>
      </c>
      <c r="HK99">
        <v>1.87332</v>
      </c>
      <c r="HL99">
        <v>1.87475</v>
      </c>
      <c r="HM99">
        <v>1.86974</v>
      </c>
      <c r="HN99">
        <v>1.87393</v>
      </c>
      <c r="HO99">
        <v>1.87899</v>
      </c>
      <c r="HP99">
        <v>0</v>
      </c>
      <c r="HQ99">
        <v>0</v>
      </c>
      <c r="HR99">
        <v>0</v>
      </c>
      <c r="HS99">
        <v>0</v>
      </c>
      <c r="HT99" t="s">
        <v>416</v>
      </c>
      <c r="HU99" t="s">
        <v>417</v>
      </c>
      <c r="HV99" t="s">
        <v>418</v>
      </c>
      <c r="HW99" t="s">
        <v>419</v>
      </c>
      <c r="HX99" t="s">
        <v>419</v>
      </c>
      <c r="HY99" t="s">
        <v>418</v>
      </c>
      <c r="HZ99">
        <v>0</v>
      </c>
      <c r="IA99">
        <v>100</v>
      </c>
      <c r="IB99">
        <v>100</v>
      </c>
      <c r="IC99">
        <v>0.31</v>
      </c>
      <c r="ID99">
        <v>0.3385</v>
      </c>
      <c r="IE99">
        <v>1.232232372484038</v>
      </c>
      <c r="IF99">
        <v>0.0006505169527216642</v>
      </c>
      <c r="IG99">
        <v>-9.946525650119643E-07</v>
      </c>
      <c r="IH99">
        <v>9.726639054903232E-11</v>
      </c>
      <c r="II99">
        <v>-0.0924825714813314</v>
      </c>
      <c r="IJ99">
        <v>-0.001002495894158835</v>
      </c>
      <c r="IK99">
        <v>0.0007384742138202362</v>
      </c>
      <c r="IL99">
        <v>2.770066711642725E-07</v>
      </c>
      <c r="IM99">
        <v>0</v>
      </c>
      <c r="IN99">
        <v>1810</v>
      </c>
      <c r="IO99">
        <v>1</v>
      </c>
      <c r="IP99">
        <v>29</v>
      </c>
      <c r="IQ99">
        <v>0.5</v>
      </c>
      <c r="IR99">
        <v>0.6</v>
      </c>
      <c r="IS99">
        <v>3.09692</v>
      </c>
      <c r="IT99">
        <v>2.41455</v>
      </c>
      <c r="IU99">
        <v>1.42578</v>
      </c>
      <c r="IV99">
        <v>2.26685</v>
      </c>
      <c r="IW99">
        <v>1.54785</v>
      </c>
      <c r="IX99">
        <v>2.35718</v>
      </c>
      <c r="IY99">
        <v>38.6487</v>
      </c>
      <c r="IZ99">
        <v>13.8869</v>
      </c>
      <c r="JA99">
        <v>18</v>
      </c>
      <c r="JB99">
        <v>631.13</v>
      </c>
      <c r="JC99">
        <v>421.683</v>
      </c>
      <c r="JD99">
        <v>23.4816</v>
      </c>
      <c r="JE99">
        <v>31.0263</v>
      </c>
      <c r="JF99">
        <v>29.9999</v>
      </c>
      <c r="JG99">
        <v>31.0438</v>
      </c>
      <c r="JH99">
        <v>30.9926</v>
      </c>
      <c r="JI99">
        <v>62.0013</v>
      </c>
      <c r="JJ99">
        <v>25.3006</v>
      </c>
      <c r="JK99">
        <v>94.3352</v>
      </c>
      <c r="JL99">
        <v>23.4918</v>
      </c>
      <c r="JM99">
        <v>1500</v>
      </c>
      <c r="JN99">
        <v>24.3412</v>
      </c>
      <c r="JO99">
        <v>94.465</v>
      </c>
      <c r="JP99">
        <v>100.593</v>
      </c>
    </row>
    <row r="100" spans="1:276">
      <c r="A100">
        <v>84</v>
      </c>
      <c r="B100">
        <v>1690565485.6</v>
      </c>
      <c r="C100">
        <v>11443.59999990463</v>
      </c>
      <c r="D100" t="s">
        <v>746</v>
      </c>
      <c r="E100" t="s">
        <v>747</v>
      </c>
      <c r="F100" t="s">
        <v>407</v>
      </c>
      <c r="I100" t="s">
        <v>668</v>
      </c>
      <c r="K100" t="s">
        <v>669</v>
      </c>
      <c r="L100" t="s">
        <v>670</v>
      </c>
      <c r="M100">
        <v>1690565485.6</v>
      </c>
      <c r="N100">
        <f>(O100)/1000</f>
        <v>0</v>
      </c>
      <c r="O100">
        <f>1000*CY100*AM100*(CU100-CV100)/(100*CN100*(1000-AM100*CU100))</f>
        <v>0</v>
      </c>
      <c r="P100">
        <f>CY100*AM100*(CT100-CS100*(1000-AM100*CV100)/(1000-AM100*CU100))/(100*CN100)</f>
        <v>0</v>
      </c>
      <c r="Q100">
        <f>CS100 - IF(AM100&gt;1, P100*CN100*100.0/(AO100*DG100), 0)</f>
        <v>0</v>
      </c>
      <c r="R100">
        <f>((X100-N100/2)*Q100-P100)/(X100+N100/2)</f>
        <v>0</v>
      </c>
      <c r="S100">
        <f>R100*(CZ100+DA100)/1000.0</f>
        <v>0</v>
      </c>
      <c r="T100">
        <f>(CS100 - IF(AM100&gt;1, P100*CN100*100.0/(AO100*DG100), 0))*(CZ100+DA100)/1000.0</f>
        <v>0</v>
      </c>
      <c r="U100">
        <f>2.0/((1/W100-1/V100)+SIGN(W100)*SQRT((1/W100-1/V100)*(1/W100-1/V100) + 4*CO100/((CO100+1)*(CO100+1))*(2*1/W100*1/V100-1/V100*1/V100)))</f>
        <v>0</v>
      </c>
      <c r="V100">
        <f>IF(LEFT(CP100,1)&lt;&gt;"0",IF(LEFT(CP100,1)="1",3.0,CQ100),$D$5+$E$5*(DG100*CZ100/($K$5*1000))+$F$5*(DG100*CZ100/($K$5*1000))*MAX(MIN(CN100,$J$5),$I$5)*MAX(MIN(CN100,$J$5),$I$5)+$G$5*MAX(MIN(CN100,$J$5),$I$5)*(DG100*CZ100/($K$5*1000))+$H$5*(DG100*CZ100/($K$5*1000))*(DG100*CZ100/($K$5*1000)))</f>
        <v>0</v>
      </c>
      <c r="W100">
        <f>N100*(1000-(1000*0.61365*exp(17.502*AA100/(240.97+AA100))/(CZ100+DA100)+CU100)/2)/(1000*0.61365*exp(17.502*AA100/(240.97+AA100))/(CZ100+DA100)-CU100)</f>
        <v>0</v>
      </c>
      <c r="X100">
        <f>1/((CO100+1)/(U100/1.6)+1/(V100/1.37)) + CO100/((CO100+1)/(U100/1.6) + CO100/(V100/1.37))</f>
        <v>0</v>
      </c>
      <c r="Y100">
        <f>(CJ100*CM100)</f>
        <v>0</v>
      </c>
      <c r="Z100">
        <f>(DB100+(Y100+2*0.95*5.67E-8*(((DB100+$B$7)+273)^4-(DB100+273)^4)-44100*N100)/(1.84*29.3*V100+8*0.95*5.67E-8*(DB100+273)^3))</f>
        <v>0</v>
      </c>
      <c r="AA100">
        <f>($C$7*DC100+$D$7*DD100+$E$7*Z100)</f>
        <v>0</v>
      </c>
      <c r="AB100">
        <f>0.61365*exp(17.502*AA100/(240.97+AA100))</f>
        <v>0</v>
      </c>
      <c r="AC100">
        <f>(AD100/AE100*100)</f>
        <v>0</v>
      </c>
      <c r="AD100">
        <f>CU100*(CZ100+DA100)/1000</f>
        <v>0</v>
      </c>
      <c r="AE100">
        <f>0.61365*exp(17.502*DB100/(240.97+DB100))</f>
        <v>0</v>
      </c>
      <c r="AF100">
        <f>(AB100-CU100*(CZ100+DA100)/1000)</f>
        <v>0</v>
      </c>
      <c r="AG100">
        <f>(-N100*44100)</f>
        <v>0</v>
      </c>
      <c r="AH100">
        <f>2*29.3*V100*0.92*(DB100-AA100)</f>
        <v>0</v>
      </c>
      <c r="AI100">
        <f>2*0.95*5.67E-8*(((DB100+$B$7)+273)^4-(AA100+273)^4)</f>
        <v>0</v>
      </c>
      <c r="AJ100">
        <f>Y100+AI100+AG100+AH100</f>
        <v>0</v>
      </c>
      <c r="AK100">
        <v>0</v>
      </c>
      <c r="AL100">
        <v>0</v>
      </c>
      <c r="AM100">
        <f>IF(AK100*$H$13&gt;=AO100,1.0,(AO100/(AO100-AK100*$H$13)))</f>
        <v>0</v>
      </c>
      <c r="AN100">
        <f>(AM100-1)*100</f>
        <v>0</v>
      </c>
      <c r="AO100">
        <f>MAX(0,($B$13+$C$13*DG100)/(1+$D$13*DG100)*CZ100/(DB100+273)*$E$13)</f>
        <v>0</v>
      </c>
      <c r="AP100" t="s">
        <v>692</v>
      </c>
      <c r="AQ100">
        <v>10467.2</v>
      </c>
      <c r="AR100">
        <v>647.5075999999999</v>
      </c>
      <c r="AS100">
        <v>2417.9</v>
      </c>
      <c r="AT100">
        <f>1-AR100/AS100</f>
        <v>0</v>
      </c>
      <c r="AU100">
        <v>-2.2630982695351</v>
      </c>
      <c r="AV100" t="s">
        <v>748</v>
      </c>
      <c r="AW100">
        <v>10496.9</v>
      </c>
      <c r="AX100">
        <v>781.14376</v>
      </c>
      <c r="AY100">
        <v>852.05</v>
      </c>
      <c r="AZ100">
        <f>1-AX100/AY100</f>
        <v>0</v>
      </c>
      <c r="BA100">
        <v>0.5</v>
      </c>
      <c r="BB100">
        <f>CK100</f>
        <v>0</v>
      </c>
      <c r="BC100">
        <f>P100</f>
        <v>0</v>
      </c>
      <c r="BD100">
        <f>AZ100*BA100*BB100</f>
        <v>0</v>
      </c>
      <c r="BE100">
        <f>(BC100-AU100)/BB100</f>
        <v>0</v>
      </c>
      <c r="BF100">
        <f>(AS100-AY100)/AY100</f>
        <v>0</v>
      </c>
      <c r="BG100">
        <f>AR100/(AT100+AR100/AY100)</f>
        <v>0</v>
      </c>
      <c r="BH100" t="s">
        <v>411</v>
      </c>
      <c r="BI100">
        <v>0</v>
      </c>
      <c r="BJ100">
        <f>IF(BI100&lt;&gt;0, BI100, BG100)</f>
        <v>0</v>
      </c>
      <c r="BK100">
        <f>1-BJ100/AY100</f>
        <v>0</v>
      </c>
      <c r="BL100">
        <f>(AY100-AX100)/(AY100-BJ100)</f>
        <v>0</v>
      </c>
      <c r="BM100">
        <f>(AS100-AY100)/(AS100-BJ100)</f>
        <v>0</v>
      </c>
      <c r="BN100">
        <f>(AY100-AX100)/(AY100-AR100)</f>
        <v>0</v>
      </c>
      <c r="BO100">
        <f>(AS100-AY100)/(AS100-AR100)</f>
        <v>0</v>
      </c>
      <c r="BP100">
        <f>(BL100*BJ100/AX100)</f>
        <v>0</v>
      </c>
      <c r="BQ100">
        <f>(1-BP100)</f>
        <v>0</v>
      </c>
      <c r="BR100" t="s">
        <v>411</v>
      </c>
      <c r="BS100" t="s">
        <v>411</v>
      </c>
      <c r="BT100" t="s">
        <v>411</v>
      </c>
      <c r="BU100" t="s">
        <v>411</v>
      </c>
      <c r="BV100" t="s">
        <v>411</v>
      </c>
      <c r="BW100" t="s">
        <v>411</v>
      </c>
      <c r="BX100" t="s">
        <v>411</v>
      </c>
      <c r="BY100" t="s">
        <v>411</v>
      </c>
      <c r="BZ100" t="s">
        <v>411</v>
      </c>
      <c r="CA100" t="s">
        <v>411</v>
      </c>
      <c r="CB100" t="s">
        <v>411</v>
      </c>
      <c r="CC100" t="s">
        <v>411</v>
      </c>
      <c r="CD100" t="s">
        <v>411</v>
      </c>
      <c r="CE100" t="s">
        <v>411</v>
      </c>
      <c r="CF100" t="s">
        <v>411</v>
      </c>
      <c r="CG100" t="s">
        <v>411</v>
      </c>
      <c r="CH100" t="s">
        <v>411</v>
      </c>
      <c r="CI100" t="s">
        <v>411</v>
      </c>
      <c r="CJ100">
        <f>$B$11*DH100+$C$11*DI100+$F$11*DT100*(1-DW100)</f>
        <v>0</v>
      </c>
      <c r="CK100">
        <f>CJ100*CL100</f>
        <v>0</v>
      </c>
      <c r="CL100">
        <f>($B$11*$D$9+$C$11*$D$9+$F$11*((EG100+DY100)/MAX(EG100+DY100+EH100, 0.1)*$I$9+EH100/MAX(EG100+DY100+EH100, 0.1)*$J$9))/($B$11+$C$11+$F$11)</f>
        <v>0</v>
      </c>
      <c r="CM100">
        <f>($B$11*$K$9+$C$11*$K$9+$F$11*((EG100+DY100)/MAX(EG100+DY100+EH100, 0.1)*$P$9+EH100/MAX(EG100+DY100+EH100, 0.1)*$Q$9))/($B$11+$C$11+$F$11)</f>
        <v>0</v>
      </c>
      <c r="CN100">
        <v>6</v>
      </c>
      <c r="CO100">
        <v>0.5</v>
      </c>
      <c r="CP100" t="s">
        <v>413</v>
      </c>
      <c r="CQ100">
        <v>2</v>
      </c>
      <c r="CR100">
        <v>1690565485.6</v>
      </c>
      <c r="CS100">
        <v>1988.708</v>
      </c>
      <c r="CT100">
        <v>2000.23</v>
      </c>
      <c r="CU100">
        <v>24.3135</v>
      </c>
      <c r="CV100">
        <v>23.592</v>
      </c>
      <c r="CW100">
        <v>1989.37</v>
      </c>
      <c r="CX100">
        <v>24.0235</v>
      </c>
      <c r="CY100">
        <v>600.11</v>
      </c>
      <c r="CZ100">
        <v>101.28</v>
      </c>
      <c r="DA100">
        <v>0.100134</v>
      </c>
      <c r="DB100">
        <v>27.5617</v>
      </c>
      <c r="DC100">
        <v>27.8862</v>
      </c>
      <c r="DD100">
        <v>999.9</v>
      </c>
      <c r="DE100">
        <v>0</v>
      </c>
      <c r="DF100">
        <v>0</v>
      </c>
      <c r="DG100">
        <v>9966.25</v>
      </c>
      <c r="DH100">
        <v>0</v>
      </c>
      <c r="DI100">
        <v>1844.32</v>
      </c>
      <c r="DJ100">
        <v>-11.5062</v>
      </c>
      <c r="DK100">
        <v>2038.33</v>
      </c>
      <c r="DL100">
        <v>2048.56</v>
      </c>
      <c r="DM100">
        <v>0.7449170000000001</v>
      </c>
      <c r="DN100">
        <v>2000.23</v>
      </c>
      <c r="DO100">
        <v>23.592</v>
      </c>
      <c r="DP100">
        <v>2.46483</v>
      </c>
      <c r="DQ100">
        <v>2.38939</v>
      </c>
      <c r="DR100">
        <v>20.7961</v>
      </c>
      <c r="DS100">
        <v>20.292</v>
      </c>
      <c r="DT100">
        <v>1499.95</v>
      </c>
      <c r="DU100">
        <v>0.973002</v>
      </c>
      <c r="DV100">
        <v>0.0269985</v>
      </c>
      <c r="DW100">
        <v>0</v>
      </c>
      <c r="DX100">
        <v>781.822</v>
      </c>
      <c r="DY100">
        <v>4.99931</v>
      </c>
      <c r="DZ100">
        <v>12988.2</v>
      </c>
      <c r="EA100">
        <v>13258.8</v>
      </c>
      <c r="EB100">
        <v>39.187</v>
      </c>
      <c r="EC100">
        <v>41</v>
      </c>
      <c r="ED100">
        <v>39.562</v>
      </c>
      <c r="EE100">
        <v>40.437</v>
      </c>
      <c r="EF100">
        <v>40.187</v>
      </c>
      <c r="EG100">
        <v>1454.59</v>
      </c>
      <c r="EH100">
        <v>40.36</v>
      </c>
      <c r="EI100">
        <v>0</v>
      </c>
      <c r="EJ100">
        <v>121.5</v>
      </c>
      <c r="EK100">
        <v>0</v>
      </c>
      <c r="EL100">
        <v>781.14376</v>
      </c>
      <c r="EM100">
        <v>3.148230754725389</v>
      </c>
      <c r="EN100">
        <v>351.7538455640092</v>
      </c>
      <c r="EO100">
        <v>12935.26</v>
      </c>
      <c r="EP100">
        <v>15</v>
      </c>
      <c r="EQ100">
        <v>1690565507.1</v>
      </c>
      <c r="ER100" t="s">
        <v>749</v>
      </c>
      <c r="ES100">
        <v>1690565507.1</v>
      </c>
      <c r="ET100">
        <v>1690565504.1</v>
      </c>
      <c r="EU100">
        <v>73</v>
      </c>
      <c r="EV100">
        <v>-0.391</v>
      </c>
      <c r="EW100">
        <v>-0.003</v>
      </c>
      <c r="EX100">
        <v>-0.662</v>
      </c>
      <c r="EY100">
        <v>0.29</v>
      </c>
      <c r="EZ100">
        <v>2000</v>
      </c>
      <c r="FA100">
        <v>24</v>
      </c>
      <c r="FB100">
        <v>0.22</v>
      </c>
      <c r="FC100">
        <v>0.15</v>
      </c>
      <c r="FD100">
        <v>-11.7285525</v>
      </c>
      <c r="FE100">
        <v>1.626775609756112</v>
      </c>
      <c r="FF100">
        <v>0.2165702426321538</v>
      </c>
      <c r="FG100">
        <v>1</v>
      </c>
      <c r="FH100">
        <v>1988.330333333333</v>
      </c>
      <c r="FI100">
        <v>2.546028921017473</v>
      </c>
      <c r="FJ100">
        <v>0.1878205408243755</v>
      </c>
      <c r="FK100">
        <v>1</v>
      </c>
      <c r="FL100">
        <v>0.694389575</v>
      </c>
      <c r="FM100">
        <v>-0.09867571857411062</v>
      </c>
      <c r="FN100">
        <v>0.03194907089798348</v>
      </c>
      <c r="FO100">
        <v>1</v>
      </c>
      <c r="FP100">
        <v>24.20919</v>
      </c>
      <c r="FQ100">
        <v>1.033732591768646</v>
      </c>
      <c r="FR100">
        <v>0.07476861351306908</v>
      </c>
      <c r="FS100">
        <v>0</v>
      </c>
      <c r="FT100">
        <v>3</v>
      </c>
      <c r="FU100">
        <v>4</v>
      </c>
      <c r="FV100" t="s">
        <v>489</v>
      </c>
      <c r="FW100">
        <v>3.17332</v>
      </c>
      <c r="FX100">
        <v>2.7968</v>
      </c>
      <c r="FY100">
        <v>0.290462</v>
      </c>
      <c r="FZ100">
        <v>0.292504</v>
      </c>
      <c r="GA100">
        <v>0.120332</v>
      </c>
      <c r="GB100">
        <v>0.118818</v>
      </c>
      <c r="GC100">
        <v>21978.5</v>
      </c>
      <c r="GD100">
        <v>17478.7</v>
      </c>
      <c r="GE100">
        <v>28984</v>
      </c>
      <c r="GF100">
        <v>24228.9</v>
      </c>
      <c r="GG100">
        <v>32442.8</v>
      </c>
      <c r="GH100">
        <v>31166.7</v>
      </c>
      <c r="GI100">
        <v>39992.1</v>
      </c>
      <c r="GJ100">
        <v>39536.3</v>
      </c>
      <c r="GK100">
        <v>2.11895</v>
      </c>
      <c r="GL100">
        <v>1.80858</v>
      </c>
      <c r="GM100">
        <v>0.047937</v>
      </c>
      <c r="GN100">
        <v>0</v>
      </c>
      <c r="GO100">
        <v>27.1028</v>
      </c>
      <c r="GP100">
        <v>999.9</v>
      </c>
      <c r="GQ100">
        <v>53.6</v>
      </c>
      <c r="GR100">
        <v>36.1</v>
      </c>
      <c r="GS100">
        <v>31.763</v>
      </c>
      <c r="GT100">
        <v>62.496</v>
      </c>
      <c r="GU100">
        <v>33.0529</v>
      </c>
      <c r="GV100">
        <v>1</v>
      </c>
      <c r="GW100">
        <v>0.318521</v>
      </c>
      <c r="GX100">
        <v>1.52706</v>
      </c>
      <c r="GY100">
        <v>20.2603</v>
      </c>
      <c r="GZ100">
        <v>5.22598</v>
      </c>
      <c r="HA100">
        <v>11.9141</v>
      </c>
      <c r="HB100">
        <v>4.96365</v>
      </c>
      <c r="HC100">
        <v>3.292</v>
      </c>
      <c r="HD100">
        <v>9999</v>
      </c>
      <c r="HE100">
        <v>9999</v>
      </c>
      <c r="HF100">
        <v>9999</v>
      </c>
      <c r="HG100">
        <v>999.9</v>
      </c>
      <c r="HH100">
        <v>1.87714</v>
      </c>
      <c r="HI100">
        <v>1.87537</v>
      </c>
      <c r="HJ100">
        <v>1.87414</v>
      </c>
      <c r="HK100">
        <v>1.87332</v>
      </c>
      <c r="HL100">
        <v>1.87482</v>
      </c>
      <c r="HM100">
        <v>1.86978</v>
      </c>
      <c r="HN100">
        <v>1.87393</v>
      </c>
      <c r="HO100">
        <v>1.87903</v>
      </c>
      <c r="HP100">
        <v>0</v>
      </c>
      <c r="HQ100">
        <v>0</v>
      </c>
      <c r="HR100">
        <v>0</v>
      </c>
      <c r="HS100">
        <v>0</v>
      </c>
      <c r="HT100" t="s">
        <v>416</v>
      </c>
      <c r="HU100" t="s">
        <v>417</v>
      </c>
      <c r="HV100" t="s">
        <v>418</v>
      </c>
      <c r="HW100" t="s">
        <v>419</v>
      </c>
      <c r="HX100" t="s">
        <v>419</v>
      </c>
      <c r="HY100" t="s">
        <v>418</v>
      </c>
      <c r="HZ100">
        <v>0</v>
      </c>
      <c r="IA100">
        <v>100</v>
      </c>
      <c r="IB100">
        <v>100</v>
      </c>
      <c r="IC100">
        <v>-0.662</v>
      </c>
      <c r="ID100">
        <v>0.29</v>
      </c>
      <c r="IE100">
        <v>1.232232372484038</v>
      </c>
      <c r="IF100">
        <v>0.0006505169527216642</v>
      </c>
      <c r="IG100">
        <v>-9.946525650119643E-07</v>
      </c>
      <c r="IH100">
        <v>9.726639054903232E-11</v>
      </c>
      <c r="II100">
        <v>-0.0924825714813314</v>
      </c>
      <c r="IJ100">
        <v>-0.001002495894158835</v>
      </c>
      <c r="IK100">
        <v>0.0007384742138202362</v>
      </c>
      <c r="IL100">
        <v>2.770066711642725E-07</v>
      </c>
      <c r="IM100">
        <v>0</v>
      </c>
      <c r="IN100">
        <v>1810</v>
      </c>
      <c r="IO100">
        <v>1</v>
      </c>
      <c r="IP100">
        <v>29</v>
      </c>
      <c r="IQ100">
        <v>2.5</v>
      </c>
      <c r="IR100">
        <v>2.6</v>
      </c>
      <c r="IS100">
        <v>3.87695</v>
      </c>
      <c r="IT100">
        <v>2.36694</v>
      </c>
      <c r="IU100">
        <v>1.42578</v>
      </c>
      <c r="IV100">
        <v>2.26685</v>
      </c>
      <c r="IW100">
        <v>1.54785</v>
      </c>
      <c r="IX100">
        <v>2.50366</v>
      </c>
      <c r="IY100">
        <v>38.7964</v>
      </c>
      <c r="IZ100">
        <v>13.8956</v>
      </c>
      <c r="JA100">
        <v>18</v>
      </c>
      <c r="JB100">
        <v>632.147</v>
      </c>
      <c r="JC100">
        <v>420.939</v>
      </c>
      <c r="JD100">
        <v>24.6407</v>
      </c>
      <c r="JE100">
        <v>31.1284</v>
      </c>
      <c r="JF100">
        <v>30.0002</v>
      </c>
      <c r="JG100">
        <v>31.1229</v>
      </c>
      <c r="JH100">
        <v>31.0713</v>
      </c>
      <c r="JI100">
        <v>77.6322</v>
      </c>
      <c r="JJ100">
        <v>26.6837</v>
      </c>
      <c r="JK100">
        <v>90.5532</v>
      </c>
      <c r="JL100">
        <v>24.7174</v>
      </c>
      <c r="JM100">
        <v>2000</v>
      </c>
      <c r="JN100">
        <v>23.682</v>
      </c>
      <c r="JO100">
        <v>94.4533</v>
      </c>
      <c r="JP100">
        <v>100.582</v>
      </c>
    </row>
    <row r="101" spans="1:276">
      <c r="A101">
        <v>85</v>
      </c>
      <c r="B101">
        <v>1690565950.1</v>
      </c>
      <c r="C101">
        <v>11908.09999990463</v>
      </c>
      <c r="D101" t="s">
        <v>750</v>
      </c>
      <c r="E101" t="s">
        <v>751</v>
      </c>
      <c r="F101" t="s">
        <v>407</v>
      </c>
      <c r="I101" t="s">
        <v>752</v>
      </c>
      <c r="K101" t="s">
        <v>753</v>
      </c>
      <c r="L101" t="s">
        <v>754</v>
      </c>
      <c r="M101">
        <v>1690565950.1</v>
      </c>
      <c r="N101">
        <f>(O101)/1000</f>
        <v>0</v>
      </c>
      <c r="O101">
        <f>1000*CY101*AM101*(CU101-CV101)/(100*CN101*(1000-AM101*CU101))</f>
        <v>0</v>
      </c>
      <c r="P101">
        <f>CY101*AM101*(CT101-CS101*(1000-AM101*CV101)/(1000-AM101*CU101))/(100*CN101)</f>
        <v>0</v>
      </c>
      <c r="Q101">
        <f>CS101 - IF(AM101&gt;1, P101*CN101*100.0/(AO101*DG101), 0)</f>
        <v>0</v>
      </c>
      <c r="R101">
        <f>((X101-N101/2)*Q101-P101)/(X101+N101/2)</f>
        <v>0</v>
      </c>
      <c r="S101">
        <f>R101*(CZ101+DA101)/1000.0</f>
        <v>0</v>
      </c>
      <c r="T101">
        <f>(CS101 - IF(AM101&gt;1, P101*CN101*100.0/(AO101*DG101), 0))*(CZ101+DA101)/1000.0</f>
        <v>0</v>
      </c>
      <c r="U101">
        <f>2.0/((1/W101-1/V101)+SIGN(W101)*SQRT((1/W101-1/V101)*(1/W101-1/V101) + 4*CO101/((CO101+1)*(CO101+1))*(2*1/W101*1/V101-1/V101*1/V101)))</f>
        <v>0</v>
      </c>
      <c r="V101">
        <f>IF(LEFT(CP101,1)&lt;&gt;"0",IF(LEFT(CP101,1)="1",3.0,CQ101),$D$5+$E$5*(DG101*CZ101/($K$5*1000))+$F$5*(DG101*CZ101/($K$5*1000))*MAX(MIN(CN101,$J$5),$I$5)*MAX(MIN(CN101,$J$5),$I$5)+$G$5*MAX(MIN(CN101,$J$5),$I$5)*(DG101*CZ101/($K$5*1000))+$H$5*(DG101*CZ101/($K$5*1000))*(DG101*CZ101/($K$5*1000)))</f>
        <v>0</v>
      </c>
      <c r="W101">
        <f>N101*(1000-(1000*0.61365*exp(17.502*AA101/(240.97+AA101))/(CZ101+DA101)+CU101)/2)/(1000*0.61365*exp(17.502*AA101/(240.97+AA101))/(CZ101+DA101)-CU101)</f>
        <v>0</v>
      </c>
      <c r="X101">
        <f>1/((CO101+1)/(U101/1.6)+1/(V101/1.37)) + CO101/((CO101+1)/(U101/1.6) + CO101/(V101/1.37))</f>
        <v>0</v>
      </c>
      <c r="Y101">
        <f>(CJ101*CM101)</f>
        <v>0</v>
      </c>
      <c r="Z101">
        <f>(DB101+(Y101+2*0.95*5.67E-8*(((DB101+$B$7)+273)^4-(DB101+273)^4)-44100*N101)/(1.84*29.3*V101+8*0.95*5.67E-8*(DB101+273)^3))</f>
        <v>0</v>
      </c>
      <c r="AA101">
        <f>($C$7*DC101+$D$7*DD101+$E$7*Z101)</f>
        <v>0</v>
      </c>
      <c r="AB101">
        <f>0.61365*exp(17.502*AA101/(240.97+AA101))</f>
        <v>0</v>
      </c>
      <c r="AC101">
        <f>(AD101/AE101*100)</f>
        <v>0</v>
      </c>
      <c r="AD101">
        <f>CU101*(CZ101+DA101)/1000</f>
        <v>0</v>
      </c>
      <c r="AE101">
        <f>0.61365*exp(17.502*DB101/(240.97+DB101))</f>
        <v>0</v>
      </c>
      <c r="AF101">
        <f>(AB101-CU101*(CZ101+DA101)/1000)</f>
        <v>0</v>
      </c>
      <c r="AG101">
        <f>(-N101*44100)</f>
        <v>0</v>
      </c>
      <c r="AH101">
        <f>2*29.3*V101*0.92*(DB101-AA101)</f>
        <v>0</v>
      </c>
      <c r="AI101">
        <f>2*0.95*5.67E-8*(((DB101+$B$7)+273)^4-(AA101+273)^4)</f>
        <v>0</v>
      </c>
      <c r="AJ101">
        <f>Y101+AI101+AG101+AH101</f>
        <v>0</v>
      </c>
      <c r="AK101">
        <v>0</v>
      </c>
      <c r="AL101">
        <v>0</v>
      </c>
      <c r="AM101">
        <f>IF(AK101*$H$13&gt;=AO101,1.0,(AO101/(AO101-AK101*$H$13)))</f>
        <v>0</v>
      </c>
      <c r="AN101">
        <f>(AM101-1)*100</f>
        <v>0</v>
      </c>
      <c r="AO101">
        <f>MAX(0,($B$13+$C$13*DG101)/(1+$D$13*DG101)*CZ101/(DB101+273)*$E$13)</f>
        <v>0</v>
      </c>
      <c r="AP101" t="s">
        <v>692</v>
      </c>
      <c r="AQ101">
        <v>10467.2</v>
      </c>
      <c r="AR101">
        <v>647.5075999999999</v>
      </c>
      <c r="AS101">
        <v>2417.9</v>
      </c>
      <c r="AT101">
        <f>1-AR101/AS101</f>
        <v>0</v>
      </c>
      <c r="AU101">
        <v>-2.2630982695351</v>
      </c>
      <c r="AV101" t="s">
        <v>755</v>
      </c>
      <c r="AW101">
        <v>10465.7</v>
      </c>
      <c r="AX101">
        <v>741.1998461538462</v>
      </c>
      <c r="AY101">
        <v>1009.11</v>
      </c>
      <c r="AZ101">
        <f>1-AX101/AY101</f>
        <v>0</v>
      </c>
      <c r="BA101">
        <v>0.5</v>
      </c>
      <c r="BB101">
        <f>CK101</f>
        <v>0</v>
      </c>
      <c r="BC101">
        <f>P101</f>
        <v>0</v>
      </c>
      <c r="BD101">
        <f>AZ101*BA101*BB101</f>
        <v>0</v>
      </c>
      <c r="BE101">
        <f>(BC101-AU101)/BB101</f>
        <v>0</v>
      </c>
      <c r="BF101">
        <f>(AS101-AY101)/AY101</f>
        <v>0</v>
      </c>
      <c r="BG101">
        <f>AR101/(AT101+AR101/AY101)</f>
        <v>0</v>
      </c>
      <c r="BH101" t="s">
        <v>411</v>
      </c>
      <c r="BI101">
        <v>0</v>
      </c>
      <c r="BJ101">
        <f>IF(BI101&lt;&gt;0, BI101, BG101)</f>
        <v>0</v>
      </c>
      <c r="BK101">
        <f>1-BJ101/AY101</f>
        <v>0</v>
      </c>
      <c r="BL101">
        <f>(AY101-AX101)/(AY101-BJ101)</f>
        <v>0</v>
      </c>
      <c r="BM101">
        <f>(AS101-AY101)/(AS101-BJ101)</f>
        <v>0</v>
      </c>
      <c r="BN101">
        <f>(AY101-AX101)/(AY101-AR101)</f>
        <v>0</v>
      </c>
      <c r="BO101">
        <f>(AS101-AY101)/(AS101-AR101)</f>
        <v>0</v>
      </c>
      <c r="BP101">
        <f>(BL101*BJ101/AX101)</f>
        <v>0</v>
      </c>
      <c r="BQ101">
        <f>(1-BP101)</f>
        <v>0</v>
      </c>
      <c r="BR101" t="s">
        <v>411</v>
      </c>
      <c r="BS101" t="s">
        <v>411</v>
      </c>
      <c r="BT101" t="s">
        <v>411</v>
      </c>
      <c r="BU101" t="s">
        <v>411</v>
      </c>
      <c r="BV101" t="s">
        <v>411</v>
      </c>
      <c r="BW101" t="s">
        <v>411</v>
      </c>
      <c r="BX101" t="s">
        <v>411</v>
      </c>
      <c r="BY101" t="s">
        <v>411</v>
      </c>
      <c r="BZ101" t="s">
        <v>411</v>
      </c>
      <c r="CA101" t="s">
        <v>411</v>
      </c>
      <c r="CB101" t="s">
        <v>411</v>
      </c>
      <c r="CC101" t="s">
        <v>411</v>
      </c>
      <c r="CD101" t="s">
        <v>411</v>
      </c>
      <c r="CE101" t="s">
        <v>411</v>
      </c>
      <c r="CF101" t="s">
        <v>411</v>
      </c>
      <c r="CG101" t="s">
        <v>411</v>
      </c>
      <c r="CH101" t="s">
        <v>411</v>
      </c>
      <c r="CI101" t="s">
        <v>411</v>
      </c>
      <c r="CJ101">
        <f>$B$11*DH101+$C$11*DI101+$F$11*DT101*(1-DW101)</f>
        <v>0</v>
      </c>
      <c r="CK101">
        <f>CJ101*CL101</f>
        <v>0</v>
      </c>
      <c r="CL101">
        <f>($B$11*$D$9+$C$11*$D$9+$F$11*((EG101+DY101)/MAX(EG101+DY101+EH101, 0.1)*$I$9+EH101/MAX(EG101+DY101+EH101, 0.1)*$J$9))/($B$11+$C$11+$F$11)</f>
        <v>0</v>
      </c>
      <c r="CM101">
        <f>($B$11*$K$9+$C$11*$K$9+$F$11*((EG101+DY101)/MAX(EG101+DY101+EH101, 0.1)*$P$9+EH101/MAX(EG101+DY101+EH101, 0.1)*$Q$9))/($B$11+$C$11+$F$11)</f>
        <v>0</v>
      </c>
      <c r="CN101">
        <v>6</v>
      </c>
      <c r="CO101">
        <v>0.5</v>
      </c>
      <c r="CP101" t="s">
        <v>413</v>
      </c>
      <c r="CQ101">
        <v>2</v>
      </c>
      <c r="CR101">
        <v>1690565950.1</v>
      </c>
      <c r="CS101">
        <v>390.227</v>
      </c>
      <c r="CT101">
        <v>409.972</v>
      </c>
      <c r="CU101">
        <v>22.6497</v>
      </c>
      <c r="CV101">
        <v>19.1209</v>
      </c>
      <c r="CW101">
        <v>389.204</v>
      </c>
      <c r="CX101">
        <v>22.3607</v>
      </c>
      <c r="CY101">
        <v>600.2329999999999</v>
      </c>
      <c r="CZ101">
        <v>101.27</v>
      </c>
      <c r="DA101">
        <v>0.0997034</v>
      </c>
      <c r="DB101">
        <v>28.0005</v>
      </c>
      <c r="DC101">
        <v>28.0498</v>
      </c>
      <c r="DD101">
        <v>999.9</v>
      </c>
      <c r="DE101">
        <v>0</v>
      </c>
      <c r="DF101">
        <v>0</v>
      </c>
      <c r="DG101">
        <v>10043.8</v>
      </c>
      <c r="DH101">
        <v>0</v>
      </c>
      <c r="DI101">
        <v>1966.78</v>
      </c>
      <c r="DJ101">
        <v>-19.7451</v>
      </c>
      <c r="DK101">
        <v>399.27</v>
      </c>
      <c r="DL101">
        <v>417.964</v>
      </c>
      <c r="DM101">
        <v>3.52882</v>
      </c>
      <c r="DN101">
        <v>409.972</v>
      </c>
      <c r="DO101">
        <v>19.1209</v>
      </c>
      <c r="DP101">
        <v>2.29374</v>
      </c>
      <c r="DQ101">
        <v>1.93637</v>
      </c>
      <c r="DR101">
        <v>19.6325</v>
      </c>
      <c r="DS101">
        <v>16.9334</v>
      </c>
      <c r="DT101">
        <v>1500.05</v>
      </c>
      <c r="DU101">
        <v>0.973001</v>
      </c>
      <c r="DV101">
        <v>0.0269986</v>
      </c>
      <c r="DW101">
        <v>0</v>
      </c>
      <c r="DX101">
        <v>737.973</v>
      </c>
      <c r="DY101">
        <v>4.99931</v>
      </c>
      <c r="DZ101">
        <v>12548.8</v>
      </c>
      <c r="EA101">
        <v>13259.7</v>
      </c>
      <c r="EB101">
        <v>39.062</v>
      </c>
      <c r="EC101">
        <v>40.875</v>
      </c>
      <c r="ED101">
        <v>39.437</v>
      </c>
      <c r="EE101">
        <v>40.312</v>
      </c>
      <c r="EF101">
        <v>40.25</v>
      </c>
      <c r="EG101">
        <v>1454.69</v>
      </c>
      <c r="EH101">
        <v>40.36</v>
      </c>
      <c r="EI101">
        <v>0</v>
      </c>
      <c r="EJ101">
        <v>464.3000001907349</v>
      </c>
      <c r="EK101">
        <v>0</v>
      </c>
      <c r="EL101">
        <v>741.1998461538462</v>
      </c>
      <c r="EM101">
        <v>-23.84396582776131</v>
      </c>
      <c r="EN101">
        <v>-400.7145294832671</v>
      </c>
      <c r="EO101">
        <v>12584.11923076923</v>
      </c>
      <c r="EP101">
        <v>15</v>
      </c>
      <c r="EQ101">
        <v>1690565894.1</v>
      </c>
      <c r="ER101" t="s">
        <v>756</v>
      </c>
      <c r="ES101">
        <v>1690565891.6</v>
      </c>
      <c r="ET101">
        <v>1690565894.1</v>
      </c>
      <c r="EU101">
        <v>74</v>
      </c>
      <c r="EV101">
        <v>0.073</v>
      </c>
      <c r="EW101">
        <v>0.035</v>
      </c>
      <c r="EX101">
        <v>1.021</v>
      </c>
      <c r="EY101">
        <v>0.194</v>
      </c>
      <c r="EZ101">
        <v>410</v>
      </c>
      <c r="FA101">
        <v>19</v>
      </c>
      <c r="FB101">
        <v>0.11</v>
      </c>
      <c r="FC101">
        <v>0.04</v>
      </c>
      <c r="FD101">
        <v>-19.85839</v>
      </c>
      <c r="FE101">
        <v>0.4574566604128376</v>
      </c>
      <c r="FF101">
        <v>0.06204797256961744</v>
      </c>
      <c r="FG101">
        <v>1</v>
      </c>
      <c r="FH101">
        <v>390.1693000000001</v>
      </c>
      <c r="FI101">
        <v>0.3741490545056925</v>
      </c>
      <c r="FJ101">
        <v>0.03165664753781103</v>
      </c>
      <c r="FK101">
        <v>1</v>
      </c>
      <c r="FL101">
        <v>3.617229</v>
      </c>
      <c r="FM101">
        <v>-0.4621807879925037</v>
      </c>
      <c r="FN101">
        <v>0.04540867245361837</v>
      </c>
      <c r="FO101">
        <v>1</v>
      </c>
      <c r="FP101">
        <v>22.73193</v>
      </c>
      <c r="FQ101">
        <v>-0.6704809788653534</v>
      </c>
      <c r="FR101">
        <v>0.04846869195676737</v>
      </c>
      <c r="FS101">
        <v>1</v>
      </c>
      <c r="FT101">
        <v>4</v>
      </c>
      <c r="FU101">
        <v>4</v>
      </c>
      <c r="FV101" t="s">
        <v>415</v>
      </c>
      <c r="FW101">
        <v>3.17333</v>
      </c>
      <c r="FX101">
        <v>2.79705</v>
      </c>
      <c r="FY101">
        <v>0.09818730000000001</v>
      </c>
      <c r="FZ101">
        <v>0.102687</v>
      </c>
      <c r="GA101">
        <v>0.114365</v>
      </c>
      <c r="GB101">
        <v>0.10256</v>
      </c>
      <c r="GC101">
        <v>27934.2</v>
      </c>
      <c r="GD101">
        <v>22173.2</v>
      </c>
      <c r="GE101">
        <v>28971.3</v>
      </c>
      <c r="GF101">
        <v>24223.9</v>
      </c>
      <c r="GG101">
        <v>32645.4</v>
      </c>
      <c r="GH101">
        <v>31733.3</v>
      </c>
      <c r="GI101">
        <v>39975.5</v>
      </c>
      <c r="GJ101">
        <v>39527.9</v>
      </c>
      <c r="GK101">
        <v>2.11688</v>
      </c>
      <c r="GL101">
        <v>1.78817</v>
      </c>
      <c r="GM101">
        <v>0.0391304</v>
      </c>
      <c r="GN101">
        <v>0</v>
      </c>
      <c r="GO101">
        <v>27.4106</v>
      </c>
      <c r="GP101">
        <v>999.9</v>
      </c>
      <c r="GQ101">
        <v>52.1</v>
      </c>
      <c r="GR101">
        <v>36.3</v>
      </c>
      <c r="GS101">
        <v>31.2177</v>
      </c>
      <c r="GT101">
        <v>60.876</v>
      </c>
      <c r="GU101">
        <v>33.0769</v>
      </c>
      <c r="GV101">
        <v>1</v>
      </c>
      <c r="GW101">
        <v>0.341265</v>
      </c>
      <c r="GX101">
        <v>2.92287</v>
      </c>
      <c r="GY101">
        <v>20.2412</v>
      </c>
      <c r="GZ101">
        <v>5.22598</v>
      </c>
      <c r="HA101">
        <v>11.9141</v>
      </c>
      <c r="HB101">
        <v>4.9637</v>
      </c>
      <c r="HC101">
        <v>3.292</v>
      </c>
      <c r="HD101">
        <v>9999</v>
      </c>
      <c r="HE101">
        <v>9999</v>
      </c>
      <c r="HF101">
        <v>9999</v>
      </c>
      <c r="HG101">
        <v>999.9</v>
      </c>
      <c r="HH101">
        <v>1.87714</v>
      </c>
      <c r="HI101">
        <v>1.87542</v>
      </c>
      <c r="HJ101">
        <v>1.87423</v>
      </c>
      <c r="HK101">
        <v>1.87335</v>
      </c>
      <c r="HL101">
        <v>1.87485</v>
      </c>
      <c r="HM101">
        <v>1.8698</v>
      </c>
      <c r="HN101">
        <v>1.87393</v>
      </c>
      <c r="HO101">
        <v>1.87899</v>
      </c>
      <c r="HP101">
        <v>0</v>
      </c>
      <c r="HQ101">
        <v>0</v>
      </c>
      <c r="HR101">
        <v>0</v>
      </c>
      <c r="HS101">
        <v>0</v>
      </c>
      <c r="HT101" t="s">
        <v>416</v>
      </c>
      <c r="HU101" t="s">
        <v>417</v>
      </c>
      <c r="HV101" t="s">
        <v>418</v>
      </c>
      <c r="HW101" t="s">
        <v>419</v>
      </c>
      <c r="HX101" t="s">
        <v>419</v>
      </c>
      <c r="HY101" t="s">
        <v>418</v>
      </c>
      <c r="HZ101">
        <v>0</v>
      </c>
      <c r="IA101">
        <v>100</v>
      </c>
      <c r="IB101">
        <v>100</v>
      </c>
      <c r="IC101">
        <v>1.023</v>
      </c>
      <c r="ID101">
        <v>0.289</v>
      </c>
      <c r="IE101">
        <v>0.9148508434731046</v>
      </c>
      <c r="IF101">
        <v>0.0006505169527216642</v>
      </c>
      <c r="IG101">
        <v>-9.946525650119643E-07</v>
      </c>
      <c r="IH101">
        <v>9.726639054903232E-11</v>
      </c>
      <c r="II101">
        <v>-0.0609230681114598</v>
      </c>
      <c r="IJ101">
        <v>-0.001002495894158835</v>
      </c>
      <c r="IK101">
        <v>0.0007384742138202362</v>
      </c>
      <c r="IL101">
        <v>2.770066711642725E-07</v>
      </c>
      <c r="IM101">
        <v>0</v>
      </c>
      <c r="IN101">
        <v>1810</v>
      </c>
      <c r="IO101">
        <v>1</v>
      </c>
      <c r="IP101">
        <v>29</v>
      </c>
      <c r="IQ101">
        <v>1</v>
      </c>
      <c r="IR101">
        <v>0.9</v>
      </c>
      <c r="IS101">
        <v>1.07544</v>
      </c>
      <c r="IT101">
        <v>2.44263</v>
      </c>
      <c r="IU101">
        <v>1.42578</v>
      </c>
      <c r="IV101">
        <v>2.26562</v>
      </c>
      <c r="IW101">
        <v>1.54785</v>
      </c>
      <c r="IX101">
        <v>2.37061</v>
      </c>
      <c r="IY101">
        <v>39.0683</v>
      </c>
      <c r="IZ101">
        <v>13.7643</v>
      </c>
      <c r="JA101">
        <v>18</v>
      </c>
      <c r="JB101">
        <v>632.864</v>
      </c>
      <c r="JC101">
        <v>410.811</v>
      </c>
      <c r="JD101">
        <v>24.1768</v>
      </c>
      <c r="JE101">
        <v>31.3715</v>
      </c>
      <c r="JF101">
        <v>29.9998</v>
      </c>
      <c r="JG101">
        <v>31.3515</v>
      </c>
      <c r="JH101">
        <v>31.296</v>
      </c>
      <c r="JI101">
        <v>21.5535</v>
      </c>
      <c r="JJ101">
        <v>36.6077</v>
      </c>
      <c r="JK101">
        <v>77.58450000000001</v>
      </c>
      <c r="JL101">
        <v>24.1489</v>
      </c>
      <c r="JM101">
        <v>410</v>
      </c>
      <c r="JN101">
        <v>19.4216</v>
      </c>
      <c r="JO101">
        <v>94.41330000000001</v>
      </c>
      <c r="JP101">
        <v>100.561</v>
      </c>
    </row>
    <row r="102" spans="1:276">
      <c r="A102">
        <v>86</v>
      </c>
      <c r="B102">
        <v>1690566058.1</v>
      </c>
      <c r="C102">
        <v>12016.09999990463</v>
      </c>
      <c r="D102" t="s">
        <v>757</v>
      </c>
      <c r="E102" t="s">
        <v>758</v>
      </c>
      <c r="F102" t="s">
        <v>407</v>
      </c>
      <c r="I102" t="s">
        <v>752</v>
      </c>
      <c r="K102" t="s">
        <v>753</v>
      </c>
      <c r="L102" t="s">
        <v>754</v>
      </c>
      <c r="M102">
        <v>1690566058.1</v>
      </c>
      <c r="N102">
        <f>(O102)/1000</f>
        <v>0</v>
      </c>
      <c r="O102">
        <f>1000*CY102*AM102*(CU102-CV102)/(100*CN102*(1000-AM102*CU102))</f>
        <v>0</v>
      </c>
      <c r="P102">
        <f>CY102*AM102*(CT102-CS102*(1000-AM102*CV102)/(1000-AM102*CU102))/(100*CN102)</f>
        <v>0</v>
      </c>
      <c r="Q102">
        <f>CS102 - IF(AM102&gt;1, P102*CN102*100.0/(AO102*DG102), 0)</f>
        <v>0</v>
      </c>
      <c r="R102">
        <f>((X102-N102/2)*Q102-P102)/(X102+N102/2)</f>
        <v>0</v>
      </c>
      <c r="S102">
        <f>R102*(CZ102+DA102)/1000.0</f>
        <v>0</v>
      </c>
      <c r="T102">
        <f>(CS102 - IF(AM102&gt;1, P102*CN102*100.0/(AO102*DG102), 0))*(CZ102+DA102)/1000.0</f>
        <v>0</v>
      </c>
      <c r="U102">
        <f>2.0/((1/W102-1/V102)+SIGN(W102)*SQRT((1/W102-1/V102)*(1/W102-1/V102) + 4*CO102/((CO102+1)*(CO102+1))*(2*1/W102*1/V102-1/V102*1/V102)))</f>
        <v>0</v>
      </c>
      <c r="V102">
        <f>IF(LEFT(CP102,1)&lt;&gt;"0",IF(LEFT(CP102,1)="1",3.0,CQ102),$D$5+$E$5*(DG102*CZ102/($K$5*1000))+$F$5*(DG102*CZ102/($K$5*1000))*MAX(MIN(CN102,$J$5),$I$5)*MAX(MIN(CN102,$J$5),$I$5)+$G$5*MAX(MIN(CN102,$J$5),$I$5)*(DG102*CZ102/($K$5*1000))+$H$5*(DG102*CZ102/($K$5*1000))*(DG102*CZ102/($K$5*1000)))</f>
        <v>0</v>
      </c>
      <c r="W102">
        <f>N102*(1000-(1000*0.61365*exp(17.502*AA102/(240.97+AA102))/(CZ102+DA102)+CU102)/2)/(1000*0.61365*exp(17.502*AA102/(240.97+AA102))/(CZ102+DA102)-CU102)</f>
        <v>0</v>
      </c>
      <c r="X102">
        <f>1/((CO102+1)/(U102/1.6)+1/(V102/1.37)) + CO102/((CO102+1)/(U102/1.6) + CO102/(V102/1.37))</f>
        <v>0</v>
      </c>
      <c r="Y102">
        <f>(CJ102*CM102)</f>
        <v>0</v>
      </c>
      <c r="Z102">
        <f>(DB102+(Y102+2*0.95*5.67E-8*(((DB102+$B$7)+273)^4-(DB102+273)^4)-44100*N102)/(1.84*29.3*V102+8*0.95*5.67E-8*(DB102+273)^3))</f>
        <v>0</v>
      </c>
      <c r="AA102">
        <f>($C$7*DC102+$D$7*DD102+$E$7*Z102)</f>
        <v>0</v>
      </c>
      <c r="AB102">
        <f>0.61365*exp(17.502*AA102/(240.97+AA102))</f>
        <v>0</v>
      </c>
      <c r="AC102">
        <f>(AD102/AE102*100)</f>
        <v>0</v>
      </c>
      <c r="AD102">
        <f>CU102*(CZ102+DA102)/1000</f>
        <v>0</v>
      </c>
      <c r="AE102">
        <f>0.61365*exp(17.502*DB102/(240.97+DB102))</f>
        <v>0</v>
      </c>
      <c r="AF102">
        <f>(AB102-CU102*(CZ102+DA102)/1000)</f>
        <v>0</v>
      </c>
      <c r="AG102">
        <f>(-N102*44100)</f>
        <v>0</v>
      </c>
      <c r="AH102">
        <f>2*29.3*V102*0.92*(DB102-AA102)</f>
        <v>0</v>
      </c>
      <c r="AI102">
        <f>2*0.95*5.67E-8*(((DB102+$B$7)+273)^4-(AA102+273)^4)</f>
        <v>0</v>
      </c>
      <c r="AJ102">
        <f>Y102+AI102+AG102+AH102</f>
        <v>0</v>
      </c>
      <c r="AK102">
        <v>0</v>
      </c>
      <c r="AL102">
        <v>0</v>
      </c>
      <c r="AM102">
        <f>IF(AK102*$H$13&gt;=AO102,1.0,(AO102/(AO102-AK102*$H$13)))</f>
        <v>0</v>
      </c>
      <c r="AN102">
        <f>(AM102-1)*100</f>
        <v>0</v>
      </c>
      <c r="AO102">
        <f>MAX(0,($B$13+$C$13*DG102)/(1+$D$13*DG102)*CZ102/(DB102+273)*$E$13)</f>
        <v>0</v>
      </c>
      <c r="AP102" t="s">
        <v>692</v>
      </c>
      <c r="AQ102">
        <v>10467.2</v>
      </c>
      <c r="AR102">
        <v>647.5075999999999</v>
      </c>
      <c r="AS102">
        <v>2417.9</v>
      </c>
      <c r="AT102">
        <f>1-AR102/AS102</f>
        <v>0</v>
      </c>
      <c r="AU102">
        <v>-2.2630982695351</v>
      </c>
      <c r="AV102" t="s">
        <v>759</v>
      </c>
      <c r="AW102">
        <v>10471.7</v>
      </c>
      <c r="AX102">
        <v>704.5339230769231</v>
      </c>
      <c r="AY102">
        <v>1135.29</v>
      </c>
      <c r="AZ102">
        <f>1-AX102/AY102</f>
        <v>0</v>
      </c>
      <c r="BA102">
        <v>0.5</v>
      </c>
      <c r="BB102">
        <f>CK102</f>
        <v>0</v>
      </c>
      <c r="BC102">
        <f>P102</f>
        <v>0</v>
      </c>
      <c r="BD102">
        <f>AZ102*BA102*BB102</f>
        <v>0</v>
      </c>
      <c r="BE102">
        <f>(BC102-AU102)/BB102</f>
        <v>0</v>
      </c>
      <c r="BF102">
        <f>(AS102-AY102)/AY102</f>
        <v>0</v>
      </c>
      <c r="BG102">
        <f>AR102/(AT102+AR102/AY102)</f>
        <v>0</v>
      </c>
      <c r="BH102" t="s">
        <v>411</v>
      </c>
      <c r="BI102">
        <v>0</v>
      </c>
      <c r="BJ102">
        <f>IF(BI102&lt;&gt;0, BI102, BG102)</f>
        <v>0</v>
      </c>
      <c r="BK102">
        <f>1-BJ102/AY102</f>
        <v>0</v>
      </c>
      <c r="BL102">
        <f>(AY102-AX102)/(AY102-BJ102)</f>
        <v>0</v>
      </c>
      <c r="BM102">
        <f>(AS102-AY102)/(AS102-BJ102)</f>
        <v>0</v>
      </c>
      <c r="BN102">
        <f>(AY102-AX102)/(AY102-AR102)</f>
        <v>0</v>
      </c>
      <c r="BO102">
        <f>(AS102-AY102)/(AS102-AR102)</f>
        <v>0</v>
      </c>
      <c r="BP102">
        <f>(BL102*BJ102/AX102)</f>
        <v>0</v>
      </c>
      <c r="BQ102">
        <f>(1-BP102)</f>
        <v>0</v>
      </c>
      <c r="BR102" t="s">
        <v>411</v>
      </c>
      <c r="BS102" t="s">
        <v>411</v>
      </c>
      <c r="BT102" t="s">
        <v>411</v>
      </c>
      <c r="BU102" t="s">
        <v>411</v>
      </c>
      <c r="BV102" t="s">
        <v>411</v>
      </c>
      <c r="BW102" t="s">
        <v>411</v>
      </c>
      <c r="BX102" t="s">
        <v>411</v>
      </c>
      <c r="BY102" t="s">
        <v>411</v>
      </c>
      <c r="BZ102" t="s">
        <v>411</v>
      </c>
      <c r="CA102" t="s">
        <v>411</v>
      </c>
      <c r="CB102" t="s">
        <v>411</v>
      </c>
      <c r="CC102" t="s">
        <v>411</v>
      </c>
      <c r="CD102" t="s">
        <v>411</v>
      </c>
      <c r="CE102" t="s">
        <v>411</v>
      </c>
      <c r="CF102" t="s">
        <v>411</v>
      </c>
      <c r="CG102" t="s">
        <v>411</v>
      </c>
      <c r="CH102" t="s">
        <v>411</v>
      </c>
      <c r="CI102" t="s">
        <v>411</v>
      </c>
      <c r="CJ102">
        <f>$B$11*DH102+$C$11*DI102+$F$11*DT102*(1-DW102)</f>
        <v>0</v>
      </c>
      <c r="CK102">
        <f>CJ102*CL102</f>
        <v>0</v>
      </c>
      <c r="CL102">
        <f>($B$11*$D$9+$C$11*$D$9+$F$11*((EG102+DY102)/MAX(EG102+DY102+EH102, 0.1)*$I$9+EH102/MAX(EG102+DY102+EH102, 0.1)*$J$9))/($B$11+$C$11+$F$11)</f>
        <v>0</v>
      </c>
      <c r="CM102">
        <f>($B$11*$K$9+$C$11*$K$9+$F$11*((EG102+DY102)/MAX(EG102+DY102+EH102, 0.1)*$P$9+EH102/MAX(EG102+DY102+EH102, 0.1)*$Q$9))/($B$11+$C$11+$F$11)</f>
        <v>0</v>
      </c>
      <c r="CN102">
        <v>6</v>
      </c>
      <c r="CO102">
        <v>0.5</v>
      </c>
      <c r="CP102" t="s">
        <v>413</v>
      </c>
      <c r="CQ102">
        <v>2</v>
      </c>
      <c r="CR102">
        <v>1690566058.1</v>
      </c>
      <c r="CS102">
        <v>391.895</v>
      </c>
      <c r="CT102">
        <v>410.014</v>
      </c>
      <c r="CU102">
        <v>21.906</v>
      </c>
      <c r="CV102">
        <v>18.7079</v>
      </c>
      <c r="CW102">
        <v>390.872</v>
      </c>
      <c r="CX102">
        <v>21.64</v>
      </c>
      <c r="CY102">
        <v>600.3920000000001</v>
      </c>
      <c r="CZ102">
        <v>101.265</v>
      </c>
      <c r="DA102">
        <v>0.100465</v>
      </c>
      <c r="DB102">
        <v>28.1254</v>
      </c>
      <c r="DC102">
        <v>27.989</v>
      </c>
      <c r="DD102">
        <v>999.9</v>
      </c>
      <c r="DE102">
        <v>0</v>
      </c>
      <c r="DF102">
        <v>0</v>
      </c>
      <c r="DG102">
        <v>9976.25</v>
      </c>
      <c r="DH102">
        <v>0</v>
      </c>
      <c r="DI102">
        <v>1967.52</v>
      </c>
      <c r="DJ102">
        <v>-18.1197</v>
      </c>
      <c r="DK102">
        <v>400.672</v>
      </c>
      <c r="DL102">
        <v>417.831</v>
      </c>
      <c r="DM102">
        <v>3.19809</v>
      </c>
      <c r="DN102">
        <v>410.014</v>
      </c>
      <c r="DO102">
        <v>18.7079</v>
      </c>
      <c r="DP102">
        <v>2.21832</v>
      </c>
      <c r="DQ102">
        <v>1.89446</v>
      </c>
      <c r="DR102">
        <v>19.0952</v>
      </c>
      <c r="DS102">
        <v>16.5888</v>
      </c>
      <c r="DT102">
        <v>1000.03</v>
      </c>
      <c r="DU102">
        <v>0.960001</v>
      </c>
      <c r="DV102">
        <v>0.0399992</v>
      </c>
      <c r="DW102">
        <v>0</v>
      </c>
      <c r="DX102">
        <v>705.4349999999999</v>
      </c>
      <c r="DY102">
        <v>4.99931</v>
      </c>
      <c r="DZ102">
        <v>8549.6</v>
      </c>
      <c r="EA102">
        <v>8785.1</v>
      </c>
      <c r="EB102">
        <v>38.562</v>
      </c>
      <c r="EC102">
        <v>40.75</v>
      </c>
      <c r="ED102">
        <v>39.312</v>
      </c>
      <c r="EE102">
        <v>40.25</v>
      </c>
      <c r="EF102">
        <v>39.937</v>
      </c>
      <c r="EG102">
        <v>955.23</v>
      </c>
      <c r="EH102">
        <v>39.8</v>
      </c>
      <c r="EI102">
        <v>0</v>
      </c>
      <c r="EJ102">
        <v>107.7000000476837</v>
      </c>
      <c r="EK102">
        <v>0</v>
      </c>
      <c r="EL102">
        <v>704.5339230769231</v>
      </c>
      <c r="EM102">
        <v>3.55993161661465</v>
      </c>
      <c r="EN102">
        <v>100.1470082455823</v>
      </c>
      <c r="EO102">
        <v>8515.766153846154</v>
      </c>
      <c r="EP102">
        <v>15</v>
      </c>
      <c r="EQ102">
        <v>1690565894.1</v>
      </c>
      <c r="ER102" t="s">
        <v>756</v>
      </c>
      <c r="ES102">
        <v>1690565891.6</v>
      </c>
      <c r="ET102">
        <v>1690565894.1</v>
      </c>
      <c r="EU102">
        <v>74</v>
      </c>
      <c r="EV102">
        <v>0.073</v>
      </c>
      <c r="EW102">
        <v>0.035</v>
      </c>
      <c r="EX102">
        <v>1.021</v>
      </c>
      <c r="EY102">
        <v>0.194</v>
      </c>
      <c r="EZ102">
        <v>410</v>
      </c>
      <c r="FA102">
        <v>19</v>
      </c>
      <c r="FB102">
        <v>0.11</v>
      </c>
      <c r="FC102">
        <v>0.04</v>
      </c>
      <c r="FD102">
        <v>-18.1814275</v>
      </c>
      <c r="FE102">
        <v>-0.07751031894926268</v>
      </c>
      <c r="FF102">
        <v>0.05594350716347713</v>
      </c>
      <c r="FG102">
        <v>1</v>
      </c>
      <c r="FH102">
        <v>391.7911</v>
      </c>
      <c r="FI102">
        <v>0.6598531701885704</v>
      </c>
      <c r="FJ102">
        <v>0.06021757772168521</v>
      </c>
      <c r="FK102">
        <v>1</v>
      </c>
      <c r="FL102">
        <v>3.23127125</v>
      </c>
      <c r="FM102">
        <v>0.03764251407128037</v>
      </c>
      <c r="FN102">
        <v>0.02158789964163951</v>
      </c>
      <c r="FO102">
        <v>1</v>
      </c>
      <c r="FP102">
        <v>21.83074666666667</v>
      </c>
      <c r="FQ102">
        <v>0.8286327030033575</v>
      </c>
      <c r="FR102">
        <v>0.06275125886298143</v>
      </c>
      <c r="FS102">
        <v>1</v>
      </c>
      <c r="FT102">
        <v>4</v>
      </c>
      <c r="FU102">
        <v>4</v>
      </c>
      <c r="FV102" t="s">
        <v>415</v>
      </c>
      <c r="FW102">
        <v>3.17366</v>
      </c>
      <c r="FX102">
        <v>2.79722</v>
      </c>
      <c r="FY102">
        <v>0.0984945</v>
      </c>
      <c r="FZ102">
        <v>0.102678</v>
      </c>
      <c r="GA102">
        <v>0.111744</v>
      </c>
      <c r="GB102">
        <v>0.100979</v>
      </c>
      <c r="GC102">
        <v>27920.8</v>
      </c>
      <c r="GD102">
        <v>22170.3</v>
      </c>
      <c r="GE102">
        <v>28967.3</v>
      </c>
      <c r="GF102">
        <v>24220.6</v>
      </c>
      <c r="GG102">
        <v>32739.3</v>
      </c>
      <c r="GH102">
        <v>31785.4</v>
      </c>
      <c r="GI102">
        <v>39970.7</v>
      </c>
      <c r="GJ102">
        <v>39522.5</v>
      </c>
      <c r="GK102">
        <v>2.1161</v>
      </c>
      <c r="GL102">
        <v>1.7863</v>
      </c>
      <c r="GM102">
        <v>0.0341684</v>
      </c>
      <c r="GN102">
        <v>0</v>
      </c>
      <c r="GO102">
        <v>27.4309</v>
      </c>
      <c r="GP102">
        <v>999.9</v>
      </c>
      <c r="GQ102">
        <v>50.7</v>
      </c>
      <c r="GR102">
        <v>36.3</v>
      </c>
      <c r="GS102">
        <v>30.3806</v>
      </c>
      <c r="GT102">
        <v>62.046</v>
      </c>
      <c r="GU102">
        <v>32.4279</v>
      </c>
      <c r="GV102">
        <v>1</v>
      </c>
      <c r="GW102">
        <v>0.348956</v>
      </c>
      <c r="GX102">
        <v>2.9461</v>
      </c>
      <c r="GY102">
        <v>20.2423</v>
      </c>
      <c r="GZ102">
        <v>5.22328</v>
      </c>
      <c r="HA102">
        <v>11.9141</v>
      </c>
      <c r="HB102">
        <v>4.9636</v>
      </c>
      <c r="HC102">
        <v>3.292</v>
      </c>
      <c r="HD102">
        <v>9999</v>
      </c>
      <c r="HE102">
        <v>9999</v>
      </c>
      <c r="HF102">
        <v>9999</v>
      </c>
      <c r="HG102">
        <v>999.9</v>
      </c>
      <c r="HH102">
        <v>1.87714</v>
      </c>
      <c r="HI102">
        <v>1.87545</v>
      </c>
      <c r="HJ102">
        <v>1.87424</v>
      </c>
      <c r="HK102">
        <v>1.87336</v>
      </c>
      <c r="HL102">
        <v>1.87485</v>
      </c>
      <c r="HM102">
        <v>1.86981</v>
      </c>
      <c r="HN102">
        <v>1.87393</v>
      </c>
      <c r="HO102">
        <v>1.87903</v>
      </c>
      <c r="HP102">
        <v>0</v>
      </c>
      <c r="HQ102">
        <v>0</v>
      </c>
      <c r="HR102">
        <v>0</v>
      </c>
      <c r="HS102">
        <v>0</v>
      </c>
      <c r="HT102" t="s">
        <v>416</v>
      </c>
      <c r="HU102" t="s">
        <v>417</v>
      </c>
      <c r="HV102" t="s">
        <v>418</v>
      </c>
      <c r="HW102" t="s">
        <v>419</v>
      </c>
      <c r="HX102" t="s">
        <v>419</v>
      </c>
      <c r="HY102" t="s">
        <v>418</v>
      </c>
      <c r="HZ102">
        <v>0</v>
      </c>
      <c r="IA102">
        <v>100</v>
      </c>
      <c r="IB102">
        <v>100</v>
      </c>
      <c r="IC102">
        <v>1.023</v>
      </c>
      <c r="ID102">
        <v>0.266</v>
      </c>
      <c r="IE102">
        <v>0.9148508434731046</v>
      </c>
      <c r="IF102">
        <v>0.0006505169527216642</v>
      </c>
      <c r="IG102">
        <v>-9.946525650119643E-07</v>
      </c>
      <c r="IH102">
        <v>9.726639054903232E-11</v>
      </c>
      <c r="II102">
        <v>-0.0609230681114598</v>
      </c>
      <c r="IJ102">
        <v>-0.001002495894158835</v>
      </c>
      <c r="IK102">
        <v>0.0007384742138202362</v>
      </c>
      <c r="IL102">
        <v>2.770066711642725E-07</v>
      </c>
      <c r="IM102">
        <v>0</v>
      </c>
      <c r="IN102">
        <v>1810</v>
      </c>
      <c r="IO102">
        <v>1</v>
      </c>
      <c r="IP102">
        <v>29</v>
      </c>
      <c r="IQ102">
        <v>2.8</v>
      </c>
      <c r="IR102">
        <v>2.7</v>
      </c>
      <c r="IS102">
        <v>1.07544</v>
      </c>
      <c r="IT102">
        <v>2.44141</v>
      </c>
      <c r="IU102">
        <v>1.42578</v>
      </c>
      <c r="IV102">
        <v>2.26562</v>
      </c>
      <c r="IW102">
        <v>1.54785</v>
      </c>
      <c r="IX102">
        <v>2.47559</v>
      </c>
      <c r="IY102">
        <v>39.2173</v>
      </c>
      <c r="IZ102">
        <v>13.7643</v>
      </c>
      <c r="JA102">
        <v>18</v>
      </c>
      <c r="JB102">
        <v>632.58</v>
      </c>
      <c r="JC102">
        <v>409.966</v>
      </c>
      <c r="JD102">
        <v>25.2672</v>
      </c>
      <c r="JE102">
        <v>31.3974</v>
      </c>
      <c r="JF102">
        <v>29.998</v>
      </c>
      <c r="JG102">
        <v>31.3818</v>
      </c>
      <c r="JH102">
        <v>31.3287</v>
      </c>
      <c r="JI102">
        <v>21.5523</v>
      </c>
      <c r="JJ102">
        <v>35.5726</v>
      </c>
      <c r="JK102">
        <v>69.6379</v>
      </c>
      <c r="JL102">
        <v>25.4273</v>
      </c>
      <c r="JM102">
        <v>410</v>
      </c>
      <c r="JN102">
        <v>18.895</v>
      </c>
      <c r="JO102">
        <v>94.4012</v>
      </c>
      <c r="JP102">
        <v>100.547</v>
      </c>
    </row>
    <row r="103" spans="1:276">
      <c r="A103">
        <v>87</v>
      </c>
      <c r="B103">
        <v>1690566146.1</v>
      </c>
      <c r="C103">
        <v>12104.09999990463</v>
      </c>
      <c r="D103" t="s">
        <v>760</v>
      </c>
      <c r="E103" t="s">
        <v>761</v>
      </c>
      <c r="F103" t="s">
        <v>407</v>
      </c>
      <c r="I103" t="s">
        <v>752</v>
      </c>
      <c r="K103" t="s">
        <v>753</v>
      </c>
      <c r="L103" t="s">
        <v>754</v>
      </c>
      <c r="M103">
        <v>1690566146.1</v>
      </c>
      <c r="N103">
        <f>(O103)/1000</f>
        <v>0</v>
      </c>
      <c r="O103">
        <f>1000*CY103*AM103*(CU103-CV103)/(100*CN103*(1000-AM103*CU103))</f>
        <v>0</v>
      </c>
      <c r="P103">
        <f>CY103*AM103*(CT103-CS103*(1000-AM103*CV103)/(1000-AM103*CU103))/(100*CN103)</f>
        <v>0</v>
      </c>
      <c r="Q103">
        <f>CS103 - IF(AM103&gt;1, P103*CN103*100.0/(AO103*DG103), 0)</f>
        <v>0</v>
      </c>
      <c r="R103">
        <f>((X103-N103/2)*Q103-P103)/(X103+N103/2)</f>
        <v>0</v>
      </c>
      <c r="S103">
        <f>R103*(CZ103+DA103)/1000.0</f>
        <v>0</v>
      </c>
      <c r="T103">
        <f>(CS103 - IF(AM103&gt;1, P103*CN103*100.0/(AO103*DG103), 0))*(CZ103+DA103)/1000.0</f>
        <v>0</v>
      </c>
      <c r="U103">
        <f>2.0/((1/W103-1/V103)+SIGN(W103)*SQRT((1/W103-1/V103)*(1/W103-1/V103) + 4*CO103/((CO103+1)*(CO103+1))*(2*1/W103*1/V103-1/V103*1/V103)))</f>
        <v>0</v>
      </c>
      <c r="V103">
        <f>IF(LEFT(CP103,1)&lt;&gt;"0",IF(LEFT(CP103,1)="1",3.0,CQ103),$D$5+$E$5*(DG103*CZ103/($K$5*1000))+$F$5*(DG103*CZ103/($K$5*1000))*MAX(MIN(CN103,$J$5),$I$5)*MAX(MIN(CN103,$J$5),$I$5)+$G$5*MAX(MIN(CN103,$J$5),$I$5)*(DG103*CZ103/($K$5*1000))+$H$5*(DG103*CZ103/($K$5*1000))*(DG103*CZ103/($K$5*1000)))</f>
        <v>0</v>
      </c>
      <c r="W103">
        <f>N103*(1000-(1000*0.61365*exp(17.502*AA103/(240.97+AA103))/(CZ103+DA103)+CU103)/2)/(1000*0.61365*exp(17.502*AA103/(240.97+AA103))/(CZ103+DA103)-CU103)</f>
        <v>0</v>
      </c>
      <c r="X103">
        <f>1/((CO103+1)/(U103/1.6)+1/(V103/1.37)) + CO103/((CO103+1)/(U103/1.6) + CO103/(V103/1.37))</f>
        <v>0</v>
      </c>
      <c r="Y103">
        <f>(CJ103*CM103)</f>
        <v>0</v>
      </c>
      <c r="Z103">
        <f>(DB103+(Y103+2*0.95*5.67E-8*(((DB103+$B$7)+273)^4-(DB103+273)^4)-44100*N103)/(1.84*29.3*V103+8*0.95*5.67E-8*(DB103+273)^3))</f>
        <v>0</v>
      </c>
      <c r="AA103">
        <f>($C$7*DC103+$D$7*DD103+$E$7*Z103)</f>
        <v>0</v>
      </c>
      <c r="AB103">
        <f>0.61365*exp(17.502*AA103/(240.97+AA103))</f>
        <v>0</v>
      </c>
      <c r="AC103">
        <f>(AD103/AE103*100)</f>
        <v>0</v>
      </c>
      <c r="AD103">
        <f>CU103*(CZ103+DA103)/1000</f>
        <v>0</v>
      </c>
      <c r="AE103">
        <f>0.61365*exp(17.502*DB103/(240.97+DB103))</f>
        <v>0</v>
      </c>
      <c r="AF103">
        <f>(AB103-CU103*(CZ103+DA103)/1000)</f>
        <v>0</v>
      </c>
      <c r="AG103">
        <f>(-N103*44100)</f>
        <v>0</v>
      </c>
      <c r="AH103">
        <f>2*29.3*V103*0.92*(DB103-AA103)</f>
        <v>0</v>
      </c>
      <c r="AI103">
        <f>2*0.95*5.67E-8*(((DB103+$B$7)+273)^4-(AA103+273)^4)</f>
        <v>0</v>
      </c>
      <c r="AJ103">
        <f>Y103+AI103+AG103+AH103</f>
        <v>0</v>
      </c>
      <c r="AK103">
        <v>0</v>
      </c>
      <c r="AL103">
        <v>0</v>
      </c>
      <c r="AM103">
        <f>IF(AK103*$H$13&gt;=AO103,1.0,(AO103/(AO103-AK103*$H$13)))</f>
        <v>0</v>
      </c>
      <c r="AN103">
        <f>(AM103-1)*100</f>
        <v>0</v>
      </c>
      <c r="AO103">
        <f>MAX(0,($B$13+$C$13*DG103)/(1+$D$13*DG103)*CZ103/(DB103+273)*$E$13)</f>
        <v>0</v>
      </c>
      <c r="AP103" t="s">
        <v>692</v>
      </c>
      <c r="AQ103">
        <v>10467.2</v>
      </c>
      <c r="AR103">
        <v>647.5075999999999</v>
      </c>
      <c r="AS103">
        <v>2417.9</v>
      </c>
      <c r="AT103">
        <f>1-AR103/AS103</f>
        <v>0</v>
      </c>
      <c r="AU103">
        <v>-2.2630982695351</v>
      </c>
      <c r="AV103" t="s">
        <v>762</v>
      </c>
      <c r="AW103">
        <v>10483.7</v>
      </c>
      <c r="AX103">
        <v>857.756923076923</v>
      </c>
      <c r="AY103">
        <v>1926.16</v>
      </c>
      <c r="AZ103">
        <f>1-AX103/AY103</f>
        <v>0</v>
      </c>
      <c r="BA103">
        <v>0.5</v>
      </c>
      <c r="BB103">
        <f>CK103</f>
        <v>0</v>
      </c>
      <c r="BC103">
        <f>P103</f>
        <v>0</v>
      </c>
      <c r="BD103">
        <f>AZ103*BA103*BB103</f>
        <v>0</v>
      </c>
      <c r="BE103">
        <f>(BC103-AU103)/BB103</f>
        <v>0</v>
      </c>
      <c r="BF103">
        <f>(AS103-AY103)/AY103</f>
        <v>0</v>
      </c>
      <c r="BG103">
        <f>AR103/(AT103+AR103/AY103)</f>
        <v>0</v>
      </c>
      <c r="BH103" t="s">
        <v>411</v>
      </c>
      <c r="BI103">
        <v>0</v>
      </c>
      <c r="BJ103">
        <f>IF(BI103&lt;&gt;0, BI103, BG103)</f>
        <v>0</v>
      </c>
      <c r="BK103">
        <f>1-BJ103/AY103</f>
        <v>0</v>
      </c>
      <c r="BL103">
        <f>(AY103-AX103)/(AY103-BJ103)</f>
        <v>0</v>
      </c>
      <c r="BM103">
        <f>(AS103-AY103)/(AS103-BJ103)</f>
        <v>0</v>
      </c>
      <c r="BN103">
        <f>(AY103-AX103)/(AY103-AR103)</f>
        <v>0</v>
      </c>
      <c r="BO103">
        <f>(AS103-AY103)/(AS103-AR103)</f>
        <v>0</v>
      </c>
      <c r="BP103">
        <f>(BL103*BJ103/AX103)</f>
        <v>0</v>
      </c>
      <c r="BQ103">
        <f>(1-BP103)</f>
        <v>0</v>
      </c>
      <c r="BR103" t="s">
        <v>411</v>
      </c>
      <c r="BS103" t="s">
        <v>411</v>
      </c>
      <c r="BT103" t="s">
        <v>411</v>
      </c>
      <c r="BU103" t="s">
        <v>411</v>
      </c>
      <c r="BV103" t="s">
        <v>411</v>
      </c>
      <c r="BW103" t="s">
        <v>411</v>
      </c>
      <c r="BX103" t="s">
        <v>411</v>
      </c>
      <c r="BY103" t="s">
        <v>411</v>
      </c>
      <c r="BZ103" t="s">
        <v>411</v>
      </c>
      <c r="CA103" t="s">
        <v>411</v>
      </c>
      <c r="CB103" t="s">
        <v>411</v>
      </c>
      <c r="CC103" t="s">
        <v>411</v>
      </c>
      <c r="CD103" t="s">
        <v>411</v>
      </c>
      <c r="CE103" t="s">
        <v>411</v>
      </c>
      <c r="CF103" t="s">
        <v>411</v>
      </c>
      <c r="CG103" t="s">
        <v>411</v>
      </c>
      <c r="CH103" t="s">
        <v>411</v>
      </c>
      <c r="CI103" t="s">
        <v>411</v>
      </c>
      <c r="CJ103">
        <f>$B$11*DH103+$C$11*DI103+$F$11*DT103*(1-DW103)</f>
        <v>0</v>
      </c>
      <c r="CK103">
        <f>CJ103*CL103</f>
        <v>0</v>
      </c>
      <c r="CL103">
        <f>($B$11*$D$9+$C$11*$D$9+$F$11*((EG103+DY103)/MAX(EG103+DY103+EH103, 0.1)*$I$9+EH103/MAX(EG103+DY103+EH103, 0.1)*$J$9))/($B$11+$C$11+$F$11)</f>
        <v>0</v>
      </c>
      <c r="CM103">
        <f>($B$11*$K$9+$C$11*$K$9+$F$11*((EG103+DY103)/MAX(EG103+DY103+EH103, 0.1)*$P$9+EH103/MAX(EG103+DY103+EH103, 0.1)*$Q$9))/($B$11+$C$11+$F$11)</f>
        <v>0</v>
      </c>
      <c r="CN103">
        <v>6</v>
      </c>
      <c r="CO103">
        <v>0.5</v>
      </c>
      <c r="CP103" t="s">
        <v>413</v>
      </c>
      <c r="CQ103">
        <v>2</v>
      </c>
      <c r="CR103">
        <v>1690566146.1</v>
      </c>
      <c r="CS103">
        <v>395.359</v>
      </c>
      <c r="CT103">
        <v>409.914</v>
      </c>
      <c r="CU103">
        <v>20.9389</v>
      </c>
      <c r="CV103">
        <v>17.7003</v>
      </c>
      <c r="CW103">
        <v>394.336</v>
      </c>
      <c r="CX103">
        <v>20.7016</v>
      </c>
      <c r="CY103">
        <v>599.999</v>
      </c>
      <c r="CZ103">
        <v>101.268</v>
      </c>
      <c r="DA103">
        <v>0.0996663</v>
      </c>
      <c r="DB103">
        <v>28.2684</v>
      </c>
      <c r="DC103">
        <v>27.8353</v>
      </c>
      <c r="DD103">
        <v>999.9</v>
      </c>
      <c r="DE103">
        <v>0</v>
      </c>
      <c r="DF103">
        <v>0</v>
      </c>
      <c r="DG103">
        <v>9993.120000000001</v>
      </c>
      <c r="DH103">
        <v>0</v>
      </c>
      <c r="DI103">
        <v>1971.04</v>
      </c>
      <c r="DJ103">
        <v>-14.5551</v>
      </c>
      <c r="DK103">
        <v>403.815</v>
      </c>
      <c r="DL103">
        <v>417.301</v>
      </c>
      <c r="DM103">
        <v>3.23862</v>
      </c>
      <c r="DN103">
        <v>409.914</v>
      </c>
      <c r="DO103">
        <v>17.7003</v>
      </c>
      <c r="DP103">
        <v>2.12045</v>
      </c>
      <c r="DQ103">
        <v>1.79248</v>
      </c>
      <c r="DR103">
        <v>18.3736</v>
      </c>
      <c r="DS103">
        <v>15.7213</v>
      </c>
      <c r="DT103">
        <v>499.977</v>
      </c>
      <c r="DU103">
        <v>0.919991</v>
      </c>
      <c r="DV103">
        <v>0.08000939999999999</v>
      </c>
      <c r="DW103">
        <v>0</v>
      </c>
      <c r="DX103">
        <v>867.297</v>
      </c>
      <c r="DY103">
        <v>4.99931</v>
      </c>
      <c r="DZ103">
        <v>5760.16</v>
      </c>
      <c r="EA103">
        <v>4309.15</v>
      </c>
      <c r="EB103">
        <v>37.875</v>
      </c>
      <c r="EC103">
        <v>40.5</v>
      </c>
      <c r="ED103">
        <v>38.937</v>
      </c>
      <c r="EE103">
        <v>40.062</v>
      </c>
      <c r="EF103">
        <v>39.5</v>
      </c>
      <c r="EG103">
        <v>455.38</v>
      </c>
      <c r="EH103">
        <v>39.6</v>
      </c>
      <c r="EI103">
        <v>0</v>
      </c>
      <c r="EJ103">
        <v>87.60000014305115</v>
      </c>
      <c r="EK103">
        <v>0</v>
      </c>
      <c r="EL103">
        <v>857.756923076923</v>
      </c>
      <c r="EM103">
        <v>79.13743594686972</v>
      </c>
      <c r="EN103">
        <v>333.9282052164256</v>
      </c>
      <c r="EO103">
        <v>5720.486153846155</v>
      </c>
      <c r="EP103">
        <v>15</v>
      </c>
      <c r="EQ103">
        <v>1690565894.1</v>
      </c>
      <c r="ER103" t="s">
        <v>756</v>
      </c>
      <c r="ES103">
        <v>1690565891.6</v>
      </c>
      <c r="ET103">
        <v>1690565894.1</v>
      </c>
      <c r="EU103">
        <v>74</v>
      </c>
      <c r="EV103">
        <v>0.073</v>
      </c>
      <c r="EW103">
        <v>0.035</v>
      </c>
      <c r="EX103">
        <v>1.021</v>
      </c>
      <c r="EY103">
        <v>0.194</v>
      </c>
      <c r="EZ103">
        <v>410</v>
      </c>
      <c r="FA103">
        <v>19</v>
      </c>
      <c r="FB103">
        <v>0.11</v>
      </c>
      <c r="FC103">
        <v>0.04</v>
      </c>
      <c r="FD103">
        <v>-14.53828</v>
      </c>
      <c r="FE103">
        <v>-0.2641733583489688</v>
      </c>
      <c r="FF103">
        <v>0.03476135929448106</v>
      </c>
      <c r="FG103">
        <v>1</v>
      </c>
      <c r="FH103">
        <v>395.3998333333333</v>
      </c>
      <c r="FI103">
        <v>-0.1958175750836356</v>
      </c>
      <c r="FJ103">
        <v>0.03324262658428273</v>
      </c>
      <c r="FK103">
        <v>1</v>
      </c>
      <c r="FL103">
        <v>3.318297250000001</v>
      </c>
      <c r="FM103">
        <v>-0.009567917448410682</v>
      </c>
      <c r="FN103">
        <v>0.01351701723522985</v>
      </c>
      <c r="FO103">
        <v>1</v>
      </c>
      <c r="FP103">
        <v>20.80144333333333</v>
      </c>
      <c r="FQ103">
        <v>0.9982531701890885</v>
      </c>
      <c r="FR103">
        <v>0.0721976300780636</v>
      </c>
      <c r="FS103">
        <v>1</v>
      </c>
      <c r="FT103">
        <v>4</v>
      </c>
      <c r="FU103">
        <v>4</v>
      </c>
      <c r="FV103" t="s">
        <v>415</v>
      </c>
      <c r="FW103">
        <v>3.17275</v>
      </c>
      <c r="FX103">
        <v>2.79657</v>
      </c>
      <c r="FY103">
        <v>0.0991563</v>
      </c>
      <c r="FZ103">
        <v>0.102645</v>
      </c>
      <c r="GA103">
        <v>0.108292</v>
      </c>
      <c r="GB103">
        <v>0.09709039999999999</v>
      </c>
      <c r="GC103">
        <v>27901.1</v>
      </c>
      <c r="GD103">
        <v>22172.1</v>
      </c>
      <c r="GE103">
        <v>28968.2</v>
      </c>
      <c r="GF103">
        <v>24221.7</v>
      </c>
      <c r="GG103">
        <v>32869.1</v>
      </c>
      <c r="GH103">
        <v>31925.4</v>
      </c>
      <c r="GI103">
        <v>39972</v>
      </c>
      <c r="GJ103">
        <v>39524.5</v>
      </c>
      <c r="GK103">
        <v>2.11623</v>
      </c>
      <c r="GL103">
        <v>1.78382</v>
      </c>
      <c r="GM103">
        <v>0.0322685</v>
      </c>
      <c r="GN103">
        <v>0</v>
      </c>
      <c r="GO103">
        <v>27.3081</v>
      </c>
      <c r="GP103">
        <v>999.9</v>
      </c>
      <c r="GQ103">
        <v>48.9</v>
      </c>
      <c r="GR103">
        <v>36.4</v>
      </c>
      <c r="GS103">
        <v>29.4625</v>
      </c>
      <c r="GT103">
        <v>61.916</v>
      </c>
      <c r="GU103">
        <v>33.3654</v>
      </c>
      <c r="GV103">
        <v>1</v>
      </c>
      <c r="GW103">
        <v>0.337957</v>
      </c>
      <c r="GX103">
        <v>-1.03455</v>
      </c>
      <c r="GY103">
        <v>20.2704</v>
      </c>
      <c r="GZ103">
        <v>5.22253</v>
      </c>
      <c r="HA103">
        <v>11.9141</v>
      </c>
      <c r="HB103">
        <v>4.963</v>
      </c>
      <c r="HC103">
        <v>3.29125</v>
      </c>
      <c r="HD103">
        <v>9999</v>
      </c>
      <c r="HE103">
        <v>9999</v>
      </c>
      <c r="HF103">
        <v>9999</v>
      </c>
      <c r="HG103">
        <v>999.9</v>
      </c>
      <c r="HH103">
        <v>1.87714</v>
      </c>
      <c r="HI103">
        <v>1.87546</v>
      </c>
      <c r="HJ103">
        <v>1.87424</v>
      </c>
      <c r="HK103">
        <v>1.87342</v>
      </c>
      <c r="HL103">
        <v>1.87485</v>
      </c>
      <c r="HM103">
        <v>1.86981</v>
      </c>
      <c r="HN103">
        <v>1.87393</v>
      </c>
      <c r="HO103">
        <v>1.87909</v>
      </c>
      <c r="HP103">
        <v>0</v>
      </c>
      <c r="HQ103">
        <v>0</v>
      </c>
      <c r="HR103">
        <v>0</v>
      </c>
      <c r="HS103">
        <v>0</v>
      </c>
      <c r="HT103" t="s">
        <v>416</v>
      </c>
      <c r="HU103" t="s">
        <v>417</v>
      </c>
      <c r="HV103" t="s">
        <v>418</v>
      </c>
      <c r="HW103" t="s">
        <v>419</v>
      </c>
      <c r="HX103" t="s">
        <v>419</v>
      </c>
      <c r="HY103" t="s">
        <v>418</v>
      </c>
      <c r="HZ103">
        <v>0</v>
      </c>
      <c r="IA103">
        <v>100</v>
      </c>
      <c r="IB103">
        <v>100</v>
      </c>
      <c r="IC103">
        <v>1.023</v>
      </c>
      <c r="ID103">
        <v>0.2373</v>
      </c>
      <c r="IE103">
        <v>0.9148508434731046</v>
      </c>
      <c r="IF103">
        <v>0.0006505169527216642</v>
      </c>
      <c r="IG103">
        <v>-9.946525650119643E-07</v>
      </c>
      <c r="IH103">
        <v>9.726639054903232E-11</v>
      </c>
      <c r="II103">
        <v>-0.0609230681114598</v>
      </c>
      <c r="IJ103">
        <v>-0.001002495894158835</v>
      </c>
      <c r="IK103">
        <v>0.0007384742138202362</v>
      </c>
      <c r="IL103">
        <v>2.770066711642725E-07</v>
      </c>
      <c r="IM103">
        <v>0</v>
      </c>
      <c r="IN103">
        <v>1810</v>
      </c>
      <c r="IO103">
        <v>1</v>
      </c>
      <c r="IP103">
        <v>29</v>
      </c>
      <c r="IQ103">
        <v>4.2</v>
      </c>
      <c r="IR103">
        <v>4.2</v>
      </c>
      <c r="IS103">
        <v>1.07544</v>
      </c>
      <c r="IT103">
        <v>2.44385</v>
      </c>
      <c r="IU103">
        <v>1.42578</v>
      </c>
      <c r="IV103">
        <v>2.26562</v>
      </c>
      <c r="IW103">
        <v>1.54785</v>
      </c>
      <c r="IX103">
        <v>2.33154</v>
      </c>
      <c r="IY103">
        <v>39.292</v>
      </c>
      <c r="IZ103">
        <v>13.7643</v>
      </c>
      <c r="JA103">
        <v>18</v>
      </c>
      <c r="JB103">
        <v>632.946</v>
      </c>
      <c r="JC103">
        <v>408.736</v>
      </c>
      <c r="JD103">
        <v>28.5761</v>
      </c>
      <c r="JE103">
        <v>31.4194</v>
      </c>
      <c r="JF103">
        <v>30.0001</v>
      </c>
      <c r="JG103">
        <v>31.409</v>
      </c>
      <c r="JH103">
        <v>31.3539</v>
      </c>
      <c r="JI103">
        <v>21.5406</v>
      </c>
      <c r="JJ103">
        <v>36.2578</v>
      </c>
      <c r="JK103">
        <v>63.4283</v>
      </c>
      <c r="JL103">
        <v>28.6213</v>
      </c>
      <c r="JM103">
        <v>410</v>
      </c>
      <c r="JN103">
        <v>17.8709</v>
      </c>
      <c r="JO103">
        <v>94.40430000000001</v>
      </c>
      <c r="JP103">
        <v>100.552</v>
      </c>
    </row>
    <row r="104" spans="1:276">
      <c r="A104">
        <v>88</v>
      </c>
      <c r="B104">
        <v>1690566236.6</v>
      </c>
      <c r="C104">
        <v>12194.59999990463</v>
      </c>
      <c r="D104" t="s">
        <v>763</v>
      </c>
      <c r="E104" t="s">
        <v>764</v>
      </c>
      <c r="F104" t="s">
        <v>407</v>
      </c>
      <c r="I104" t="s">
        <v>752</v>
      </c>
      <c r="K104" t="s">
        <v>753</v>
      </c>
      <c r="L104" t="s">
        <v>754</v>
      </c>
      <c r="M104">
        <v>1690566236.6</v>
      </c>
      <c r="N104">
        <f>(O104)/1000</f>
        <v>0</v>
      </c>
      <c r="O104">
        <f>1000*CY104*AM104*(CU104-CV104)/(100*CN104*(1000-AM104*CU104))</f>
        <v>0</v>
      </c>
      <c r="P104">
        <f>CY104*AM104*(CT104-CS104*(1000-AM104*CV104)/(1000-AM104*CU104))/(100*CN104)</f>
        <v>0</v>
      </c>
      <c r="Q104">
        <f>CS104 - IF(AM104&gt;1, P104*CN104*100.0/(AO104*DG104), 0)</f>
        <v>0</v>
      </c>
      <c r="R104">
        <f>((X104-N104/2)*Q104-P104)/(X104+N104/2)</f>
        <v>0</v>
      </c>
      <c r="S104">
        <f>R104*(CZ104+DA104)/1000.0</f>
        <v>0</v>
      </c>
      <c r="T104">
        <f>(CS104 - IF(AM104&gt;1, P104*CN104*100.0/(AO104*DG104), 0))*(CZ104+DA104)/1000.0</f>
        <v>0</v>
      </c>
      <c r="U104">
        <f>2.0/((1/W104-1/V104)+SIGN(W104)*SQRT((1/W104-1/V104)*(1/W104-1/V104) + 4*CO104/((CO104+1)*(CO104+1))*(2*1/W104*1/V104-1/V104*1/V104)))</f>
        <v>0</v>
      </c>
      <c r="V104">
        <f>IF(LEFT(CP104,1)&lt;&gt;"0",IF(LEFT(CP104,1)="1",3.0,CQ104),$D$5+$E$5*(DG104*CZ104/($K$5*1000))+$F$5*(DG104*CZ104/($K$5*1000))*MAX(MIN(CN104,$J$5),$I$5)*MAX(MIN(CN104,$J$5),$I$5)+$G$5*MAX(MIN(CN104,$J$5),$I$5)*(DG104*CZ104/($K$5*1000))+$H$5*(DG104*CZ104/($K$5*1000))*(DG104*CZ104/($K$5*1000)))</f>
        <v>0</v>
      </c>
      <c r="W104">
        <f>N104*(1000-(1000*0.61365*exp(17.502*AA104/(240.97+AA104))/(CZ104+DA104)+CU104)/2)/(1000*0.61365*exp(17.502*AA104/(240.97+AA104))/(CZ104+DA104)-CU104)</f>
        <v>0</v>
      </c>
      <c r="X104">
        <f>1/((CO104+1)/(U104/1.6)+1/(V104/1.37)) + CO104/((CO104+1)/(U104/1.6) + CO104/(V104/1.37))</f>
        <v>0</v>
      </c>
      <c r="Y104">
        <f>(CJ104*CM104)</f>
        <v>0</v>
      </c>
      <c r="Z104">
        <f>(DB104+(Y104+2*0.95*5.67E-8*(((DB104+$B$7)+273)^4-(DB104+273)^4)-44100*N104)/(1.84*29.3*V104+8*0.95*5.67E-8*(DB104+273)^3))</f>
        <v>0</v>
      </c>
      <c r="AA104">
        <f>($C$7*DC104+$D$7*DD104+$E$7*Z104)</f>
        <v>0</v>
      </c>
      <c r="AB104">
        <f>0.61365*exp(17.502*AA104/(240.97+AA104))</f>
        <v>0</v>
      </c>
      <c r="AC104">
        <f>(AD104/AE104*100)</f>
        <v>0</v>
      </c>
      <c r="AD104">
        <f>CU104*(CZ104+DA104)/1000</f>
        <v>0</v>
      </c>
      <c r="AE104">
        <f>0.61365*exp(17.502*DB104/(240.97+DB104))</f>
        <v>0</v>
      </c>
      <c r="AF104">
        <f>(AB104-CU104*(CZ104+DA104)/1000)</f>
        <v>0</v>
      </c>
      <c r="AG104">
        <f>(-N104*44100)</f>
        <v>0</v>
      </c>
      <c r="AH104">
        <f>2*29.3*V104*0.92*(DB104-AA104)</f>
        <v>0</v>
      </c>
      <c r="AI104">
        <f>2*0.95*5.67E-8*(((DB104+$B$7)+273)^4-(AA104+273)^4)</f>
        <v>0</v>
      </c>
      <c r="AJ104">
        <f>Y104+AI104+AG104+AH104</f>
        <v>0</v>
      </c>
      <c r="AK104">
        <v>0</v>
      </c>
      <c r="AL104">
        <v>0</v>
      </c>
      <c r="AM104">
        <f>IF(AK104*$H$13&gt;=AO104,1.0,(AO104/(AO104-AK104*$H$13)))</f>
        <v>0</v>
      </c>
      <c r="AN104">
        <f>(AM104-1)*100</f>
        <v>0</v>
      </c>
      <c r="AO104">
        <f>MAX(0,($B$13+$C$13*DG104)/(1+$D$13*DG104)*CZ104/(DB104+273)*$E$13)</f>
        <v>0</v>
      </c>
      <c r="AP104" t="s">
        <v>692</v>
      </c>
      <c r="AQ104">
        <v>10467.2</v>
      </c>
      <c r="AR104">
        <v>647.5075999999999</v>
      </c>
      <c r="AS104">
        <v>2417.9</v>
      </c>
      <c r="AT104">
        <f>1-AR104/AS104</f>
        <v>0</v>
      </c>
      <c r="AU104">
        <v>-2.2630982695351</v>
      </c>
      <c r="AV104" t="s">
        <v>765</v>
      </c>
      <c r="AW104">
        <v>10474.8</v>
      </c>
      <c r="AX104">
        <v>930.7363200000001</v>
      </c>
      <c r="AY104">
        <v>2371.88</v>
      </c>
      <c r="AZ104">
        <f>1-AX104/AY104</f>
        <v>0</v>
      </c>
      <c r="BA104">
        <v>0.5</v>
      </c>
      <c r="BB104">
        <f>CK104</f>
        <v>0</v>
      </c>
      <c r="BC104">
        <f>P104</f>
        <v>0</v>
      </c>
      <c r="BD104">
        <f>AZ104*BA104*BB104</f>
        <v>0</v>
      </c>
      <c r="BE104">
        <f>(BC104-AU104)/BB104</f>
        <v>0</v>
      </c>
      <c r="BF104">
        <f>(AS104-AY104)/AY104</f>
        <v>0</v>
      </c>
      <c r="BG104">
        <f>AR104/(AT104+AR104/AY104)</f>
        <v>0</v>
      </c>
      <c r="BH104" t="s">
        <v>411</v>
      </c>
      <c r="BI104">
        <v>0</v>
      </c>
      <c r="BJ104">
        <f>IF(BI104&lt;&gt;0, BI104, BG104)</f>
        <v>0</v>
      </c>
      <c r="BK104">
        <f>1-BJ104/AY104</f>
        <v>0</v>
      </c>
      <c r="BL104">
        <f>(AY104-AX104)/(AY104-BJ104)</f>
        <v>0</v>
      </c>
      <c r="BM104">
        <f>(AS104-AY104)/(AS104-BJ104)</f>
        <v>0</v>
      </c>
      <c r="BN104">
        <f>(AY104-AX104)/(AY104-AR104)</f>
        <v>0</v>
      </c>
      <c r="BO104">
        <f>(AS104-AY104)/(AS104-AR104)</f>
        <v>0</v>
      </c>
      <c r="BP104">
        <f>(BL104*BJ104/AX104)</f>
        <v>0</v>
      </c>
      <c r="BQ104">
        <f>(1-BP104)</f>
        <v>0</v>
      </c>
      <c r="BR104" t="s">
        <v>411</v>
      </c>
      <c r="BS104" t="s">
        <v>411</v>
      </c>
      <c r="BT104" t="s">
        <v>411</v>
      </c>
      <c r="BU104" t="s">
        <v>411</v>
      </c>
      <c r="BV104" t="s">
        <v>411</v>
      </c>
      <c r="BW104" t="s">
        <v>411</v>
      </c>
      <c r="BX104" t="s">
        <v>411</v>
      </c>
      <c r="BY104" t="s">
        <v>411</v>
      </c>
      <c r="BZ104" t="s">
        <v>411</v>
      </c>
      <c r="CA104" t="s">
        <v>411</v>
      </c>
      <c r="CB104" t="s">
        <v>411</v>
      </c>
      <c r="CC104" t="s">
        <v>411</v>
      </c>
      <c r="CD104" t="s">
        <v>411</v>
      </c>
      <c r="CE104" t="s">
        <v>411</v>
      </c>
      <c r="CF104" t="s">
        <v>411</v>
      </c>
      <c r="CG104" t="s">
        <v>411</v>
      </c>
      <c r="CH104" t="s">
        <v>411</v>
      </c>
      <c r="CI104" t="s">
        <v>411</v>
      </c>
      <c r="CJ104">
        <f>$B$11*DH104+$C$11*DI104+$F$11*DT104*(1-DW104)</f>
        <v>0</v>
      </c>
      <c r="CK104">
        <f>CJ104*CL104</f>
        <v>0</v>
      </c>
      <c r="CL104">
        <f>($B$11*$D$9+$C$11*$D$9+$F$11*((EG104+DY104)/MAX(EG104+DY104+EH104, 0.1)*$I$9+EH104/MAX(EG104+DY104+EH104, 0.1)*$J$9))/($B$11+$C$11+$F$11)</f>
        <v>0</v>
      </c>
      <c r="CM104">
        <f>($B$11*$K$9+$C$11*$K$9+$F$11*((EG104+DY104)/MAX(EG104+DY104+EH104, 0.1)*$P$9+EH104/MAX(EG104+DY104+EH104, 0.1)*$Q$9))/($B$11+$C$11+$F$11)</f>
        <v>0</v>
      </c>
      <c r="CN104">
        <v>6</v>
      </c>
      <c r="CO104">
        <v>0.5</v>
      </c>
      <c r="CP104" t="s">
        <v>413</v>
      </c>
      <c r="CQ104">
        <v>2</v>
      </c>
      <c r="CR104">
        <v>1690566236.6</v>
      </c>
      <c r="CS104">
        <v>402.622</v>
      </c>
      <c r="CT104">
        <v>409.978</v>
      </c>
      <c r="CU104">
        <v>30.4677</v>
      </c>
      <c r="CV104">
        <v>31.1282</v>
      </c>
      <c r="CW104">
        <v>401.6</v>
      </c>
      <c r="CX104">
        <v>29.9597</v>
      </c>
      <c r="CY104">
        <v>600.05</v>
      </c>
      <c r="CZ104">
        <v>101.267</v>
      </c>
      <c r="DA104">
        <v>0.100367</v>
      </c>
      <c r="DB104">
        <v>28.5319</v>
      </c>
      <c r="DC104">
        <v>28.2301</v>
      </c>
      <c r="DD104">
        <v>999.9</v>
      </c>
      <c r="DE104">
        <v>0</v>
      </c>
      <c r="DF104">
        <v>0</v>
      </c>
      <c r="DG104">
        <v>9992.5</v>
      </c>
      <c r="DH104">
        <v>0</v>
      </c>
      <c r="DI104">
        <v>1971.02</v>
      </c>
      <c r="DJ104">
        <v>-7.35577</v>
      </c>
      <c r="DK104">
        <v>415.305</v>
      </c>
      <c r="DL104">
        <v>423.149</v>
      </c>
      <c r="DM104">
        <v>-0.5891189999999999</v>
      </c>
      <c r="DN104">
        <v>409.978</v>
      </c>
      <c r="DO104">
        <v>31.1282</v>
      </c>
      <c r="DP104">
        <v>3.0926</v>
      </c>
      <c r="DQ104">
        <v>3.15226</v>
      </c>
      <c r="DR104">
        <v>24.535</v>
      </c>
      <c r="DS104">
        <v>24.8548</v>
      </c>
      <c r="DT104">
        <v>249.994</v>
      </c>
      <c r="DU104">
        <v>0.899957</v>
      </c>
      <c r="DV104">
        <v>0.100043</v>
      </c>
      <c r="DW104">
        <v>0</v>
      </c>
      <c r="DX104">
        <v>937.986</v>
      </c>
      <c r="DY104">
        <v>4.99931</v>
      </c>
      <c r="DZ104">
        <v>3815.51</v>
      </c>
      <c r="EA104">
        <v>2117.74</v>
      </c>
      <c r="EB104">
        <v>37.062</v>
      </c>
      <c r="EC104">
        <v>40.187</v>
      </c>
      <c r="ED104">
        <v>38.437</v>
      </c>
      <c r="EE104">
        <v>39.687</v>
      </c>
      <c r="EF104">
        <v>38.875</v>
      </c>
      <c r="EG104">
        <v>220.48</v>
      </c>
      <c r="EH104">
        <v>24.51</v>
      </c>
      <c r="EI104">
        <v>0</v>
      </c>
      <c r="EJ104">
        <v>90.10000014305115</v>
      </c>
      <c r="EK104">
        <v>0</v>
      </c>
      <c r="EL104">
        <v>930.7363200000001</v>
      </c>
      <c r="EM104">
        <v>67.26869231398335</v>
      </c>
      <c r="EN104">
        <v>258.5792306178765</v>
      </c>
      <c r="EO104">
        <v>3781.8216</v>
      </c>
      <c r="EP104">
        <v>15</v>
      </c>
      <c r="EQ104">
        <v>1690566255.6</v>
      </c>
      <c r="ER104" t="s">
        <v>766</v>
      </c>
      <c r="ES104">
        <v>1690565891.6</v>
      </c>
      <c r="ET104">
        <v>1690566255.6</v>
      </c>
      <c r="EU104">
        <v>75</v>
      </c>
      <c r="EV104">
        <v>0.073</v>
      </c>
      <c r="EW104">
        <v>-0.1</v>
      </c>
      <c r="EX104">
        <v>1.021</v>
      </c>
      <c r="EY104">
        <v>0.508</v>
      </c>
      <c r="EZ104">
        <v>410</v>
      </c>
      <c r="FA104">
        <v>31</v>
      </c>
      <c r="FB104">
        <v>0.11</v>
      </c>
      <c r="FC104">
        <v>0.17</v>
      </c>
      <c r="FD104">
        <v>-7.016757804878049</v>
      </c>
      <c r="FE104">
        <v>-1.856453310104512</v>
      </c>
      <c r="FF104">
        <v>0.1843081217128744</v>
      </c>
      <c r="FG104">
        <v>1</v>
      </c>
      <c r="FH104">
        <v>402.8779032258064</v>
      </c>
      <c r="FI104">
        <v>-1.691370967742321</v>
      </c>
      <c r="FJ104">
        <v>0.1264909418760506</v>
      </c>
      <c r="FK104">
        <v>1</v>
      </c>
      <c r="FL104">
        <v>-0.5998233170731707</v>
      </c>
      <c r="FM104">
        <v>0.416913324041813</v>
      </c>
      <c r="FN104">
        <v>0.04885914084557522</v>
      </c>
      <c r="FO104">
        <v>1</v>
      </c>
      <c r="FP104">
        <v>30.50860967741935</v>
      </c>
      <c r="FQ104">
        <v>0.4485387096773205</v>
      </c>
      <c r="FR104">
        <v>0.03580302163170673</v>
      </c>
      <c r="FS104">
        <v>1</v>
      </c>
      <c r="FT104">
        <v>4</v>
      </c>
      <c r="FU104">
        <v>4</v>
      </c>
      <c r="FV104" t="s">
        <v>415</v>
      </c>
      <c r="FW104">
        <v>3.17299</v>
      </c>
      <c r="FX104">
        <v>2.79726</v>
      </c>
      <c r="FY104">
        <v>0.10065</v>
      </c>
      <c r="FZ104">
        <v>0.10279</v>
      </c>
      <c r="GA104">
        <v>0.140053</v>
      </c>
      <c r="GB104">
        <v>0.143398</v>
      </c>
      <c r="GC104">
        <v>27850.1</v>
      </c>
      <c r="GD104">
        <v>22166.4</v>
      </c>
      <c r="GE104">
        <v>28963.3</v>
      </c>
      <c r="GF104">
        <v>24219.4</v>
      </c>
      <c r="GG104">
        <v>31675.9</v>
      </c>
      <c r="GH104">
        <v>30270.5</v>
      </c>
      <c r="GI104">
        <v>39962.4</v>
      </c>
      <c r="GJ104">
        <v>39520.2</v>
      </c>
      <c r="GK104">
        <v>2.1125</v>
      </c>
      <c r="GL104">
        <v>1.8152</v>
      </c>
      <c r="GM104">
        <v>0.0379533</v>
      </c>
      <c r="GN104">
        <v>0</v>
      </c>
      <c r="GO104">
        <v>27.6103</v>
      </c>
      <c r="GP104">
        <v>999.9</v>
      </c>
      <c r="GQ104">
        <v>53.4</v>
      </c>
      <c r="GR104">
        <v>36.5</v>
      </c>
      <c r="GS104">
        <v>32.3524</v>
      </c>
      <c r="GT104">
        <v>61.856</v>
      </c>
      <c r="GU104">
        <v>32.3117</v>
      </c>
      <c r="GV104">
        <v>1</v>
      </c>
      <c r="GW104">
        <v>0.342937</v>
      </c>
      <c r="GX104">
        <v>3.10349</v>
      </c>
      <c r="GY104">
        <v>20.246</v>
      </c>
      <c r="GZ104">
        <v>5.22493</v>
      </c>
      <c r="HA104">
        <v>11.9141</v>
      </c>
      <c r="HB104">
        <v>4.9637</v>
      </c>
      <c r="HC104">
        <v>3.292</v>
      </c>
      <c r="HD104">
        <v>9999</v>
      </c>
      <c r="HE104">
        <v>9999</v>
      </c>
      <c r="HF104">
        <v>9999</v>
      </c>
      <c r="HG104">
        <v>999.9</v>
      </c>
      <c r="HH104">
        <v>1.87714</v>
      </c>
      <c r="HI104">
        <v>1.87546</v>
      </c>
      <c r="HJ104">
        <v>1.87424</v>
      </c>
      <c r="HK104">
        <v>1.87343</v>
      </c>
      <c r="HL104">
        <v>1.87485</v>
      </c>
      <c r="HM104">
        <v>1.86981</v>
      </c>
      <c r="HN104">
        <v>1.87393</v>
      </c>
      <c r="HO104">
        <v>1.87907</v>
      </c>
      <c r="HP104">
        <v>0</v>
      </c>
      <c r="HQ104">
        <v>0</v>
      </c>
      <c r="HR104">
        <v>0</v>
      </c>
      <c r="HS104">
        <v>0</v>
      </c>
      <c r="HT104" t="s">
        <v>416</v>
      </c>
      <c r="HU104" t="s">
        <v>417</v>
      </c>
      <c r="HV104" t="s">
        <v>418</v>
      </c>
      <c r="HW104" t="s">
        <v>419</v>
      </c>
      <c r="HX104" t="s">
        <v>419</v>
      </c>
      <c r="HY104" t="s">
        <v>418</v>
      </c>
      <c r="HZ104">
        <v>0</v>
      </c>
      <c r="IA104">
        <v>100</v>
      </c>
      <c r="IB104">
        <v>100</v>
      </c>
      <c r="IC104">
        <v>1.022</v>
      </c>
      <c r="ID104">
        <v>0.508</v>
      </c>
      <c r="IE104">
        <v>0.9148508434731046</v>
      </c>
      <c r="IF104">
        <v>0.0006505169527216642</v>
      </c>
      <c r="IG104">
        <v>-9.946525650119643E-07</v>
      </c>
      <c r="IH104">
        <v>9.726639054903232E-11</v>
      </c>
      <c r="II104">
        <v>-0.0609230681114598</v>
      </c>
      <c r="IJ104">
        <v>-0.001002495894158835</v>
      </c>
      <c r="IK104">
        <v>0.0007384742138202362</v>
      </c>
      <c r="IL104">
        <v>2.770066711642725E-07</v>
      </c>
      <c r="IM104">
        <v>0</v>
      </c>
      <c r="IN104">
        <v>1810</v>
      </c>
      <c r="IO104">
        <v>1</v>
      </c>
      <c r="IP104">
        <v>29</v>
      </c>
      <c r="IQ104">
        <v>5.8</v>
      </c>
      <c r="IR104">
        <v>5.7</v>
      </c>
      <c r="IS104">
        <v>1.08765</v>
      </c>
      <c r="IT104">
        <v>2.43774</v>
      </c>
      <c r="IU104">
        <v>1.42578</v>
      </c>
      <c r="IV104">
        <v>2.26929</v>
      </c>
      <c r="IW104">
        <v>1.54785</v>
      </c>
      <c r="IX104">
        <v>2.44385</v>
      </c>
      <c r="IY104">
        <v>39.4166</v>
      </c>
      <c r="IZ104">
        <v>13.7468</v>
      </c>
      <c r="JA104">
        <v>18</v>
      </c>
      <c r="JB104">
        <v>630.05</v>
      </c>
      <c r="JC104">
        <v>426.653</v>
      </c>
      <c r="JD104">
        <v>25.6868</v>
      </c>
      <c r="JE104">
        <v>31.3754</v>
      </c>
      <c r="JF104">
        <v>30.0005</v>
      </c>
      <c r="JG104">
        <v>31.4008</v>
      </c>
      <c r="JH104">
        <v>31.3458</v>
      </c>
      <c r="JI104">
        <v>21.7874</v>
      </c>
      <c r="JJ104">
        <v>0</v>
      </c>
      <c r="JK104">
        <v>100</v>
      </c>
      <c r="JL104">
        <v>25.6654</v>
      </c>
      <c r="JM104">
        <v>410</v>
      </c>
      <c r="JN104">
        <v>44.0029</v>
      </c>
      <c r="JO104">
        <v>94.3844</v>
      </c>
      <c r="JP104">
        <v>100.541</v>
      </c>
    </row>
    <row r="105" spans="1:276">
      <c r="A105">
        <v>89</v>
      </c>
      <c r="B105">
        <v>1690566369.6</v>
      </c>
      <c r="C105">
        <v>12327.59999990463</v>
      </c>
      <c r="D105" t="s">
        <v>767</v>
      </c>
      <c r="E105" t="s">
        <v>768</v>
      </c>
      <c r="F105" t="s">
        <v>407</v>
      </c>
      <c r="I105" t="s">
        <v>752</v>
      </c>
      <c r="K105" t="s">
        <v>753</v>
      </c>
      <c r="L105" t="s">
        <v>754</v>
      </c>
      <c r="M105">
        <v>1690566369.6</v>
      </c>
      <c r="N105">
        <f>(O105)/1000</f>
        <v>0</v>
      </c>
      <c r="O105">
        <f>1000*CY105*AM105*(CU105-CV105)/(100*CN105*(1000-AM105*CU105))</f>
        <v>0</v>
      </c>
      <c r="P105">
        <f>CY105*AM105*(CT105-CS105*(1000-AM105*CV105)/(1000-AM105*CU105))/(100*CN105)</f>
        <v>0</v>
      </c>
      <c r="Q105">
        <f>CS105 - IF(AM105&gt;1, P105*CN105*100.0/(AO105*DG105), 0)</f>
        <v>0</v>
      </c>
      <c r="R105">
        <f>((X105-N105/2)*Q105-P105)/(X105+N105/2)</f>
        <v>0</v>
      </c>
      <c r="S105">
        <f>R105*(CZ105+DA105)/1000.0</f>
        <v>0</v>
      </c>
      <c r="T105">
        <f>(CS105 - IF(AM105&gt;1, P105*CN105*100.0/(AO105*DG105), 0))*(CZ105+DA105)/1000.0</f>
        <v>0</v>
      </c>
      <c r="U105">
        <f>2.0/((1/W105-1/V105)+SIGN(W105)*SQRT((1/W105-1/V105)*(1/W105-1/V105) + 4*CO105/((CO105+1)*(CO105+1))*(2*1/W105*1/V105-1/V105*1/V105)))</f>
        <v>0</v>
      </c>
      <c r="V105">
        <f>IF(LEFT(CP105,1)&lt;&gt;"0",IF(LEFT(CP105,1)="1",3.0,CQ105),$D$5+$E$5*(DG105*CZ105/($K$5*1000))+$F$5*(DG105*CZ105/($K$5*1000))*MAX(MIN(CN105,$J$5),$I$5)*MAX(MIN(CN105,$J$5),$I$5)+$G$5*MAX(MIN(CN105,$J$5),$I$5)*(DG105*CZ105/($K$5*1000))+$H$5*(DG105*CZ105/($K$5*1000))*(DG105*CZ105/($K$5*1000)))</f>
        <v>0</v>
      </c>
      <c r="W105">
        <f>N105*(1000-(1000*0.61365*exp(17.502*AA105/(240.97+AA105))/(CZ105+DA105)+CU105)/2)/(1000*0.61365*exp(17.502*AA105/(240.97+AA105))/(CZ105+DA105)-CU105)</f>
        <v>0</v>
      </c>
      <c r="X105">
        <f>1/((CO105+1)/(U105/1.6)+1/(V105/1.37)) + CO105/((CO105+1)/(U105/1.6) + CO105/(V105/1.37))</f>
        <v>0</v>
      </c>
      <c r="Y105">
        <f>(CJ105*CM105)</f>
        <v>0</v>
      </c>
      <c r="Z105">
        <f>(DB105+(Y105+2*0.95*5.67E-8*(((DB105+$B$7)+273)^4-(DB105+273)^4)-44100*N105)/(1.84*29.3*V105+8*0.95*5.67E-8*(DB105+273)^3))</f>
        <v>0</v>
      </c>
      <c r="AA105">
        <f>($C$7*DC105+$D$7*DD105+$E$7*Z105)</f>
        <v>0</v>
      </c>
      <c r="AB105">
        <f>0.61365*exp(17.502*AA105/(240.97+AA105))</f>
        <v>0</v>
      </c>
      <c r="AC105">
        <f>(AD105/AE105*100)</f>
        <v>0</v>
      </c>
      <c r="AD105">
        <f>CU105*(CZ105+DA105)/1000</f>
        <v>0</v>
      </c>
      <c r="AE105">
        <f>0.61365*exp(17.502*DB105/(240.97+DB105))</f>
        <v>0</v>
      </c>
      <c r="AF105">
        <f>(AB105-CU105*(CZ105+DA105)/1000)</f>
        <v>0</v>
      </c>
      <c r="AG105">
        <f>(-N105*44100)</f>
        <v>0</v>
      </c>
      <c r="AH105">
        <f>2*29.3*V105*0.92*(DB105-AA105)</f>
        <v>0</v>
      </c>
      <c r="AI105">
        <f>2*0.95*5.67E-8*(((DB105+$B$7)+273)^4-(AA105+273)^4)</f>
        <v>0</v>
      </c>
      <c r="AJ105">
        <f>Y105+AI105+AG105+AH105</f>
        <v>0</v>
      </c>
      <c r="AK105">
        <v>0</v>
      </c>
      <c r="AL105">
        <v>0</v>
      </c>
      <c r="AM105">
        <f>IF(AK105*$H$13&gt;=AO105,1.0,(AO105/(AO105-AK105*$H$13)))</f>
        <v>0</v>
      </c>
      <c r="AN105">
        <f>(AM105-1)*100</f>
        <v>0</v>
      </c>
      <c r="AO105">
        <f>MAX(0,($B$13+$C$13*DG105)/(1+$D$13*DG105)*CZ105/(DB105+273)*$E$13)</f>
        <v>0</v>
      </c>
      <c r="AP105" t="s">
        <v>692</v>
      </c>
      <c r="AQ105">
        <v>10467.2</v>
      </c>
      <c r="AR105">
        <v>647.5075999999999</v>
      </c>
      <c r="AS105">
        <v>2417.9</v>
      </c>
      <c r="AT105">
        <f>1-AR105/AS105</f>
        <v>0</v>
      </c>
      <c r="AU105">
        <v>-2.2630982695351</v>
      </c>
      <c r="AV105" t="s">
        <v>769</v>
      </c>
      <c r="AW105">
        <v>10466</v>
      </c>
      <c r="AX105">
        <v>893.3713461538462</v>
      </c>
      <c r="AY105">
        <v>2582.18</v>
      </c>
      <c r="AZ105">
        <f>1-AX105/AY105</f>
        <v>0</v>
      </c>
      <c r="BA105">
        <v>0.5</v>
      </c>
      <c r="BB105">
        <f>CK105</f>
        <v>0</v>
      </c>
      <c r="BC105">
        <f>P105</f>
        <v>0</v>
      </c>
      <c r="BD105">
        <f>AZ105*BA105*BB105</f>
        <v>0</v>
      </c>
      <c r="BE105">
        <f>(BC105-AU105)/BB105</f>
        <v>0</v>
      </c>
      <c r="BF105">
        <f>(AS105-AY105)/AY105</f>
        <v>0</v>
      </c>
      <c r="BG105">
        <f>AR105/(AT105+AR105/AY105)</f>
        <v>0</v>
      </c>
      <c r="BH105" t="s">
        <v>411</v>
      </c>
      <c r="BI105">
        <v>0</v>
      </c>
      <c r="BJ105">
        <f>IF(BI105&lt;&gt;0, BI105, BG105)</f>
        <v>0</v>
      </c>
      <c r="BK105">
        <f>1-BJ105/AY105</f>
        <v>0</v>
      </c>
      <c r="BL105">
        <f>(AY105-AX105)/(AY105-BJ105)</f>
        <v>0</v>
      </c>
      <c r="BM105">
        <f>(AS105-AY105)/(AS105-BJ105)</f>
        <v>0</v>
      </c>
      <c r="BN105">
        <f>(AY105-AX105)/(AY105-AR105)</f>
        <v>0</v>
      </c>
      <c r="BO105">
        <f>(AS105-AY105)/(AS105-AR105)</f>
        <v>0</v>
      </c>
      <c r="BP105">
        <f>(BL105*BJ105/AX105)</f>
        <v>0</v>
      </c>
      <c r="BQ105">
        <f>(1-BP105)</f>
        <v>0</v>
      </c>
      <c r="BR105" t="s">
        <v>411</v>
      </c>
      <c r="BS105" t="s">
        <v>411</v>
      </c>
      <c r="BT105" t="s">
        <v>411</v>
      </c>
      <c r="BU105" t="s">
        <v>411</v>
      </c>
      <c r="BV105" t="s">
        <v>411</v>
      </c>
      <c r="BW105" t="s">
        <v>411</v>
      </c>
      <c r="BX105" t="s">
        <v>411</v>
      </c>
      <c r="BY105" t="s">
        <v>411</v>
      </c>
      <c r="BZ105" t="s">
        <v>411</v>
      </c>
      <c r="CA105" t="s">
        <v>411</v>
      </c>
      <c r="CB105" t="s">
        <v>411</v>
      </c>
      <c r="CC105" t="s">
        <v>411</v>
      </c>
      <c r="CD105" t="s">
        <v>411</v>
      </c>
      <c r="CE105" t="s">
        <v>411</v>
      </c>
      <c r="CF105" t="s">
        <v>411</v>
      </c>
      <c r="CG105" t="s">
        <v>411</v>
      </c>
      <c r="CH105" t="s">
        <v>411</v>
      </c>
      <c r="CI105" t="s">
        <v>411</v>
      </c>
      <c r="CJ105">
        <f>$B$11*DH105+$C$11*DI105+$F$11*DT105*(1-DW105)</f>
        <v>0</v>
      </c>
      <c r="CK105">
        <f>CJ105*CL105</f>
        <v>0</v>
      </c>
      <c r="CL105">
        <f>($B$11*$D$9+$C$11*$D$9+$F$11*((EG105+DY105)/MAX(EG105+DY105+EH105, 0.1)*$I$9+EH105/MAX(EG105+DY105+EH105, 0.1)*$J$9))/($B$11+$C$11+$F$11)</f>
        <v>0</v>
      </c>
      <c r="CM105">
        <f>($B$11*$K$9+$C$11*$K$9+$F$11*((EG105+DY105)/MAX(EG105+DY105+EH105, 0.1)*$P$9+EH105/MAX(EG105+DY105+EH105, 0.1)*$Q$9))/($B$11+$C$11+$F$11)</f>
        <v>0</v>
      </c>
      <c r="CN105">
        <v>6</v>
      </c>
      <c r="CO105">
        <v>0.5</v>
      </c>
      <c r="CP105" t="s">
        <v>413</v>
      </c>
      <c r="CQ105">
        <v>2</v>
      </c>
      <c r="CR105">
        <v>1690566369.6</v>
      </c>
      <c r="CS105">
        <v>404.508</v>
      </c>
      <c r="CT105">
        <v>409.982</v>
      </c>
      <c r="CU105">
        <v>20.8829</v>
      </c>
      <c r="CV105">
        <v>17.8688</v>
      </c>
      <c r="CW105">
        <v>403.486</v>
      </c>
      <c r="CX105">
        <v>20.7239</v>
      </c>
      <c r="CY105">
        <v>600.304</v>
      </c>
      <c r="CZ105">
        <v>101.252</v>
      </c>
      <c r="DA105">
        <v>0.100023</v>
      </c>
      <c r="DB105">
        <v>28.4043</v>
      </c>
      <c r="DC105">
        <v>27.9608</v>
      </c>
      <c r="DD105">
        <v>999.9</v>
      </c>
      <c r="DE105">
        <v>0</v>
      </c>
      <c r="DF105">
        <v>0</v>
      </c>
      <c r="DG105">
        <v>10015.6</v>
      </c>
      <c r="DH105">
        <v>0</v>
      </c>
      <c r="DI105">
        <v>1975.92</v>
      </c>
      <c r="DJ105">
        <v>-5.47455</v>
      </c>
      <c r="DK105">
        <v>413.161</v>
      </c>
      <c r="DL105">
        <v>417.441</v>
      </c>
      <c r="DM105">
        <v>3.07484</v>
      </c>
      <c r="DN105">
        <v>409.982</v>
      </c>
      <c r="DO105">
        <v>17.8688</v>
      </c>
      <c r="DP105">
        <v>2.12058</v>
      </c>
      <c r="DQ105">
        <v>1.80925</v>
      </c>
      <c r="DR105">
        <v>18.3746</v>
      </c>
      <c r="DS105">
        <v>15.8669</v>
      </c>
      <c r="DT105">
        <v>125.002</v>
      </c>
      <c r="DU105">
        <v>0.899957</v>
      </c>
      <c r="DV105">
        <v>0.100043</v>
      </c>
      <c r="DW105">
        <v>0</v>
      </c>
      <c r="DX105">
        <v>889.509</v>
      </c>
      <c r="DY105">
        <v>4.99931</v>
      </c>
      <c r="DZ105">
        <v>2622.24</v>
      </c>
      <c r="EA105">
        <v>1037.3</v>
      </c>
      <c r="EB105">
        <v>36.5</v>
      </c>
      <c r="EC105">
        <v>40.125</v>
      </c>
      <c r="ED105">
        <v>38</v>
      </c>
      <c r="EE105">
        <v>39.625</v>
      </c>
      <c r="EF105">
        <v>38.437</v>
      </c>
      <c r="EG105">
        <v>108</v>
      </c>
      <c r="EH105">
        <v>12.01</v>
      </c>
      <c r="EI105">
        <v>0</v>
      </c>
      <c r="EJ105">
        <v>132.7000000476837</v>
      </c>
      <c r="EK105">
        <v>0</v>
      </c>
      <c r="EL105">
        <v>893.3713461538462</v>
      </c>
      <c r="EM105">
        <v>-29.06697438295889</v>
      </c>
      <c r="EN105">
        <v>-30.00581192538496</v>
      </c>
      <c r="EO105">
        <v>2624.938846153846</v>
      </c>
      <c r="EP105">
        <v>15</v>
      </c>
      <c r="EQ105">
        <v>1690566393.6</v>
      </c>
      <c r="ER105" t="s">
        <v>770</v>
      </c>
      <c r="ES105">
        <v>1690565891.6</v>
      </c>
      <c r="ET105">
        <v>1690566393.6</v>
      </c>
      <c r="EU105">
        <v>76</v>
      </c>
      <c r="EV105">
        <v>0.073</v>
      </c>
      <c r="EW105">
        <v>0.023</v>
      </c>
      <c r="EX105">
        <v>1.021</v>
      </c>
      <c r="EY105">
        <v>0.159</v>
      </c>
      <c r="EZ105">
        <v>410</v>
      </c>
      <c r="FA105">
        <v>18</v>
      </c>
      <c r="FB105">
        <v>0.11</v>
      </c>
      <c r="FC105">
        <v>0.03</v>
      </c>
      <c r="FD105">
        <v>-5.523023658536586</v>
      </c>
      <c r="FE105">
        <v>0.3501794425087018</v>
      </c>
      <c r="FF105">
        <v>0.04400565067685239</v>
      </c>
      <c r="FG105">
        <v>1</v>
      </c>
      <c r="FH105">
        <v>404.4653548387097</v>
      </c>
      <c r="FI105">
        <v>0.2724677419346195</v>
      </c>
      <c r="FJ105">
        <v>0.03226058054704455</v>
      </c>
      <c r="FK105">
        <v>1</v>
      </c>
      <c r="FL105">
        <v>3.048276829268293</v>
      </c>
      <c r="FM105">
        <v>0.08594780487805137</v>
      </c>
      <c r="FN105">
        <v>0.02111389698857184</v>
      </c>
      <c r="FO105">
        <v>1</v>
      </c>
      <c r="FP105">
        <v>20.81945806451613</v>
      </c>
      <c r="FQ105">
        <v>0.9854225806451492</v>
      </c>
      <c r="FR105">
        <v>0.07355834539261402</v>
      </c>
      <c r="FS105">
        <v>1</v>
      </c>
      <c r="FT105">
        <v>4</v>
      </c>
      <c r="FU105">
        <v>4</v>
      </c>
      <c r="FV105" t="s">
        <v>415</v>
      </c>
      <c r="FW105">
        <v>3.1734</v>
      </c>
      <c r="FX105">
        <v>2.79711</v>
      </c>
      <c r="FY105">
        <v>0.100901</v>
      </c>
      <c r="FZ105">
        <v>0.102634</v>
      </c>
      <c r="GA105">
        <v>0.10835</v>
      </c>
      <c r="GB105">
        <v>0.0977225</v>
      </c>
      <c r="GC105">
        <v>27846.4</v>
      </c>
      <c r="GD105">
        <v>22170.7</v>
      </c>
      <c r="GE105">
        <v>28967.8</v>
      </c>
      <c r="GF105">
        <v>24220</v>
      </c>
      <c r="GG105">
        <v>32866.5</v>
      </c>
      <c r="GH105">
        <v>31901</v>
      </c>
      <c r="GI105">
        <v>39971.4</v>
      </c>
      <c r="GJ105">
        <v>39522.1</v>
      </c>
      <c r="GK105">
        <v>2.11553</v>
      </c>
      <c r="GL105">
        <v>1.78338</v>
      </c>
      <c r="GM105">
        <v>-0.00485033</v>
      </c>
      <c r="GN105">
        <v>0</v>
      </c>
      <c r="GO105">
        <v>28.04</v>
      </c>
      <c r="GP105">
        <v>999.9</v>
      </c>
      <c r="GQ105">
        <v>53.1</v>
      </c>
      <c r="GR105">
        <v>36.6</v>
      </c>
      <c r="GS105">
        <v>32.3489</v>
      </c>
      <c r="GT105">
        <v>62.176</v>
      </c>
      <c r="GU105">
        <v>32.4479</v>
      </c>
      <c r="GV105">
        <v>1</v>
      </c>
      <c r="GW105">
        <v>0.341283</v>
      </c>
      <c r="GX105">
        <v>1.31411</v>
      </c>
      <c r="GY105">
        <v>20.2732</v>
      </c>
      <c r="GZ105">
        <v>5.22328</v>
      </c>
      <c r="HA105">
        <v>11.9141</v>
      </c>
      <c r="HB105">
        <v>4.9637</v>
      </c>
      <c r="HC105">
        <v>3.292</v>
      </c>
      <c r="HD105">
        <v>9999</v>
      </c>
      <c r="HE105">
        <v>9999</v>
      </c>
      <c r="HF105">
        <v>9999</v>
      </c>
      <c r="HG105">
        <v>999.9</v>
      </c>
      <c r="HH105">
        <v>1.87719</v>
      </c>
      <c r="HI105">
        <v>1.87546</v>
      </c>
      <c r="HJ105">
        <v>1.87425</v>
      </c>
      <c r="HK105">
        <v>1.87347</v>
      </c>
      <c r="HL105">
        <v>1.87488</v>
      </c>
      <c r="HM105">
        <v>1.86985</v>
      </c>
      <c r="HN105">
        <v>1.87401</v>
      </c>
      <c r="HO105">
        <v>1.87912</v>
      </c>
      <c r="HP105">
        <v>0</v>
      </c>
      <c r="HQ105">
        <v>0</v>
      </c>
      <c r="HR105">
        <v>0</v>
      </c>
      <c r="HS105">
        <v>0</v>
      </c>
      <c r="HT105" t="s">
        <v>416</v>
      </c>
      <c r="HU105" t="s">
        <v>417</v>
      </c>
      <c r="HV105" t="s">
        <v>418</v>
      </c>
      <c r="HW105" t="s">
        <v>419</v>
      </c>
      <c r="HX105" t="s">
        <v>419</v>
      </c>
      <c r="HY105" t="s">
        <v>418</v>
      </c>
      <c r="HZ105">
        <v>0</v>
      </c>
      <c r="IA105">
        <v>100</v>
      </c>
      <c r="IB105">
        <v>100</v>
      </c>
      <c r="IC105">
        <v>1.022</v>
      </c>
      <c r="ID105">
        <v>0.159</v>
      </c>
      <c r="IE105">
        <v>0.9148508434731046</v>
      </c>
      <c r="IF105">
        <v>0.0006505169527216642</v>
      </c>
      <c r="IG105">
        <v>-9.946525650119643E-07</v>
      </c>
      <c r="IH105">
        <v>9.726639054903232E-11</v>
      </c>
      <c r="II105">
        <v>-0.07916237996373951</v>
      </c>
      <c r="IJ105">
        <v>-0.001002495894158835</v>
      </c>
      <c r="IK105">
        <v>0.0007384742138202362</v>
      </c>
      <c r="IL105">
        <v>2.770066711642725E-07</v>
      </c>
      <c r="IM105">
        <v>0</v>
      </c>
      <c r="IN105">
        <v>1810</v>
      </c>
      <c r="IO105">
        <v>1</v>
      </c>
      <c r="IP105">
        <v>29</v>
      </c>
      <c r="IQ105">
        <v>8</v>
      </c>
      <c r="IR105">
        <v>1.9</v>
      </c>
      <c r="IS105">
        <v>1.07544</v>
      </c>
      <c r="IT105">
        <v>2.44019</v>
      </c>
      <c r="IU105">
        <v>1.42578</v>
      </c>
      <c r="IV105">
        <v>2.26685</v>
      </c>
      <c r="IW105">
        <v>1.54785</v>
      </c>
      <c r="IX105">
        <v>2.49878</v>
      </c>
      <c r="IY105">
        <v>39.7925</v>
      </c>
      <c r="IZ105">
        <v>13.7293</v>
      </c>
      <c r="JA105">
        <v>18</v>
      </c>
      <c r="JB105">
        <v>632.7</v>
      </c>
      <c r="JC105">
        <v>408.717</v>
      </c>
      <c r="JD105">
        <v>26.2136</v>
      </c>
      <c r="JE105">
        <v>31.453</v>
      </c>
      <c r="JF105">
        <v>29.9989</v>
      </c>
      <c r="JG105">
        <v>31.4376</v>
      </c>
      <c r="JH105">
        <v>31.3897</v>
      </c>
      <c r="JI105">
        <v>21.5446</v>
      </c>
      <c r="JJ105">
        <v>42.9268</v>
      </c>
      <c r="JK105">
        <v>87.1105</v>
      </c>
      <c r="JL105">
        <v>26.2675</v>
      </c>
      <c r="JM105">
        <v>410</v>
      </c>
      <c r="JN105">
        <v>17.9775</v>
      </c>
      <c r="JO105">
        <v>94.4028</v>
      </c>
      <c r="JP105">
        <v>100.545</v>
      </c>
    </row>
    <row r="106" spans="1:276">
      <c r="A106">
        <v>90</v>
      </c>
      <c r="B106">
        <v>1690566454.6</v>
      </c>
      <c r="C106">
        <v>12412.59999990463</v>
      </c>
      <c r="D106" t="s">
        <v>771</v>
      </c>
      <c r="E106" t="s">
        <v>772</v>
      </c>
      <c r="F106" t="s">
        <v>407</v>
      </c>
      <c r="I106" t="s">
        <v>752</v>
      </c>
      <c r="K106" t="s">
        <v>753</v>
      </c>
      <c r="L106" t="s">
        <v>754</v>
      </c>
      <c r="M106">
        <v>1690566454.6</v>
      </c>
      <c r="N106">
        <f>(O106)/1000</f>
        <v>0</v>
      </c>
      <c r="O106">
        <f>1000*CY106*AM106*(CU106-CV106)/(100*CN106*(1000-AM106*CU106))</f>
        <v>0</v>
      </c>
      <c r="P106">
        <f>CY106*AM106*(CT106-CS106*(1000-AM106*CV106)/(1000-AM106*CU106))/(100*CN106)</f>
        <v>0</v>
      </c>
      <c r="Q106">
        <f>CS106 - IF(AM106&gt;1, P106*CN106*100.0/(AO106*DG106), 0)</f>
        <v>0</v>
      </c>
      <c r="R106">
        <f>((X106-N106/2)*Q106-P106)/(X106+N106/2)</f>
        <v>0</v>
      </c>
      <c r="S106">
        <f>R106*(CZ106+DA106)/1000.0</f>
        <v>0</v>
      </c>
      <c r="T106">
        <f>(CS106 - IF(AM106&gt;1, P106*CN106*100.0/(AO106*DG106), 0))*(CZ106+DA106)/1000.0</f>
        <v>0</v>
      </c>
      <c r="U106">
        <f>2.0/((1/W106-1/V106)+SIGN(W106)*SQRT((1/W106-1/V106)*(1/W106-1/V106) + 4*CO106/((CO106+1)*(CO106+1))*(2*1/W106*1/V106-1/V106*1/V106)))</f>
        <v>0</v>
      </c>
      <c r="V106">
        <f>IF(LEFT(CP106,1)&lt;&gt;"0",IF(LEFT(CP106,1)="1",3.0,CQ106),$D$5+$E$5*(DG106*CZ106/($K$5*1000))+$F$5*(DG106*CZ106/($K$5*1000))*MAX(MIN(CN106,$J$5),$I$5)*MAX(MIN(CN106,$J$5),$I$5)+$G$5*MAX(MIN(CN106,$J$5),$I$5)*(DG106*CZ106/($K$5*1000))+$H$5*(DG106*CZ106/($K$5*1000))*(DG106*CZ106/($K$5*1000)))</f>
        <v>0</v>
      </c>
      <c r="W106">
        <f>N106*(1000-(1000*0.61365*exp(17.502*AA106/(240.97+AA106))/(CZ106+DA106)+CU106)/2)/(1000*0.61365*exp(17.502*AA106/(240.97+AA106))/(CZ106+DA106)-CU106)</f>
        <v>0</v>
      </c>
      <c r="X106">
        <f>1/((CO106+1)/(U106/1.6)+1/(V106/1.37)) + CO106/((CO106+1)/(U106/1.6) + CO106/(V106/1.37))</f>
        <v>0</v>
      </c>
      <c r="Y106">
        <f>(CJ106*CM106)</f>
        <v>0</v>
      </c>
      <c r="Z106">
        <f>(DB106+(Y106+2*0.95*5.67E-8*(((DB106+$B$7)+273)^4-(DB106+273)^4)-44100*N106)/(1.84*29.3*V106+8*0.95*5.67E-8*(DB106+273)^3))</f>
        <v>0</v>
      </c>
      <c r="AA106">
        <f>($C$7*DC106+$D$7*DD106+$E$7*Z106)</f>
        <v>0</v>
      </c>
      <c r="AB106">
        <f>0.61365*exp(17.502*AA106/(240.97+AA106))</f>
        <v>0</v>
      </c>
      <c r="AC106">
        <f>(AD106/AE106*100)</f>
        <v>0</v>
      </c>
      <c r="AD106">
        <f>CU106*(CZ106+DA106)/1000</f>
        <v>0</v>
      </c>
      <c r="AE106">
        <f>0.61365*exp(17.502*DB106/(240.97+DB106))</f>
        <v>0</v>
      </c>
      <c r="AF106">
        <f>(AB106-CU106*(CZ106+DA106)/1000)</f>
        <v>0</v>
      </c>
      <c r="AG106">
        <f>(-N106*44100)</f>
        <v>0</v>
      </c>
      <c r="AH106">
        <f>2*29.3*V106*0.92*(DB106-AA106)</f>
        <v>0</v>
      </c>
      <c r="AI106">
        <f>2*0.95*5.67E-8*(((DB106+$B$7)+273)^4-(AA106+273)^4)</f>
        <v>0</v>
      </c>
      <c r="AJ106">
        <f>Y106+AI106+AG106+AH106</f>
        <v>0</v>
      </c>
      <c r="AK106">
        <v>0</v>
      </c>
      <c r="AL106">
        <v>0</v>
      </c>
      <c r="AM106">
        <f>IF(AK106*$H$13&gt;=AO106,1.0,(AO106/(AO106-AK106*$H$13)))</f>
        <v>0</v>
      </c>
      <c r="AN106">
        <f>(AM106-1)*100</f>
        <v>0</v>
      </c>
      <c r="AO106">
        <f>MAX(0,($B$13+$C$13*DG106)/(1+$D$13*DG106)*CZ106/(DB106+273)*$E$13)</f>
        <v>0</v>
      </c>
      <c r="AP106" t="s">
        <v>692</v>
      </c>
      <c r="AQ106">
        <v>10467.2</v>
      </c>
      <c r="AR106">
        <v>647.5075999999999</v>
      </c>
      <c r="AS106">
        <v>2417.9</v>
      </c>
      <c r="AT106">
        <f>1-AR106/AS106</f>
        <v>0</v>
      </c>
      <c r="AU106">
        <v>-2.2630982695351</v>
      </c>
      <c r="AV106" t="s">
        <v>773</v>
      </c>
      <c r="AW106">
        <v>10459.4</v>
      </c>
      <c r="AX106">
        <v>818.2669615384614</v>
      </c>
      <c r="AY106">
        <v>2659.94</v>
      </c>
      <c r="AZ106">
        <f>1-AX106/AY106</f>
        <v>0</v>
      </c>
      <c r="BA106">
        <v>0.5</v>
      </c>
      <c r="BB106">
        <f>CK106</f>
        <v>0</v>
      </c>
      <c r="BC106">
        <f>P106</f>
        <v>0</v>
      </c>
      <c r="BD106">
        <f>AZ106*BA106*BB106</f>
        <v>0</v>
      </c>
      <c r="BE106">
        <f>(BC106-AU106)/BB106</f>
        <v>0</v>
      </c>
      <c r="BF106">
        <f>(AS106-AY106)/AY106</f>
        <v>0</v>
      </c>
      <c r="BG106">
        <f>AR106/(AT106+AR106/AY106)</f>
        <v>0</v>
      </c>
      <c r="BH106" t="s">
        <v>411</v>
      </c>
      <c r="BI106">
        <v>0</v>
      </c>
      <c r="BJ106">
        <f>IF(BI106&lt;&gt;0, BI106, BG106)</f>
        <v>0</v>
      </c>
      <c r="BK106">
        <f>1-BJ106/AY106</f>
        <v>0</v>
      </c>
      <c r="BL106">
        <f>(AY106-AX106)/(AY106-BJ106)</f>
        <v>0</v>
      </c>
      <c r="BM106">
        <f>(AS106-AY106)/(AS106-BJ106)</f>
        <v>0</v>
      </c>
      <c r="BN106">
        <f>(AY106-AX106)/(AY106-AR106)</f>
        <v>0</v>
      </c>
      <c r="BO106">
        <f>(AS106-AY106)/(AS106-AR106)</f>
        <v>0</v>
      </c>
      <c r="BP106">
        <f>(BL106*BJ106/AX106)</f>
        <v>0</v>
      </c>
      <c r="BQ106">
        <f>(1-BP106)</f>
        <v>0</v>
      </c>
      <c r="BR106" t="s">
        <v>411</v>
      </c>
      <c r="BS106" t="s">
        <v>411</v>
      </c>
      <c r="BT106" t="s">
        <v>411</v>
      </c>
      <c r="BU106" t="s">
        <v>411</v>
      </c>
      <c r="BV106" t="s">
        <v>411</v>
      </c>
      <c r="BW106" t="s">
        <v>411</v>
      </c>
      <c r="BX106" t="s">
        <v>411</v>
      </c>
      <c r="BY106" t="s">
        <v>411</v>
      </c>
      <c r="BZ106" t="s">
        <v>411</v>
      </c>
      <c r="CA106" t="s">
        <v>411</v>
      </c>
      <c r="CB106" t="s">
        <v>411</v>
      </c>
      <c r="CC106" t="s">
        <v>411</v>
      </c>
      <c r="CD106" t="s">
        <v>411</v>
      </c>
      <c r="CE106" t="s">
        <v>411</v>
      </c>
      <c r="CF106" t="s">
        <v>411</v>
      </c>
      <c r="CG106" t="s">
        <v>411</v>
      </c>
      <c r="CH106" t="s">
        <v>411</v>
      </c>
      <c r="CI106" t="s">
        <v>411</v>
      </c>
      <c r="CJ106">
        <f>$B$11*DH106+$C$11*DI106+$F$11*DT106*(1-DW106)</f>
        <v>0</v>
      </c>
      <c r="CK106">
        <f>CJ106*CL106</f>
        <v>0</v>
      </c>
      <c r="CL106">
        <f>($B$11*$D$9+$C$11*$D$9+$F$11*((EG106+DY106)/MAX(EG106+DY106+EH106, 0.1)*$I$9+EH106/MAX(EG106+DY106+EH106, 0.1)*$J$9))/($B$11+$C$11+$F$11)</f>
        <v>0</v>
      </c>
      <c r="CM106">
        <f>($B$11*$K$9+$C$11*$K$9+$F$11*((EG106+DY106)/MAX(EG106+DY106+EH106, 0.1)*$P$9+EH106/MAX(EG106+DY106+EH106, 0.1)*$Q$9))/($B$11+$C$11+$F$11)</f>
        <v>0</v>
      </c>
      <c r="CN106">
        <v>6</v>
      </c>
      <c r="CO106">
        <v>0.5</v>
      </c>
      <c r="CP106" t="s">
        <v>413</v>
      </c>
      <c r="CQ106">
        <v>2</v>
      </c>
      <c r="CR106">
        <v>1690566454.6</v>
      </c>
      <c r="CS106">
        <v>408.028</v>
      </c>
      <c r="CT106">
        <v>410.085</v>
      </c>
      <c r="CU106">
        <v>20.5053</v>
      </c>
      <c r="CV106">
        <v>17.1078</v>
      </c>
      <c r="CW106">
        <v>406.898</v>
      </c>
      <c r="CX106">
        <v>20.2762</v>
      </c>
      <c r="CY106">
        <v>600.208</v>
      </c>
      <c r="CZ106">
        <v>101.249</v>
      </c>
      <c r="DA106">
        <v>0.100248</v>
      </c>
      <c r="DB106">
        <v>28.4025</v>
      </c>
      <c r="DC106">
        <v>27.9035</v>
      </c>
      <c r="DD106">
        <v>999.9</v>
      </c>
      <c r="DE106">
        <v>0</v>
      </c>
      <c r="DF106">
        <v>0</v>
      </c>
      <c r="DG106">
        <v>9971.25</v>
      </c>
      <c r="DH106">
        <v>0</v>
      </c>
      <c r="DI106">
        <v>1976.67</v>
      </c>
      <c r="DJ106">
        <v>-2.16537</v>
      </c>
      <c r="DK106">
        <v>416.46</v>
      </c>
      <c r="DL106">
        <v>417.223</v>
      </c>
      <c r="DM106">
        <v>3.39748</v>
      </c>
      <c r="DN106">
        <v>410.085</v>
      </c>
      <c r="DO106">
        <v>17.1078</v>
      </c>
      <c r="DP106">
        <v>2.07615</v>
      </c>
      <c r="DQ106">
        <v>1.73216</v>
      </c>
      <c r="DR106">
        <v>18.0374</v>
      </c>
      <c r="DS106">
        <v>15.1877</v>
      </c>
      <c r="DT106">
        <v>50.0101</v>
      </c>
      <c r="DU106">
        <v>0.899957</v>
      </c>
      <c r="DV106">
        <v>0.100043</v>
      </c>
      <c r="DW106">
        <v>0</v>
      </c>
      <c r="DX106">
        <v>814.0650000000001</v>
      </c>
      <c r="DY106">
        <v>4.99931</v>
      </c>
      <c r="DZ106">
        <v>2004.62</v>
      </c>
      <c r="EA106">
        <v>389.074</v>
      </c>
      <c r="EB106">
        <v>36.312</v>
      </c>
      <c r="EC106">
        <v>40.062</v>
      </c>
      <c r="ED106">
        <v>37.875</v>
      </c>
      <c r="EE106">
        <v>39.625</v>
      </c>
      <c r="EF106">
        <v>38.312</v>
      </c>
      <c r="EG106">
        <v>40.51</v>
      </c>
      <c r="EH106">
        <v>4.5</v>
      </c>
      <c r="EI106">
        <v>0</v>
      </c>
      <c r="EJ106">
        <v>84.70000004768372</v>
      </c>
      <c r="EK106">
        <v>0</v>
      </c>
      <c r="EL106">
        <v>818.2669615384614</v>
      </c>
      <c r="EM106">
        <v>-33.88276924881309</v>
      </c>
      <c r="EN106">
        <v>-35.88547018046557</v>
      </c>
      <c r="EO106">
        <v>2006.419615384616</v>
      </c>
      <c r="EP106">
        <v>15</v>
      </c>
      <c r="EQ106">
        <v>1690566476.6</v>
      </c>
      <c r="ER106" t="s">
        <v>774</v>
      </c>
      <c r="ES106">
        <v>1690566476.6</v>
      </c>
      <c r="ET106">
        <v>1690566393.6</v>
      </c>
      <c r="EU106">
        <v>77</v>
      </c>
      <c r="EV106">
        <v>0.109</v>
      </c>
      <c r="EW106">
        <v>0.023</v>
      </c>
      <c r="EX106">
        <v>1.13</v>
      </c>
      <c r="EY106">
        <v>0.159</v>
      </c>
      <c r="EZ106">
        <v>410</v>
      </c>
      <c r="FA106">
        <v>18</v>
      </c>
      <c r="FB106">
        <v>0.5600000000000001</v>
      </c>
      <c r="FC106">
        <v>0.03</v>
      </c>
      <c r="FD106">
        <v>-2.1408015</v>
      </c>
      <c r="FE106">
        <v>0.3549050656660424</v>
      </c>
      <c r="FF106">
        <v>0.05511211661467923</v>
      </c>
      <c r="FG106">
        <v>1</v>
      </c>
      <c r="FH106">
        <v>407.895</v>
      </c>
      <c r="FI106">
        <v>0.2964894327032579</v>
      </c>
      <c r="FJ106">
        <v>0.02700370344971409</v>
      </c>
      <c r="FK106">
        <v>1</v>
      </c>
      <c r="FL106">
        <v>3.433511</v>
      </c>
      <c r="FM106">
        <v>-0.3198857786116372</v>
      </c>
      <c r="FN106">
        <v>0.03221439567957156</v>
      </c>
      <c r="FO106">
        <v>1</v>
      </c>
      <c r="FP106">
        <v>20.58352</v>
      </c>
      <c r="FQ106">
        <v>-0.6495750834260658</v>
      </c>
      <c r="FR106">
        <v>0.04689439483207641</v>
      </c>
      <c r="FS106">
        <v>1</v>
      </c>
      <c r="FT106">
        <v>4</v>
      </c>
      <c r="FU106">
        <v>4</v>
      </c>
      <c r="FV106" t="s">
        <v>415</v>
      </c>
      <c r="FW106">
        <v>3.17309</v>
      </c>
      <c r="FX106">
        <v>2.79696</v>
      </c>
      <c r="FY106">
        <v>0.101532</v>
      </c>
      <c r="FZ106">
        <v>0.102627</v>
      </c>
      <c r="GA106">
        <v>0.106665</v>
      </c>
      <c r="GB106">
        <v>0.0947252</v>
      </c>
      <c r="GC106">
        <v>27822</v>
      </c>
      <c r="GD106">
        <v>22168</v>
      </c>
      <c r="GE106">
        <v>28963.2</v>
      </c>
      <c r="GF106">
        <v>24217.2</v>
      </c>
      <c r="GG106">
        <v>32924.3</v>
      </c>
      <c r="GH106">
        <v>32003.9</v>
      </c>
      <c r="GI106">
        <v>39965.1</v>
      </c>
      <c r="GJ106">
        <v>39517.3</v>
      </c>
      <c r="GK106">
        <v>2.11503</v>
      </c>
      <c r="GL106">
        <v>1.77932</v>
      </c>
      <c r="GM106">
        <v>-0.008109959999999999</v>
      </c>
      <c r="GN106">
        <v>0</v>
      </c>
      <c r="GO106">
        <v>28.0359</v>
      </c>
      <c r="GP106">
        <v>999.9</v>
      </c>
      <c r="GQ106">
        <v>52.4</v>
      </c>
      <c r="GR106">
        <v>36.7</v>
      </c>
      <c r="GS106">
        <v>32.0999</v>
      </c>
      <c r="GT106">
        <v>62.256</v>
      </c>
      <c r="GU106">
        <v>33.0329</v>
      </c>
      <c r="GV106">
        <v>1</v>
      </c>
      <c r="GW106">
        <v>0.346601</v>
      </c>
      <c r="GX106">
        <v>0.578971</v>
      </c>
      <c r="GY106">
        <v>20.278</v>
      </c>
      <c r="GZ106">
        <v>5.22238</v>
      </c>
      <c r="HA106">
        <v>11.9141</v>
      </c>
      <c r="HB106">
        <v>4.96335</v>
      </c>
      <c r="HC106">
        <v>3.29155</v>
      </c>
      <c r="HD106">
        <v>9999</v>
      </c>
      <c r="HE106">
        <v>9999</v>
      </c>
      <c r="HF106">
        <v>9999</v>
      </c>
      <c r="HG106">
        <v>999.9</v>
      </c>
      <c r="HH106">
        <v>1.8772</v>
      </c>
      <c r="HI106">
        <v>1.87546</v>
      </c>
      <c r="HJ106">
        <v>1.87427</v>
      </c>
      <c r="HK106">
        <v>1.87347</v>
      </c>
      <c r="HL106">
        <v>1.87487</v>
      </c>
      <c r="HM106">
        <v>1.86983</v>
      </c>
      <c r="HN106">
        <v>1.87401</v>
      </c>
      <c r="HO106">
        <v>1.87912</v>
      </c>
      <c r="HP106">
        <v>0</v>
      </c>
      <c r="HQ106">
        <v>0</v>
      </c>
      <c r="HR106">
        <v>0</v>
      </c>
      <c r="HS106">
        <v>0</v>
      </c>
      <c r="HT106" t="s">
        <v>416</v>
      </c>
      <c r="HU106" t="s">
        <v>417</v>
      </c>
      <c r="HV106" t="s">
        <v>418</v>
      </c>
      <c r="HW106" t="s">
        <v>419</v>
      </c>
      <c r="HX106" t="s">
        <v>419</v>
      </c>
      <c r="HY106" t="s">
        <v>418</v>
      </c>
      <c r="HZ106">
        <v>0</v>
      </c>
      <c r="IA106">
        <v>100</v>
      </c>
      <c r="IB106">
        <v>100</v>
      </c>
      <c r="IC106">
        <v>1.13</v>
      </c>
      <c r="ID106">
        <v>0.2291</v>
      </c>
      <c r="IE106">
        <v>0.9148508434731046</v>
      </c>
      <c r="IF106">
        <v>0.0006505169527216642</v>
      </c>
      <c r="IG106">
        <v>-9.946525650119643E-07</v>
      </c>
      <c r="IH106">
        <v>9.726639054903232E-11</v>
      </c>
      <c r="II106">
        <v>-0.05643091683591211</v>
      </c>
      <c r="IJ106">
        <v>-0.001002495894158835</v>
      </c>
      <c r="IK106">
        <v>0.0007384742138202362</v>
      </c>
      <c r="IL106">
        <v>2.770066711642725E-07</v>
      </c>
      <c r="IM106">
        <v>0</v>
      </c>
      <c r="IN106">
        <v>1810</v>
      </c>
      <c r="IO106">
        <v>1</v>
      </c>
      <c r="IP106">
        <v>29</v>
      </c>
      <c r="IQ106">
        <v>9.4</v>
      </c>
      <c r="IR106">
        <v>1</v>
      </c>
      <c r="IS106">
        <v>1.07422</v>
      </c>
      <c r="IT106">
        <v>2.44629</v>
      </c>
      <c r="IU106">
        <v>1.42578</v>
      </c>
      <c r="IV106">
        <v>2.26562</v>
      </c>
      <c r="IW106">
        <v>1.54785</v>
      </c>
      <c r="IX106">
        <v>2.39624</v>
      </c>
      <c r="IY106">
        <v>40.0194</v>
      </c>
      <c r="IZ106">
        <v>13.703</v>
      </c>
      <c r="JA106">
        <v>18</v>
      </c>
      <c r="JB106">
        <v>632.999</v>
      </c>
      <c r="JC106">
        <v>406.866</v>
      </c>
      <c r="JD106">
        <v>26.863</v>
      </c>
      <c r="JE106">
        <v>31.5315</v>
      </c>
      <c r="JF106">
        <v>30.0005</v>
      </c>
      <c r="JG106">
        <v>31.5056</v>
      </c>
      <c r="JH106">
        <v>31.4553</v>
      </c>
      <c r="JI106">
        <v>21.5239</v>
      </c>
      <c r="JJ106">
        <v>44.2878</v>
      </c>
      <c r="JK106">
        <v>81.9212</v>
      </c>
      <c r="JL106">
        <v>26.8817</v>
      </c>
      <c r="JM106">
        <v>410</v>
      </c>
      <c r="JN106">
        <v>17.3643</v>
      </c>
      <c r="JO106">
        <v>94.3879</v>
      </c>
      <c r="JP106">
        <v>100.533</v>
      </c>
    </row>
    <row r="107" spans="1:276">
      <c r="A107">
        <v>91</v>
      </c>
      <c r="B107">
        <v>1690566582.1</v>
      </c>
      <c r="C107">
        <v>12540.09999990463</v>
      </c>
      <c r="D107" t="s">
        <v>775</v>
      </c>
      <c r="E107" t="s">
        <v>776</v>
      </c>
      <c r="F107" t="s">
        <v>407</v>
      </c>
      <c r="I107" t="s">
        <v>752</v>
      </c>
      <c r="K107" t="s">
        <v>753</v>
      </c>
      <c r="L107" t="s">
        <v>754</v>
      </c>
      <c r="M107">
        <v>1690566582.1</v>
      </c>
      <c r="N107">
        <f>(O107)/1000</f>
        <v>0</v>
      </c>
      <c r="O107">
        <f>1000*CY107*AM107*(CU107-CV107)/(100*CN107*(1000-AM107*CU107))</f>
        <v>0</v>
      </c>
      <c r="P107">
        <f>CY107*AM107*(CT107-CS107*(1000-AM107*CV107)/(1000-AM107*CU107))/(100*CN107)</f>
        <v>0</v>
      </c>
      <c r="Q107">
        <f>CS107 - IF(AM107&gt;1, P107*CN107*100.0/(AO107*DG107), 0)</f>
        <v>0</v>
      </c>
      <c r="R107">
        <f>((X107-N107/2)*Q107-P107)/(X107+N107/2)</f>
        <v>0</v>
      </c>
      <c r="S107">
        <f>R107*(CZ107+DA107)/1000.0</f>
        <v>0</v>
      </c>
      <c r="T107">
        <f>(CS107 - IF(AM107&gt;1, P107*CN107*100.0/(AO107*DG107), 0))*(CZ107+DA107)/1000.0</f>
        <v>0</v>
      </c>
      <c r="U107">
        <f>2.0/((1/W107-1/V107)+SIGN(W107)*SQRT((1/W107-1/V107)*(1/W107-1/V107) + 4*CO107/((CO107+1)*(CO107+1))*(2*1/W107*1/V107-1/V107*1/V107)))</f>
        <v>0</v>
      </c>
      <c r="V107">
        <f>IF(LEFT(CP107,1)&lt;&gt;"0",IF(LEFT(CP107,1)="1",3.0,CQ107),$D$5+$E$5*(DG107*CZ107/($K$5*1000))+$F$5*(DG107*CZ107/($K$5*1000))*MAX(MIN(CN107,$J$5),$I$5)*MAX(MIN(CN107,$J$5),$I$5)+$G$5*MAX(MIN(CN107,$J$5),$I$5)*(DG107*CZ107/($K$5*1000))+$H$5*(DG107*CZ107/($K$5*1000))*(DG107*CZ107/($K$5*1000)))</f>
        <v>0</v>
      </c>
      <c r="W107">
        <f>N107*(1000-(1000*0.61365*exp(17.502*AA107/(240.97+AA107))/(CZ107+DA107)+CU107)/2)/(1000*0.61365*exp(17.502*AA107/(240.97+AA107))/(CZ107+DA107)-CU107)</f>
        <v>0</v>
      </c>
      <c r="X107">
        <f>1/((CO107+1)/(U107/1.6)+1/(V107/1.37)) + CO107/((CO107+1)/(U107/1.6) + CO107/(V107/1.37))</f>
        <v>0</v>
      </c>
      <c r="Y107">
        <f>(CJ107*CM107)</f>
        <v>0</v>
      </c>
      <c r="Z107">
        <f>(DB107+(Y107+2*0.95*5.67E-8*(((DB107+$B$7)+273)^4-(DB107+273)^4)-44100*N107)/(1.84*29.3*V107+8*0.95*5.67E-8*(DB107+273)^3))</f>
        <v>0</v>
      </c>
      <c r="AA107">
        <f>($C$7*DC107+$D$7*DD107+$E$7*Z107)</f>
        <v>0</v>
      </c>
      <c r="AB107">
        <f>0.61365*exp(17.502*AA107/(240.97+AA107))</f>
        <v>0</v>
      </c>
      <c r="AC107">
        <f>(AD107/AE107*100)</f>
        <v>0</v>
      </c>
      <c r="AD107">
        <f>CU107*(CZ107+DA107)/1000</f>
        <v>0</v>
      </c>
      <c r="AE107">
        <f>0.61365*exp(17.502*DB107/(240.97+DB107))</f>
        <v>0</v>
      </c>
      <c r="AF107">
        <f>(AB107-CU107*(CZ107+DA107)/1000)</f>
        <v>0</v>
      </c>
      <c r="AG107">
        <f>(-N107*44100)</f>
        <v>0</v>
      </c>
      <c r="AH107">
        <f>2*29.3*V107*0.92*(DB107-AA107)</f>
        <v>0</v>
      </c>
      <c r="AI107">
        <f>2*0.95*5.67E-8*(((DB107+$B$7)+273)^4-(AA107+273)^4)</f>
        <v>0</v>
      </c>
      <c r="AJ107">
        <f>Y107+AI107+AG107+AH107</f>
        <v>0</v>
      </c>
      <c r="AK107">
        <v>0</v>
      </c>
      <c r="AL107">
        <v>0</v>
      </c>
      <c r="AM107">
        <f>IF(AK107*$H$13&gt;=AO107,1.0,(AO107/(AO107-AK107*$H$13)))</f>
        <v>0</v>
      </c>
      <c r="AN107">
        <f>(AM107-1)*100</f>
        <v>0</v>
      </c>
      <c r="AO107">
        <f>MAX(0,($B$13+$C$13*DG107)/(1+$D$13*DG107)*CZ107/(DB107+273)*$E$13)</f>
        <v>0</v>
      </c>
      <c r="AP107" t="s">
        <v>777</v>
      </c>
      <c r="AQ107">
        <v>10459.8</v>
      </c>
      <c r="AR107">
        <v>625.1115384615385</v>
      </c>
      <c r="AS107">
        <v>2810.9</v>
      </c>
      <c r="AT107">
        <f>1-AR107/AS107</f>
        <v>0</v>
      </c>
      <c r="AU107">
        <v>-2.10341758896995</v>
      </c>
      <c r="AV107" t="s">
        <v>411</v>
      </c>
      <c r="AW107" t="s">
        <v>411</v>
      </c>
      <c r="AX107">
        <v>0</v>
      </c>
      <c r="AY107">
        <v>0</v>
      </c>
      <c r="AZ107">
        <f>1-AX107/AY107</f>
        <v>0</v>
      </c>
      <c r="BA107">
        <v>0.5</v>
      </c>
      <c r="BB107">
        <f>CK107</f>
        <v>0</v>
      </c>
      <c r="BC107">
        <f>P107</f>
        <v>0</v>
      </c>
      <c r="BD107">
        <f>AZ107*BA107*BB107</f>
        <v>0</v>
      </c>
      <c r="BE107">
        <f>(BC107-AU107)/BB107</f>
        <v>0</v>
      </c>
      <c r="BF107">
        <f>(AS107-AY107)/AY107</f>
        <v>0</v>
      </c>
      <c r="BG107">
        <f>AR107/(AT107+AR107/AY107)</f>
        <v>0</v>
      </c>
      <c r="BH107" t="s">
        <v>411</v>
      </c>
      <c r="BI107">
        <v>0</v>
      </c>
      <c r="BJ107">
        <f>IF(BI107&lt;&gt;0, BI107, BG107)</f>
        <v>0</v>
      </c>
      <c r="BK107">
        <f>1-BJ107/AY107</f>
        <v>0</v>
      </c>
      <c r="BL107">
        <f>(AY107-AX107)/(AY107-BJ107)</f>
        <v>0</v>
      </c>
      <c r="BM107">
        <f>(AS107-AY107)/(AS107-BJ107)</f>
        <v>0</v>
      </c>
      <c r="BN107">
        <f>(AY107-AX107)/(AY107-AR107)</f>
        <v>0</v>
      </c>
      <c r="BO107">
        <f>(AS107-AY107)/(AS107-AR107)</f>
        <v>0</v>
      </c>
      <c r="BP107">
        <f>(BL107*BJ107/AX107)</f>
        <v>0</v>
      </c>
      <c r="BQ107">
        <f>(1-BP107)</f>
        <v>0</v>
      </c>
      <c r="BR107" t="s">
        <v>411</v>
      </c>
      <c r="BS107" t="s">
        <v>411</v>
      </c>
      <c r="BT107" t="s">
        <v>411</v>
      </c>
      <c r="BU107" t="s">
        <v>411</v>
      </c>
      <c r="BV107" t="s">
        <v>411</v>
      </c>
      <c r="BW107" t="s">
        <v>411</v>
      </c>
      <c r="BX107" t="s">
        <v>411</v>
      </c>
      <c r="BY107" t="s">
        <v>411</v>
      </c>
      <c r="BZ107" t="s">
        <v>411</v>
      </c>
      <c r="CA107" t="s">
        <v>411</v>
      </c>
      <c r="CB107" t="s">
        <v>411</v>
      </c>
      <c r="CC107" t="s">
        <v>411</v>
      </c>
      <c r="CD107" t="s">
        <v>411</v>
      </c>
      <c r="CE107" t="s">
        <v>411</v>
      </c>
      <c r="CF107" t="s">
        <v>411</v>
      </c>
      <c r="CG107" t="s">
        <v>411</v>
      </c>
      <c r="CH107" t="s">
        <v>411</v>
      </c>
      <c r="CI107" t="s">
        <v>411</v>
      </c>
      <c r="CJ107">
        <f>$B$11*DH107+$C$11*DI107+$F$11*DT107*(1-DW107)</f>
        <v>0</v>
      </c>
      <c r="CK107">
        <f>CJ107*CL107</f>
        <v>0</v>
      </c>
      <c r="CL107">
        <f>($B$11*$D$9+$C$11*$D$9+$F$11*((EG107+DY107)/MAX(EG107+DY107+EH107, 0.1)*$I$9+EH107/MAX(EG107+DY107+EH107, 0.1)*$J$9))/($B$11+$C$11+$F$11)</f>
        <v>0</v>
      </c>
      <c r="CM107">
        <f>($B$11*$K$9+$C$11*$K$9+$F$11*((EG107+DY107)/MAX(EG107+DY107+EH107, 0.1)*$P$9+EH107/MAX(EG107+DY107+EH107, 0.1)*$Q$9))/($B$11+$C$11+$F$11)</f>
        <v>0</v>
      </c>
      <c r="CN107">
        <v>6</v>
      </c>
      <c r="CO107">
        <v>0.5</v>
      </c>
      <c r="CP107" t="s">
        <v>413</v>
      </c>
      <c r="CQ107">
        <v>2</v>
      </c>
      <c r="CR107">
        <v>1690566582.1</v>
      </c>
      <c r="CS107">
        <v>410.903</v>
      </c>
      <c r="CT107">
        <v>410.011</v>
      </c>
      <c r="CU107">
        <v>21.023</v>
      </c>
      <c r="CV107">
        <v>18.1391</v>
      </c>
      <c r="CW107">
        <v>409.774</v>
      </c>
      <c r="CX107">
        <v>20.7789</v>
      </c>
      <c r="CY107">
        <v>600.276</v>
      </c>
      <c r="CZ107">
        <v>101.252</v>
      </c>
      <c r="DA107">
        <v>0.100532</v>
      </c>
      <c r="DB107">
        <v>28.5993</v>
      </c>
      <c r="DC107">
        <v>28.0615</v>
      </c>
      <c r="DD107">
        <v>999.9</v>
      </c>
      <c r="DE107">
        <v>0</v>
      </c>
      <c r="DF107">
        <v>0</v>
      </c>
      <c r="DG107">
        <v>10012.5</v>
      </c>
      <c r="DH107">
        <v>0</v>
      </c>
      <c r="DI107">
        <v>1978.11</v>
      </c>
      <c r="DJ107">
        <v>0.892914</v>
      </c>
      <c r="DK107">
        <v>419.728</v>
      </c>
      <c r="DL107">
        <v>417.586</v>
      </c>
      <c r="DM107">
        <v>2.88388</v>
      </c>
      <c r="DN107">
        <v>410.011</v>
      </c>
      <c r="DO107">
        <v>18.1391</v>
      </c>
      <c r="DP107">
        <v>2.12863</v>
      </c>
      <c r="DQ107">
        <v>1.83663</v>
      </c>
      <c r="DR107">
        <v>18.4351</v>
      </c>
      <c r="DS107">
        <v>16.1021</v>
      </c>
      <c r="DT107">
        <v>0.0499931</v>
      </c>
      <c r="DU107">
        <v>0</v>
      </c>
      <c r="DV107">
        <v>0</v>
      </c>
      <c r="DW107">
        <v>0</v>
      </c>
      <c r="DX107">
        <v>623.11</v>
      </c>
      <c r="DY107">
        <v>0.0499931</v>
      </c>
      <c r="DZ107">
        <v>1188.01</v>
      </c>
      <c r="EA107">
        <v>-1.16</v>
      </c>
      <c r="EB107">
        <v>35.625</v>
      </c>
      <c r="EC107">
        <v>39.437</v>
      </c>
      <c r="ED107">
        <v>37.312</v>
      </c>
      <c r="EE107">
        <v>39</v>
      </c>
      <c r="EF107">
        <v>37.625</v>
      </c>
      <c r="EG107">
        <v>0</v>
      </c>
      <c r="EH107">
        <v>0</v>
      </c>
      <c r="EI107">
        <v>0</v>
      </c>
      <c r="EJ107">
        <v>127.2000000476837</v>
      </c>
      <c r="EK107">
        <v>0</v>
      </c>
      <c r="EL107">
        <v>625.1115384615385</v>
      </c>
      <c r="EM107">
        <v>-2.882735056929861</v>
      </c>
      <c r="EN107">
        <v>33.0153846749908</v>
      </c>
      <c r="EO107">
        <v>1183.954615384615</v>
      </c>
      <c r="EP107">
        <v>15</v>
      </c>
      <c r="EQ107">
        <v>1690566601.1</v>
      </c>
      <c r="ER107" t="s">
        <v>778</v>
      </c>
      <c r="ES107">
        <v>1690566601.1</v>
      </c>
      <c r="ET107">
        <v>1690566393.6</v>
      </c>
      <c r="EU107">
        <v>78</v>
      </c>
      <c r="EV107">
        <v>-0.001</v>
      </c>
      <c r="EW107">
        <v>0.023</v>
      </c>
      <c r="EX107">
        <v>1.129</v>
      </c>
      <c r="EY107">
        <v>0.159</v>
      </c>
      <c r="EZ107">
        <v>411</v>
      </c>
      <c r="FA107">
        <v>18</v>
      </c>
      <c r="FB107">
        <v>0.47</v>
      </c>
      <c r="FC107">
        <v>0.03</v>
      </c>
      <c r="FD107">
        <v>0.858079525</v>
      </c>
      <c r="FE107">
        <v>0.3265688442776727</v>
      </c>
      <c r="FF107">
        <v>0.05500713846447</v>
      </c>
      <c r="FG107">
        <v>1</v>
      </c>
      <c r="FH107">
        <v>410.8262333333333</v>
      </c>
      <c r="FI107">
        <v>0.5884671857616979</v>
      </c>
      <c r="FJ107">
        <v>0.04886558661835039</v>
      </c>
      <c r="FK107">
        <v>1</v>
      </c>
      <c r="FL107">
        <v>2.87406675</v>
      </c>
      <c r="FM107">
        <v>0.151493696060032</v>
      </c>
      <c r="FN107">
        <v>0.02204436746512591</v>
      </c>
      <c r="FO107">
        <v>1</v>
      </c>
      <c r="FP107">
        <v>20.91798666666667</v>
      </c>
      <c r="FQ107">
        <v>0.9946197997775196</v>
      </c>
      <c r="FR107">
        <v>0.07209832052289575</v>
      </c>
      <c r="FS107">
        <v>1</v>
      </c>
      <c r="FT107">
        <v>4</v>
      </c>
      <c r="FU107">
        <v>4</v>
      </c>
      <c r="FV107" t="s">
        <v>415</v>
      </c>
      <c r="FW107">
        <v>3.17318</v>
      </c>
      <c r="FX107">
        <v>2.7976</v>
      </c>
      <c r="FY107">
        <v>0.102074</v>
      </c>
      <c r="FZ107">
        <v>0.102613</v>
      </c>
      <c r="GA107">
        <v>0.108523</v>
      </c>
      <c r="GB107">
        <v>0.09874280000000001</v>
      </c>
      <c r="GC107">
        <v>27800.2</v>
      </c>
      <c r="GD107">
        <v>22165.3</v>
      </c>
      <c r="GE107">
        <v>28958.2</v>
      </c>
      <c r="GF107">
        <v>24214</v>
      </c>
      <c r="GG107">
        <v>32849.9</v>
      </c>
      <c r="GH107">
        <v>31856.8</v>
      </c>
      <c r="GI107">
        <v>39958.7</v>
      </c>
      <c r="GJ107">
        <v>39512.1</v>
      </c>
      <c r="GK107">
        <v>2.1134</v>
      </c>
      <c r="GL107">
        <v>1.78002</v>
      </c>
      <c r="GM107">
        <v>0.021562</v>
      </c>
      <c r="GN107">
        <v>0</v>
      </c>
      <c r="GO107">
        <v>27.7094</v>
      </c>
      <c r="GP107">
        <v>999.9</v>
      </c>
      <c r="GQ107">
        <v>50.7</v>
      </c>
      <c r="GR107">
        <v>36.9</v>
      </c>
      <c r="GS107">
        <v>31.3977</v>
      </c>
      <c r="GT107">
        <v>61.7859</v>
      </c>
      <c r="GU107">
        <v>32.504</v>
      </c>
      <c r="GV107">
        <v>1</v>
      </c>
      <c r="GW107">
        <v>0.359022</v>
      </c>
      <c r="GX107">
        <v>2.02096</v>
      </c>
      <c r="GY107">
        <v>20.265</v>
      </c>
      <c r="GZ107">
        <v>5.22193</v>
      </c>
      <c r="HA107">
        <v>11.9141</v>
      </c>
      <c r="HB107">
        <v>4.9631</v>
      </c>
      <c r="HC107">
        <v>3.29137</v>
      </c>
      <c r="HD107">
        <v>9999</v>
      </c>
      <c r="HE107">
        <v>9999</v>
      </c>
      <c r="HF107">
        <v>9999</v>
      </c>
      <c r="HG107">
        <v>999.9</v>
      </c>
      <c r="HH107">
        <v>1.87715</v>
      </c>
      <c r="HI107">
        <v>1.87546</v>
      </c>
      <c r="HJ107">
        <v>1.87424</v>
      </c>
      <c r="HK107">
        <v>1.87346</v>
      </c>
      <c r="HL107">
        <v>1.87485</v>
      </c>
      <c r="HM107">
        <v>1.86981</v>
      </c>
      <c r="HN107">
        <v>1.87397</v>
      </c>
      <c r="HO107">
        <v>1.87912</v>
      </c>
      <c r="HP107">
        <v>0</v>
      </c>
      <c r="HQ107">
        <v>0</v>
      </c>
      <c r="HR107">
        <v>0</v>
      </c>
      <c r="HS107">
        <v>0</v>
      </c>
      <c r="HT107" t="s">
        <v>416</v>
      </c>
      <c r="HU107" t="s">
        <v>417</v>
      </c>
      <c r="HV107" t="s">
        <v>418</v>
      </c>
      <c r="HW107" t="s">
        <v>419</v>
      </c>
      <c r="HX107" t="s">
        <v>419</v>
      </c>
      <c r="HY107" t="s">
        <v>418</v>
      </c>
      <c r="HZ107">
        <v>0</v>
      </c>
      <c r="IA107">
        <v>100</v>
      </c>
      <c r="IB107">
        <v>100</v>
      </c>
      <c r="IC107">
        <v>1.129</v>
      </c>
      <c r="ID107">
        <v>0.2441</v>
      </c>
      <c r="IE107">
        <v>1.023661481429889</v>
      </c>
      <c r="IF107">
        <v>0.0006505169527216642</v>
      </c>
      <c r="IG107">
        <v>-9.946525650119643E-07</v>
      </c>
      <c r="IH107">
        <v>9.726639054903232E-11</v>
      </c>
      <c r="II107">
        <v>-0.05643091683591211</v>
      </c>
      <c r="IJ107">
        <v>-0.001002495894158835</v>
      </c>
      <c r="IK107">
        <v>0.0007384742138202362</v>
      </c>
      <c r="IL107">
        <v>2.770066711642725E-07</v>
      </c>
      <c r="IM107">
        <v>0</v>
      </c>
      <c r="IN107">
        <v>1810</v>
      </c>
      <c r="IO107">
        <v>1</v>
      </c>
      <c r="IP107">
        <v>29</v>
      </c>
      <c r="IQ107">
        <v>1.8</v>
      </c>
      <c r="IR107">
        <v>3.1</v>
      </c>
      <c r="IS107">
        <v>1.07544</v>
      </c>
      <c r="IT107">
        <v>2.44751</v>
      </c>
      <c r="IU107">
        <v>1.42578</v>
      </c>
      <c r="IV107">
        <v>2.26562</v>
      </c>
      <c r="IW107">
        <v>1.54785</v>
      </c>
      <c r="IX107">
        <v>2.48047</v>
      </c>
      <c r="IY107">
        <v>39.9689</v>
      </c>
      <c r="IZ107">
        <v>13.6855</v>
      </c>
      <c r="JA107">
        <v>18</v>
      </c>
      <c r="JB107">
        <v>632.342</v>
      </c>
      <c r="JC107">
        <v>407.599</v>
      </c>
      <c r="JD107">
        <v>27.8568</v>
      </c>
      <c r="JE107">
        <v>31.5724</v>
      </c>
      <c r="JF107">
        <v>30.0013</v>
      </c>
      <c r="JG107">
        <v>31.5631</v>
      </c>
      <c r="JH107">
        <v>31.5072</v>
      </c>
      <c r="JI107">
        <v>21.5403</v>
      </c>
      <c r="JJ107">
        <v>39.0771</v>
      </c>
      <c r="JK107">
        <v>73.8789</v>
      </c>
      <c r="JL107">
        <v>27.8743</v>
      </c>
      <c r="JM107">
        <v>410</v>
      </c>
      <c r="JN107">
        <v>18.3843</v>
      </c>
      <c r="JO107">
        <v>94.3724</v>
      </c>
      <c r="JP107">
        <v>100.52</v>
      </c>
    </row>
    <row r="108" spans="1:276">
      <c r="A108">
        <v>92</v>
      </c>
      <c r="B108">
        <v>1690566709.1</v>
      </c>
      <c r="C108">
        <v>12667.09999990463</v>
      </c>
      <c r="D108" t="s">
        <v>779</v>
      </c>
      <c r="E108" t="s">
        <v>780</v>
      </c>
      <c r="F108" t="s">
        <v>407</v>
      </c>
      <c r="I108" t="s">
        <v>752</v>
      </c>
      <c r="K108" t="s">
        <v>753</v>
      </c>
      <c r="L108" t="s">
        <v>754</v>
      </c>
      <c r="M108">
        <v>1690566709.1</v>
      </c>
      <c r="N108">
        <f>(O108)/1000</f>
        <v>0</v>
      </c>
      <c r="O108">
        <f>1000*CY108*AM108*(CU108-CV108)/(100*CN108*(1000-AM108*CU108))</f>
        <v>0</v>
      </c>
      <c r="P108">
        <f>CY108*AM108*(CT108-CS108*(1000-AM108*CV108)/(1000-AM108*CU108))/(100*CN108)</f>
        <v>0</v>
      </c>
      <c r="Q108">
        <f>CS108 - IF(AM108&gt;1, P108*CN108*100.0/(AO108*DG108), 0)</f>
        <v>0</v>
      </c>
      <c r="R108">
        <f>((X108-N108/2)*Q108-P108)/(X108+N108/2)</f>
        <v>0</v>
      </c>
      <c r="S108">
        <f>R108*(CZ108+DA108)/1000.0</f>
        <v>0</v>
      </c>
      <c r="T108">
        <f>(CS108 - IF(AM108&gt;1, P108*CN108*100.0/(AO108*DG108), 0))*(CZ108+DA108)/1000.0</f>
        <v>0</v>
      </c>
      <c r="U108">
        <f>2.0/((1/W108-1/V108)+SIGN(W108)*SQRT((1/W108-1/V108)*(1/W108-1/V108) + 4*CO108/((CO108+1)*(CO108+1))*(2*1/W108*1/V108-1/V108*1/V108)))</f>
        <v>0</v>
      </c>
      <c r="V108">
        <f>IF(LEFT(CP108,1)&lt;&gt;"0",IF(LEFT(CP108,1)="1",3.0,CQ108),$D$5+$E$5*(DG108*CZ108/($K$5*1000))+$F$5*(DG108*CZ108/($K$5*1000))*MAX(MIN(CN108,$J$5),$I$5)*MAX(MIN(CN108,$J$5),$I$5)+$G$5*MAX(MIN(CN108,$J$5),$I$5)*(DG108*CZ108/($K$5*1000))+$H$5*(DG108*CZ108/($K$5*1000))*(DG108*CZ108/($K$5*1000)))</f>
        <v>0</v>
      </c>
      <c r="W108">
        <f>N108*(1000-(1000*0.61365*exp(17.502*AA108/(240.97+AA108))/(CZ108+DA108)+CU108)/2)/(1000*0.61365*exp(17.502*AA108/(240.97+AA108))/(CZ108+DA108)-CU108)</f>
        <v>0</v>
      </c>
      <c r="X108">
        <f>1/((CO108+1)/(U108/1.6)+1/(V108/1.37)) + CO108/((CO108+1)/(U108/1.6) + CO108/(V108/1.37))</f>
        <v>0</v>
      </c>
      <c r="Y108">
        <f>(CJ108*CM108)</f>
        <v>0</v>
      </c>
      <c r="Z108">
        <f>(DB108+(Y108+2*0.95*5.67E-8*(((DB108+$B$7)+273)^4-(DB108+273)^4)-44100*N108)/(1.84*29.3*V108+8*0.95*5.67E-8*(DB108+273)^3))</f>
        <v>0</v>
      </c>
      <c r="AA108">
        <f>($C$7*DC108+$D$7*DD108+$E$7*Z108)</f>
        <v>0</v>
      </c>
      <c r="AB108">
        <f>0.61365*exp(17.502*AA108/(240.97+AA108))</f>
        <v>0</v>
      </c>
      <c r="AC108">
        <f>(AD108/AE108*100)</f>
        <v>0</v>
      </c>
      <c r="AD108">
        <f>CU108*(CZ108+DA108)/1000</f>
        <v>0</v>
      </c>
      <c r="AE108">
        <f>0.61365*exp(17.502*DB108/(240.97+DB108))</f>
        <v>0</v>
      </c>
      <c r="AF108">
        <f>(AB108-CU108*(CZ108+DA108)/1000)</f>
        <v>0</v>
      </c>
      <c r="AG108">
        <f>(-N108*44100)</f>
        <v>0</v>
      </c>
      <c r="AH108">
        <f>2*29.3*V108*0.92*(DB108-AA108)</f>
        <v>0</v>
      </c>
      <c r="AI108">
        <f>2*0.95*5.67E-8*(((DB108+$B$7)+273)^4-(AA108+273)^4)</f>
        <v>0</v>
      </c>
      <c r="AJ108">
        <f>Y108+AI108+AG108+AH108</f>
        <v>0</v>
      </c>
      <c r="AK108">
        <v>0</v>
      </c>
      <c r="AL108">
        <v>0</v>
      </c>
      <c r="AM108">
        <f>IF(AK108*$H$13&gt;=AO108,1.0,(AO108/(AO108-AK108*$H$13)))</f>
        <v>0</v>
      </c>
      <c r="AN108">
        <f>(AM108-1)*100</f>
        <v>0</v>
      </c>
      <c r="AO108">
        <f>MAX(0,($B$13+$C$13*DG108)/(1+$D$13*DG108)*CZ108/(DB108+273)*$E$13)</f>
        <v>0</v>
      </c>
      <c r="AP108" t="s">
        <v>781</v>
      </c>
      <c r="AQ108">
        <v>10461.2</v>
      </c>
      <c r="AR108">
        <v>643.2204</v>
      </c>
      <c r="AS108">
        <v>2933.96</v>
      </c>
      <c r="AT108">
        <f>1-AR108/AS108</f>
        <v>0</v>
      </c>
      <c r="AU108">
        <v>-2.400329187257722</v>
      </c>
      <c r="AV108" t="s">
        <v>411</v>
      </c>
      <c r="AW108" t="s">
        <v>411</v>
      </c>
      <c r="AX108">
        <v>0</v>
      </c>
      <c r="AY108">
        <v>0</v>
      </c>
      <c r="AZ108">
        <f>1-AX108/AY108</f>
        <v>0</v>
      </c>
      <c r="BA108">
        <v>0.5</v>
      </c>
      <c r="BB108">
        <f>CK108</f>
        <v>0</v>
      </c>
      <c r="BC108">
        <f>P108</f>
        <v>0</v>
      </c>
      <c r="BD108">
        <f>AZ108*BA108*BB108</f>
        <v>0</v>
      </c>
      <c r="BE108">
        <f>(BC108-AU108)/BB108</f>
        <v>0</v>
      </c>
      <c r="BF108">
        <f>(AS108-AY108)/AY108</f>
        <v>0</v>
      </c>
      <c r="BG108">
        <f>AR108/(AT108+AR108/AY108)</f>
        <v>0</v>
      </c>
      <c r="BH108" t="s">
        <v>411</v>
      </c>
      <c r="BI108">
        <v>0</v>
      </c>
      <c r="BJ108">
        <f>IF(BI108&lt;&gt;0, BI108, BG108)</f>
        <v>0</v>
      </c>
      <c r="BK108">
        <f>1-BJ108/AY108</f>
        <v>0</v>
      </c>
      <c r="BL108">
        <f>(AY108-AX108)/(AY108-BJ108)</f>
        <v>0</v>
      </c>
      <c r="BM108">
        <f>(AS108-AY108)/(AS108-BJ108)</f>
        <v>0</v>
      </c>
      <c r="BN108">
        <f>(AY108-AX108)/(AY108-AR108)</f>
        <v>0</v>
      </c>
      <c r="BO108">
        <f>(AS108-AY108)/(AS108-AR108)</f>
        <v>0</v>
      </c>
      <c r="BP108">
        <f>(BL108*BJ108/AX108)</f>
        <v>0</v>
      </c>
      <c r="BQ108">
        <f>(1-BP108)</f>
        <v>0</v>
      </c>
      <c r="BR108" t="s">
        <v>411</v>
      </c>
      <c r="BS108" t="s">
        <v>411</v>
      </c>
      <c r="BT108" t="s">
        <v>411</v>
      </c>
      <c r="BU108" t="s">
        <v>411</v>
      </c>
      <c r="BV108" t="s">
        <v>411</v>
      </c>
      <c r="BW108" t="s">
        <v>411</v>
      </c>
      <c r="BX108" t="s">
        <v>411</v>
      </c>
      <c r="BY108" t="s">
        <v>411</v>
      </c>
      <c r="BZ108" t="s">
        <v>411</v>
      </c>
      <c r="CA108" t="s">
        <v>411</v>
      </c>
      <c r="CB108" t="s">
        <v>411</v>
      </c>
      <c r="CC108" t="s">
        <v>411</v>
      </c>
      <c r="CD108" t="s">
        <v>411</v>
      </c>
      <c r="CE108" t="s">
        <v>411</v>
      </c>
      <c r="CF108" t="s">
        <v>411</v>
      </c>
      <c r="CG108" t="s">
        <v>411</v>
      </c>
      <c r="CH108" t="s">
        <v>411</v>
      </c>
      <c r="CI108" t="s">
        <v>411</v>
      </c>
      <c r="CJ108">
        <f>$B$11*DH108+$C$11*DI108+$F$11*DT108*(1-DW108)</f>
        <v>0</v>
      </c>
      <c r="CK108">
        <f>CJ108*CL108</f>
        <v>0</v>
      </c>
      <c r="CL108">
        <f>($B$11*$D$9+$C$11*$D$9+$F$11*((EG108+DY108)/MAX(EG108+DY108+EH108, 0.1)*$I$9+EH108/MAX(EG108+DY108+EH108, 0.1)*$J$9))/($B$11+$C$11+$F$11)</f>
        <v>0</v>
      </c>
      <c r="CM108">
        <f>($B$11*$K$9+$C$11*$K$9+$F$11*((EG108+DY108)/MAX(EG108+DY108+EH108, 0.1)*$P$9+EH108/MAX(EG108+DY108+EH108, 0.1)*$Q$9))/($B$11+$C$11+$F$11)</f>
        <v>0</v>
      </c>
      <c r="CN108">
        <v>6</v>
      </c>
      <c r="CO108">
        <v>0.5</v>
      </c>
      <c r="CP108" t="s">
        <v>413</v>
      </c>
      <c r="CQ108">
        <v>2</v>
      </c>
      <c r="CR108">
        <v>1690566709.1</v>
      </c>
      <c r="CS108">
        <v>401.212</v>
      </c>
      <c r="CT108">
        <v>400.037</v>
      </c>
      <c r="CU108">
        <v>20.8319</v>
      </c>
      <c r="CV108">
        <v>17.8444</v>
      </c>
      <c r="CW108">
        <v>400.075</v>
      </c>
      <c r="CX108">
        <v>20.5934</v>
      </c>
      <c r="CY108">
        <v>600.302</v>
      </c>
      <c r="CZ108">
        <v>101.249</v>
      </c>
      <c r="DA108">
        <v>0.102889</v>
      </c>
      <c r="DB108">
        <v>28.4771</v>
      </c>
      <c r="DC108">
        <v>27.9921</v>
      </c>
      <c r="DD108">
        <v>999.9</v>
      </c>
      <c r="DE108">
        <v>0</v>
      </c>
      <c r="DF108">
        <v>0</v>
      </c>
      <c r="DG108">
        <v>9956.25</v>
      </c>
      <c r="DH108">
        <v>0</v>
      </c>
      <c r="DI108">
        <v>1975.03</v>
      </c>
      <c r="DJ108">
        <v>1.16837</v>
      </c>
      <c r="DK108">
        <v>409.741</v>
      </c>
      <c r="DL108">
        <v>407.305</v>
      </c>
      <c r="DM108">
        <v>2.98748</v>
      </c>
      <c r="DN108">
        <v>400.037</v>
      </c>
      <c r="DO108">
        <v>17.8444</v>
      </c>
      <c r="DP108">
        <v>2.10921</v>
      </c>
      <c r="DQ108">
        <v>1.80673</v>
      </c>
      <c r="DR108">
        <v>18.2889</v>
      </c>
      <c r="DS108">
        <v>15.8452</v>
      </c>
      <c r="DT108">
        <v>0.0499931</v>
      </c>
      <c r="DU108">
        <v>0</v>
      </c>
      <c r="DV108">
        <v>0</v>
      </c>
      <c r="DW108">
        <v>0</v>
      </c>
      <c r="DX108">
        <v>643.5599999999999</v>
      </c>
      <c r="DY108">
        <v>0.0499931</v>
      </c>
      <c r="DZ108">
        <v>1195.57</v>
      </c>
      <c r="EA108">
        <v>-0.5600000000000001</v>
      </c>
      <c r="EB108">
        <v>35.25</v>
      </c>
      <c r="EC108">
        <v>39.25</v>
      </c>
      <c r="ED108">
        <v>37</v>
      </c>
      <c r="EE108">
        <v>38.687</v>
      </c>
      <c r="EF108">
        <v>37.312</v>
      </c>
      <c r="EG108">
        <v>0</v>
      </c>
      <c r="EH108">
        <v>0</v>
      </c>
      <c r="EI108">
        <v>0</v>
      </c>
      <c r="EJ108">
        <v>126.1000001430511</v>
      </c>
      <c r="EK108">
        <v>0</v>
      </c>
      <c r="EL108">
        <v>643.2204</v>
      </c>
      <c r="EM108">
        <v>-2.703076961711575</v>
      </c>
      <c r="EN108">
        <v>44.08615383674148</v>
      </c>
      <c r="EO108">
        <v>1191.2672</v>
      </c>
      <c r="EP108">
        <v>15</v>
      </c>
      <c r="EQ108">
        <v>1690566727.1</v>
      </c>
      <c r="ER108" t="s">
        <v>782</v>
      </c>
      <c r="ES108">
        <v>1690566727.1</v>
      </c>
      <c r="ET108">
        <v>1690566393.6</v>
      </c>
      <c r="EU108">
        <v>79</v>
      </c>
      <c r="EV108">
        <v>0.006</v>
      </c>
      <c r="EW108">
        <v>0.023</v>
      </c>
      <c r="EX108">
        <v>1.137</v>
      </c>
      <c r="EY108">
        <v>0.159</v>
      </c>
      <c r="EZ108">
        <v>400</v>
      </c>
      <c r="FA108">
        <v>18</v>
      </c>
      <c r="FB108">
        <v>0.32</v>
      </c>
      <c r="FC108">
        <v>0.03</v>
      </c>
      <c r="FD108">
        <v>1.149979</v>
      </c>
      <c r="FE108">
        <v>0.1883972983114407</v>
      </c>
      <c r="FF108">
        <v>0.03217606344784892</v>
      </c>
      <c r="FG108">
        <v>1</v>
      </c>
      <c r="FH108">
        <v>401.1208</v>
      </c>
      <c r="FI108">
        <v>0.1506740823138943</v>
      </c>
      <c r="FJ108">
        <v>0.02580361731747175</v>
      </c>
      <c r="FK108">
        <v>1</v>
      </c>
      <c r="FL108">
        <v>2.995092</v>
      </c>
      <c r="FM108">
        <v>-0.4572421013133159</v>
      </c>
      <c r="FN108">
        <v>0.04813151359556438</v>
      </c>
      <c r="FO108">
        <v>1</v>
      </c>
      <c r="FP108">
        <v>20.77050000000001</v>
      </c>
      <c r="FQ108">
        <v>0.4906625139043139</v>
      </c>
      <c r="FR108">
        <v>0.03548781950660463</v>
      </c>
      <c r="FS108">
        <v>1</v>
      </c>
      <c r="FT108">
        <v>4</v>
      </c>
      <c r="FU108">
        <v>4</v>
      </c>
      <c r="FV108" t="s">
        <v>415</v>
      </c>
      <c r="FW108">
        <v>3.17324</v>
      </c>
      <c r="FX108">
        <v>2.79946</v>
      </c>
      <c r="FY108">
        <v>0.100204</v>
      </c>
      <c r="FZ108">
        <v>0.100681</v>
      </c>
      <c r="GA108">
        <v>0.107827</v>
      </c>
      <c r="GB108">
        <v>0.0975934</v>
      </c>
      <c r="GC108">
        <v>27859.4</v>
      </c>
      <c r="GD108">
        <v>22214</v>
      </c>
      <c r="GE108">
        <v>28959.5</v>
      </c>
      <c r="GF108">
        <v>24215.2</v>
      </c>
      <c r="GG108">
        <v>32877.3</v>
      </c>
      <c r="GH108">
        <v>31899.2</v>
      </c>
      <c r="GI108">
        <v>39960.6</v>
      </c>
      <c r="GJ108">
        <v>39514.1</v>
      </c>
      <c r="GK108">
        <v>2.114</v>
      </c>
      <c r="GL108">
        <v>1.77855</v>
      </c>
      <c r="GM108">
        <v>0.00280514</v>
      </c>
      <c r="GN108">
        <v>0</v>
      </c>
      <c r="GO108">
        <v>27.9463</v>
      </c>
      <c r="GP108">
        <v>999.9</v>
      </c>
      <c r="GQ108">
        <v>49.5</v>
      </c>
      <c r="GR108">
        <v>36.9</v>
      </c>
      <c r="GS108">
        <v>30.6568</v>
      </c>
      <c r="GT108">
        <v>62.4359</v>
      </c>
      <c r="GU108">
        <v>32.512</v>
      </c>
      <c r="GV108">
        <v>1</v>
      </c>
      <c r="GW108">
        <v>0.351512</v>
      </c>
      <c r="GX108">
        <v>0.7602640000000001</v>
      </c>
      <c r="GY108">
        <v>20.2792</v>
      </c>
      <c r="GZ108">
        <v>5.22627</v>
      </c>
      <c r="HA108">
        <v>11.9141</v>
      </c>
      <c r="HB108">
        <v>4.9637</v>
      </c>
      <c r="HC108">
        <v>3.292</v>
      </c>
      <c r="HD108">
        <v>9999</v>
      </c>
      <c r="HE108">
        <v>9999</v>
      </c>
      <c r="HF108">
        <v>9999</v>
      </c>
      <c r="HG108">
        <v>999.9</v>
      </c>
      <c r="HH108">
        <v>1.87714</v>
      </c>
      <c r="HI108">
        <v>1.87546</v>
      </c>
      <c r="HJ108">
        <v>1.87424</v>
      </c>
      <c r="HK108">
        <v>1.87346</v>
      </c>
      <c r="HL108">
        <v>1.87485</v>
      </c>
      <c r="HM108">
        <v>1.86981</v>
      </c>
      <c r="HN108">
        <v>1.87393</v>
      </c>
      <c r="HO108">
        <v>1.87911</v>
      </c>
      <c r="HP108">
        <v>0</v>
      </c>
      <c r="HQ108">
        <v>0</v>
      </c>
      <c r="HR108">
        <v>0</v>
      </c>
      <c r="HS108">
        <v>0</v>
      </c>
      <c r="HT108" t="s">
        <v>416</v>
      </c>
      <c r="HU108" t="s">
        <v>417</v>
      </c>
      <c r="HV108" t="s">
        <v>418</v>
      </c>
      <c r="HW108" t="s">
        <v>419</v>
      </c>
      <c r="HX108" t="s">
        <v>419</v>
      </c>
      <c r="HY108" t="s">
        <v>418</v>
      </c>
      <c r="HZ108">
        <v>0</v>
      </c>
      <c r="IA108">
        <v>100</v>
      </c>
      <c r="IB108">
        <v>100</v>
      </c>
      <c r="IC108">
        <v>1.137</v>
      </c>
      <c r="ID108">
        <v>0.2385</v>
      </c>
      <c r="IE108">
        <v>1.022904515127289</v>
      </c>
      <c r="IF108">
        <v>0.0006505169527216642</v>
      </c>
      <c r="IG108">
        <v>-9.946525650119643E-07</v>
      </c>
      <c r="IH108">
        <v>9.726639054903232E-11</v>
      </c>
      <c r="II108">
        <v>-0.05643091683591211</v>
      </c>
      <c r="IJ108">
        <v>-0.001002495894158835</v>
      </c>
      <c r="IK108">
        <v>0.0007384742138202362</v>
      </c>
      <c r="IL108">
        <v>2.770066711642725E-07</v>
      </c>
      <c r="IM108">
        <v>0</v>
      </c>
      <c r="IN108">
        <v>1810</v>
      </c>
      <c r="IO108">
        <v>1</v>
      </c>
      <c r="IP108">
        <v>29</v>
      </c>
      <c r="IQ108">
        <v>1.8</v>
      </c>
      <c r="IR108">
        <v>5.3</v>
      </c>
      <c r="IS108">
        <v>1.05347</v>
      </c>
      <c r="IT108">
        <v>2.44507</v>
      </c>
      <c r="IU108">
        <v>1.42578</v>
      </c>
      <c r="IV108">
        <v>2.2644</v>
      </c>
      <c r="IW108">
        <v>1.54785</v>
      </c>
      <c r="IX108">
        <v>2.50122</v>
      </c>
      <c r="IY108">
        <v>39.7925</v>
      </c>
      <c r="IZ108">
        <v>13.6592</v>
      </c>
      <c r="JA108">
        <v>18</v>
      </c>
      <c r="JB108">
        <v>632.989</v>
      </c>
      <c r="JC108">
        <v>406.92</v>
      </c>
      <c r="JD108">
        <v>27.1104</v>
      </c>
      <c r="JE108">
        <v>31.5878</v>
      </c>
      <c r="JF108">
        <v>30.0005</v>
      </c>
      <c r="JG108">
        <v>31.5824</v>
      </c>
      <c r="JH108">
        <v>31.5303</v>
      </c>
      <c r="JI108">
        <v>21.1174</v>
      </c>
      <c r="JJ108">
        <v>39.1225</v>
      </c>
      <c r="JK108">
        <v>68.68210000000001</v>
      </c>
      <c r="JL108">
        <v>27.0962</v>
      </c>
      <c r="JM108">
        <v>400</v>
      </c>
      <c r="JN108">
        <v>17.8992</v>
      </c>
      <c r="JO108">
        <v>94.3767</v>
      </c>
      <c r="JP108">
        <v>100.525</v>
      </c>
    </row>
    <row r="109" spans="1:276">
      <c r="A109">
        <v>93</v>
      </c>
      <c r="B109">
        <v>1690566812.1</v>
      </c>
      <c r="C109">
        <v>12770.09999990463</v>
      </c>
      <c r="D109" t="s">
        <v>783</v>
      </c>
      <c r="E109" t="s">
        <v>784</v>
      </c>
      <c r="F109" t="s">
        <v>407</v>
      </c>
      <c r="I109" t="s">
        <v>752</v>
      </c>
      <c r="K109" t="s">
        <v>753</v>
      </c>
      <c r="L109" t="s">
        <v>754</v>
      </c>
      <c r="M109">
        <v>1690566812.1</v>
      </c>
      <c r="N109">
        <f>(O109)/1000</f>
        <v>0</v>
      </c>
      <c r="O109">
        <f>1000*CY109*AM109*(CU109-CV109)/(100*CN109*(1000-AM109*CU109))</f>
        <v>0</v>
      </c>
      <c r="P109">
        <f>CY109*AM109*(CT109-CS109*(1000-AM109*CV109)/(1000-AM109*CU109))/(100*CN109)</f>
        <v>0</v>
      </c>
      <c r="Q109">
        <f>CS109 - IF(AM109&gt;1, P109*CN109*100.0/(AO109*DG109), 0)</f>
        <v>0</v>
      </c>
      <c r="R109">
        <f>((X109-N109/2)*Q109-P109)/(X109+N109/2)</f>
        <v>0</v>
      </c>
      <c r="S109">
        <f>R109*(CZ109+DA109)/1000.0</f>
        <v>0</v>
      </c>
      <c r="T109">
        <f>(CS109 - IF(AM109&gt;1, P109*CN109*100.0/(AO109*DG109), 0))*(CZ109+DA109)/1000.0</f>
        <v>0</v>
      </c>
      <c r="U109">
        <f>2.0/((1/W109-1/V109)+SIGN(W109)*SQRT((1/W109-1/V109)*(1/W109-1/V109) + 4*CO109/((CO109+1)*(CO109+1))*(2*1/W109*1/V109-1/V109*1/V109)))</f>
        <v>0</v>
      </c>
      <c r="V109">
        <f>IF(LEFT(CP109,1)&lt;&gt;"0",IF(LEFT(CP109,1)="1",3.0,CQ109),$D$5+$E$5*(DG109*CZ109/($K$5*1000))+$F$5*(DG109*CZ109/($K$5*1000))*MAX(MIN(CN109,$J$5),$I$5)*MAX(MIN(CN109,$J$5),$I$5)+$G$5*MAX(MIN(CN109,$J$5),$I$5)*(DG109*CZ109/($K$5*1000))+$H$5*(DG109*CZ109/($K$5*1000))*(DG109*CZ109/($K$5*1000)))</f>
        <v>0</v>
      </c>
      <c r="W109">
        <f>N109*(1000-(1000*0.61365*exp(17.502*AA109/(240.97+AA109))/(CZ109+DA109)+CU109)/2)/(1000*0.61365*exp(17.502*AA109/(240.97+AA109))/(CZ109+DA109)-CU109)</f>
        <v>0</v>
      </c>
      <c r="X109">
        <f>1/((CO109+1)/(U109/1.6)+1/(V109/1.37)) + CO109/((CO109+1)/(U109/1.6) + CO109/(V109/1.37))</f>
        <v>0</v>
      </c>
      <c r="Y109">
        <f>(CJ109*CM109)</f>
        <v>0</v>
      </c>
      <c r="Z109">
        <f>(DB109+(Y109+2*0.95*5.67E-8*(((DB109+$B$7)+273)^4-(DB109+273)^4)-44100*N109)/(1.84*29.3*V109+8*0.95*5.67E-8*(DB109+273)^3))</f>
        <v>0</v>
      </c>
      <c r="AA109">
        <f>($C$7*DC109+$D$7*DD109+$E$7*Z109)</f>
        <v>0</v>
      </c>
      <c r="AB109">
        <f>0.61365*exp(17.502*AA109/(240.97+AA109))</f>
        <v>0</v>
      </c>
      <c r="AC109">
        <f>(AD109/AE109*100)</f>
        <v>0</v>
      </c>
      <c r="AD109">
        <f>CU109*(CZ109+DA109)/1000</f>
        <v>0</v>
      </c>
      <c r="AE109">
        <f>0.61365*exp(17.502*DB109/(240.97+DB109))</f>
        <v>0</v>
      </c>
      <c r="AF109">
        <f>(AB109-CU109*(CZ109+DA109)/1000)</f>
        <v>0</v>
      </c>
      <c r="AG109">
        <f>(-N109*44100)</f>
        <v>0</v>
      </c>
      <c r="AH109">
        <f>2*29.3*V109*0.92*(DB109-AA109)</f>
        <v>0</v>
      </c>
      <c r="AI109">
        <f>2*0.95*5.67E-8*(((DB109+$B$7)+273)^4-(AA109+273)^4)</f>
        <v>0</v>
      </c>
      <c r="AJ109">
        <f>Y109+AI109+AG109+AH109</f>
        <v>0</v>
      </c>
      <c r="AK109">
        <v>0</v>
      </c>
      <c r="AL109">
        <v>0</v>
      </c>
      <c r="AM109">
        <f>IF(AK109*$H$13&gt;=AO109,1.0,(AO109/(AO109-AK109*$H$13)))</f>
        <v>0</v>
      </c>
      <c r="AN109">
        <f>(AM109-1)*100</f>
        <v>0</v>
      </c>
      <c r="AO109">
        <f>MAX(0,($B$13+$C$13*DG109)/(1+$D$13*DG109)*CZ109/(DB109+273)*$E$13)</f>
        <v>0</v>
      </c>
      <c r="AP109" t="s">
        <v>785</v>
      </c>
      <c r="AQ109">
        <v>10462</v>
      </c>
      <c r="AR109">
        <v>652.0684</v>
      </c>
      <c r="AS109">
        <v>3010.9</v>
      </c>
      <c r="AT109">
        <f>1-AR109/AS109</f>
        <v>0</v>
      </c>
      <c r="AU109">
        <v>-2.404084811131149</v>
      </c>
      <c r="AV109" t="s">
        <v>411</v>
      </c>
      <c r="AW109" t="s">
        <v>411</v>
      </c>
      <c r="AX109">
        <v>0</v>
      </c>
      <c r="AY109">
        <v>0</v>
      </c>
      <c r="AZ109">
        <f>1-AX109/AY109</f>
        <v>0</v>
      </c>
      <c r="BA109">
        <v>0.5</v>
      </c>
      <c r="BB109">
        <f>CK109</f>
        <v>0</v>
      </c>
      <c r="BC109">
        <f>P109</f>
        <v>0</v>
      </c>
      <c r="BD109">
        <f>AZ109*BA109*BB109</f>
        <v>0</v>
      </c>
      <c r="BE109">
        <f>(BC109-AU109)/BB109</f>
        <v>0</v>
      </c>
      <c r="BF109">
        <f>(AS109-AY109)/AY109</f>
        <v>0</v>
      </c>
      <c r="BG109">
        <f>AR109/(AT109+AR109/AY109)</f>
        <v>0</v>
      </c>
      <c r="BH109" t="s">
        <v>411</v>
      </c>
      <c r="BI109">
        <v>0</v>
      </c>
      <c r="BJ109">
        <f>IF(BI109&lt;&gt;0, BI109, BG109)</f>
        <v>0</v>
      </c>
      <c r="BK109">
        <f>1-BJ109/AY109</f>
        <v>0</v>
      </c>
      <c r="BL109">
        <f>(AY109-AX109)/(AY109-BJ109)</f>
        <v>0</v>
      </c>
      <c r="BM109">
        <f>(AS109-AY109)/(AS109-BJ109)</f>
        <v>0</v>
      </c>
      <c r="BN109">
        <f>(AY109-AX109)/(AY109-AR109)</f>
        <v>0</v>
      </c>
      <c r="BO109">
        <f>(AS109-AY109)/(AS109-AR109)</f>
        <v>0</v>
      </c>
      <c r="BP109">
        <f>(BL109*BJ109/AX109)</f>
        <v>0</v>
      </c>
      <c r="BQ109">
        <f>(1-BP109)</f>
        <v>0</v>
      </c>
      <c r="BR109" t="s">
        <v>411</v>
      </c>
      <c r="BS109" t="s">
        <v>411</v>
      </c>
      <c r="BT109" t="s">
        <v>411</v>
      </c>
      <c r="BU109" t="s">
        <v>411</v>
      </c>
      <c r="BV109" t="s">
        <v>411</v>
      </c>
      <c r="BW109" t="s">
        <v>411</v>
      </c>
      <c r="BX109" t="s">
        <v>411</v>
      </c>
      <c r="BY109" t="s">
        <v>411</v>
      </c>
      <c r="BZ109" t="s">
        <v>411</v>
      </c>
      <c r="CA109" t="s">
        <v>411</v>
      </c>
      <c r="CB109" t="s">
        <v>411</v>
      </c>
      <c r="CC109" t="s">
        <v>411</v>
      </c>
      <c r="CD109" t="s">
        <v>411</v>
      </c>
      <c r="CE109" t="s">
        <v>411</v>
      </c>
      <c r="CF109" t="s">
        <v>411</v>
      </c>
      <c r="CG109" t="s">
        <v>411</v>
      </c>
      <c r="CH109" t="s">
        <v>411</v>
      </c>
      <c r="CI109" t="s">
        <v>411</v>
      </c>
      <c r="CJ109">
        <f>$B$11*DH109+$C$11*DI109+$F$11*DT109*(1-DW109)</f>
        <v>0</v>
      </c>
      <c r="CK109">
        <f>CJ109*CL109</f>
        <v>0</v>
      </c>
      <c r="CL109">
        <f>($B$11*$D$9+$C$11*$D$9+$F$11*((EG109+DY109)/MAX(EG109+DY109+EH109, 0.1)*$I$9+EH109/MAX(EG109+DY109+EH109, 0.1)*$J$9))/($B$11+$C$11+$F$11)</f>
        <v>0</v>
      </c>
      <c r="CM109">
        <f>($B$11*$K$9+$C$11*$K$9+$F$11*((EG109+DY109)/MAX(EG109+DY109+EH109, 0.1)*$P$9+EH109/MAX(EG109+DY109+EH109, 0.1)*$Q$9))/($B$11+$C$11+$F$11)</f>
        <v>0</v>
      </c>
      <c r="CN109">
        <v>6</v>
      </c>
      <c r="CO109">
        <v>0.5</v>
      </c>
      <c r="CP109" t="s">
        <v>413</v>
      </c>
      <c r="CQ109">
        <v>2</v>
      </c>
      <c r="CR109">
        <v>1690566812.1</v>
      </c>
      <c r="CS109">
        <v>301.522</v>
      </c>
      <c r="CT109">
        <v>299.952</v>
      </c>
      <c r="CU109">
        <v>20.9824</v>
      </c>
      <c r="CV109">
        <v>18.2766</v>
      </c>
      <c r="CW109">
        <v>300.35</v>
      </c>
      <c r="CX109">
        <v>20.7395</v>
      </c>
      <c r="CY109">
        <v>600.1849999999999</v>
      </c>
      <c r="CZ109">
        <v>101.255</v>
      </c>
      <c r="DA109">
        <v>0.09949620000000001</v>
      </c>
      <c r="DB109">
        <v>28.4062</v>
      </c>
      <c r="DC109">
        <v>27.9376</v>
      </c>
      <c r="DD109">
        <v>999.9</v>
      </c>
      <c r="DE109">
        <v>0</v>
      </c>
      <c r="DF109">
        <v>0</v>
      </c>
      <c r="DG109">
        <v>10011.9</v>
      </c>
      <c r="DH109">
        <v>0</v>
      </c>
      <c r="DI109">
        <v>1976.55</v>
      </c>
      <c r="DJ109">
        <v>1.53564</v>
      </c>
      <c r="DK109">
        <v>307.949</v>
      </c>
      <c r="DL109">
        <v>305.536</v>
      </c>
      <c r="DM109">
        <v>2.70578</v>
      </c>
      <c r="DN109">
        <v>299.952</v>
      </c>
      <c r="DO109">
        <v>18.2766</v>
      </c>
      <c r="DP109">
        <v>2.12457</v>
      </c>
      <c r="DQ109">
        <v>1.85059</v>
      </c>
      <c r="DR109">
        <v>18.4046</v>
      </c>
      <c r="DS109">
        <v>16.2208</v>
      </c>
      <c r="DT109">
        <v>0.0499931</v>
      </c>
      <c r="DU109">
        <v>0</v>
      </c>
      <c r="DV109">
        <v>0</v>
      </c>
      <c r="DW109">
        <v>0</v>
      </c>
      <c r="DX109">
        <v>649.49</v>
      </c>
      <c r="DY109">
        <v>0.0499931</v>
      </c>
      <c r="DZ109">
        <v>1181.15</v>
      </c>
      <c r="EA109">
        <v>-0.65</v>
      </c>
      <c r="EB109">
        <v>35.125</v>
      </c>
      <c r="EC109">
        <v>39.062</v>
      </c>
      <c r="ED109">
        <v>36.75</v>
      </c>
      <c r="EE109">
        <v>38.625</v>
      </c>
      <c r="EF109">
        <v>37.125</v>
      </c>
      <c r="EG109">
        <v>0</v>
      </c>
      <c r="EH109">
        <v>0</v>
      </c>
      <c r="EI109">
        <v>0</v>
      </c>
      <c r="EJ109">
        <v>102.1000001430511</v>
      </c>
      <c r="EK109">
        <v>0</v>
      </c>
      <c r="EL109">
        <v>652.0684</v>
      </c>
      <c r="EM109">
        <v>-13.94923085769256</v>
      </c>
      <c r="EN109">
        <v>42.37692296627179</v>
      </c>
      <c r="EO109">
        <v>1181.0208</v>
      </c>
      <c r="EP109">
        <v>15</v>
      </c>
      <c r="EQ109">
        <v>1690566829.1</v>
      </c>
      <c r="ER109" t="s">
        <v>786</v>
      </c>
      <c r="ES109">
        <v>1690566829.1</v>
      </c>
      <c r="ET109">
        <v>1690566393.6</v>
      </c>
      <c r="EU109">
        <v>80</v>
      </c>
      <c r="EV109">
        <v>0.034</v>
      </c>
      <c r="EW109">
        <v>0.023</v>
      </c>
      <c r="EX109">
        <v>1.172</v>
      </c>
      <c r="EY109">
        <v>0.159</v>
      </c>
      <c r="EZ109">
        <v>300</v>
      </c>
      <c r="FA109">
        <v>18</v>
      </c>
      <c r="FB109">
        <v>0.49</v>
      </c>
      <c r="FC109">
        <v>0.03</v>
      </c>
      <c r="FD109">
        <v>1.47991675</v>
      </c>
      <c r="FE109">
        <v>0.4414945215759835</v>
      </c>
      <c r="FF109">
        <v>0.05696596244194862</v>
      </c>
      <c r="FG109">
        <v>1</v>
      </c>
      <c r="FH109">
        <v>301.4516333333333</v>
      </c>
      <c r="FI109">
        <v>0.4016996662956023</v>
      </c>
      <c r="FJ109">
        <v>0.05029544931922358</v>
      </c>
      <c r="FK109">
        <v>1</v>
      </c>
      <c r="FL109">
        <v>2.65165525</v>
      </c>
      <c r="FM109">
        <v>0.4313550844277582</v>
      </c>
      <c r="FN109">
        <v>0.04329991108463734</v>
      </c>
      <c r="FO109">
        <v>1</v>
      </c>
      <c r="FP109">
        <v>20.86472666666667</v>
      </c>
      <c r="FQ109">
        <v>0.9504266963292554</v>
      </c>
      <c r="FR109">
        <v>0.06883453074019051</v>
      </c>
      <c r="FS109">
        <v>1</v>
      </c>
      <c r="FT109">
        <v>4</v>
      </c>
      <c r="FU109">
        <v>4</v>
      </c>
      <c r="FV109" t="s">
        <v>415</v>
      </c>
      <c r="FW109">
        <v>3.17292</v>
      </c>
      <c r="FX109">
        <v>2.79656</v>
      </c>
      <c r="FY109">
        <v>0.0797486</v>
      </c>
      <c r="FZ109">
        <v>0.08006630000000001</v>
      </c>
      <c r="GA109">
        <v>0.108364</v>
      </c>
      <c r="GB109">
        <v>0.0992599</v>
      </c>
      <c r="GC109">
        <v>28490</v>
      </c>
      <c r="GD109">
        <v>22721</v>
      </c>
      <c r="GE109">
        <v>28956.6</v>
      </c>
      <c r="GF109">
        <v>24212.6</v>
      </c>
      <c r="GG109">
        <v>32853.7</v>
      </c>
      <c r="GH109">
        <v>31835.9</v>
      </c>
      <c r="GI109">
        <v>39957</v>
      </c>
      <c r="GJ109">
        <v>39510</v>
      </c>
      <c r="GK109">
        <v>2.1132</v>
      </c>
      <c r="GL109">
        <v>1.77845</v>
      </c>
      <c r="GM109">
        <v>-0.00252947</v>
      </c>
      <c r="GN109">
        <v>0</v>
      </c>
      <c r="GO109">
        <v>27.9789</v>
      </c>
      <c r="GP109">
        <v>999.9</v>
      </c>
      <c r="GQ109">
        <v>48.2</v>
      </c>
      <c r="GR109">
        <v>37</v>
      </c>
      <c r="GS109">
        <v>30.0132</v>
      </c>
      <c r="GT109">
        <v>62.2759</v>
      </c>
      <c r="GU109">
        <v>32.7284</v>
      </c>
      <c r="GV109">
        <v>1</v>
      </c>
      <c r="GW109">
        <v>0.355297</v>
      </c>
      <c r="GX109">
        <v>0.616367</v>
      </c>
      <c r="GY109">
        <v>20.2791</v>
      </c>
      <c r="GZ109">
        <v>5.22223</v>
      </c>
      <c r="HA109">
        <v>11.9141</v>
      </c>
      <c r="HB109">
        <v>4.9631</v>
      </c>
      <c r="HC109">
        <v>3.29133</v>
      </c>
      <c r="HD109">
        <v>9999</v>
      </c>
      <c r="HE109">
        <v>9999</v>
      </c>
      <c r="HF109">
        <v>9999</v>
      </c>
      <c r="HG109">
        <v>999.9</v>
      </c>
      <c r="HH109">
        <v>1.87714</v>
      </c>
      <c r="HI109">
        <v>1.87546</v>
      </c>
      <c r="HJ109">
        <v>1.87424</v>
      </c>
      <c r="HK109">
        <v>1.87346</v>
      </c>
      <c r="HL109">
        <v>1.87486</v>
      </c>
      <c r="HM109">
        <v>1.86981</v>
      </c>
      <c r="HN109">
        <v>1.87395</v>
      </c>
      <c r="HO109">
        <v>1.8791</v>
      </c>
      <c r="HP109">
        <v>0</v>
      </c>
      <c r="HQ109">
        <v>0</v>
      </c>
      <c r="HR109">
        <v>0</v>
      </c>
      <c r="HS109">
        <v>0</v>
      </c>
      <c r="HT109" t="s">
        <v>416</v>
      </c>
      <c r="HU109" t="s">
        <v>417</v>
      </c>
      <c r="HV109" t="s">
        <v>418</v>
      </c>
      <c r="HW109" t="s">
        <v>419</v>
      </c>
      <c r="HX109" t="s">
        <v>419</v>
      </c>
      <c r="HY109" t="s">
        <v>418</v>
      </c>
      <c r="HZ109">
        <v>0</v>
      </c>
      <c r="IA109">
        <v>100</v>
      </c>
      <c r="IB109">
        <v>100</v>
      </c>
      <c r="IC109">
        <v>1.172</v>
      </c>
      <c r="ID109">
        <v>0.2429</v>
      </c>
      <c r="IE109">
        <v>1.029258906645068</v>
      </c>
      <c r="IF109">
        <v>0.0006505169527216642</v>
      </c>
      <c r="IG109">
        <v>-9.946525650119643E-07</v>
      </c>
      <c r="IH109">
        <v>9.726639054903232E-11</v>
      </c>
      <c r="II109">
        <v>-0.05643091683591211</v>
      </c>
      <c r="IJ109">
        <v>-0.001002495894158835</v>
      </c>
      <c r="IK109">
        <v>0.0007384742138202362</v>
      </c>
      <c r="IL109">
        <v>2.770066711642725E-07</v>
      </c>
      <c r="IM109">
        <v>0</v>
      </c>
      <c r="IN109">
        <v>1810</v>
      </c>
      <c r="IO109">
        <v>1</v>
      </c>
      <c r="IP109">
        <v>29</v>
      </c>
      <c r="IQ109">
        <v>1.4</v>
      </c>
      <c r="IR109">
        <v>7</v>
      </c>
      <c r="IS109">
        <v>0.837402</v>
      </c>
      <c r="IT109">
        <v>2.45605</v>
      </c>
      <c r="IU109">
        <v>1.42578</v>
      </c>
      <c r="IV109">
        <v>2.26562</v>
      </c>
      <c r="IW109">
        <v>1.54785</v>
      </c>
      <c r="IX109">
        <v>2.40845</v>
      </c>
      <c r="IY109">
        <v>39.868</v>
      </c>
      <c r="IZ109">
        <v>13.6242</v>
      </c>
      <c r="JA109">
        <v>18</v>
      </c>
      <c r="JB109">
        <v>632.78</v>
      </c>
      <c r="JC109">
        <v>407.127</v>
      </c>
      <c r="JD109">
        <v>27.0977</v>
      </c>
      <c r="JE109">
        <v>31.6274</v>
      </c>
      <c r="JF109">
        <v>30.0002</v>
      </c>
      <c r="JG109">
        <v>31.6225</v>
      </c>
      <c r="JH109">
        <v>31.5709</v>
      </c>
      <c r="JI109">
        <v>16.7769</v>
      </c>
      <c r="JJ109">
        <v>36.033</v>
      </c>
      <c r="JK109">
        <v>63.6907</v>
      </c>
      <c r="JL109">
        <v>27.1301</v>
      </c>
      <c r="JM109">
        <v>300</v>
      </c>
      <c r="JN109">
        <v>18.2602</v>
      </c>
      <c r="JO109">
        <v>94.3678</v>
      </c>
      <c r="JP109">
        <v>100.515</v>
      </c>
    </row>
    <row r="110" spans="1:276">
      <c r="A110">
        <v>94</v>
      </c>
      <c r="B110">
        <v>1690566914.1</v>
      </c>
      <c r="C110">
        <v>12872.09999990463</v>
      </c>
      <c r="D110" t="s">
        <v>787</v>
      </c>
      <c r="E110" t="s">
        <v>788</v>
      </c>
      <c r="F110" t="s">
        <v>407</v>
      </c>
      <c r="I110" t="s">
        <v>752</v>
      </c>
      <c r="K110" t="s">
        <v>753</v>
      </c>
      <c r="L110" t="s">
        <v>754</v>
      </c>
      <c r="M110">
        <v>1690566914.1</v>
      </c>
      <c r="N110">
        <f>(O110)/1000</f>
        <v>0</v>
      </c>
      <c r="O110">
        <f>1000*CY110*AM110*(CU110-CV110)/(100*CN110*(1000-AM110*CU110))</f>
        <v>0</v>
      </c>
      <c r="P110">
        <f>CY110*AM110*(CT110-CS110*(1000-AM110*CV110)/(1000-AM110*CU110))/(100*CN110)</f>
        <v>0</v>
      </c>
      <c r="Q110">
        <f>CS110 - IF(AM110&gt;1, P110*CN110*100.0/(AO110*DG110), 0)</f>
        <v>0</v>
      </c>
      <c r="R110">
        <f>((X110-N110/2)*Q110-P110)/(X110+N110/2)</f>
        <v>0</v>
      </c>
      <c r="S110">
        <f>R110*(CZ110+DA110)/1000.0</f>
        <v>0</v>
      </c>
      <c r="T110">
        <f>(CS110 - IF(AM110&gt;1, P110*CN110*100.0/(AO110*DG110), 0))*(CZ110+DA110)/1000.0</f>
        <v>0</v>
      </c>
      <c r="U110">
        <f>2.0/((1/W110-1/V110)+SIGN(W110)*SQRT((1/W110-1/V110)*(1/W110-1/V110) + 4*CO110/((CO110+1)*(CO110+1))*(2*1/W110*1/V110-1/V110*1/V110)))</f>
        <v>0</v>
      </c>
      <c r="V110">
        <f>IF(LEFT(CP110,1)&lt;&gt;"0",IF(LEFT(CP110,1)="1",3.0,CQ110),$D$5+$E$5*(DG110*CZ110/($K$5*1000))+$F$5*(DG110*CZ110/($K$5*1000))*MAX(MIN(CN110,$J$5),$I$5)*MAX(MIN(CN110,$J$5),$I$5)+$G$5*MAX(MIN(CN110,$J$5),$I$5)*(DG110*CZ110/($K$5*1000))+$H$5*(DG110*CZ110/($K$5*1000))*(DG110*CZ110/($K$5*1000)))</f>
        <v>0</v>
      </c>
      <c r="W110">
        <f>N110*(1000-(1000*0.61365*exp(17.502*AA110/(240.97+AA110))/(CZ110+DA110)+CU110)/2)/(1000*0.61365*exp(17.502*AA110/(240.97+AA110))/(CZ110+DA110)-CU110)</f>
        <v>0</v>
      </c>
      <c r="X110">
        <f>1/((CO110+1)/(U110/1.6)+1/(V110/1.37)) + CO110/((CO110+1)/(U110/1.6) + CO110/(V110/1.37))</f>
        <v>0</v>
      </c>
      <c r="Y110">
        <f>(CJ110*CM110)</f>
        <v>0</v>
      </c>
      <c r="Z110">
        <f>(DB110+(Y110+2*0.95*5.67E-8*(((DB110+$B$7)+273)^4-(DB110+273)^4)-44100*N110)/(1.84*29.3*V110+8*0.95*5.67E-8*(DB110+273)^3))</f>
        <v>0</v>
      </c>
      <c r="AA110">
        <f>($C$7*DC110+$D$7*DD110+$E$7*Z110)</f>
        <v>0</v>
      </c>
      <c r="AB110">
        <f>0.61365*exp(17.502*AA110/(240.97+AA110))</f>
        <v>0</v>
      </c>
      <c r="AC110">
        <f>(AD110/AE110*100)</f>
        <v>0</v>
      </c>
      <c r="AD110">
        <f>CU110*(CZ110+DA110)/1000</f>
        <v>0</v>
      </c>
      <c r="AE110">
        <f>0.61365*exp(17.502*DB110/(240.97+DB110))</f>
        <v>0</v>
      </c>
      <c r="AF110">
        <f>(AB110-CU110*(CZ110+DA110)/1000)</f>
        <v>0</v>
      </c>
      <c r="AG110">
        <f>(-N110*44100)</f>
        <v>0</v>
      </c>
      <c r="AH110">
        <f>2*29.3*V110*0.92*(DB110-AA110)</f>
        <v>0</v>
      </c>
      <c r="AI110">
        <f>2*0.95*5.67E-8*(((DB110+$B$7)+273)^4-(AA110+273)^4)</f>
        <v>0</v>
      </c>
      <c r="AJ110">
        <f>Y110+AI110+AG110+AH110</f>
        <v>0</v>
      </c>
      <c r="AK110">
        <v>0</v>
      </c>
      <c r="AL110">
        <v>0</v>
      </c>
      <c r="AM110">
        <f>IF(AK110*$H$13&gt;=AO110,1.0,(AO110/(AO110-AK110*$H$13)))</f>
        <v>0</v>
      </c>
      <c r="AN110">
        <f>(AM110-1)*100</f>
        <v>0</v>
      </c>
      <c r="AO110">
        <f>MAX(0,($B$13+$C$13*DG110)/(1+$D$13*DG110)*CZ110/(DB110+273)*$E$13)</f>
        <v>0</v>
      </c>
      <c r="AP110" t="s">
        <v>789</v>
      </c>
      <c r="AQ110">
        <v>10462.5</v>
      </c>
      <c r="AR110">
        <v>649.9307692307692</v>
      </c>
      <c r="AS110">
        <v>3049.2</v>
      </c>
      <c r="AT110">
        <f>1-AR110/AS110</f>
        <v>0</v>
      </c>
      <c r="AU110">
        <v>-2.323249017561247</v>
      </c>
      <c r="AV110" t="s">
        <v>411</v>
      </c>
      <c r="AW110" t="s">
        <v>411</v>
      </c>
      <c r="AX110">
        <v>0</v>
      </c>
      <c r="AY110">
        <v>0</v>
      </c>
      <c r="AZ110">
        <f>1-AX110/AY110</f>
        <v>0</v>
      </c>
      <c r="BA110">
        <v>0.5</v>
      </c>
      <c r="BB110">
        <f>CK110</f>
        <v>0</v>
      </c>
      <c r="BC110">
        <f>P110</f>
        <v>0</v>
      </c>
      <c r="BD110">
        <f>AZ110*BA110*BB110</f>
        <v>0</v>
      </c>
      <c r="BE110">
        <f>(BC110-AU110)/BB110</f>
        <v>0</v>
      </c>
      <c r="BF110">
        <f>(AS110-AY110)/AY110</f>
        <v>0</v>
      </c>
      <c r="BG110">
        <f>AR110/(AT110+AR110/AY110)</f>
        <v>0</v>
      </c>
      <c r="BH110" t="s">
        <v>411</v>
      </c>
      <c r="BI110">
        <v>0</v>
      </c>
      <c r="BJ110">
        <f>IF(BI110&lt;&gt;0, BI110, BG110)</f>
        <v>0</v>
      </c>
      <c r="BK110">
        <f>1-BJ110/AY110</f>
        <v>0</v>
      </c>
      <c r="BL110">
        <f>(AY110-AX110)/(AY110-BJ110)</f>
        <v>0</v>
      </c>
      <c r="BM110">
        <f>(AS110-AY110)/(AS110-BJ110)</f>
        <v>0</v>
      </c>
      <c r="BN110">
        <f>(AY110-AX110)/(AY110-AR110)</f>
        <v>0</v>
      </c>
      <c r="BO110">
        <f>(AS110-AY110)/(AS110-AR110)</f>
        <v>0</v>
      </c>
      <c r="BP110">
        <f>(BL110*BJ110/AX110)</f>
        <v>0</v>
      </c>
      <c r="BQ110">
        <f>(1-BP110)</f>
        <v>0</v>
      </c>
      <c r="BR110" t="s">
        <v>411</v>
      </c>
      <c r="BS110" t="s">
        <v>411</v>
      </c>
      <c r="BT110" t="s">
        <v>411</v>
      </c>
      <c r="BU110" t="s">
        <v>411</v>
      </c>
      <c r="BV110" t="s">
        <v>411</v>
      </c>
      <c r="BW110" t="s">
        <v>411</v>
      </c>
      <c r="BX110" t="s">
        <v>411</v>
      </c>
      <c r="BY110" t="s">
        <v>411</v>
      </c>
      <c r="BZ110" t="s">
        <v>411</v>
      </c>
      <c r="CA110" t="s">
        <v>411</v>
      </c>
      <c r="CB110" t="s">
        <v>411</v>
      </c>
      <c r="CC110" t="s">
        <v>411</v>
      </c>
      <c r="CD110" t="s">
        <v>411</v>
      </c>
      <c r="CE110" t="s">
        <v>411</v>
      </c>
      <c r="CF110" t="s">
        <v>411</v>
      </c>
      <c r="CG110" t="s">
        <v>411</v>
      </c>
      <c r="CH110" t="s">
        <v>411</v>
      </c>
      <c r="CI110" t="s">
        <v>411</v>
      </c>
      <c r="CJ110">
        <f>$B$11*DH110+$C$11*DI110+$F$11*DT110*(1-DW110)</f>
        <v>0</v>
      </c>
      <c r="CK110">
        <f>CJ110*CL110</f>
        <v>0</v>
      </c>
      <c r="CL110">
        <f>($B$11*$D$9+$C$11*$D$9+$F$11*((EG110+DY110)/MAX(EG110+DY110+EH110, 0.1)*$I$9+EH110/MAX(EG110+DY110+EH110, 0.1)*$J$9))/($B$11+$C$11+$F$11)</f>
        <v>0</v>
      </c>
      <c r="CM110">
        <f>($B$11*$K$9+$C$11*$K$9+$F$11*((EG110+DY110)/MAX(EG110+DY110+EH110, 0.1)*$P$9+EH110/MAX(EG110+DY110+EH110, 0.1)*$Q$9))/($B$11+$C$11+$F$11)</f>
        <v>0</v>
      </c>
      <c r="CN110">
        <v>6</v>
      </c>
      <c r="CO110">
        <v>0.5</v>
      </c>
      <c r="CP110" t="s">
        <v>413</v>
      </c>
      <c r="CQ110">
        <v>2</v>
      </c>
      <c r="CR110">
        <v>1690566914.1</v>
      </c>
      <c r="CS110">
        <v>201.806</v>
      </c>
      <c r="CT110">
        <v>200.037</v>
      </c>
      <c r="CU110">
        <v>21.0078</v>
      </c>
      <c r="CV110">
        <v>18.3217</v>
      </c>
      <c r="CW110">
        <v>200.586</v>
      </c>
      <c r="CX110">
        <v>20.7642</v>
      </c>
      <c r="CY110">
        <v>600.141</v>
      </c>
      <c r="CZ110">
        <v>101.249</v>
      </c>
      <c r="DA110">
        <v>0.0999073</v>
      </c>
      <c r="DB110">
        <v>28.4364</v>
      </c>
      <c r="DC110">
        <v>27.9773</v>
      </c>
      <c r="DD110">
        <v>999.9</v>
      </c>
      <c r="DE110">
        <v>0</v>
      </c>
      <c r="DF110">
        <v>0</v>
      </c>
      <c r="DG110">
        <v>10005</v>
      </c>
      <c r="DH110">
        <v>0</v>
      </c>
      <c r="DI110">
        <v>1979.35</v>
      </c>
      <c r="DJ110">
        <v>1.70396</v>
      </c>
      <c r="DK110">
        <v>206.07</v>
      </c>
      <c r="DL110">
        <v>203.771</v>
      </c>
      <c r="DM110">
        <v>2.68612</v>
      </c>
      <c r="DN110">
        <v>200.037</v>
      </c>
      <c r="DO110">
        <v>18.3217</v>
      </c>
      <c r="DP110">
        <v>2.12703</v>
      </c>
      <c r="DQ110">
        <v>1.85506</v>
      </c>
      <c r="DR110">
        <v>18.423</v>
      </c>
      <c r="DS110">
        <v>16.2586</v>
      </c>
      <c r="DT110">
        <v>0.0499931</v>
      </c>
      <c r="DU110">
        <v>0</v>
      </c>
      <c r="DV110">
        <v>0</v>
      </c>
      <c r="DW110">
        <v>0</v>
      </c>
      <c r="DX110">
        <v>646.74</v>
      </c>
      <c r="DY110">
        <v>0.0499931</v>
      </c>
      <c r="DZ110">
        <v>1202.66</v>
      </c>
      <c r="EA110">
        <v>-1.16</v>
      </c>
      <c r="EB110">
        <v>34.812</v>
      </c>
      <c r="EC110">
        <v>38.75</v>
      </c>
      <c r="ED110">
        <v>36.437</v>
      </c>
      <c r="EE110">
        <v>38.312</v>
      </c>
      <c r="EF110">
        <v>36.875</v>
      </c>
      <c r="EG110">
        <v>0</v>
      </c>
      <c r="EH110">
        <v>0</v>
      </c>
      <c r="EI110">
        <v>0</v>
      </c>
      <c r="EJ110">
        <v>101.5</v>
      </c>
      <c r="EK110">
        <v>0</v>
      </c>
      <c r="EL110">
        <v>649.9307692307692</v>
      </c>
      <c r="EM110">
        <v>-11.19042738802462</v>
      </c>
      <c r="EN110">
        <v>39.73606854710032</v>
      </c>
      <c r="EO110">
        <v>1192.696923076923</v>
      </c>
      <c r="EP110">
        <v>15</v>
      </c>
      <c r="EQ110">
        <v>1690566935.1</v>
      </c>
      <c r="ER110" t="s">
        <v>790</v>
      </c>
      <c r="ES110">
        <v>1690566935.1</v>
      </c>
      <c r="ET110">
        <v>1690566393.6</v>
      </c>
      <c r="EU110">
        <v>81</v>
      </c>
      <c r="EV110">
        <v>0.065</v>
      </c>
      <c r="EW110">
        <v>0.023</v>
      </c>
      <c r="EX110">
        <v>1.22</v>
      </c>
      <c r="EY110">
        <v>0.159</v>
      </c>
      <c r="EZ110">
        <v>200</v>
      </c>
      <c r="FA110">
        <v>18</v>
      </c>
      <c r="FB110">
        <v>0.32</v>
      </c>
      <c r="FC110">
        <v>0.03</v>
      </c>
      <c r="FD110">
        <v>1.75628075</v>
      </c>
      <c r="FE110">
        <v>-0.03741422138837027</v>
      </c>
      <c r="FF110">
        <v>0.02852360797545606</v>
      </c>
      <c r="FG110">
        <v>1</v>
      </c>
      <c r="FH110">
        <v>201.7124</v>
      </c>
      <c r="FI110">
        <v>0.4405962180198978</v>
      </c>
      <c r="FJ110">
        <v>0.03589206040338087</v>
      </c>
      <c r="FK110">
        <v>1</v>
      </c>
      <c r="FL110">
        <v>2.643488</v>
      </c>
      <c r="FM110">
        <v>-0.3146618386491556</v>
      </c>
      <c r="FN110">
        <v>0.06206081796109358</v>
      </c>
      <c r="FO110">
        <v>1</v>
      </c>
      <c r="FP110">
        <v>20.90246666666667</v>
      </c>
      <c r="FQ110">
        <v>0.9832952169076583</v>
      </c>
      <c r="FR110">
        <v>0.07143128788485417</v>
      </c>
      <c r="FS110">
        <v>1</v>
      </c>
      <c r="FT110">
        <v>4</v>
      </c>
      <c r="FU110">
        <v>4</v>
      </c>
      <c r="FV110" t="s">
        <v>415</v>
      </c>
      <c r="FW110">
        <v>3.1728</v>
      </c>
      <c r="FX110">
        <v>2.79691</v>
      </c>
      <c r="FY110">
        <v>0.0563701</v>
      </c>
      <c r="FZ110">
        <v>0.0565349</v>
      </c>
      <c r="GA110">
        <v>0.108446</v>
      </c>
      <c r="GB110">
        <v>0.09942520000000001</v>
      </c>
      <c r="GC110">
        <v>29213.7</v>
      </c>
      <c r="GD110">
        <v>23302.3</v>
      </c>
      <c r="GE110">
        <v>28956.3</v>
      </c>
      <c r="GF110">
        <v>24212.6</v>
      </c>
      <c r="GG110">
        <v>32850.4</v>
      </c>
      <c r="GH110">
        <v>31829</v>
      </c>
      <c r="GI110">
        <v>39957.7</v>
      </c>
      <c r="GJ110">
        <v>39509.8</v>
      </c>
      <c r="GK110">
        <v>2.11273</v>
      </c>
      <c r="GL110">
        <v>1.77735</v>
      </c>
      <c r="GM110">
        <v>0.00459328</v>
      </c>
      <c r="GN110">
        <v>0</v>
      </c>
      <c r="GO110">
        <v>27.9023</v>
      </c>
      <c r="GP110">
        <v>999.9</v>
      </c>
      <c r="GQ110">
        <v>46.7</v>
      </c>
      <c r="GR110">
        <v>37.1</v>
      </c>
      <c r="GS110">
        <v>29.2398</v>
      </c>
      <c r="GT110">
        <v>61.826</v>
      </c>
      <c r="GU110">
        <v>33.0929</v>
      </c>
      <c r="GV110">
        <v>1</v>
      </c>
      <c r="GW110">
        <v>0.355998</v>
      </c>
      <c r="GX110">
        <v>0.6097</v>
      </c>
      <c r="GY110">
        <v>20.2796</v>
      </c>
      <c r="GZ110">
        <v>5.22687</v>
      </c>
      <c r="HA110">
        <v>11.9141</v>
      </c>
      <c r="HB110">
        <v>4.96375</v>
      </c>
      <c r="HC110">
        <v>3.292</v>
      </c>
      <c r="HD110">
        <v>9999</v>
      </c>
      <c r="HE110">
        <v>9999</v>
      </c>
      <c r="HF110">
        <v>9999</v>
      </c>
      <c r="HG110">
        <v>999.9</v>
      </c>
      <c r="HH110">
        <v>1.8772</v>
      </c>
      <c r="HI110">
        <v>1.87546</v>
      </c>
      <c r="HJ110">
        <v>1.87428</v>
      </c>
      <c r="HK110">
        <v>1.87347</v>
      </c>
      <c r="HL110">
        <v>1.87488</v>
      </c>
      <c r="HM110">
        <v>1.86981</v>
      </c>
      <c r="HN110">
        <v>1.87399</v>
      </c>
      <c r="HO110">
        <v>1.87912</v>
      </c>
      <c r="HP110">
        <v>0</v>
      </c>
      <c r="HQ110">
        <v>0</v>
      </c>
      <c r="HR110">
        <v>0</v>
      </c>
      <c r="HS110">
        <v>0</v>
      </c>
      <c r="HT110" t="s">
        <v>416</v>
      </c>
      <c r="HU110" t="s">
        <v>417</v>
      </c>
      <c r="HV110" t="s">
        <v>418</v>
      </c>
      <c r="HW110" t="s">
        <v>419</v>
      </c>
      <c r="HX110" t="s">
        <v>419</v>
      </c>
      <c r="HY110" t="s">
        <v>418</v>
      </c>
      <c r="HZ110">
        <v>0</v>
      </c>
      <c r="IA110">
        <v>100</v>
      </c>
      <c r="IB110">
        <v>100</v>
      </c>
      <c r="IC110">
        <v>1.22</v>
      </c>
      <c r="ID110">
        <v>0.2436</v>
      </c>
      <c r="IE110">
        <v>1.063478812035278</v>
      </c>
      <c r="IF110">
        <v>0.0006505169527216642</v>
      </c>
      <c r="IG110">
        <v>-9.946525650119643E-07</v>
      </c>
      <c r="IH110">
        <v>9.726639054903232E-11</v>
      </c>
      <c r="II110">
        <v>-0.05643091683591211</v>
      </c>
      <c r="IJ110">
        <v>-0.001002495894158835</v>
      </c>
      <c r="IK110">
        <v>0.0007384742138202362</v>
      </c>
      <c r="IL110">
        <v>2.770066711642725E-07</v>
      </c>
      <c r="IM110">
        <v>0</v>
      </c>
      <c r="IN110">
        <v>1810</v>
      </c>
      <c r="IO110">
        <v>1</v>
      </c>
      <c r="IP110">
        <v>29</v>
      </c>
      <c r="IQ110">
        <v>1.4</v>
      </c>
      <c r="IR110">
        <v>8.699999999999999</v>
      </c>
      <c r="IS110">
        <v>0.610352</v>
      </c>
      <c r="IT110">
        <v>2.4707</v>
      </c>
      <c r="IU110">
        <v>1.42578</v>
      </c>
      <c r="IV110">
        <v>2.26562</v>
      </c>
      <c r="IW110">
        <v>1.54785</v>
      </c>
      <c r="IX110">
        <v>2.34863</v>
      </c>
      <c r="IY110">
        <v>40.07</v>
      </c>
      <c r="IZ110">
        <v>13.5979</v>
      </c>
      <c r="JA110">
        <v>18</v>
      </c>
      <c r="JB110">
        <v>632.578</v>
      </c>
      <c r="JC110">
        <v>406.595</v>
      </c>
      <c r="JD110">
        <v>27.3021</v>
      </c>
      <c r="JE110">
        <v>31.6433</v>
      </c>
      <c r="JF110">
        <v>29.9998</v>
      </c>
      <c r="JG110">
        <v>31.6384</v>
      </c>
      <c r="JH110">
        <v>31.5841</v>
      </c>
      <c r="JI110">
        <v>12.2301</v>
      </c>
      <c r="JJ110">
        <v>33.6537</v>
      </c>
      <c r="JK110">
        <v>58.7077</v>
      </c>
      <c r="JL110">
        <v>27.3327</v>
      </c>
      <c r="JM110">
        <v>200</v>
      </c>
      <c r="JN110">
        <v>18.4394</v>
      </c>
      <c r="JO110">
        <v>94.3683</v>
      </c>
      <c r="JP110">
        <v>100.514</v>
      </c>
    </row>
    <row r="111" spans="1:276">
      <c r="A111">
        <v>95</v>
      </c>
      <c r="B111">
        <v>1690567016.1</v>
      </c>
      <c r="C111">
        <v>12974.09999990463</v>
      </c>
      <c r="D111" t="s">
        <v>791</v>
      </c>
      <c r="E111" t="s">
        <v>792</v>
      </c>
      <c r="F111" t="s">
        <v>407</v>
      </c>
      <c r="I111" t="s">
        <v>752</v>
      </c>
      <c r="K111" t="s">
        <v>753</v>
      </c>
      <c r="L111" t="s">
        <v>754</v>
      </c>
      <c r="M111">
        <v>1690567016.1</v>
      </c>
      <c r="N111">
        <f>(O111)/1000</f>
        <v>0</v>
      </c>
      <c r="O111">
        <f>1000*CY111*AM111*(CU111-CV111)/(100*CN111*(1000-AM111*CU111))</f>
        <v>0</v>
      </c>
      <c r="P111">
        <f>CY111*AM111*(CT111-CS111*(1000-AM111*CV111)/(1000-AM111*CU111))/(100*CN111)</f>
        <v>0</v>
      </c>
      <c r="Q111">
        <f>CS111 - IF(AM111&gt;1, P111*CN111*100.0/(AO111*DG111), 0)</f>
        <v>0</v>
      </c>
      <c r="R111">
        <f>((X111-N111/2)*Q111-P111)/(X111+N111/2)</f>
        <v>0</v>
      </c>
      <c r="S111">
        <f>R111*(CZ111+DA111)/1000.0</f>
        <v>0</v>
      </c>
      <c r="T111">
        <f>(CS111 - IF(AM111&gt;1, P111*CN111*100.0/(AO111*DG111), 0))*(CZ111+DA111)/1000.0</f>
        <v>0</v>
      </c>
      <c r="U111">
        <f>2.0/((1/W111-1/V111)+SIGN(W111)*SQRT((1/W111-1/V111)*(1/W111-1/V111) + 4*CO111/((CO111+1)*(CO111+1))*(2*1/W111*1/V111-1/V111*1/V111)))</f>
        <v>0</v>
      </c>
      <c r="V111">
        <f>IF(LEFT(CP111,1)&lt;&gt;"0",IF(LEFT(CP111,1)="1",3.0,CQ111),$D$5+$E$5*(DG111*CZ111/($K$5*1000))+$F$5*(DG111*CZ111/($K$5*1000))*MAX(MIN(CN111,$J$5),$I$5)*MAX(MIN(CN111,$J$5),$I$5)+$G$5*MAX(MIN(CN111,$J$5),$I$5)*(DG111*CZ111/($K$5*1000))+$H$5*(DG111*CZ111/($K$5*1000))*(DG111*CZ111/($K$5*1000)))</f>
        <v>0</v>
      </c>
      <c r="W111">
        <f>N111*(1000-(1000*0.61365*exp(17.502*AA111/(240.97+AA111))/(CZ111+DA111)+CU111)/2)/(1000*0.61365*exp(17.502*AA111/(240.97+AA111))/(CZ111+DA111)-CU111)</f>
        <v>0</v>
      </c>
      <c r="X111">
        <f>1/((CO111+1)/(U111/1.6)+1/(V111/1.37)) + CO111/((CO111+1)/(U111/1.6) + CO111/(V111/1.37))</f>
        <v>0</v>
      </c>
      <c r="Y111">
        <f>(CJ111*CM111)</f>
        <v>0</v>
      </c>
      <c r="Z111">
        <f>(DB111+(Y111+2*0.95*5.67E-8*(((DB111+$B$7)+273)^4-(DB111+273)^4)-44100*N111)/(1.84*29.3*V111+8*0.95*5.67E-8*(DB111+273)^3))</f>
        <v>0</v>
      </c>
      <c r="AA111">
        <f>($C$7*DC111+$D$7*DD111+$E$7*Z111)</f>
        <v>0</v>
      </c>
      <c r="AB111">
        <f>0.61365*exp(17.502*AA111/(240.97+AA111))</f>
        <v>0</v>
      </c>
      <c r="AC111">
        <f>(AD111/AE111*100)</f>
        <v>0</v>
      </c>
      <c r="AD111">
        <f>CU111*(CZ111+DA111)/1000</f>
        <v>0</v>
      </c>
      <c r="AE111">
        <f>0.61365*exp(17.502*DB111/(240.97+DB111))</f>
        <v>0</v>
      </c>
      <c r="AF111">
        <f>(AB111-CU111*(CZ111+DA111)/1000)</f>
        <v>0</v>
      </c>
      <c r="AG111">
        <f>(-N111*44100)</f>
        <v>0</v>
      </c>
      <c r="AH111">
        <f>2*29.3*V111*0.92*(DB111-AA111)</f>
        <v>0</v>
      </c>
      <c r="AI111">
        <f>2*0.95*5.67E-8*(((DB111+$B$7)+273)^4-(AA111+273)^4)</f>
        <v>0</v>
      </c>
      <c r="AJ111">
        <f>Y111+AI111+AG111+AH111</f>
        <v>0</v>
      </c>
      <c r="AK111">
        <v>0</v>
      </c>
      <c r="AL111">
        <v>0</v>
      </c>
      <c r="AM111">
        <f>IF(AK111*$H$13&gt;=AO111,1.0,(AO111/(AO111-AK111*$H$13)))</f>
        <v>0</v>
      </c>
      <c r="AN111">
        <f>(AM111-1)*100</f>
        <v>0</v>
      </c>
      <c r="AO111">
        <f>MAX(0,($B$13+$C$13*DG111)/(1+$D$13*DG111)*CZ111/(DB111+273)*$E$13)</f>
        <v>0</v>
      </c>
      <c r="AP111" t="s">
        <v>793</v>
      </c>
      <c r="AQ111">
        <v>10463.2</v>
      </c>
      <c r="AR111">
        <v>647.4612</v>
      </c>
      <c r="AS111">
        <v>3076.58</v>
      </c>
      <c r="AT111">
        <f>1-AR111/AS111</f>
        <v>0</v>
      </c>
      <c r="AU111">
        <v>-2.413371380533425</v>
      </c>
      <c r="AV111" t="s">
        <v>411</v>
      </c>
      <c r="AW111" t="s">
        <v>411</v>
      </c>
      <c r="AX111">
        <v>0</v>
      </c>
      <c r="AY111">
        <v>0</v>
      </c>
      <c r="AZ111">
        <f>1-AX111/AY111</f>
        <v>0</v>
      </c>
      <c r="BA111">
        <v>0.5</v>
      </c>
      <c r="BB111">
        <f>CK111</f>
        <v>0</v>
      </c>
      <c r="BC111">
        <f>P111</f>
        <v>0</v>
      </c>
      <c r="BD111">
        <f>AZ111*BA111*BB111</f>
        <v>0</v>
      </c>
      <c r="BE111">
        <f>(BC111-AU111)/BB111</f>
        <v>0</v>
      </c>
      <c r="BF111">
        <f>(AS111-AY111)/AY111</f>
        <v>0</v>
      </c>
      <c r="BG111">
        <f>AR111/(AT111+AR111/AY111)</f>
        <v>0</v>
      </c>
      <c r="BH111" t="s">
        <v>411</v>
      </c>
      <c r="BI111">
        <v>0</v>
      </c>
      <c r="BJ111">
        <f>IF(BI111&lt;&gt;0, BI111, BG111)</f>
        <v>0</v>
      </c>
      <c r="BK111">
        <f>1-BJ111/AY111</f>
        <v>0</v>
      </c>
      <c r="BL111">
        <f>(AY111-AX111)/(AY111-BJ111)</f>
        <v>0</v>
      </c>
      <c r="BM111">
        <f>(AS111-AY111)/(AS111-BJ111)</f>
        <v>0</v>
      </c>
      <c r="BN111">
        <f>(AY111-AX111)/(AY111-AR111)</f>
        <v>0</v>
      </c>
      <c r="BO111">
        <f>(AS111-AY111)/(AS111-AR111)</f>
        <v>0</v>
      </c>
      <c r="BP111">
        <f>(BL111*BJ111/AX111)</f>
        <v>0</v>
      </c>
      <c r="BQ111">
        <f>(1-BP111)</f>
        <v>0</v>
      </c>
      <c r="BR111" t="s">
        <v>411</v>
      </c>
      <c r="BS111" t="s">
        <v>411</v>
      </c>
      <c r="BT111" t="s">
        <v>411</v>
      </c>
      <c r="BU111" t="s">
        <v>411</v>
      </c>
      <c r="BV111" t="s">
        <v>411</v>
      </c>
      <c r="BW111" t="s">
        <v>411</v>
      </c>
      <c r="BX111" t="s">
        <v>411</v>
      </c>
      <c r="BY111" t="s">
        <v>411</v>
      </c>
      <c r="BZ111" t="s">
        <v>411</v>
      </c>
      <c r="CA111" t="s">
        <v>411</v>
      </c>
      <c r="CB111" t="s">
        <v>411</v>
      </c>
      <c r="CC111" t="s">
        <v>411</v>
      </c>
      <c r="CD111" t="s">
        <v>411</v>
      </c>
      <c r="CE111" t="s">
        <v>411</v>
      </c>
      <c r="CF111" t="s">
        <v>411</v>
      </c>
      <c r="CG111" t="s">
        <v>411</v>
      </c>
      <c r="CH111" t="s">
        <v>411</v>
      </c>
      <c r="CI111" t="s">
        <v>411</v>
      </c>
      <c r="CJ111">
        <f>$B$11*DH111+$C$11*DI111+$F$11*DT111*(1-DW111)</f>
        <v>0</v>
      </c>
      <c r="CK111">
        <f>CJ111*CL111</f>
        <v>0</v>
      </c>
      <c r="CL111">
        <f>($B$11*$D$9+$C$11*$D$9+$F$11*((EG111+DY111)/MAX(EG111+DY111+EH111, 0.1)*$I$9+EH111/MAX(EG111+DY111+EH111, 0.1)*$J$9))/($B$11+$C$11+$F$11)</f>
        <v>0</v>
      </c>
      <c r="CM111">
        <f>($B$11*$K$9+$C$11*$K$9+$F$11*((EG111+DY111)/MAX(EG111+DY111+EH111, 0.1)*$P$9+EH111/MAX(EG111+DY111+EH111, 0.1)*$Q$9))/($B$11+$C$11+$F$11)</f>
        <v>0</v>
      </c>
      <c r="CN111">
        <v>6</v>
      </c>
      <c r="CO111">
        <v>0.5</v>
      </c>
      <c r="CP111" t="s">
        <v>413</v>
      </c>
      <c r="CQ111">
        <v>2</v>
      </c>
      <c r="CR111">
        <v>1690567016.1</v>
      </c>
      <c r="CS111">
        <v>102.15</v>
      </c>
      <c r="CT111">
        <v>100.006</v>
      </c>
      <c r="CU111">
        <v>20.8916</v>
      </c>
      <c r="CV111">
        <v>18.3111</v>
      </c>
      <c r="CW111">
        <v>101.023</v>
      </c>
      <c r="CX111">
        <v>20.7146</v>
      </c>
      <c r="CY111">
        <v>600.037</v>
      </c>
      <c r="CZ111">
        <v>101.248</v>
      </c>
      <c r="DA111">
        <v>0.100057</v>
      </c>
      <c r="DB111">
        <v>28.4387</v>
      </c>
      <c r="DC111">
        <v>27.9918</v>
      </c>
      <c r="DD111">
        <v>999.9</v>
      </c>
      <c r="DE111">
        <v>0</v>
      </c>
      <c r="DF111">
        <v>0</v>
      </c>
      <c r="DG111">
        <v>9990.620000000001</v>
      </c>
      <c r="DH111">
        <v>0</v>
      </c>
      <c r="DI111">
        <v>1981.37</v>
      </c>
      <c r="DJ111">
        <v>2.2006</v>
      </c>
      <c r="DK111">
        <v>104.395</v>
      </c>
      <c r="DL111">
        <v>101.872</v>
      </c>
      <c r="DM111">
        <v>2.64568</v>
      </c>
      <c r="DN111">
        <v>100.006</v>
      </c>
      <c r="DO111">
        <v>18.3111</v>
      </c>
      <c r="DP111">
        <v>2.12184</v>
      </c>
      <c r="DQ111">
        <v>1.85397</v>
      </c>
      <c r="DR111">
        <v>18.3841</v>
      </c>
      <c r="DS111">
        <v>16.2494</v>
      </c>
      <c r="DT111">
        <v>0.0499931</v>
      </c>
      <c r="DU111">
        <v>0</v>
      </c>
      <c r="DV111">
        <v>0</v>
      </c>
      <c r="DW111">
        <v>0</v>
      </c>
      <c r="DX111">
        <v>646.23</v>
      </c>
      <c r="DY111">
        <v>0.0499931</v>
      </c>
      <c r="DZ111">
        <v>1173.88</v>
      </c>
      <c r="EA111">
        <v>-2.02</v>
      </c>
      <c r="EB111">
        <v>34.687</v>
      </c>
      <c r="EC111">
        <v>38.625</v>
      </c>
      <c r="ED111">
        <v>36.312</v>
      </c>
      <c r="EE111">
        <v>38.25</v>
      </c>
      <c r="EF111">
        <v>36.75</v>
      </c>
      <c r="EG111">
        <v>0</v>
      </c>
      <c r="EH111">
        <v>0</v>
      </c>
      <c r="EI111">
        <v>0</v>
      </c>
      <c r="EJ111">
        <v>101.2999999523163</v>
      </c>
      <c r="EK111">
        <v>0</v>
      </c>
      <c r="EL111">
        <v>647.4612</v>
      </c>
      <c r="EM111">
        <v>-14.95230764906342</v>
      </c>
      <c r="EN111">
        <v>-35.19538466880417</v>
      </c>
      <c r="EO111">
        <v>1179.9864</v>
      </c>
      <c r="EP111">
        <v>15</v>
      </c>
      <c r="EQ111">
        <v>1690567041.1</v>
      </c>
      <c r="ER111" t="s">
        <v>794</v>
      </c>
      <c r="ES111">
        <v>1690567035.1</v>
      </c>
      <c r="ET111">
        <v>1690567041.1</v>
      </c>
      <c r="EU111">
        <v>82</v>
      </c>
      <c r="EV111">
        <v>-0.057</v>
      </c>
      <c r="EW111">
        <v>0.004</v>
      </c>
      <c r="EX111">
        <v>1.127</v>
      </c>
      <c r="EY111">
        <v>0.177</v>
      </c>
      <c r="EZ111">
        <v>100</v>
      </c>
      <c r="FA111">
        <v>18</v>
      </c>
      <c r="FB111">
        <v>0.42</v>
      </c>
      <c r="FC111">
        <v>0.03</v>
      </c>
      <c r="FD111">
        <v>2.23816875</v>
      </c>
      <c r="FE111">
        <v>-0.07807936210131808</v>
      </c>
      <c r="FF111">
        <v>0.02612391013875031</v>
      </c>
      <c r="FG111">
        <v>1</v>
      </c>
      <c r="FH111">
        <v>102.2265333333333</v>
      </c>
      <c r="FI111">
        <v>-0.2883203559510163</v>
      </c>
      <c r="FJ111">
        <v>0.02601119417139809</v>
      </c>
      <c r="FK111">
        <v>1</v>
      </c>
      <c r="FL111">
        <v>2.58404375</v>
      </c>
      <c r="FM111">
        <v>0.2130744090056247</v>
      </c>
      <c r="FN111">
        <v>0.03550025779395834</v>
      </c>
      <c r="FO111">
        <v>1</v>
      </c>
      <c r="FP111">
        <v>20.86444</v>
      </c>
      <c r="FQ111">
        <v>0.8683835372635541</v>
      </c>
      <c r="FR111">
        <v>0.06378708646740337</v>
      </c>
      <c r="FS111">
        <v>1</v>
      </c>
      <c r="FT111">
        <v>4</v>
      </c>
      <c r="FU111">
        <v>4</v>
      </c>
      <c r="FV111" t="s">
        <v>415</v>
      </c>
      <c r="FW111">
        <v>3.17256</v>
      </c>
      <c r="FX111">
        <v>2.79693</v>
      </c>
      <c r="FY111">
        <v>0.0296201</v>
      </c>
      <c r="FZ111">
        <v>0.0294987</v>
      </c>
      <c r="GA111">
        <v>0.108257</v>
      </c>
      <c r="GB111">
        <v>0.0993792</v>
      </c>
      <c r="GC111">
        <v>30040.2</v>
      </c>
      <c r="GD111">
        <v>23969</v>
      </c>
      <c r="GE111">
        <v>28954.6</v>
      </c>
      <c r="GF111">
        <v>24211.7</v>
      </c>
      <c r="GG111">
        <v>32854.6</v>
      </c>
      <c r="GH111">
        <v>31828.7</v>
      </c>
      <c r="GI111">
        <v>39955.5</v>
      </c>
      <c r="GJ111">
        <v>39508.6</v>
      </c>
      <c r="GK111">
        <v>2.11268</v>
      </c>
      <c r="GL111">
        <v>1.77663</v>
      </c>
      <c r="GM111">
        <v>0.00618398</v>
      </c>
      <c r="GN111">
        <v>0</v>
      </c>
      <c r="GO111">
        <v>27.8908</v>
      </c>
      <c r="GP111">
        <v>999.9</v>
      </c>
      <c r="GQ111">
        <v>45.6</v>
      </c>
      <c r="GR111">
        <v>37.2</v>
      </c>
      <c r="GS111">
        <v>28.7057</v>
      </c>
      <c r="GT111">
        <v>62.0959</v>
      </c>
      <c r="GU111">
        <v>33.2212</v>
      </c>
      <c r="GV111">
        <v>1</v>
      </c>
      <c r="GW111">
        <v>0.357073</v>
      </c>
      <c r="GX111">
        <v>0.486716</v>
      </c>
      <c r="GY111">
        <v>20.2804</v>
      </c>
      <c r="GZ111">
        <v>5.22343</v>
      </c>
      <c r="HA111">
        <v>11.9141</v>
      </c>
      <c r="HB111">
        <v>4.96375</v>
      </c>
      <c r="HC111">
        <v>3.292</v>
      </c>
      <c r="HD111">
        <v>9999</v>
      </c>
      <c r="HE111">
        <v>9999</v>
      </c>
      <c r="HF111">
        <v>9999</v>
      </c>
      <c r="HG111">
        <v>999.9</v>
      </c>
      <c r="HH111">
        <v>1.87721</v>
      </c>
      <c r="HI111">
        <v>1.87546</v>
      </c>
      <c r="HJ111">
        <v>1.87426</v>
      </c>
      <c r="HK111">
        <v>1.87347</v>
      </c>
      <c r="HL111">
        <v>1.8749</v>
      </c>
      <c r="HM111">
        <v>1.86981</v>
      </c>
      <c r="HN111">
        <v>1.87401</v>
      </c>
      <c r="HO111">
        <v>1.87912</v>
      </c>
      <c r="HP111">
        <v>0</v>
      </c>
      <c r="HQ111">
        <v>0</v>
      </c>
      <c r="HR111">
        <v>0</v>
      </c>
      <c r="HS111">
        <v>0</v>
      </c>
      <c r="HT111" t="s">
        <v>416</v>
      </c>
      <c r="HU111" t="s">
        <v>417</v>
      </c>
      <c r="HV111" t="s">
        <v>418</v>
      </c>
      <c r="HW111" t="s">
        <v>419</v>
      </c>
      <c r="HX111" t="s">
        <v>419</v>
      </c>
      <c r="HY111" t="s">
        <v>418</v>
      </c>
      <c r="HZ111">
        <v>0</v>
      </c>
      <c r="IA111">
        <v>100</v>
      </c>
      <c r="IB111">
        <v>100</v>
      </c>
      <c r="IC111">
        <v>1.127</v>
      </c>
      <c r="ID111">
        <v>0.177</v>
      </c>
      <c r="IE111">
        <v>1.128831200928715</v>
      </c>
      <c r="IF111">
        <v>0.0006505169527216642</v>
      </c>
      <c r="IG111">
        <v>-9.946525650119643E-07</v>
      </c>
      <c r="IH111">
        <v>9.726639054903232E-11</v>
      </c>
      <c r="II111">
        <v>-0.05643091683591211</v>
      </c>
      <c r="IJ111">
        <v>-0.001002495894158835</v>
      </c>
      <c r="IK111">
        <v>0.0007384742138202362</v>
      </c>
      <c r="IL111">
        <v>2.770066711642725E-07</v>
      </c>
      <c r="IM111">
        <v>0</v>
      </c>
      <c r="IN111">
        <v>1810</v>
      </c>
      <c r="IO111">
        <v>1</v>
      </c>
      <c r="IP111">
        <v>29</v>
      </c>
      <c r="IQ111">
        <v>1.4</v>
      </c>
      <c r="IR111">
        <v>10.4</v>
      </c>
      <c r="IS111">
        <v>0.374756</v>
      </c>
      <c r="IT111">
        <v>2.49023</v>
      </c>
      <c r="IU111">
        <v>1.42578</v>
      </c>
      <c r="IV111">
        <v>2.26562</v>
      </c>
      <c r="IW111">
        <v>1.54785</v>
      </c>
      <c r="IX111">
        <v>2.44873</v>
      </c>
      <c r="IY111">
        <v>40.1967</v>
      </c>
      <c r="IZ111">
        <v>13.5892</v>
      </c>
      <c r="JA111">
        <v>18</v>
      </c>
      <c r="JB111">
        <v>632.727</v>
      </c>
      <c r="JC111">
        <v>406.313</v>
      </c>
      <c r="JD111">
        <v>27.6228</v>
      </c>
      <c r="JE111">
        <v>31.6488</v>
      </c>
      <c r="JF111">
        <v>30.0002</v>
      </c>
      <c r="JG111">
        <v>31.6572</v>
      </c>
      <c r="JH111">
        <v>31.6035</v>
      </c>
      <c r="JI111">
        <v>7.53275</v>
      </c>
      <c r="JJ111">
        <v>32.2989</v>
      </c>
      <c r="JK111">
        <v>56.0548</v>
      </c>
      <c r="JL111">
        <v>27.6214</v>
      </c>
      <c r="JM111">
        <v>100</v>
      </c>
      <c r="JN111">
        <v>18.4279</v>
      </c>
      <c r="JO111">
        <v>94.363</v>
      </c>
      <c r="JP111">
        <v>100.511</v>
      </c>
    </row>
    <row r="112" spans="1:276">
      <c r="A112">
        <v>96</v>
      </c>
      <c r="B112">
        <v>1690567117.5</v>
      </c>
      <c r="C112">
        <v>13075.5</v>
      </c>
      <c r="D112" t="s">
        <v>795</v>
      </c>
      <c r="E112" t="s">
        <v>796</v>
      </c>
      <c r="F112" t="s">
        <v>407</v>
      </c>
      <c r="I112" t="s">
        <v>752</v>
      </c>
      <c r="K112" t="s">
        <v>753</v>
      </c>
      <c r="L112" t="s">
        <v>754</v>
      </c>
      <c r="M112">
        <v>1690567117.5</v>
      </c>
      <c r="N112">
        <f>(O112)/1000</f>
        <v>0</v>
      </c>
      <c r="O112">
        <f>1000*CY112*AM112*(CU112-CV112)/(100*CN112*(1000-AM112*CU112))</f>
        <v>0</v>
      </c>
      <c r="P112">
        <f>CY112*AM112*(CT112-CS112*(1000-AM112*CV112)/(1000-AM112*CU112))/(100*CN112)</f>
        <v>0</v>
      </c>
      <c r="Q112">
        <f>CS112 - IF(AM112&gt;1, P112*CN112*100.0/(AO112*DG112), 0)</f>
        <v>0</v>
      </c>
      <c r="R112">
        <f>((X112-N112/2)*Q112-P112)/(X112+N112/2)</f>
        <v>0</v>
      </c>
      <c r="S112">
        <f>R112*(CZ112+DA112)/1000.0</f>
        <v>0</v>
      </c>
      <c r="T112">
        <f>(CS112 - IF(AM112&gt;1, P112*CN112*100.0/(AO112*DG112), 0))*(CZ112+DA112)/1000.0</f>
        <v>0</v>
      </c>
      <c r="U112">
        <f>2.0/((1/W112-1/V112)+SIGN(W112)*SQRT((1/W112-1/V112)*(1/W112-1/V112) + 4*CO112/((CO112+1)*(CO112+1))*(2*1/W112*1/V112-1/V112*1/V112)))</f>
        <v>0</v>
      </c>
      <c r="V112">
        <f>IF(LEFT(CP112,1)&lt;&gt;"0",IF(LEFT(CP112,1)="1",3.0,CQ112),$D$5+$E$5*(DG112*CZ112/($K$5*1000))+$F$5*(DG112*CZ112/($K$5*1000))*MAX(MIN(CN112,$J$5),$I$5)*MAX(MIN(CN112,$J$5),$I$5)+$G$5*MAX(MIN(CN112,$J$5),$I$5)*(DG112*CZ112/($K$5*1000))+$H$5*(DG112*CZ112/($K$5*1000))*(DG112*CZ112/($K$5*1000)))</f>
        <v>0</v>
      </c>
      <c r="W112">
        <f>N112*(1000-(1000*0.61365*exp(17.502*AA112/(240.97+AA112))/(CZ112+DA112)+CU112)/2)/(1000*0.61365*exp(17.502*AA112/(240.97+AA112))/(CZ112+DA112)-CU112)</f>
        <v>0</v>
      </c>
      <c r="X112">
        <f>1/((CO112+1)/(U112/1.6)+1/(V112/1.37)) + CO112/((CO112+1)/(U112/1.6) + CO112/(V112/1.37))</f>
        <v>0</v>
      </c>
      <c r="Y112">
        <f>(CJ112*CM112)</f>
        <v>0</v>
      </c>
      <c r="Z112">
        <f>(DB112+(Y112+2*0.95*5.67E-8*(((DB112+$B$7)+273)^4-(DB112+273)^4)-44100*N112)/(1.84*29.3*V112+8*0.95*5.67E-8*(DB112+273)^3))</f>
        <v>0</v>
      </c>
      <c r="AA112">
        <f>($C$7*DC112+$D$7*DD112+$E$7*Z112)</f>
        <v>0</v>
      </c>
      <c r="AB112">
        <f>0.61365*exp(17.502*AA112/(240.97+AA112))</f>
        <v>0</v>
      </c>
      <c r="AC112">
        <f>(AD112/AE112*100)</f>
        <v>0</v>
      </c>
      <c r="AD112">
        <f>CU112*(CZ112+DA112)/1000</f>
        <v>0</v>
      </c>
      <c r="AE112">
        <f>0.61365*exp(17.502*DB112/(240.97+DB112))</f>
        <v>0</v>
      </c>
      <c r="AF112">
        <f>(AB112-CU112*(CZ112+DA112)/1000)</f>
        <v>0</v>
      </c>
      <c r="AG112">
        <f>(-N112*44100)</f>
        <v>0</v>
      </c>
      <c r="AH112">
        <f>2*29.3*V112*0.92*(DB112-AA112)</f>
        <v>0</v>
      </c>
      <c r="AI112">
        <f>2*0.95*5.67E-8*(((DB112+$B$7)+273)^4-(AA112+273)^4)</f>
        <v>0</v>
      </c>
      <c r="AJ112">
        <f>Y112+AI112+AG112+AH112</f>
        <v>0</v>
      </c>
      <c r="AK112">
        <v>0</v>
      </c>
      <c r="AL112">
        <v>0</v>
      </c>
      <c r="AM112">
        <f>IF(AK112*$H$13&gt;=AO112,1.0,(AO112/(AO112-AK112*$H$13)))</f>
        <v>0</v>
      </c>
      <c r="AN112">
        <f>(AM112-1)*100</f>
        <v>0</v>
      </c>
      <c r="AO112">
        <f>MAX(0,($B$13+$C$13*DG112)/(1+$D$13*DG112)*CZ112/(DB112+273)*$E$13)</f>
        <v>0</v>
      </c>
      <c r="AP112" t="s">
        <v>797</v>
      </c>
      <c r="AQ112">
        <v>10463</v>
      </c>
      <c r="AR112">
        <v>648.0748</v>
      </c>
      <c r="AS112">
        <v>3106.04</v>
      </c>
      <c r="AT112">
        <f>1-AR112/AS112</f>
        <v>0</v>
      </c>
      <c r="AU112">
        <v>-2.520082054763874</v>
      </c>
      <c r="AV112" t="s">
        <v>411</v>
      </c>
      <c r="AW112" t="s">
        <v>411</v>
      </c>
      <c r="AX112">
        <v>0</v>
      </c>
      <c r="AY112">
        <v>0</v>
      </c>
      <c r="AZ112">
        <f>1-AX112/AY112</f>
        <v>0</v>
      </c>
      <c r="BA112">
        <v>0.5</v>
      </c>
      <c r="BB112">
        <f>CK112</f>
        <v>0</v>
      </c>
      <c r="BC112">
        <f>P112</f>
        <v>0</v>
      </c>
      <c r="BD112">
        <f>AZ112*BA112*BB112</f>
        <v>0</v>
      </c>
      <c r="BE112">
        <f>(BC112-AU112)/BB112</f>
        <v>0</v>
      </c>
      <c r="BF112">
        <f>(AS112-AY112)/AY112</f>
        <v>0</v>
      </c>
      <c r="BG112">
        <f>AR112/(AT112+AR112/AY112)</f>
        <v>0</v>
      </c>
      <c r="BH112" t="s">
        <v>411</v>
      </c>
      <c r="BI112">
        <v>0</v>
      </c>
      <c r="BJ112">
        <f>IF(BI112&lt;&gt;0, BI112, BG112)</f>
        <v>0</v>
      </c>
      <c r="BK112">
        <f>1-BJ112/AY112</f>
        <v>0</v>
      </c>
      <c r="BL112">
        <f>(AY112-AX112)/(AY112-BJ112)</f>
        <v>0</v>
      </c>
      <c r="BM112">
        <f>(AS112-AY112)/(AS112-BJ112)</f>
        <v>0</v>
      </c>
      <c r="BN112">
        <f>(AY112-AX112)/(AY112-AR112)</f>
        <v>0</v>
      </c>
      <c r="BO112">
        <f>(AS112-AY112)/(AS112-AR112)</f>
        <v>0</v>
      </c>
      <c r="BP112">
        <f>(BL112*BJ112/AX112)</f>
        <v>0</v>
      </c>
      <c r="BQ112">
        <f>(1-BP112)</f>
        <v>0</v>
      </c>
      <c r="BR112" t="s">
        <v>411</v>
      </c>
      <c r="BS112" t="s">
        <v>411</v>
      </c>
      <c r="BT112" t="s">
        <v>411</v>
      </c>
      <c r="BU112" t="s">
        <v>411</v>
      </c>
      <c r="BV112" t="s">
        <v>411</v>
      </c>
      <c r="BW112" t="s">
        <v>411</v>
      </c>
      <c r="BX112" t="s">
        <v>411</v>
      </c>
      <c r="BY112" t="s">
        <v>411</v>
      </c>
      <c r="BZ112" t="s">
        <v>411</v>
      </c>
      <c r="CA112" t="s">
        <v>411</v>
      </c>
      <c r="CB112" t="s">
        <v>411</v>
      </c>
      <c r="CC112" t="s">
        <v>411</v>
      </c>
      <c r="CD112" t="s">
        <v>411</v>
      </c>
      <c r="CE112" t="s">
        <v>411</v>
      </c>
      <c r="CF112" t="s">
        <v>411</v>
      </c>
      <c r="CG112" t="s">
        <v>411</v>
      </c>
      <c r="CH112" t="s">
        <v>411</v>
      </c>
      <c r="CI112" t="s">
        <v>411</v>
      </c>
      <c r="CJ112">
        <f>$B$11*DH112+$C$11*DI112+$F$11*DT112*(1-DW112)</f>
        <v>0</v>
      </c>
      <c r="CK112">
        <f>CJ112*CL112</f>
        <v>0</v>
      </c>
      <c r="CL112">
        <f>($B$11*$D$9+$C$11*$D$9+$F$11*((EG112+DY112)/MAX(EG112+DY112+EH112, 0.1)*$I$9+EH112/MAX(EG112+DY112+EH112, 0.1)*$J$9))/($B$11+$C$11+$F$11)</f>
        <v>0</v>
      </c>
      <c r="CM112">
        <f>($B$11*$K$9+$C$11*$K$9+$F$11*((EG112+DY112)/MAX(EG112+DY112+EH112, 0.1)*$P$9+EH112/MAX(EG112+DY112+EH112, 0.1)*$Q$9))/($B$11+$C$11+$F$11)</f>
        <v>0</v>
      </c>
      <c r="CN112">
        <v>6</v>
      </c>
      <c r="CO112">
        <v>0.5</v>
      </c>
      <c r="CP112" t="s">
        <v>413</v>
      </c>
      <c r="CQ112">
        <v>2</v>
      </c>
      <c r="CR112">
        <v>1690567117.5</v>
      </c>
      <c r="CS112">
        <v>52.3739</v>
      </c>
      <c r="CT112">
        <v>50.0007</v>
      </c>
      <c r="CU112">
        <v>20.9736</v>
      </c>
      <c r="CV112">
        <v>18.2306</v>
      </c>
      <c r="CW112">
        <v>51.1979</v>
      </c>
      <c r="CX112">
        <v>20.7272</v>
      </c>
      <c r="CY112">
        <v>600.034</v>
      </c>
      <c r="CZ112">
        <v>101.249</v>
      </c>
      <c r="DA112">
        <v>0.0997876</v>
      </c>
      <c r="DB112">
        <v>28.4664</v>
      </c>
      <c r="DC112">
        <v>28.0424</v>
      </c>
      <c r="DD112">
        <v>999.9</v>
      </c>
      <c r="DE112">
        <v>0</v>
      </c>
      <c r="DF112">
        <v>0</v>
      </c>
      <c r="DG112">
        <v>9983.120000000001</v>
      </c>
      <c r="DH112">
        <v>0</v>
      </c>
      <c r="DI112">
        <v>1982.54</v>
      </c>
      <c r="DJ112">
        <v>2.3</v>
      </c>
      <c r="DK112">
        <v>53.4212</v>
      </c>
      <c r="DL112">
        <v>50.9292</v>
      </c>
      <c r="DM112">
        <v>2.74306</v>
      </c>
      <c r="DN112">
        <v>50.0007</v>
      </c>
      <c r="DO112">
        <v>18.2306</v>
      </c>
      <c r="DP112">
        <v>2.12357</v>
      </c>
      <c r="DQ112">
        <v>1.84584</v>
      </c>
      <c r="DR112">
        <v>18.3971</v>
      </c>
      <c r="DS112">
        <v>16.1805</v>
      </c>
      <c r="DT112">
        <v>0.0499931</v>
      </c>
      <c r="DU112">
        <v>0</v>
      </c>
      <c r="DV112">
        <v>0</v>
      </c>
      <c r="DW112">
        <v>0</v>
      </c>
      <c r="DX112">
        <v>646.42</v>
      </c>
      <c r="DY112">
        <v>0.0499931</v>
      </c>
      <c r="DZ112">
        <v>1187.88</v>
      </c>
      <c r="EA112">
        <v>-1.92</v>
      </c>
      <c r="EB112">
        <v>34.625</v>
      </c>
      <c r="EC112">
        <v>38.5</v>
      </c>
      <c r="ED112">
        <v>36.25</v>
      </c>
      <c r="EE112">
        <v>38.125</v>
      </c>
      <c r="EF112">
        <v>36.687</v>
      </c>
      <c r="EG112">
        <v>0</v>
      </c>
      <c r="EH112">
        <v>0</v>
      </c>
      <c r="EI112">
        <v>0</v>
      </c>
      <c r="EJ112">
        <v>101.0999999046326</v>
      </c>
      <c r="EK112">
        <v>0</v>
      </c>
      <c r="EL112">
        <v>648.0748</v>
      </c>
      <c r="EM112">
        <v>-11.10307703606048</v>
      </c>
      <c r="EN112">
        <v>-43.39384634144337</v>
      </c>
      <c r="EO112">
        <v>1193.3924</v>
      </c>
      <c r="EP112">
        <v>15</v>
      </c>
      <c r="EQ112">
        <v>1690567136</v>
      </c>
      <c r="ER112" t="s">
        <v>798</v>
      </c>
      <c r="ES112">
        <v>1690567136</v>
      </c>
      <c r="ET112">
        <v>1690567041.1</v>
      </c>
      <c r="EU112">
        <v>83</v>
      </c>
      <c r="EV112">
        <v>0.075</v>
      </c>
      <c r="EW112">
        <v>0.004</v>
      </c>
      <c r="EX112">
        <v>1.176</v>
      </c>
      <c r="EY112">
        <v>0.177</v>
      </c>
      <c r="EZ112">
        <v>50</v>
      </c>
      <c r="FA112">
        <v>18</v>
      </c>
      <c r="FB112">
        <v>0.34</v>
      </c>
      <c r="FC112">
        <v>0.03</v>
      </c>
      <c r="FD112">
        <v>2.30167243902439</v>
      </c>
      <c r="FE112">
        <v>-0.1644756119375804</v>
      </c>
      <c r="FF112">
        <v>0.05320394285684638</v>
      </c>
      <c r="FG112">
        <v>1</v>
      </c>
      <c r="FH112">
        <v>52.27763548387097</v>
      </c>
      <c r="FI112">
        <v>-0.09816519340742597</v>
      </c>
      <c r="FJ112">
        <v>0.0163118509933847</v>
      </c>
      <c r="FK112">
        <v>1</v>
      </c>
      <c r="FL112">
        <v>2.802563170731707</v>
      </c>
      <c r="FM112">
        <v>-0.4636125849953017</v>
      </c>
      <c r="FN112">
        <v>0.05497853800498856</v>
      </c>
      <c r="FO112">
        <v>1</v>
      </c>
      <c r="FP112">
        <v>20.93934193548387</v>
      </c>
      <c r="FQ112">
        <v>0.2482339044388428</v>
      </c>
      <c r="FR112">
        <v>0.01869517402266603</v>
      </c>
      <c r="FS112">
        <v>1</v>
      </c>
      <c r="FT112">
        <v>4</v>
      </c>
      <c r="FU112">
        <v>4</v>
      </c>
      <c r="FV112" t="s">
        <v>415</v>
      </c>
      <c r="FW112">
        <v>3.17254</v>
      </c>
      <c r="FX112">
        <v>2.7966</v>
      </c>
      <c r="FY112">
        <v>0.0151376</v>
      </c>
      <c r="FZ112">
        <v>0.0148712</v>
      </c>
      <c r="GA112">
        <v>0.1083</v>
      </c>
      <c r="GB112">
        <v>0.0990656</v>
      </c>
      <c r="GC112">
        <v>30487.4</v>
      </c>
      <c r="GD112">
        <v>24328.7</v>
      </c>
      <c r="GE112">
        <v>28953.8</v>
      </c>
      <c r="GF112">
        <v>24210.3</v>
      </c>
      <c r="GG112">
        <v>32851.1</v>
      </c>
      <c r="GH112">
        <v>31837.6</v>
      </c>
      <c r="GI112">
        <v>39953.7</v>
      </c>
      <c r="GJ112">
        <v>39506.4</v>
      </c>
      <c r="GK112">
        <v>2.1126</v>
      </c>
      <c r="GL112">
        <v>1.77538</v>
      </c>
      <c r="GM112">
        <v>0.00249222</v>
      </c>
      <c r="GN112">
        <v>0</v>
      </c>
      <c r="GO112">
        <v>28.0017</v>
      </c>
      <c r="GP112">
        <v>999.9</v>
      </c>
      <c r="GQ112">
        <v>44.4</v>
      </c>
      <c r="GR112">
        <v>37.4</v>
      </c>
      <c r="GS112">
        <v>28.2584</v>
      </c>
      <c r="GT112">
        <v>62.3759</v>
      </c>
      <c r="GU112">
        <v>33.3333</v>
      </c>
      <c r="GV112">
        <v>1</v>
      </c>
      <c r="GW112">
        <v>0.359611</v>
      </c>
      <c r="GX112">
        <v>0.826713</v>
      </c>
      <c r="GY112">
        <v>20.2789</v>
      </c>
      <c r="GZ112">
        <v>5.22463</v>
      </c>
      <c r="HA112">
        <v>11.9141</v>
      </c>
      <c r="HB112">
        <v>4.9637</v>
      </c>
      <c r="HC112">
        <v>3.292</v>
      </c>
      <c r="HD112">
        <v>9999</v>
      </c>
      <c r="HE112">
        <v>9999</v>
      </c>
      <c r="HF112">
        <v>9999</v>
      </c>
      <c r="HG112">
        <v>999.9</v>
      </c>
      <c r="HH112">
        <v>1.87724</v>
      </c>
      <c r="HI112">
        <v>1.87549</v>
      </c>
      <c r="HJ112">
        <v>1.87432</v>
      </c>
      <c r="HK112">
        <v>1.87349</v>
      </c>
      <c r="HL112">
        <v>1.87497</v>
      </c>
      <c r="HM112">
        <v>1.86987</v>
      </c>
      <c r="HN112">
        <v>1.87405</v>
      </c>
      <c r="HO112">
        <v>1.87913</v>
      </c>
      <c r="HP112">
        <v>0</v>
      </c>
      <c r="HQ112">
        <v>0</v>
      </c>
      <c r="HR112">
        <v>0</v>
      </c>
      <c r="HS112">
        <v>0</v>
      </c>
      <c r="HT112" t="s">
        <v>416</v>
      </c>
      <c r="HU112" t="s">
        <v>417</v>
      </c>
      <c r="HV112" t="s">
        <v>418</v>
      </c>
      <c r="HW112" t="s">
        <v>419</v>
      </c>
      <c r="HX112" t="s">
        <v>419</v>
      </c>
      <c r="HY112" t="s">
        <v>418</v>
      </c>
      <c r="HZ112">
        <v>0</v>
      </c>
      <c r="IA112">
        <v>100</v>
      </c>
      <c r="IB112">
        <v>100</v>
      </c>
      <c r="IC112">
        <v>1.176</v>
      </c>
      <c r="ID112">
        <v>0.2464</v>
      </c>
      <c r="IE112">
        <v>1.072094424719784</v>
      </c>
      <c r="IF112">
        <v>0.0006505169527216642</v>
      </c>
      <c r="IG112">
        <v>-9.946525650119643E-07</v>
      </c>
      <c r="IH112">
        <v>9.726639054903232E-11</v>
      </c>
      <c r="II112">
        <v>-0.05255283284069317</v>
      </c>
      <c r="IJ112">
        <v>-0.001002495894158835</v>
      </c>
      <c r="IK112">
        <v>0.0007384742138202362</v>
      </c>
      <c r="IL112">
        <v>2.770066711642725E-07</v>
      </c>
      <c r="IM112">
        <v>0</v>
      </c>
      <c r="IN112">
        <v>1810</v>
      </c>
      <c r="IO112">
        <v>1</v>
      </c>
      <c r="IP112">
        <v>29</v>
      </c>
      <c r="IQ112">
        <v>1.4</v>
      </c>
      <c r="IR112">
        <v>1.3</v>
      </c>
      <c r="IS112">
        <v>0.258789</v>
      </c>
      <c r="IT112">
        <v>2.51587</v>
      </c>
      <c r="IU112">
        <v>1.42578</v>
      </c>
      <c r="IV112">
        <v>2.26685</v>
      </c>
      <c r="IW112">
        <v>1.54785</v>
      </c>
      <c r="IX112">
        <v>2.44629</v>
      </c>
      <c r="IY112">
        <v>40.3237</v>
      </c>
      <c r="IZ112">
        <v>13.5629</v>
      </c>
      <c r="JA112">
        <v>18</v>
      </c>
      <c r="JB112">
        <v>632.8630000000001</v>
      </c>
      <c r="JC112">
        <v>405.748</v>
      </c>
      <c r="JD112">
        <v>27.2853</v>
      </c>
      <c r="JE112">
        <v>31.6726</v>
      </c>
      <c r="JF112">
        <v>30.0009</v>
      </c>
      <c r="JG112">
        <v>31.6766</v>
      </c>
      <c r="JH112">
        <v>31.6246</v>
      </c>
      <c r="JI112">
        <v>5.20391</v>
      </c>
      <c r="JJ112">
        <v>31.3813</v>
      </c>
      <c r="JK112">
        <v>52.1325</v>
      </c>
      <c r="JL112">
        <v>27.2407</v>
      </c>
      <c r="JM112">
        <v>50</v>
      </c>
      <c r="JN112">
        <v>18.2902</v>
      </c>
      <c r="JO112">
        <v>94.35939999999999</v>
      </c>
      <c r="JP112">
        <v>100.505</v>
      </c>
    </row>
    <row r="113" spans="1:276">
      <c r="A113">
        <v>97</v>
      </c>
      <c r="B113">
        <v>1690567224.5</v>
      </c>
      <c r="C113">
        <v>13182.5</v>
      </c>
      <c r="D113" t="s">
        <v>799</v>
      </c>
      <c r="E113" t="s">
        <v>800</v>
      </c>
      <c r="F113" t="s">
        <v>407</v>
      </c>
      <c r="I113" t="s">
        <v>752</v>
      </c>
      <c r="K113" t="s">
        <v>753</v>
      </c>
      <c r="L113" t="s">
        <v>754</v>
      </c>
      <c r="M113">
        <v>1690567224.5</v>
      </c>
      <c r="N113">
        <f>(O113)/1000</f>
        <v>0</v>
      </c>
      <c r="O113">
        <f>1000*CY113*AM113*(CU113-CV113)/(100*CN113*(1000-AM113*CU113))</f>
        <v>0</v>
      </c>
      <c r="P113">
        <f>CY113*AM113*(CT113-CS113*(1000-AM113*CV113)/(1000-AM113*CU113))/(100*CN113)</f>
        <v>0</v>
      </c>
      <c r="Q113">
        <f>CS113 - IF(AM113&gt;1, P113*CN113*100.0/(AO113*DG113), 0)</f>
        <v>0</v>
      </c>
      <c r="R113">
        <f>((X113-N113/2)*Q113-P113)/(X113+N113/2)</f>
        <v>0</v>
      </c>
      <c r="S113">
        <f>R113*(CZ113+DA113)/1000.0</f>
        <v>0</v>
      </c>
      <c r="T113">
        <f>(CS113 - IF(AM113&gt;1, P113*CN113*100.0/(AO113*DG113), 0))*(CZ113+DA113)/1000.0</f>
        <v>0</v>
      </c>
      <c r="U113">
        <f>2.0/((1/W113-1/V113)+SIGN(W113)*SQRT((1/W113-1/V113)*(1/W113-1/V113) + 4*CO113/((CO113+1)*(CO113+1))*(2*1/W113*1/V113-1/V113*1/V113)))</f>
        <v>0</v>
      </c>
      <c r="V113">
        <f>IF(LEFT(CP113,1)&lt;&gt;"0",IF(LEFT(CP113,1)="1",3.0,CQ113),$D$5+$E$5*(DG113*CZ113/($K$5*1000))+$F$5*(DG113*CZ113/($K$5*1000))*MAX(MIN(CN113,$J$5),$I$5)*MAX(MIN(CN113,$J$5),$I$5)+$G$5*MAX(MIN(CN113,$J$5),$I$5)*(DG113*CZ113/($K$5*1000))+$H$5*(DG113*CZ113/($K$5*1000))*(DG113*CZ113/($K$5*1000)))</f>
        <v>0</v>
      </c>
      <c r="W113">
        <f>N113*(1000-(1000*0.61365*exp(17.502*AA113/(240.97+AA113))/(CZ113+DA113)+CU113)/2)/(1000*0.61365*exp(17.502*AA113/(240.97+AA113))/(CZ113+DA113)-CU113)</f>
        <v>0</v>
      </c>
      <c r="X113">
        <f>1/((CO113+1)/(U113/1.6)+1/(V113/1.37)) + CO113/((CO113+1)/(U113/1.6) + CO113/(V113/1.37))</f>
        <v>0</v>
      </c>
      <c r="Y113">
        <f>(CJ113*CM113)</f>
        <v>0</v>
      </c>
      <c r="Z113">
        <f>(DB113+(Y113+2*0.95*5.67E-8*(((DB113+$B$7)+273)^4-(DB113+273)^4)-44100*N113)/(1.84*29.3*V113+8*0.95*5.67E-8*(DB113+273)^3))</f>
        <v>0</v>
      </c>
      <c r="AA113">
        <f>($C$7*DC113+$D$7*DD113+$E$7*Z113)</f>
        <v>0</v>
      </c>
      <c r="AB113">
        <f>0.61365*exp(17.502*AA113/(240.97+AA113))</f>
        <v>0</v>
      </c>
      <c r="AC113">
        <f>(AD113/AE113*100)</f>
        <v>0</v>
      </c>
      <c r="AD113">
        <f>CU113*(CZ113+DA113)/1000</f>
        <v>0</v>
      </c>
      <c r="AE113">
        <f>0.61365*exp(17.502*DB113/(240.97+DB113))</f>
        <v>0</v>
      </c>
      <c r="AF113">
        <f>(AB113-CU113*(CZ113+DA113)/1000)</f>
        <v>0</v>
      </c>
      <c r="AG113">
        <f>(-N113*44100)</f>
        <v>0</v>
      </c>
      <c r="AH113">
        <f>2*29.3*V113*0.92*(DB113-AA113)</f>
        <v>0</v>
      </c>
      <c r="AI113">
        <f>2*0.95*5.67E-8*(((DB113+$B$7)+273)^4-(AA113+273)^4)</f>
        <v>0</v>
      </c>
      <c r="AJ113">
        <f>Y113+AI113+AG113+AH113</f>
        <v>0</v>
      </c>
      <c r="AK113">
        <v>0</v>
      </c>
      <c r="AL113">
        <v>0</v>
      </c>
      <c r="AM113">
        <f>IF(AK113*$H$13&gt;=AO113,1.0,(AO113/(AO113-AK113*$H$13)))</f>
        <v>0</v>
      </c>
      <c r="AN113">
        <f>(AM113-1)*100</f>
        <v>0</v>
      </c>
      <c r="AO113">
        <f>MAX(0,($B$13+$C$13*DG113)/(1+$D$13*DG113)*CZ113/(DB113+273)*$E$13)</f>
        <v>0</v>
      </c>
      <c r="AP113" t="s">
        <v>801</v>
      </c>
      <c r="AQ113">
        <v>10463</v>
      </c>
      <c r="AR113">
        <v>649.801923076923</v>
      </c>
      <c r="AS113">
        <v>3134.69</v>
      </c>
      <c r="AT113">
        <f>1-AR113/AS113</f>
        <v>0</v>
      </c>
      <c r="AU113">
        <v>-2.743629890843461</v>
      </c>
      <c r="AV113" t="s">
        <v>411</v>
      </c>
      <c r="AW113" t="s">
        <v>411</v>
      </c>
      <c r="AX113">
        <v>0</v>
      </c>
      <c r="AY113">
        <v>0</v>
      </c>
      <c r="AZ113">
        <f>1-AX113/AY113</f>
        <v>0</v>
      </c>
      <c r="BA113">
        <v>0.5</v>
      </c>
      <c r="BB113">
        <f>CK113</f>
        <v>0</v>
      </c>
      <c r="BC113">
        <f>P113</f>
        <v>0</v>
      </c>
      <c r="BD113">
        <f>AZ113*BA113*BB113</f>
        <v>0</v>
      </c>
      <c r="BE113">
        <f>(BC113-AU113)/BB113</f>
        <v>0</v>
      </c>
      <c r="BF113">
        <f>(AS113-AY113)/AY113</f>
        <v>0</v>
      </c>
      <c r="BG113">
        <f>AR113/(AT113+AR113/AY113)</f>
        <v>0</v>
      </c>
      <c r="BH113" t="s">
        <v>411</v>
      </c>
      <c r="BI113">
        <v>0</v>
      </c>
      <c r="BJ113">
        <f>IF(BI113&lt;&gt;0, BI113, BG113)</f>
        <v>0</v>
      </c>
      <c r="BK113">
        <f>1-BJ113/AY113</f>
        <v>0</v>
      </c>
      <c r="BL113">
        <f>(AY113-AX113)/(AY113-BJ113)</f>
        <v>0</v>
      </c>
      <c r="BM113">
        <f>(AS113-AY113)/(AS113-BJ113)</f>
        <v>0</v>
      </c>
      <c r="BN113">
        <f>(AY113-AX113)/(AY113-AR113)</f>
        <v>0</v>
      </c>
      <c r="BO113">
        <f>(AS113-AY113)/(AS113-AR113)</f>
        <v>0</v>
      </c>
      <c r="BP113">
        <f>(BL113*BJ113/AX113)</f>
        <v>0</v>
      </c>
      <c r="BQ113">
        <f>(1-BP113)</f>
        <v>0</v>
      </c>
      <c r="BR113" t="s">
        <v>411</v>
      </c>
      <c r="BS113" t="s">
        <v>411</v>
      </c>
      <c r="BT113" t="s">
        <v>411</v>
      </c>
      <c r="BU113" t="s">
        <v>411</v>
      </c>
      <c r="BV113" t="s">
        <v>411</v>
      </c>
      <c r="BW113" t="s">
        <v>411</v>
      </c>
      <c r="BX113" t="s">
        <v>411</v>
      </c>
      <c r="BY113" t="s">
        <v>411</v>
      </c>
      <c r="BZ113" t="s">
        <v>411</v>
      </c>
      <c r="CA113" t="s">
        <v>411</v>
      </c>
      <c r="CB113" t="s">
        <v>411</v>
      </c>
      <c r="CC113" t="s">
        <v>411</v>
      </c>
      <c r="CD113" t="s">
        <v>411</v>
      </c>
      <c r="CE113" t="s">
        <v>411</v>
      </c>
      <c r="CF113" t="s">
        <v>411</v>
      </c>
      <c r="CG113" t="s">
        <v>411</v>
      </c>
      <c r="CH113" t="s">
        <v>411</v>
      </c>
      <c r="CI113" t="s">
        <v>411</v>
      </c>
      <c r="CJ113">
        <f>$B$11*DH113+$C$11*DI113+$F$11*DT113*(1-DW113)</f>
        <v>0</v>
      </c>
      <c r="CK113">
        <f>CJ113*CL113</f>
        <v>0</v>
      </c>
      <c r="CL113">
        <f>($B$11*$D$9+$C$11*$D$9+$F$11*((EG113+DY113)/MAX(EG113+DY113+EH113, 0.1)*$I$9+EH113/MAX(EG113+DY113+EH113, 0.1)*$J$9))/($B$11+$C$11+$F$11)</f>
        <v>0</v>
      </c>
      <c r="CM113">
        <f>($B$11*$K$9+$C$11*$K$9+$F$11*((EG113+DY113)/MAX(EG113+DY113+EH113, 0.1)*$P$9+EH113/MAX(EG113+DY113+EH113, 0.1)*$Q$9))/($B$11+$C$11+$F$11)</f>
        <v>0</v>
      </c>
      <c r="CN113">
        <v>6</v>
      </c>
      <c r="CO113">
        <v>0.5</v>
      </c>
      <c r="CP113" t="s">
        <v>413</v>
      </c>
      <c r="CQ113">
        <v>2</v>
      </c>
      <c r="CR113">
        <v>1690567224.5</v>
      </c>
      <c r="CS113">
        <v>3.01536</v>
      </c>
      <c r="CT113">
        <v>0.280266</v>
      </c>
      <c r="CU113">
        <v>20.9272</v>
      </c>
      <c r="CV113">
        <v>18.169</v>
      </c>
      <c r="CW113">
        <v>1.76136</v>
      </c>
      <c r="CX113">
        <v>20.6821</v>
      </c>
      <c r="CY113">
        <v>600.009</v>
      </c>
      <c r="CZ113">
        <v>101.252</v>
      </c>
      <c r="DA113">
        <v>0.100684</v>
      </c>
      <c r="DB113">
        <v>28.4724</v>
      </c>
      <c r="DC113">
        <v>28.081</v>
      </c>
      <c r="DD113">
        <v>999.9</v>
      </c>
      <c r="DE113">
        <v>0</v>
      </c>
      <c r="DF113">
        <v>0</v>
      </c>
      <c r="DG113">
        <v>9994.379999999999</v>
      </c>
      <c r="DH113">
        <v>0</v>
      </c>
      <c r="DI113">
        <v>1980.47</v>
      </c>
      <c r="DJ113">
        <v>2.62917</v>
      </c>
      <c r="DK113">
        <v>2.97162</v>
      </c>
      <c r="DL113">
        <v>0.285452</v>
      </c>
      <c r="DM113">
        <v>2.75819</v>
      </c>
      <c r="DN113">
        <v>0.280266</v>
      </c>
      <c r="DO113">
        <v>18.169</v>
      </c>
      <c r="DP113">
        <v>2.11891</v>
      </c>
      <c r="DQ113">
        <v>1.83964</v>
      </c>
      <c r="DR113">
        <v>18.3621</v>
      </c>
      <c r="DS113">
        <v>16.1277</v>
      </c>
      <c r="DT113">
        <v>0.0499931</v>
      </c>
      <c r="DU113">
        <v>0</v>
      </c>
      <c r="DV113">
        <v>0</v>
      </c>
      <c r="DW113">
        <v>0</v>
      </c>
      <c r="DX113">
        <v>649.36</v>
      </c>
      <c r="DY113">
        <v>0.0499931</v>
      </c>
      <c r="DZ113">
        <v>1202.93</v>
      </c>
      <c r="EA113">
        <v>-0.91</v>
      </c>
      <c r="EB113">
        <v>34.562</v>
      </c>
      <c r="EC113">
        <v>38.5</v>
      </c>
      <c r="ED113">
        <v>36.187</v>
      </c>
      <c r="EE113">
        <v>38.125</v>
      </c>
      <c r="EF113">
        <v>36.625</v>
      </c>
      <c r="EG113">
        <v>0</v>
      </c>
      <c r="EH113">
        <v>0</v>
      </c>
      <c r="EI113">
        <v>0</v>
      </c>
      <c r="EJ113">
        <v>106.2999999523163</v>
      </c>
      <c r="EK113">
        <v>0</v>
      </c>
      <c r="EL113">
        <v>649.801923076923</v>
      </c>
      <c r="EM113">
        <v>-19.35145302680861</v>
      </c>
      <c r="EN113">
        <v>38.47692309889584</v>
      </c>
      <c r="EO113">
        <v>1192.995</v>
      </c>
      <c r="EP113">
        <v>15</v>
      </c>
      <c r="EQ113">
        <v>1690567241.5</v>
      </c>
      <c r="ER113" t="s">
        <v>802</v>
      </c>
      <c r="ES113">
        <v>1690567241.5</v>
      </c>
      <c r="ET113">
        <v>1690567041.1</v>
      </c>
      <c r="EU113">
        <v>84</v>
      </c>
      <c r="EV113">
        <v>0.107</v>
      </c>
      <c r="EW113">
        <v>0.004</v>
      </c>
      <c r="EX113">
        <v>1.254</v>
      </c>
      <c r="EY113">
        <v>0.177</v>
      </c>
      <c r="EZ113">
        <v>0</v>
      </c>
      <c r="FA113">
        <v>18</v>
      </c>
      <c r="FB113">
        <v>0.19</v>
      </c>
      <c r="FC113">
        <v>0.03</v>
      </c>
      <c r="FD113">
        <v>2.599551951219512</v>
      </c>
      <c r="FE113">
        <v>-0.1019847386759593</v>
      </c>
      <c r="FF113">
        <v>0.02734644875678334</v>
      </c>
      <c r="FG113">
        <v>1</v>
      </c>
      <c r="FH113">
        <v>2.910047096774194</v>
      </c>
      <c r="FI113">
        <v>0.3029835483870956</v>
      </c>
      <c r="FJ113">
        <v>0.02947728225245056</v>
      </c>
      <c r="FK113">
        <v>1</v>
      </c>
      <c r="FL113">
        <v>2.751778048780488</v>
      </c>
      <c r="FM113">
        <v>-0.4047142160278777</v>
      </c>
      <c r="FN113">
        <v>0.05191833912651824</v>
      </c>
      <c r="FO113">
        <v>1</v>
      </c>
      <c r="FP113">
        <v>20.81192580645161</v>
      </c>
      <c r="FQ113">
        <v>0.9171677419354618</v>
      </c>
      <c r="FR113">
        <v>0.06854878633659804</v>
      </c>
      <c r="FS113">
        <v>1</v>
      </c>
      <c r="FT113">
        <v>4</v>
      </c>
      <c r="FU113">
        <v>4</v>
      </c>
      <c r="FV113" t="s">
        <v>415</v>
      </c>
      <c r="FW113">
        <v>3.17241</v>
      </c>
      <c r="FX113">
        <v>2.79759</v>
      </c>
      <c r="FY113">
        <v>0.000518313</v>
      </c>
      <c r="FZ113">
        <v>8.29346E-05</v>
      </c>
      <c r="GA113">
        <v>0.108126</v>
      </c>
      <c r="GB113">
        <v>0.0988218</v>
      </c>
      <c r="GC113">
        <v>30939.2</v>
      </c>
      <c r="GD113">
        <v>24693.5</v>
      </c>
      <c r="GE113">
        <v>28953.5</v>
      </c>
      <c r="GF113">
        <v>24210.3</v>
      </c>
      <c r="GG113">
        <v>32856.4</v>
      </c>
      <c r="GH113">
        <v>31845.4</v>
      </c>
      <c r="GI113">
        <v>39953</v>
      </c>
      <c r="GJ113">
        <v>39506</v>
      </c>
      <c r="GK113">
        <v>2.1121</v>
      </c>
      <c r="GL113">
        <v>1.77407</v>
      </c>
      <c r="GM113">
        <v>-0.0077486</v>
      </c>
      <c r="GN113">
        <v>0</v>
      </c>
      <c r="GO113">
        <v>28.2075</v>
      </c>
      <c r="GP113">
        <v>999.9</v>
      </c>
      <c r="GQ113">
        <v>42.9</v>
      </c>
      <c r="GR113">
        <v>37.6</v>
      </c>
      <c r="GS113">
        <v>27.602</v>
      </c>
      <c r="GT113">
        <v>61.8459</v>
      </c>
      <c r="GU113">
        <v>33.4655</v>
      </c>
      <c r="GV113">
        <v>1</v>
      </c>
      <c r="GW113">
        <v>0.3642</v>
      </c>
      <c r="GX113">
        <v>1.82703</v>
      </c>
      <c r="GY113">
        <v>20.2704</v>
      </c>
      <c r="GZ113">
        <v>5.22568</v>
      </c>
      <c r="HA113">
        <v>11.9141</v>
      </c>
      <c r="HB113">
        <v>4.96375</v>
      </c>
      <c r="HC113">
        <v>3.292</v>
      </c>
      <c r="HD113">
        <v>9999</v>
      </c>
      <c r="HE113">
        <v>9999</v>
      </c>
      <c r="HF113">
        <v>9999</v>
      </c>
      <c r="HG113">
        <v>999.9</v>
      </c>
      <c r="HH113">
        <v>1.87729</v>
      </c>
      <c r="HI113">
        <v>1.87552</v>
      </c>
      <c r="HJ113">
        <v>1.87439</v>
      </c>
      <c r="HK113">
        <v>1.87359</v>
      </c>
      <c r="HL113">
        <v>1.875</v>
      </c>
      <c r="HM113">
        <v>1.86995</v>
      </c>
      <c r="HN113">
        <v>1.87408</v>
      </c>
      <c r="HO113">
        <v>1.87915</v>
      </c>
      <c r="HP113">
        <v>0</v>
      </c>
      <c r="HQ113">
        <v>0</v>
      </c>
      <c r="HR113">
        <v>0</v>
      </c>
      <c r="HS113">
        <v>0</v>
      </c>
      <c r="HT113" t="s">
        <v>416</v>
      </c>
      <c r="HU113" t="s">
        <v>417</v>
      </c>
      <c r="HV113" t="s">
        <v>418</v>
      </c>
      <c r="HW113" t="s">
        <v>419</v>
      </c>
      <c r="HX113" t="s">
        <v>419</v>
      </c>
      <c r="HY113" t="s">
        <v>418</v>
      </c>
      <c r="HZ113">
        <v>0</v>
      </c>
      <c r="IA113">
        <v>100</v>
      </c>
      <c r="IB113">
        <v>100</v>
      </c>
      <c r="IC113">
        <v>1.254</v>
      </c>
      <c r="ID113">
        <v>0.2451</v>
      </c>
      <c r="IE113">
        <v>1.146931102409366</v>
      </c>
      <c r="IF113">
        <v>0.0006505169527216642</v>
      </c>
      <c r="IG113">
        <v>-9.946525650119643E-07</v>
      </c>
      <c r="IH113">
        <v>9.726639054903232E-11</v>
      </c>
      <c r="II113">
        <v>-0.05255283284069317</v>
      </c>
      <c r="IJ113">
        <v>-0.001002495894158835</v>
      </c>
      <c r="IK113">
        <v>0.0007384742138202362</v>
      </c>
      <c r="IL113">
        <v>2.770066711642725E-07</v>
      </c>
      <c r="IM113">
        <v>0</v>
      </c>
      <c r="IN113">
        <v>1810</v>
      </c>
      <c r="IO113">
        <v>1</v>
      </c>
      <c r="IP113">
        <v>29</v>
      </c>
      <c r="IQ113">
        <v>1.5</v>
      </c>
      <c r="IR113">
        <v>3.1</v>
      </c>
      <c r="IS113">
        <v>0.0317383</v>
      </c>
      <c r="IT113">
        <v>4.99756</v>
      </c>
      <c r="IU113">
        <v>1.42578</v>
      </c>
      <c r="IV113">
        <v>2.26562</v>
      </c>
      <c r="IW113">
        <v>1.54785</v>
      </c>
      <c r="IX113">
        <v>2.36328</v>
      </c>
      <c r="IY113">
        <v>40.5275</v>
      </c>
      <c r="IZ113">
        <v>13.5191</v>
      </c>
      <c r="JA113">
        <v>18</v>
      </c>
      <c r="JB113">
        <v>632.842</v>
      </c>
      <c r="JC113">
        <v>405.26</v>
      </c>
      <c r="JD113">
        <v>26.2782</v>
      </c>
      <c r="JE113">
        <v>31.7247</v>
      </c>
      <c r="JF113">
        <v>30.0008</v>
      </c>
      <c r="JG113">
        <v>31.7126</v>
      </c>
      <c r="JH113">
        <v>31.6619</v>
      </c>
      <c r="JI113">
        <v>0</v>
      </c>
      <c r="JJ113">
        <v>29.6778</v>
      </c>
      <c r="JK113">
        <v>48.7576</v>
      </c>
      <c r="JL113">
        <v>26.2569</v>
      </c>
      <c r="JM113">
        <v>0</v>
      </c>
      <c r="JN113">
        <v>18.2552</v>
      </c>
      <c r="JO113">
        <v>94.35809999999999</v>
      </c>
      <c r="JP113">
        <v>100.505</v>
      </c>
    </row>
    <row r="114" spans="1:276">
      <c r="A114">
        <v>98</v>
      </c>
      <c r="B114">
        <v>1690567346.5</v>
      </c>
      <c r="C114">
        <v>13304.5</v>
      </c>
      <c r="D114" t="s">
        <v>803</v>
      </c>
      <c r="E114" t="s">
        <v>804</v>
      </c>
      <c r="F114" t="s">
        <v>407</v>
      </c>
      <c r="I114" t="s">
        <v>752</v>
      </c>
      <c r="K114" t="s">
        <v>753</v>
      </c>
      <c r="L114" t="s">
        <v>754</v>
      </c>
      <c r="M114">
        <v>1690567346.5</v>
      </c>
      <c r="N114">
        <f>(O114)/1000</f>
        <v>0</v>
      </c>
      <c r="O114">
        <f>1000*CY114*AM114*(CU114-CV114)/(100*CN114*(1000-AM114*CU114))</f>
        <v>0</v>
      </c>
      <c r="P114">
        <f>CY114*AM114*(CT114-CS114*(1000-AM114*CV114)/(1000-AM114*CU114))/(100*CN114)</f>
        <v>0</v>
      </c>
      <c r="Q114">
        <f>CS114 - IF(AM114&gt;1, P114*CN114*100.0/(AO114*DG114), 0)</f>
        <v>0</v>
      </c>
      <c r="R114">
        <f>((X114-N114/2)*Q114-P114)/(X114+N114/2)</f>
        <v>0</v>
      </c>
      <c r="S114">
        <f>R114*(CZ114+DA114)/1000.0</f>
        <v>0</v>
      </c>
      <c r="T114">
        <f>(CS114 - IF(AM114&gt;1, P114*CN114*100.0/(AO114*DG114), 0))*(CZ114+DA114)/1000.0</f>
        <v>0</v>
      </c>
      <c r="U114">
        <f>2.0/((1/W114-1/V114)+SIGN(W114)*SQRT((1/W114-1/V114)*(1/W114-1/V114) + 4*CO114/((CO114+1)*(CO114+1))*(2*1/W114*1/V114-1/V114*1/V114)))</f>
        <v>0</v>
      </c>
      <c r="V114">
        <f>IF(LEFT(CP114,1)&lt;&gt;"0",IF(LEFT(CP114,1)="1",3.0,CQ114),$D$5+$E$5*(DG114*CZ114/($K$5*1000))+$F$5*(DG114*CZ114/($K$5*1000))*MAX(MIN(CN114,$J$5),$I$5)*MAX(MIN(CN114,$J$5),$I$5)+$G$5*MAX(MIN(CN114,$J$5),$I$5)*(DG114*CZ114/($K$5*1000))+$H$5*(DG114*CZ114/($K$5*1000))*(DG114*CZ114/($K$5*1000)))</f>
        <v>0</v>
      </c>
      <c r="W114">
        <f>N114*(1000-(1000*0.61365*exp(17.502*AA114/(240.97+AA114))/(CZ114+DA114)+CU114)/2)/(1000*0.61365*exp(17.502*AA114/(240.97+AA114))/(CZ114+DA114)-CU114)</f>
        <v>0</v>
      </c>
      <c r="X114">
        <f>1/((CO114+1)/(U114/1.6)+1/(V114/1.37)) + CO114/((CO114+1)/(U114/1.6) + CO114/(V114/1.37))</f>
        <v>0</v>
      </c>
      <c r="Y114">
        <f>(CJ114*CM114)</f>
        <v>0</v>
      </c>
      <c r="Z114">
        <f>(DB114+(Y114+2*0.95*5.67E-8*(((DB114+$B$7)+273)^4-(DB114+273)^4)-44100*N114)/(1.84*29.3*V114+8*0.95*5.67E-8*(DB114+273)^3))</f>
        <v>0</v>
      </c>
      <c r="AA114">
        <f>($C$7*DC114+$D$7*DD114+$E$7*Z114)</f>
        <v>0</v>
      </c>
      <c r="AB114">
        <f>0.61365*exp(17.502*AA114/(240.97+AA114))</f>
        <v>0</v>
      </c>
      <c r="AC114">
        <f>(AD114/AE114*100)</f>
        <v>0</v>
      </c>
      <c r="AD114">
        <f>CU114*(CZ114+DA114)/1000</f>
        <v>0</v>
      </c>
      <c r="AE114">
        <f>0.61365*exp(17.502*DB114/(240.97+DB114))</f>
        <v>0</v>
      </c>
      <c r="AF114">
        <f>(AB114-CU114*(CZ114+DA114)/1000)</f>
        <v>0</v>
      </c>
      <c r="AG114">
        <f>(-N114*44100)</f>
        <v>0</v>
      </c>
      <c r="AH114">
        <f>2*29.3*V114*0.92*(DB114-AA114)</f>
        <v>0</v>
      </c>
      <c r="AI114">
        <f>2*0.95*5.67E-8*(((DB114+$B$7)+273)^4-(AA114+273)^4)</f>
        <v>0</v>
      </c>
      <c r="AJ114">
        <f>Y114+AI114+AG114+AH114</f>
        <v>0</v>
      </c>
      <c r="AK114">
        <v>0</v>
      </c>
      <c r="AL114">
        <v>0</v>
      </c>
      <c r="AM114">
        <f>IF(AK114*$H$13&gt;=AO114,1.0,(AO114/(AO114-AK114*$H$13)))</f>
        <v>0</v>
      </c>
      <c r="AN114">
        <f>(AM114-1)*100</f>
        <v>0</v>
      </c>
      <c r="AO114">
        <f>MAX(0,($B$13+$C$13*DG114)/(1+$D$13*DG114)*CZ114/(DB114+273)*$E$13)</f>
        <v>0</v>
      </c>
      <c r="AP114" t="s">
        <v>805</v>
      </c>
      <c r="AQ114">
        <v>10463.8</v>
      </c>
      <c r="AR114">
        <v>648.4168000000001</v>
      </c>
      <c r="AS114">
        <v>3176.09</v>
      </c>
      <c r="AT114">
        <f>1-AR114/AS114</f>
        <v>0</v>
      </c>
      <c r="AU114">
        <v>-2.010766067298136</v>
      </c>
      <c r="AV114" t="s">
        <v>411</v>
      </c>
      <c r="AW114" t="s">
        <v>411</v>
      </c>
      <c r="AX114">
        <v>0</v>
      </c>
      <c r="AY114">
        <v>0</v>
      </c>
      <c r="AZ114">
        <f>1-AX114/AY114</f>
        <v>0</v>
      </c>
      <c r="BA114">
        <v>0.5</v>
      </c>
      <c r="BB114">
        <f>CK114</f>
        <v>0</v>
      </c>
      <c r="BC114">
        <f>P114</f>
        <v>0</v>
      </c>
      <c r="BD114">
        <f>AZ114*BA114*BB114</f>
        <v>0</v>
      </c>
      <c r="BE114">
        <f>(BC114-AU114)/BB114</f>
        <v>0</v>
      </c>
      <c r="BF114">
        <f>(AS114-AY114)/AY114</f>
        <v>0</v>
      </c>
      <c r="BG114">
        <f>AR114/(AT114+AR114/AY114)</f>
        <v>0</v>
      </c>
      <c r="BH114" t="s">
        <v>411</v>
      </c>
      <c r="BI114">
        <v>0</v>
      </c>
      <c r="BJ114">
        <f>IF(BI114&lt;&gt;0, BI114, BG114)</f>
        <v>0</v>
      </c>
      <c r="BK114">
        <f>1-BJ114/AY114</f>
        <v>0</v>
      </c>
      <c r="BL114">
        <f>(AY114-AX114)/(AY114-BJ114)</f>
        <v>0</v>
      </c>
      <c r="BM114">
        <f>(AS114-AY114)/(AS114-BJ114)</f>
        <v>0</v>
      </c>
      <c r="BN114">
        <f>(AY114-AX114)/(AY114-AR114)</f>
        <v>0</v>
      </c>
      <c r="BO114">
        <f>(AS114-AY114)/(AS114-AR114)</f>
        <v>0</v>
      </c>
      <c r="BP114">
        <f>(BL114*BJ114/AX114)</f>
        <v>0</v>
      </c>
      <c r="BQ114">
        <f>(1-BP114)</f>
        <v>0</v>
      </c>
      <c r="BR114" t="s">
        <v>411</v>
      </c>
      <c r="BS114" t="s">
        <v>411</v>
      </c>
      <c r="BT114" t="s">
        <v>411</v>
      </c>
      <c r="BU114" t="s">
        <v>411</v>
      </c>
      <c r="BV114" t="s">
        <v>411</v>
      </c>
      <c r="BW114" t="s">
        <v>411</v>
      </c>
      <c r="BX114" t="s">
        <v>411</v>
      </c>
      <c r="BY114" t="s">
        <v>411</v>
      </c>
      <c r="BZ114" t="s">
        <v>411</v>
      </c>
      <c r="CA114" t="s">
        <v>411</v>
      </c>
      <c r="CB114" t="s">
        <v>411</v>
      </c>
      <c r="CC114" t="s">
        <v>411</v>
      </c>
      <c r="CD114" t="s">
        <v>411</v>
      </c>
      <c r="CE114" t="s">
        <v>411</v>
      </c>
      <c r="CF114" t="s">
        <v>411</v>
      </c>
      <c r="CG114" t="s">
        <v>411</v>
      </c>
      <c r="CH114" t="s">
        <v>411</v>
      </c>
      <c r="CI114" t="s">
        <v>411</v>
      </c>
      <c r="CJ114">
        <f>$B$11*DH114+$C$11*DI114+$F$11*DT114*(1-DW114)</f>
        <v>0</v>
      </c>
      <c r="CK114">
        <f>CJ114*CL114</f>
        <v>0</v>
      </c>
      <c r="CL114">
        <f>($B$11*$D$9+$C$11*$D$9+$F$11*((EG114+DY114)/MAX(EG114+DY114+EH114, 0.1)*$I$9+EH114/MAX(EG114+DY114+EH114, 0.1)*$J$9))/($B$11+$C$11+$F$11)</f>
        <v>0</v>
      </c>
      <c r="CM114">
        <f>($B$11*$K$9+$C$11*$K$9+$F$11*((EG114+DY114)/MAX(EG114+DY114+EH114, 0.1)*$P$9+EH114/MAX(EG114+DY114+EH114, 0.1)*$Q$9))/($B$11+$C$11+$F$11)</f>
        <v>0</v>
      </c>
      <c r="CN114">
        <v>6</v>
      </c>
      <c r="CO114">
        <v>0.5</v>
      </c>
      <c r="CP114" t="s">
        <v>413</v>
      </c>
      <c r="CQ114">
        <v>2</v>
      </c>
      <c r="CR114">
        <v>1690567346.5</v>
      </c>
      <c r="CS114">
        <v>400.988</v>
      </c>
      <c r="CT114">
        <v>400.054</v>
      </c>
      <c r="CU114">
        <v>20.768</v>
      </c>
      <c r="CV114">
        <v>18.1386</v>
      </c>
      <c r="CW114">
        <v>399.805</v>
      </c>
      <c r="CX114">
        <v>20.5276</v>
      </c>
      <c r="CY114">
        <v>600.014</v>
      </c>
      <c r="CZ114">
        <v>101.246</v>
      </c>
      <c r="DA114">
        <v>0.100036</v>
      </c>
      <c r="DB114">
        <v>28.3614</v>
      </c>
      <c r="DC114">
        <v>27.9791</v>
      </c>
      <c r="DD114">
        <v>999.9</v>
      </c>
      <c r="DE114">
        <v>0</v>
      </c>
      <c r="DF114">
        <v>0</v>
      </c>
      <c r="DG114">
        <v>9970.620000000001</v>
      </c>
      <c r="DH114">
        <v>0</v>
      </c>
      <c r="DI114">
        <v>1981.85</v>
      </c>
      <c r="DJ114">
        <v>1.11307</v>
      </c>
      <c r="DK114">
        <v>409.675</v>
      </c>
      <c r="DL114">
        <v>407.444</v>
      </c>
      <c r="DM114">
        <v>2.62942</v>
      </c>
      <c r="DN114">
        <v>400.054</v>
      </c>
      <c r="DO114">
        <v>18.1386</v>
      </c>
      <c r="DP114">
        <v>2.10267</v>
      </c>
      <c r="DQ114">
        <v>1.83646</v>
      </c>
      <c r="DR114">
        <v>18.2395</v>
      </c>
      <c r="DS114">
        <v>16.1006</v>
      </c>
      <c r="DT114">
        <v>0.0499931</v>
      </c>
      <c r="DU114">
        <v>0</v>
      </c>
      <c r="DV114">
        <v>0</v>
      </c>
      <c r="DW114">
        <v>0</v>
      </c>
      <c r="DX114">
        <v>649.79</v>
      </c>
      <c r="DY114">
        <v>0.0499931</v>
      </c>
      <c r="DZ114">
        <v>1167.69</v>
      </c>
      <c r="EA114">
        <v>-1.99</v>
      </c>
      <c r="EB114">
        <v>34.437</v>
      </c>
      <c r="EC114">
        <v>38.437</v>
      </c>
      <c r="ED114">
        <v>36.062</v>
      </c>
      <c r="EE114">
        <v>38.062</v>
      </c>
      <c r="EF114">
        <v>36.562</v>
      </c>
      <c r="EG114">
        <v>0</v>
      </c>
      <c r="EH114">
        <v>0</v>
      </c>
      <c r="EI114">
        <v>0</v>
      </c>
      <c r="EJ114">
        <v>121.5</v>
      </c>
      <c r="EK114">
        <v>0</v>
      </c>
      <c r="EL114">
        <v>648.4168000000001</v>
      </c>
      <c r="EM114">
        <v>-6.056923065992921</v>
      </c>
      <c r="EN114">
        <v>-22.6215385123395</v>
      </c>
      <c r="EO114">
        <v>1182.7792</v>
      </c>
      <c r="EP114">
        <v>15</v>
      </c>
      <c r="EQ114">
        <v>1690567367</v>
      </c>
      <c r="ER114" t="s">
        <v>806</v>
      </c>
      <c r="ES114">
        <v>1690567367</v>
      </c>
      <c r="ET114">
        <v>1690567041.1</v>
      </c>
      <c r="EU114">
        <v>85</v>
      </c>
      <c r="EV114">
        <v>-0.178</v>
      </c>
      <c r="EW114">
        <v>0.004</v>
      </c>
      <c r="EX114">
        <v>1.183</v>
      </c>
      <c r="EY114">
        <v>0.177</v>
      </c>
      <c r="EZ114">
        <v>403</v>
      </c>
      <c r="FA114">
        <v>18</v>
      </c>
      <c r="FB114">
        <v>0.46</v>
      </c>
      <c r="FC114">
        <v>0.03</v>
      </c>
      <c r="FD114">
        <v>1.008508</v>
      </c>
      <c r="FE114">
        <v>0.3459686341463415</v>
      </c>
      <c r="FF114">
        <v>0.04951722751360526</v>
      </c>
      <c r="FG114">
        <v>1</v>
      </c>
      <c r="FH114">
        <v>401.1256774193549</v>
      </c>
      <c r="FI114">
        <v>0.2466774193540458</v>
      </c>
      <c r="FJ114">
        <v>0.02546013594567629</v>
      </c>
      <c r="FK114">
        <v>1</v>
      </c>
      <c r="FL114">
        <v>2.719576341463415</v>
      </c>
      <c r="FM114">
        <v>-0.3264635540069727</v>
      </c>
      <c r="FN114">
        <v>0.03830925722399396</v>
      </c>
      <c r="FO114">
        <v>1</v>
      </c>
      <c r="FP114">
        <v>20.65442903225806</v>
      </c>
      <c r="FQ114">
        <v>0.9363870967741685</v>
      </c>
      <c r="FR114">
        <v>0.07047922225756437</v>
      </c>
      <c r="FS114">
        <v>1</v>
      </c>
      <c r="FT114">
        <v>4</v>
      </c>
      <c r="FU114">
        <v>4</v>
      </c>
      <c r="FV114" t="s">
        <v>415</v>
      </c>
      <c r="FW114">
        <v>3.17235</v>
      </c>
      <c r="FX114">
        <v>2.79674</v>
      </c>
      <c r="FY114">
        <v>0.100101</v>
      </c>
      <c r="FZ114">
        <v>0.100637</v>
      </c>
      <c r="GA114">
        <v>0.107533</v>
      </c>
      <c r="GB114">
        <v>0.09868689999999999</v>
      </c>
      <c r="GC114">
        <v>27849.4</v>
      </c>
      <c r="GD114">
        <v>22206.3</v>
      </c>
      <c r="GE114">
        <v>28946.9</v>
      </c>
      <c r="GF114">
        <v>24206.4</v>
      </c>
      <c r="GG114">
        <v>32874.8</v>
      </c>
      <c r="GH114">
        <v>31849.2</v>
      </c>
      <c r="GI114">
        <v>39943.7</v>
      </c>
      <c r="GJ114">
        <v>39500.2</v>
      </c>
      <c r="GK114">
        <v>2.11112</v>
      </c>
      <c r="GL114">
        <v>1.77325</v>
      </c>
      <c r="GM114">
        <v>-0.00305474</v>
      </c>
      <c r="GN114">
        <v>0</v>
      </c>
      <c r="GO114">
        <v>28.029</v>
      </c>
      <c r="GP114">
        <v>999.9</v>
      </c>
      <c r="GQ114">
        <v>40.9</v>
      </c>
      <c r="GR114">
        <v>37.8</v>
      </c>
      <c r="GS114">
        <v>26.6037</v>
      </c>
      <c r="GT114">
        <v>62.186</v>
      </c>
      <c r="GU114">
        <v>33.0929</v>
      </c>
      <c r="GV114">
        <v>1</v>
      </c>
      <c r="GW114">
        <v>0.374438</v>
      </c>
      <c r="GX114">
        <v>2.11999</v>
      </c>
      <c r="GY114">
        <v>20.2661</v>
      </c>
      <c r="GZ114">
        <v>5.22852</v>
      </c>
      <c r="HA114">
        <v>11.9141</v>
      </c>
      <c r="HB114">
        <v>4.96375</v>
      </c>
      <c r="HC114">
        <v>3.292</v>
      </c>
      <c r="HD114">
        <v>9999</v>
      </c>
      <c r="HE114">
        <v>9999</v>
      </c>
      <c r="HF114">
        <v>9999</v>
      </c>
      <c r="HG114">
        <v>999.9</v>
      </c>
      <c r="HH114">
        <v>1.87729</v>
      </c>
      <c r="HI114">
        <v>1.8756</v>
      </c>
      <c r="HJ114">
        <v>1.87439</v>
      </c>
      <c r="HK114">
        <v>1.87363</v>
      </c>
      <c r="HL114">
        <v>1.875</v>
      </c>
      <c r="HM114">
        <v>1.86996</v>
      </c>
      <c r="HN114">
        <v>1.87408</v>
      </c>
      <c r="HO114">
        <v>1.87913</v>
      </c>
      <c r="HP114">
        <v>0</v>
      </c>
      <c r="HQ114">
        <v>0</v>
      </c>
      <c r="HR114">
        <v>0</v>
      </c>
      <c r="HS114">
        <v>0</v>
      </c>
      <c r="HT114" t="s">
        <v>416</v>
      </c>
      <c r="HU114" t="s">
        <v>417</v>
      </c>
      <c r="HV114" t="s">
        <v>418</v>
      </c>
      <c r="HW114" t="s">
        <v>419</v>
      </c>
      <c r="HX114" t="s">
        <v>419</v>
      </c>
      <c r="HY114" t="s">
        <v>418</v>
      </c>
      <c r="HZ114">
        <v>0</v>
      </c>
      <c r="IA114">
        <v>100</v>
      </c>
      <c r="IB114">
        <v>100</v>
      </c>
      <c r="IC114">
        <v>1.183</v>
      </c>
      <c r="ID114">
        <v>0.2404</v>
      </c>
      <c r="IE114">
        <v>1.254216990937381</v>
      </c>
      <c r="IF114">
        <v>0.0006505169527216642</v>
      </c>
      <c r="IG114">
        <v>-9.946525650119643E-07</v>
      </c>
      <c r="IH114">
        <v>9.726639054903232E-11</v>
      </c>
      <c r="II114">
        <v>-0.05255283284069317</v>
      </c>
      <c r="IJ114">
        <v>-0.001002495894158835</v>
      </c>
      <c r="IK114">
        <v>0.0007384742138202362</v>
      </c>
      <c r="IL114">
        <v>2.770066711642725E-07</v>
      </c>
      <c r="IM114">
        <v>0</v>
      </c>
      <c r="IN114">
        <v>1810</v>
      </c>
      <c r="IO114">
        <v>1</v>
      </c>
      <c r="IP114">
        <v>29</v>
      </c>
      <c r="IQ114">
        <v>1.8</v>
      </c>
      <c r="IR114">
        <v>5.1</v>
      </c>
      <c r="IS114">
        <v>1.06079</v>
      </c>
      <c r="IT114">
        <v>2.46948</v>
      </c>
      <c r="IU114">
        <v>1.42578</v>
      </c>
      <c r="IV114">
        <v>2.26685</v>
      </c>
      <c r="IW114">
        <v>1.54785</v>
      </c>
      <c r="IX114">
        <v>2.48535</v>
      </c>
      <c r="IY114">
        <v>40.835</v>
      </c>
      <c r="IZ114">
        <v>13.5191</v>
      </c>
      <c r="JA114">
        <v>18</v>
      </c>
      <c r="JB114">
        <v>632.645</v>
      </c>
      <c r="JC114">
        <v>405.134</v>
      </c>
      <c r="JD114">
        <v>26.9905</v>
      </c>
      <c r="JE114">
        <v>31.7854</v>
      </c>
      <c r="JF114">
        <v>30.0003</v>
      </c>
      <c r="JG114">
        <v>31.7674</v>
      </c>
      <c r="JH114">
        <v>31.714</v>
      </c>
      <c r="JI114">
        <v>21.2466</v>
      </c>
      <c r="JJ114">
        <v>27.2086</v>
      </c>
      <c r="JK114">
        <v>44.5463</v>
      </c>
      <c r="JL114">
        <v>27.0552</v>
      </c>
      <c r="JM114">
        <v>400</v>
      </c>
      <c r="JN114">
        <v>18.2766</v>
      </c>
      <c r="JO114">
        <v>94.33620000000001</v>
      </c>
      <c r="JP114">
        <v>100.489</v>
      </c>
    </row>
    <row r="115" spans="1:276">
      <c r="A115">
        <v>99</v>
      </c>
      <c r="B115">
        <v>1690567471</v>
      </c>
      <c r="C115">
        <v>13429</v>
      </c>
      <c r="D115" t="s">
        <v>807</v>
      </c>
      <c r="E115" t="s">
        <v>808</v>
      </c>
      <c r="F115" t="s">
        <v>407</v>
      </c>
      <c r="I115" t="s">
        <v>752</v>
      </c>
      <c r="K115" t="s">
        <v>753</v>
      </c>
      <c r="L115" t="s">
        <v>754</v>
      </c>
      <c r="M115">
        <v>1690567471</v>
      </c>
      <c r="N115">
        <f>(O115)/1000</f>
        <v>0</v>
      </c>
      <c r="O115">
        <f>1000*CY115*AM115*(CU115-CV115)/(100*CN115*(1000-AM115*CU115))</f>
        <v>0</v>
      </c>
      <c r="P115">
        <f>CY115*AM115*(CT115-CS115*(1000-AM115*CV115)/(1000-AM115*CU115))/(100*CN115)</f>
        <v>0</v>
      </c>
      <c r="Q115">
        <f>CS115 - IF(AM115&gt;1, P115*CN115*100.0/(AO115*DG115), 0)</f>
        <v>0</v>
      </c>
      <c r="R115">
        <f>((X115-N115/2)*Q115-P115)/(X115+N115/2)</f>
        <v>0</v>
      </c>
      <c r="S115">
        <f>R115*(CZ115+DA115)/1000.0</f>
        <v>0</v>
      </c>
      <c r="T115">
        <f>(CS115 - IF(AM115&gt;1, P115*CN115*100.0/(AO115*DG115), 0))*(CZ115+DA115)/1000.0</f>
        <v>0</v>
      </c>
      <c r="U115">
        <f>2.0/((1/W115-1/V115)+SIGN(W115)*SQRT((1/W115-1/V115)*(1/W115-1/V115) + 4*CO115/((CO115+1)*(CO115+1))*(2*1/W115*1/V115-1/V115*1/V115)))</f>
        <v>0</v>
      </c>
      <c r="V115">
        <f>IF(LEFT(CP115,1)&lt;&gt;"0",IF(LEFT(CP115,1)="1",3.0,CQ115),$D$5+$E$5*(DG115*CZ115/($K$5*1000))+$F$5*(DG115*CZ115/($K$5*1000))*MAX(MIN(CN115,$J$5),$I$5)*MAX(MIN(CN115,$J$5),$I$5)+$G$5*MAX(MIN(CN115,$J$5),$I$5)*(DG115*CZ115/($K$5*1000))+$H$5*(DG115*CZ115/($K$5*1000))*(DG115*CZ115/($K$5*1000)))</f>
        <v>0</v>
      </c>
      <c r="W115">
        <f>N115*(1000-(1000*0.61365*exp(17.502*AA115/(240.97+AA115))/(CZ115+DA115)+CU115)/2)/(1000*0.61365*exp(17.502*AA115/(240.97+AA115))/(CZ115+DA115)-CU115)</f>
        <v>0</v>
      </c>
      <c r="X115">
        <f>1/((CO115+1)/(U115/1.6)+1/(V115/1.37)) + CO115/((CO115+1)/(U115/1.6) + CO115/(V115/1.37))</f>
        <v>0</v>
      </c>
      <c r="Y115">
        <f>(CJ115*CM115)</f>
        <v>0</v>
      </c>
      <c r="Z115">
        <f>(DB115+(Y115+2*0.95*5.67E-8*(((DB115+$B$7)+273)^4-(DB115+273)^4)-44100*N115)/(1.84*29.3*V115+8*0.95*5.67E-8*(DB115+273)^3))</f>
        <v>0</v>
      </c>
      <c r="AA115">
        <f>($C$7*DC115+$D$7*DD115+$E$7*Z115)</f>
        <v>0</v>
      </c>
      <c r="AB115">
        <f>0.61365*exp(17.502*AA115/(240.97+AA115))</f>
        <v>0</v>
      </c>
      <c r="AC115">
        <f>(AD115/AE115*100)</f>
        <v>0</v>
      </c>
      <c r="AD115">
        <f>CU115*(CZ115+DA115)/1000</f>
        <v>0</v>
      </c>
      <c r="AE115">
        <f>0.61365*exp(17.502*DB115/(240.97+DB115))</f>
        <v>0</v>
      </c>
      <c r="AF115">
        <f>(AB115-CU115*(CZ115+DA115)/1000)</f>
        <v>0</v>
      </c>
      <c r="AG115">
        <f>(-N115*44100)</f>
        <v>0</v>
      </c>
      <c r="AH115">
        <f>2*29.3*V115*0.92*(DB115-AA115)</f>
        <v>0</v>
      </c>
      <c r="AI115">
        <f>2*0.95*5.67E-8*(((DB115+$B$7)+273)^4-(AA115+273)^4)</f>
        <v>0</v>
      </c>
      <c r="AJ115">
        <f>Y115+AI115+AG115+AH115</f>
        <v>0</v>
      </c>
      <c r="AK115">
        <v>0</v>
      </c>
      <c r="AL115">
        <v>0</v>
      </c>
      <c r="AM115">
        <f>IF(AK115*$H$13&gt;=AO115,1.0,(AO115/(AO115-AK115*$H$13)))</f>
        <v>0</v>
      </c>
      <c r="AN115">
        <f>(AM115-1)*100</f>
        <v>0</v>
      </c>
      <c r="AO115">
        <f>MAX(0,($B$13+$C$13*DG115)/(1+$D$13*DG115)*CZ115/(DB115+273)*$E$13)</f>
        <v>0</v>
      </c>
      <c r="AP115" t="s">
        <v>809</v>
      </c>
      <c r="AQ115">
        <v>10464.2</v>
      </c>
      <c r="AR115">
        <v>653.3875999999999</v>
      </c>
      <c r="AS115">
        <v>3204.83</v>
      </c>
      <c r="AT115">
        <f>1-AR115/AS115</f>
        <v>0</v>
      </c>
      <c r="AU115">
        <v>-2.056282861783164</v>
      </c>
      <c r="AV115" t="s">
        <v>411</v>
      </c>
      <c r="AW115" t="s">
        <v>411</v>
      </c>
      <c r="AX115">
        <v>0</v>
      </c>
      <c r="AY115">
        <v>0</v>
      </c>
      <c r="AZ115">
        <f>1-AX115/AY115</f>
        <v>0</v>
      </c>
      <c r="BA115">
        <v>0.5</v>
      </c>
      <c r="BB115">
        <f>CK115</f>
        <v>0</v>
      </c>
      <c r="BC115">
        <f>P115</f>
        <v>0</v>
      </c>
      <c r="BD115">
        <f>AZ115*BA115*BB115</f>
        <v>0</v>
      </c>
      <c r="BE115">
        <f>(BC115-AU115)/BB115</f>
        <v>0</v>
      </c>
      <c r="BF115">
        <f>(AS115-AY115)/AY115</f>
        <v>0</v>
      </c>
      <c r="BG115">
        <f>AR115/(AT115+AR115/AY115)</f>
        <v>0</v>
      </c>
      <c r="BH115" t="s">
        <v>411</v>
      </c>
      <c r="BI115">
        <v>0</v>
      </c>
      <c r="BJ115">
        <f>IF(BI115&lt;&gt;0, BI115, BG115)</f>
        <v>0</v>
      </c>
      <c r="BK115">
        <f>1-BJ115/AY115</f>
        <v>0</v>
      </c>
      <c r="BL115">
        <f>(AY115-AX115)/(AY115-BJ115)</f>
        <v>0</v>
      </c>
      <c r="BM115">
        <f>(AS115-AY115)/(AS115-BJ115)</f>
        <v>0</v>
      </c>
      <c r="BN115">
        <f>(AY115-AX115)/(AY115-AR115)</f>
        <v>0</v>
      </c>
      <c r="BO115">
        <f>(AS115-AY115)/(AS115-AR115)</f>
        <v>0</v>
      </c>
      <c r="BP115">
        <f>(BL115*BJ115/AX115)</f>
        <v>0</v>
      </c>
      <c r="BQ115">
        <f>(1-BP115)</f>
        <v>0</v>
      </c>
      <c r="BR115" t="s">
        <v>411</v>
      </c>
      <c r="BS115" t="s">
        <v>411</v>
      </c>
      <c r="BT115" t="s">
        <v>411</v>
      </c>
      <c r="BU115" t="s">
        <v>411</v>
      </c>
      <c r="BV115" t="s">
        <v>411</v>
      </c>
      <c r="BW115" t="s">
        <v>411</v>
      </c>
      <c r="BX115" t="s">
        <v>411</v>
      </c>
      <c r="BY115" t="s">
        <v>411</v>
      </c>
      <c r="BZ115" t="s">
        <v>411</v>
      </c>
      <c r="CA115" t="s">
        <v>411</v>
      </c>
      <c r="CB115" t="s">
        <v>411</v>
      </c>
      <c r="CC115" t="s">
        <v>411</v>
      </c>
      <c r="CD115" t="s">
        <v>411</v>
      </c>
      <c r="CE115" t="s">
        <v>411</v>
      </c>
      <c r="CF115" t="s">
        <v>411</v>
      </c>
      <c r="CG115" t="s">
        <v>411</v>
      </c>
      <c r="CH115" t="s">
        <v>411</v>
      </c>
      <c r="CI115" t="s">
        <v>411</v>
      </c>
      <c r="CJ115">
        <f>$B$11*DH115+$C$11*DI115+$F$11*DT115*(1-DW115)</f>
        <v>0</v>
      </c>
      <c r="CK115">
        <f>CJ115*CL115</f>
        <v>0</v>
      </c>
      <c r="CL115">
        <f>($B$11*$D$9+$C$11*$D$9+$F$11*((EG115+DY115)/MAX(EG115+DY115+EH115, 0.1)*$I$9+EH115/MAX(EG115+DY115+EH115, 0.1)*$J$9))/($B$11+$C$11+$F$11)</f>
        <v>0</v>
      </c>
      <c r="CM115">
        <f>($B$11*$K$9+$C$11*$K$9+$F$11*((EG115+DY115)/MAX(EG115+DY115+EH115, 0.1)*$P$9+EH115/MAX(EG115+DY115+EH115, 0.1)*$Q$9))/($B$11+$C$11+$F$11)</f>
        <v>0</v>
      </c>
      <c r="CN115">
        <v>6</v>
      </c>
      <c r="CO115">
        <v>0.5</v>
      </c>
      <c r="CP115" t="s">
        <v>413</v>
      </c>
      <c r="CQ115">
        <v>2</v>
      </c>
      <c r="CR115">
        <v>1690567471</v>
      </c>
      <c r="CS115">
        <v>400.923</v>
      </c>
      <c r="CT115">
        <v>399.966</v>
      </c>
      <c r="CU115">
        <v>21.1524</v>
      </c>
      <c r="CV115">
        <v>18.4707</v>
      </c>
      <c r="CW115">
        <v>399.781</v>
      </c>
      <c r="CX115">
        <v>20.9007</v>
      </c>
      <c r="CY115">
        <v>600.261</v>
      </c>
      <c r="CZ115">
        <v>101.242</v>
      </c>
      <c r="DA115">
        <v>0.100306</v>
      </c>
      <c r="DB115">
        <v>28.5247</v>
      </c>
      <c r="DC115">
        <v>28.1129</v>
      </c>
      <c r="DD115">
        <v>999.9</v>
      </c>
      <c r="DE115">
        <v>0</v>
      </c>
      <c r="DF115">
        <v>0</v>
      </c>
      <c r="DG115">
        <v>10016.2</v>
      </c>
      <c r="DH115">
        <v>0</v>
      </c>
      <c r="DI115">
        <v>1982.12</v>
      </c>
      <c r="DJ115">
        <v>0.997345</v>
      </c>
      <c r="DK115">
        <v>409.628</v>
      </c>
      <c r="DL115">
        <v>407.493</v>
      </c>
      <c r="DM115">
        <v>2.68163</v>
      </c>
      <c r="DN115">
        <v>399.966</v>
      </c>
      <c r="DO115">
        <v>18.4707</v>
      </c>
      <c r="DP115">
        <v>2.14151</v>
      </c>
      <c r="DQ115">
        <v>1.87001</v>
      </c>
      <c r="DR115">
        <v>18.5313</v>
      </c>
      <c r="DS115">
        <v>16.3846</v>
      </c>
      <c r="DT115">
        <v>0.0499931</v>
      </c>
      <c r="DU115">
        <v>0</v>
      </c>
      <c r="DV115">
        <v>0</v>
      </c>
      <c r="DW115">
        <v>0</v>
      </c>
      <c r="DX115">
        <v>653.39</v>
      </c>
      <c r="DY115">
        <v>0.0499931</v>
      </c>
      <c r="DZ115">
        <v>1179.89</v>
      </c>
      <c r="EA115">
        <v>-1.99</v>
      </c>
      <c r="EB115">
        <v>34.312</v>
      </c>
      <c r="EC115">
        <v>38.25</v>
      </c>
      <c r="ED115">
        <v>36</v>
      </c>
      <c r="EE115">
        <v>37.937</v>
      </c>
      <c r="EF115">
        <v>36.437</v>
      </c>
      <c r="EG115">
        <v>0</v>
      </c>
      <c r="EH115">
        <v>0</v>
      </c>
      <c r="EI115">
        <v>0</v>
      </c>
      <c r="EJ115">
        <v>124.0999999046326</v>
      </c>
      <c r="EK115">
        <v>0</v>
      </c>
      <c r="EL115">
        <v>653.3875999999999</v>
      </c>
      <c r="EM115">
        <v>-4.446153681664915</v>
      </c>
      <c r="EN115">
        <v>-49.02923120837596</v>
      </c>
      <c r="EO115">
        <v>1184.9504</v>
      </c>
      <c r="EP115">
        <v>15</v>
      </c>
      <c r="EQ115">
        <v>1690567488</v>
      </c>
      <c r="ER115" t="s">
        <v>810</v>
      </c>
      <c r="ES115">
        <v>1690567488</v>
      </c>
      <c r="ET115">
        <v>1690567041.1</v>
      </c>
      <c r="EU115">
        <v>86</v>
      </c>
      <c r="EV115">
        <v>-0.041</v>
      </c>
      <c r="EW115">
        <v>0.004</v>
      </c>
      <c r="EX115">
        <v>1.142</v>
      </c>
      <c r="EY115">
        <v>0.177</v>
      </c>
      <c r="EZ115">
        <v>400</v>
      </c>
      <c r="FA115">
        <v>18</v>
      </c>
      <c r="FB115">
        <v>0.3</v>
      </c>
      <c r="FC115">
        <v>0.03</v>
      </c>
      <c r="FD115">
        <v>0.9222350499999999</v>
      </c>
      <c r="FE115">
        <v>0.2742089606003734</v>
      </c>
      <c r="FF115">
        <v>0.03357045600744053</v>
      </c>
      <c r="FG115">
        <v>1</v>
      </c>
      <c r="FH115">
        <v>400.9351666666667</v>
      </c>
      <c r="FI115">
        <v>0.1792124582866914</v>
      </c>
      <c r="FJ115">
        <v>0.02628444829594909</v>
      </c>
      <c r="FK115">
        <v>1</v>
      </c>
      <c r="FL115">
        <v>2.616654</v>
      </c>
      <c r="FM115">
        <v>0.2201311069418302</v>
      </c>
      <c r="FN115">
        <v>0.03092046044288475</v>
      </c>
      <c r="FO115">
        <v>1</v>
      </c>
      <c r="FP115">
        <v>21.04163</v>
      </c>
      <c r="FQ115">
        <v>0.9256765294771687</v>
      </c>
      <c r="FR115">
        <v>0.06712039506240494</v>
      </c>
      <c r="FS115">
        <v>1</v>
      </c>
      <c r="FT115">
        <v>4</v>
      </c>
      <c r="FU115">
        <v>4</v>
      </c>
      <c r="FV115" t="s">
        <v>415</v>
      </c>
      <c r="FW115">
        <v>3.17292</v>
      </c>
      <c r="FX115">
        <v>2.79741</v>
      </c>
      <c r="FY115">
        <v>0.100093</v>
      </c>
      <c r="FZ115">
        <v>0.100616</v>
      </c>
      <c r="GA115">
        <v>0.108906</v>
      </c>
      <c r="GB115">
        <v>0.0999567</v>
      </c>
      <c r="GC115">
        <v>27848.5</v>
      </c>
      <c r="GD115">
        <v>22206</v>
      </c>
      <c r="GE115">
        <v>28945.6</v>
      </c>
      <c r="GF115">
        <v>24205.5</v>
      </c>
      <c r="GG115">
        <v>32822.2</v>
      </c>
      <c r="GH115">
        <v>31803.1</v>
      </c>
      <c r="GI115">
        <v>39941.9</v>
      </c>
      <c r="GJ115">
        <v>39499</v>
      </c>
      <c r="GK115">
        <v>2.11133</v>
      </c>
      <c r="GL115">
        <v>1.7732</v>
      </c>
      <c r="GM115">
        <v>0.012666</v>
      </c>
      <c r="GN115">
        <v>0</v>
      </c>
      <c r="GO115">
        <v>27.9062</v>
      </c>
      <c r="GP115">
        <v>999.9</v>
      </c>
      <c r="GQ115">
        <v>40</v>
      </c>
      <c r="GR115">
        <v>38</v>
      </c>
      <c r="GS115">
        <v>26.3027</v>
      </c>
      <c r="GT115">
        <v>62.016</v>
      </c>
      <c r="GU115">
        <v>32.6042</v>
      </c>
      <c r="GV115">
        <v>1</v>
      </c>
      <c r="GW115">
        <v>0.37111</v>
      </c>
      <c r="GX115">
        <v>1.34723</v>
      </c>
      <c r="GY115">
        <v>20.2745</v>
      </c>
      <c r="GZ115">
        <v>5.22762</v>
      </c>
      <c r="HA115">
        <v>11.9141</v>
      </c>
      <c r="HB115">
        <v>4.9637</v>
      </c>
      <c r="HC115">
        <v>3.292</v>
      </c>
      <c r="HD115">
        <v>9999</v>
      </c>
      <c r="HE115">
        <v>9999</v>
      </c>
      <c r="HF115">
        <v>9999</v>
      </c>
      <c r="HG115">
        <v>999.9</v>
      </c>
      <c r="HH115">
        <v>1.87729</v>
      </c>
      <c r="HI115">
        <v>1.87559</v>
      </c>
      <c r="HJ115">
        <v>1.87439</v>
      </c>
      <c r="HK115">
        <v>1.87363</v>
      </c>
      <c r="HL115">
        <v>1.875</v>
      </c>
      <c r="HM115">
        <v>1.86996</v>
      </c>
      <c r="HN115">
        <v>1.87408</v>
      </c>
      <c r="HO115">
        <v>1.87918</v>
      </c>
      <c r="HP115">
        <v>0</v>
      </c>
      <c r="HQ115">
        <v>0</v>
      </c>
      <c r="HR115">
        <v>0</v>
      </c>
      <c r="HS115">
        <v>0</v>
      </c>
      <c r="HT115" t="s">
        <v>416</v>
      </c>
      <c r="HU115" t="s">
        <v>417</v>
      </c>
      <c r="HV115" t="s">
        <v>418</v>
      </c>
      <c r="HW115" t="s">
        <v>419</v>
      </c>
      <c r="HX115" t="s">
        <v>419</v>
      </c>
      <c r="HY115" t="s">
        <v>418</v>
      </c>
      <c r="HZ115">
        <v>0</v>
      </c>
      <c r="IA115">
        <v>100</v>
      </c>
      <c r="IB115">
        <v>100</v>
      </c>
      <c r="IC115">
        <v>1.142</v>
      </c>
      <c r="ID115">
        <v>0.2517</v>
      </c>
      <c r="IE115">
        <v>1.075707102760631</v>
      </c>
      <c r="IF115">
        <v>0.0006505169527216642</v>
      </c>
      <c r="IG115">
        <v>-9.946525650119643E-07</v>
      </c>
      <c r="IH115">
        <v>9.726639054903232E-11</v>
      </c>
      <c r="II115">
        <v>-0.05255283284069317</v>
      </c>
      <c r="IJ115">
        <v>-0.001002495894158835</v>
      </c>
      <c r="IK115">
        <v>0.0007384742138202362</v>
      </c>
      <c r="IL115">
        <v>2.770066711642725E-07</v>
      </c>
      <c r="IM115">
        <v>0</v>
      </c>
      <c r="IN115">
        <v>1810</v>
      </c>
      <c r="IO115">
        <v>1</v>
      </c>
      <c r="IP115">
        <v>29</v>
      </c>
      <c r="IQ115">
        <v>1.7</v>
      </c>
      <c r="IR115">
        <v>7.2</v>
      </c>
      <c r="IS115">
        <v>1.05713</v>
      </c>
      <c r="IT115">
        <v>2.46338</v>
      </c>
      <c r="IU115">
        <v>1.42578</v>
      </c>
      <c r="IV115">
        <v>2.26685</v>
      </c>
      <c r="IW115">
        <v>1.54785</v>
      </c>
      <c r="IX115">
        <v>2.44629</v>
      </c>
      <c r="IY115">
        <v>41.0154</v>
      </c>
      <c r="IZ115">
        <v>13.4929</v>
      </c>
      <c r="JA115">
        <v>18</v>
      </c>
      <c r="JB115">
        <v>632.943</v>
      </c>
      <c r="JC115">
        <v>405.195</v>
      </c>
      <c r="JD115">
        <v>27.3494</v>
      </c>
      <c r="JE115">
        <v>31.777</v>
      </c>
      <c r="JF115">
        <v>29.9996</v>
      </c>
      <c r="JG115">
        <v>31.7822</v>
      </c>
      <c r="JH115">
        <v>31.7278</v>
      </c>
      <c r="JI115">
        <v>21.1852</v>
      </c>
      <c r="JJ115">
        <v>25.7603</v>
      </c>
      <c r="JK115">
        <v>44.0913</v>
      </c>
      <c r="JL115">
        <v>27.264</v>
      </c>
      <c r="JM115">
        <v>400</v>
      </c>
      <c r="JN115">
        <v>18.5638</v>
      </c>
      <c r="JO115">
        <v>94.3321</v>
      </c>
      <c r="JP115">
        <v>100.486</v>
      </c>
    </row>
    <row r="116" spans="1:276">
      <c r="A116">
        <v>100</v>
      </c>
      <c r="B116">
        <v>1690567564</v>
      </c>
      <c r="C116">
        <v>13522</v>
      </c>
      <c r="D116" t="s">
        <v>811</v>
      </c>
      <c r="E116" t="s">
        <v>812</v>
      </c>
      <c r="F116" t="s">
        <v>407</v>
      </c>
      <c r="I116" t="s">
        <v>752</v>
      </c>
      <c r="K116" t="s">
        <v>753</v>
      </c>
      <c r="L116" t="s">
        <v>754</v>
      </c>
      <c r="M116">
        <v>1690567564</v>
      </c>
      <c r="N116">
        <f>(O116)/1000</f>
        <v>0</v>
      </c>
      <c r="O116">
        <f>1000*CY116*AM116*(CU116-CV116)/(100*CN116*(1000-AM116*CU116))</f>
        <v>0</v>
      </c>
      <c r="P116">
        <f>CY116*AM116*(CT116-CS116*(1000-AM116*CV116)/(1000-AM116*CU116))/(100*CN116)</f>
        <v>0</v>
      </c>
      <c r="Q116">
        <f>CS116 - IF(AM116&gt;1, P116*CN116*100.0/(AO116*DG116), 0)</f>
        <v>0</v>
      </c>
      <c r="R116">
        <f>((X116-N116/2)*Q116-P116)/(X116+N116/2)</f>
        <v>0</v>
      </c>
      <c r="S116">
        <f>R116*(CZ116+DA116)/1000.0</f>
        <v>0</v>
      </c>
      <c r="T116">
        <f>(CS116 - IF(AM116&gt;1, P116*CN116*100.0/(AO116*DG116), 0))*(CZ116+DA116)/1000.0</f>
        <v>0</v>
      </c>
      <c r="U116">
        <f>2.0/((1/W116-1/V116)+SIGN(W116)*SQRT((1/W116-1/V116)*(1/W116-1/V116) + 4*CO116/((CO116+1)*(CO116+1))*(2*1/W116*1/V116-1/V116*1/V116)))</f>
        <v>0</v>
      </c>
      <c r="V116">
        <f>IF(LEFT(CP116,1)&lt;&gt;"0",IF(LEFT(CP116,1)="1",3.0,CQ116),$D$5+$E$5*(DG116*CZ116/($K$5*1000))+$F$5*(DG116*CZ116/($K$5*1000))*MAX(MIN(CN116,$J$5),$I$5)*MAX(MIN(CN116,$J$5),$I$5)+$G$5*MAX(MIN(CN116,$J$5),$I$5)*(DG116*CZ116/($K$5*1000))+$H$5*(DG116*CZ116/($K$5*1000))*(DG116*CZ116/($K$5*1000)))</f>
        <v>0</v>
      </c>
      <c r="W116">
        <f>N116*(1000-(1000*0.61365*exp(17.502*AA116/(240.97+AA116))/(CZ116+DA116)+CU116)/2)/(1000*0.61365*exp(17.502*AA116/(240.97+AA116))/(CZ116+DA116)-CU116)</f>
        <v>0</v>
      </c>
      <c r="X116">
        <f>1/((CO116+1)/(U116/1.6)+1/(V116/1.37)) + CO116/((CO116+1)/(U116/1.6) + CO116/(V116/1.37))</f>
        <v>0</v>
      </c>
      <c r="Y116">
        <f>(CJ116*CM116)</f>
        <v>0</v>
      </c>
      <c r="Z116">
        <f>(DB116+(Y116+2*0.95*5.67E-8*(((DB116+$B$7)+273)^4-(DB116+273)^4)-44100*N116)/(1.84*29.3*V116+8*0.95*5.67E-8*(DB116+273)^3))</f>
        <v>0</v>
      </c>
      <c r="AA116">
        <f>($C$7*DC116+$D$7*DD116+$E$7*Z116)</f>
        <v>0</v>
      </c>
      <c r="AB116">
        <f>0.61365*exp(17.502*AA116/(240.97+AA116))</f>
        <v>0</v>
      </c>
      <c r="AC116">
        <f>(AD116/AE116*100)</f>
        <v>0</v>
      </c>
      <c r="AD116">
        <f>CU116*(CZ116+DA116)/1000</f>
        <v>0</v>
      </c>
      <c r="AE116">
        <f>0.61365*exp(17.502*DB116/(240.97+DB116))</f>
        <v>0</v>
      </c>
      <c r="AF116">
        <f>(AB116-CU116*(CZ116+DA116)/1000)</f>
        <v>0</v>
      </c>
      <c r="AG116">
        <f>(-N116*44100)</f>
        <v>0</v>
      </c>
      <c r="AH116">
        <f>2*29.3*V116*0.92*(DB116-AA116)</f>
        <v>0</v>
      </c>
      <c r="AI116">
        <f>2*0.95*5.67E-8*(((DB116+$B$7)+273)^4-(AA116+273)^4)</f>
        <v>0</v>
      </c>
      <c r="AJ116">
        <f>Y116+AI116+AG116+AH116</f>
        <v>0</v>
      </c>
      <c r="AK116">
        <v>0</v>
      </c>
      <c r="AL116">
        <v>0</v>
      </c>
      <c r="AM116">
        <f>IF(AK116*$H$13&gt;=AO116,1.0,(AO116/(AO116-AK116*$H$13)))</f>
        <v>0</v>
      </c>
      <c r="AN116">
        <f>(AM116-1)*100</f>
        <v>0</v>
      </c>
      <c r="AO116">
        <f>MAX(0,($B$13+$C$13*DG116)/(1+$D$13*DG116)*CZ116/(DB116+273)*$E$13)</f>
        <v>0</v>
      </c>
      <c r="AP116" t="s">
        <v>813</v>
      </c>
      <c r="AQ116">
        <v>10464.7</v>
      </c>
      <c r="AR116">
        <v>663.8042307692308</v>
      </c>
      <c r="AS116">
        <v>3219.14</v>
      </c>
      <c r="AT116">
        <f>1-AR116/AS116</f>
        <v>0</v>
      </c>
      <c r="AU116">
        <v>-1.899044235393813</v>
      </c>
      <c r="AV116" t="s">
        <v>411</v>
      </c>
      <c r="AW116" t="s">
        <v>411</v>
      </c>
      <c r="AX116">
        <v>0</v>
      </c>
      <c r="AY116">
        <v>0</v>
      </c>
      <c r="AZ116">
        <f>1-AX116/AY116</f>
        <v>0</v>
      </c>
      <c r="BA116">
        <v>0.5</v>
      </c>
      <c r="BB116">
        <f>CK116</f>
        <v>0</v>
      </c>
      <c r="BC116">
        <f>P116</f>
        <v>0</v>
      </c>
      <c r="BD116">
        <f>AZ116*BA116*BB116</f>
        <v>0</v>
      </c>
      <c r="BE116">
        <f>(BC116-AU116)/BB116</f>
        <v>0</v>
      </c>
      <c r="BF116">
        <f>(AS116-AY116)/AY116</f>
        <v>0</v>
      </c>
      <c r="BG116">
        <f>AR116/(AT116+AR116/AY116)</f>
        <v>0</v>
      </c>
      <c r="BH116" t="s">
        <v>411</v>
      </c>
      <c r="BI116">
        <v>0</v>
      </c>
      <c r="BJ116">
        <f>IF(BI116&lt;&gt;0, BI116, BG116)</f>
        <v>0</v>
      </c>
      <c r="BK116">
        <f>1-BJ116/AY116</f>
        <v>0</v>
      </c>
      <c r="BL116">
        <f>(AY116-AX116)/(AY116-BJ116)</f>
        <v>0</v>
      </c>
      <c r="BM116">
        <f>(AS116-AY116)/(AS116-BJ116)</f>
        <v>0</v>
      </c>
      <c r="BN116">
        <f>(AY116-AX116)/(AY116-AR116)</f>
        <v>0</v>
      </c>
      <c r="BO116">
        <f>(AS116-AY116)/(AS116-AR116)</f>
        <v>0</v>
      </c>
      <c r="BP116">
        <f>(BL116*BJ116/AX116)</f>
        <v>0</v>
      </c>
      <c r="BQ116">
        <f>(1-BP116)</f>
        <v>0</v>
      </c>
      <c r="BR116" t="s">
        <v>411</v>
      </c>
      <c r="BS116" t="s">
        <v>411</v>
      </c>
      <c r="BT116" t="s">
        <v>411</v>
      </c>
      <c r="BU116" t="s">
        <v>411</v>
      </c>
      <c r="BV116" t="s">
        <v>411</v>
      </c>
      <c r="BW116" t="s">
        <v>411</v>
      </c>
      <c r="BX116" t="s">
        <v>411</v>
      </c>
      <c r="BY116" t="s">
        <v>411</v>
      </c>
      <c r="BZ116" t="s">
        <v>411</v>
      </c>
      <c r="CA116" t="s">
        <v>411</v>
      </c>
      <c r="CB116" t="s">
        <v>411</v>
      </c>
      <c r="CC116" t="s">
        <v>411</v>
      </c>
      <c r="CD116" t="s">
        <v>411</v>
      </c>
      <c r="CE116" t="s">
        <v>411</v>
      </c>
      <c r="CF116" t="s">
        <v>411</v>
      </c>
      <c r="CG116" t="s">
        <v>411</v>
      </c>
      <c r="CH116" t="s">
        <v>411</v>
      </c>
      <c r="CI116" t="s">
        <v>411</v>
      </c>
      <c r="CJ116">
        <f>$B$11*DH116+$C$11*DI116+$F$11*DT116*(1-DW116)</f>
        <v>0</v>
      </c>
      <c r="CK116">
        <f>CJ116*CL116</f>
        <v>0</v>
      </c>
      <c r="CL116">
        <f>($B$11*$D$9+$C$11*$D$9+$F$11*((EG116+DY116)/MAX(EG116+DY116+EH116, 0.1)*$I$9+EH116/MAX(EG116+DY116+EH116, 0.1)*$J$9))/($B$11+$C$11+$F$11)</f>
        <v>0</v>
      </c>
      <c r="CM116">
        <f>($B$11*$K$9+$C$11*$K$9+$F$11*((EG116+DY116)/MAX(EG116+DY116+EH116, 0.1)*$P$9+EH116/MAX(EG116+DY116+EH116, 0.1)*$Q$9))/($B$11+$C$11+$F$11)</f>
        <v>0</v>
      </c>
      <c r="CN116">
        <v>6</v>
      </c>
      <c r="CO116">
        <v>0.5</v>
      </c>
      <c r="CP116" t="s">
        <v>413</v>
      </c>
      <c r="CQ116">
        <v>2</v>
      </c>
      <c r="CR116">
        <v>1690567564</v>
      </c>
      <c r="CS116">
        <v>600.327</v>
      </c>
      <c r="CT116">
        <v>600.033</v>
      </c>
      <c r="CU116">
        <v>20.9389</v>
      </c>
      <c r="CV116">
        <v>18.3222</v>
      </c>
      <c r="CW116">
        <v>599.157</v>
      </c>
      <c r="CX116">
        <v>20.6935</v>
      </c>
      <c r="CY116">
        <v>600.181</v>
      </c>
      <c r="CZ116">
        <v>101.24</v>
      </c>
      <c r="DA116">
        <v>0.099422</v>
      </c>
      <c r="DB116">
        <v>28.3581</v>
      </c>
      <c r="DC116">
        <v>27.9007</v>
      </c>
      <c r="DD116">
        <v>999.9</v>
      </c>
      <c r="DE116">
        <v>0</v>
      </c>
      <c r="DF116">
        <v>0</v>
      </c>
      <c r="DG116">
        <v>10045.6</v>
      </c>
      <c r="DH116">
        <v>0</v>
      </c>
      <c r="DI116">
        <v>1983.09</v>
      </c>
      <c r="DJ116">
        <v>0.211792</v>
      </c>
      <c r="DK116">
        <v>613.082</v>
      </c>
      <c r="DL116">
        <v>611.232</v>
      </c>
      <c r="DM116">
        <v>2.61677</v>
      </c>
      <c r="DN116">
        <v>600.033</v>
      </c>
      <c r="DO116">
        <v>18.3222</v>
      </c>
      <c r="DP116">
        <v>2.11986</v>
      </c>
      <c r="DQ116">
        <v>1.85494</v>
      </c>
      <c r="DR116">
        <v>18.3692</v>
      </c>
      <c r="DS116">
        <v>16.2576</v>
      </c>
      <c r="DT116">
        <v>0.0499931</v>
      </c>
      <c r="DU116">
        <v>0</v>
      </c>
      <c r="DV116">
        <v>0</v>
      </c>
      <c r="DW116">
        <v>0</v>
      </c>
      <c r="DX116">
        <v>663.66</v>
      </c>
      <c r="DY116">
        <v>0.0499931</v>
      </c>
      <c r="DZ116">
        <v>1204.26</v>
      </c>
      <c r="EA116">
        <v>-1.8</v>
      </c>
      <c r="EB116">
        <v>34.125</v>
      </c>
      <c r="EC116">
        <v>38.187</v>
      </c>
      <c r="ED116">
        <v>35.812</v>
      </c>
      <c r="EE116">
        <v>37.875</v>
      </c>
      <c r="EF116">
        <v>36.5</v>
      </c>
      <c r="EG116">
        <v>0</v>
      </c>
      <c r="EH116">
        <v>0</v>
      </c>
      <c r="EI116">
        <v>0</v>
      </c>
      <c r="EJ116">
        <v>92.29999995231628</v>
      </c>
      <c r="EK116">
        <v>0</v>
      </c>
      <c r="EL116">
        <v>663.8042307692308</v>
      </c>
      <c r="EM116">
        <v>-7.811623876843355</v>
      </c>
      <c r="EN116">
        <v>-62.98495740680683</v>
      </c>
      <c r="EO116">
        <v>1200.102692307692</v>
      </c>
      <c r="EP116">
        <v>15</v>
      </c>
      <c r="EQ116">
        <v>1690567582</v>
      </c>
      <c r="ER116" t="s">
        <v>814</v>
      </c>
      <c r="ES116">
        <v>1690567582</v>
      </c>
      <c r="ET116">
        <v>1690567041.1</v>
      </c>
      <c r="EU116">
        <v>87</v>
      </c>
      <c r="EV116">
        <v>0.082</v>
      </c>
      <c r="EW116">
        <v>0.004</v>
      </c>
      <c r="EX116">
        <v>1.17</v>
      </c>
      <c r="EY116">
        <v>0.177</v>
      </c>
      <c r="EZ116">
        <v>600</v>
      </c>
      <c r="FA116">
        <v>18</v>
      </c>
      <c r="FB116">
        <v>0.27</v>
      </c>
      <c r="FC116">
        <v>0.03</v>
      </c>
      <c r="FD116">
        <v>0.14539949305</v>
      </c>
      <c r="FE116">
        <v>0.3001987516772982</v>
      </c>
      <c r="FF116">
        <v>0.07659241684979266</v>
      </c>
      <c r="FG116">
        <v>1</v>
      </c>
      <c r="FH116">
        <v>600.1696333333333</v>
      </c>
      <c r="FI116">
        <v>0.5570189099006186</v>
      </c>
      <c r="FJ116">
        <v>0.04613710244719183</v>
      </c>
      <c r="FK116">
        <v>1</v>
      </c>
      <c r="FL116">
        <v>2.54799675</v>
      </c>
      <c r="FM116">
        <v>0.1798506191369527</v>
      </c>
      <c r="FN116">
        <v>0.04175550187624975</v>
      </c>
      <c r="FO116">
        <v>1</v>
      </c>
      <c r="FP116">
        <v>20.85427333333333</v>
      </c>
      <c r="FQ116">
        <v>0.8946634037820682</v>
      </c>
      <c r="FR116">
        <v>0.06572468807246046</v>
      </c>
      <c r="FS116">
        <v>1</v>
      </c>
      <c r="FT116">
        <v>4</v>
      </c>
      <c r="FU116">
        <v>4</v>
      </c>
      <c r="FV116" t="s">
        <v>415</v>
      </c>
      <c r="FW116">
        <v>3.17281</v>
      </c>
      <c r="FX116">
        <v>2.79678</v>
      </c>
      <c r="FY116">
        <v>0.134846</v>
      </c>
      <c r="FZ116">
        <v>0.135603</v>
      </c>
      <c r="GA116">
        <v>0.108153</v>
      </c>
      <c r="GB116">
        <v>0.0993989</v>
      </c>
      <c r="GC116">
        <v>26777.1</v>
      </c>
      <c r="GD116">
        <v>21346.4</v>
      </c>
      <c r="GE116">
        <v>28950.9</v>
      </c>
      <c r="GF116">
        <v>24211</v>
      </c>
      <c r="GG116">
        <v>32857.9</v>
      </c>
      <c r="GH116">
        <v>31831.2</v>
      </c>
      <c r="GI116">
        <v>39949.8</v>
      </c>
      <c r="GJ116">
        <v>39507.8</v>
      </c>
      <c r="GK116">
        <v>2.11235</v>
      </c>
      <c r="GL116">
        <v>1.77367</v>
      </c>
      <c r="GM116">
        <v>-0.00132248</v>
      </c>
      <c r="GN116">
        <v>0</v>
      </c>
      <c r="GO116">
        <v>27.9223</v>
      </c>
      <c r="GP116">
        <v>999.9</v>
      </c>
      <c r="GQ116">
        <v>39.1</v>
      </c>
      <c r="GR116">
        <v>38.2</v>
      </c>
      <c r="GS116">
        <v>25.9887</v>
      </c>
      <c r="GT116">
        <v>61.8359</v>
      </c>
      <c r="GU116">
        <v>33.2492</v>
      </c>
      <c r="GV116">
        <v>1</v>
      </c>
      <c r="GW116">
        <v>0.359695</v>
      </c>
      <c r="GX116">
        <v>0.355112</v>
      </c>
      <c r="GY116">
        <v>20.283</v>
      </c>
      <c r="GZ116">
        <v>5.22822</v>
      </c>
      <c r="HA116">
        <v>11.9141</v>
      </c>
      <c r="HB116">
        <v>4.96375</v>
      </c>
      <c r="HC116">
        <v>3.292</v>
      </c>
      <c r="HD116">
        <v>9999</v>
      </c>
      <c r="HE116">
        <v>9999</v>
      </c>
      <c r="HF116">
        <v>9999</v>
      </c>
      <c r="HG116">
        <v>999.9</v>
      </c>
      <c r="HH116">
        <v>1.87729</v>
      </c>
      <c r="HI116">
        <v>1.8756</v>
      </c>
      <c r="HJ116">
        <v>1.87439</v>
      </c>
      <c r="HK116">
        <v>1.87363</v>
      </c>
      <c r="HL116">
        <v>1.87501</v>
      </c>
      <c r="HM116">
        <v>1.86996</v>
      </c>
      <c r="HN116">
        <v>1.87408</v>
      </c>
      <c r="HO116">
        <v>1.87924</v>
      </c>
      <c r="HP116">
        <v>0</v>
      </c>
      <c r="HQ116">
        <v>0</v>
      </c>
      <c r="HR116">
        <v>0</v>
      </c>
      <c r="HS116">
        <v>0</v>
      </c>
      <c r="HT116" t="s">
        <v>416</v>
      </c>
      <c r="HU116" t="s">
        <v>417</v>
      </c>
      <c r="HV116" t="s">
        <v>418</v>
      </c>
      <c r="HW116" t="s">
        <v>419</v>
      </c>
      <c r="HX116" t="s">
        <v>419</v>
      </c>
      <c r="HY116" t="s">
        <v>418</v>
      </c>
      <c r="HZ116">
        <v>0</v>
      </c>
      <c r="IA116">
        <v>100</v>
      </c>
      <c r="IB116">
        <v>100</v>
      </c>
      <c r="IC116">
        <v>1.17</v>
      </c>
      <c r="ID116">
        <v>0.2454</v>
      </c>
      <c r="IE116">
        <v>1.034557949881562</v>
      </c>
      <c r="IF116">
        <v>0.0006505169527216642</v>
      </c>
      <c r="IG116">
        <v>-9.946525650119643E-07</v>
      </c>
      <c r="IH116">
        <v>9.726639054903232E-11</v>
      </c>
      <c r="II116">
        <v>-0.05255283284069317</v>
      </c>
      <c r="IJ116">
        <v>-0.001002495894158835</v>
      </c>
      <c r="IK116">
        <v>0.0007384742138202362</v>
      </c>
      <c r="IL116">
        <v>2.770066711642725E-07</v>
      </c>
      <c r="IM116">
        <v>0</v>
      </c>
      <c r="IN116">
        <v>1810</v>
      </c>
      <c r="IO116">
        <v>1</v>
      </c>
      <c r="IP116">
        <v>29</v>
      </c>
      <c r="IQ116">
        <v>1.3</v>
      </c>
      <c r="IR116">
        <v>8.699999999999999</v>
      </c>
      <c r="IS116">
        <v>1.46606</v>
      </c>
      <c r="IT116">
        <v>2.47925</v>
      </c>
      <c r="IU116">
        <v>1.42578</v>
      </c>
      <c r="IV116">
        <v>2.26562</v>
      </c>
      <c r="IW116">
        <v>1.54785</v>
      </c>
      <c r="IX116">
        <v>2.34253</v>
      </c>
      <c r="IY116">
        <v>41.067</v>
      </c>
      <c r="IZ116">
        <v>13.4841</v>
      </c>
      <c r="JA116">
        <v>18</v>
      </c>
      <c r="JB116">
        <v>633.16</v>
      </c>
      <c r="JC116">
        <v>405.073</v>
      </c>
      <c r="JD116">
        <v>27.3187</v>
      </c>
      <c r="JE116">
        <v>31.7135</v>
      </c>
      <c r="JF116">
        <v>29.9992</v>
      </c>
      <c r="JG116">
        <v>31.7256</v>
      </c>
      <c r="JH116">
        <v>31.6675</v>
      </c>
      <c r="JI116">
        <v>29.3613</v>
      </c>
      <c r="JJ116">
        <v>25.2186</v>
      </c>
      <c r="JK116">
        <v>41.731</v>
      </c>
      <c r="JL116">
        <v>27.365</v>
      </c>
      <c r="JM116">
        <v>600</v>
      </c>
      <c r="JN116">
        <v>18.4254</v>
      </c>
      <c r="JO116">
        <v>94.3501</v>
      </c>
      <c r="JP116">
        <v>100.509</v>
      </c>
    </row>
    <row r="117" spans="1:276">
      <c r="A117">
        <v>101</v>
      </c>
      <c r="B117">
        <v>1690567673</v>
      </c>
      <c r="C117">
        <v>13631</v>
      </c>
      <c r="D117" t="s">
        <v>815</v>
      </c>
      <c r="E117" t="s">
        <v>816</v>
      </c>
      <c r="F117" t="s">
        <v>407</v>
      </c>
      <c r="I117" t="s">
        <v>752</v>
      </c>
      <c r="K117" t="s">
        <v>753</v>
      </c>
      <c r="L117" t="s">
        <v>754</v>
      </c>
      <c r="M117">
        <v>1690567673</v>
      </c>
      <c r="N117">
        <f>(O117)/1000</f>
        <v>0</v>
      </c>
      <c r="O117">
        <f>1000*CY117*AM117*(CU117-CV117)/(100*CN117*(1000-AM117*CU117))</f>
        <v>0</v>
      </c>
      <c r="P117">
        <f>CY117*AM117*(CT117-CS117*(1000-AM117*CV117)/(1000-AM117*CU117))/(100*CN117)</f>
        <v>0</v>
      </c>
      <c r="Q117">
        <f>CS117 - IF(AM117&gt;1, P117*CN117*100.0/(AO117*DG117), 0)</f>
        <v>0</v>
      </c>
      <c r="R117">
        <f>((X117-N117/2)*Q117-P117)/(X117+N117/2)</f>
        <v>0</v>
      </c>
      <c r="S117">
        <f>R117*(CZ117+DA117)/1000.0</f>
        <v>0</v>
      </c>
      <c r="T117">
        <f>(CS117 - IF(AM117&gt;1, P117*CN117*100.0/(AO117*DG117), 0))*(CZ117+DA117)/1000.0</f>
        <v>0</v>
      </c>
      <c r="U117">
        <f>2.0/((1/W117-1/V117)+SIGN(W117)*SQRT((1/W117-1/V117)*(1/W117-1/V117) + 4*CO117/((CO117+1)*(CO117+1))*(2*1/W117*1/V117-1/V117*1/V117)))</f>
        <v>0</v>
      </c>
      <c r="V117">
        <f>IF(LEFT(CP117,1)&lt;&gt;"0",IF(LEFT(CP117,1)="1",3.0,CQ117),$D$5+$E$5*(DG117*CZ117/($K$5*1000))+$F$5*(DG117*CZ117/($K$5*1000))*MAX(MIN(CN117,$J$5),$I$5)*MAX(MIN(CN117,$J$5),$I$5)+$G$5*MAX(MIN(CN117,$J$5),$I$5)*(DG117*CZ117/($K$5*1000))+$H$5*(DG117*CZ117/($K$5*1000))*(DG117*CZ117/($K$5*1000)))</f>
        <v>0</v>
      </c>
      <c r="W117">
        <f>N117*(1000-(1000*0.61365*exp(17.502*AA117/(240.97+AA117))/(CZ117+DA117)+CU117)/2)/(1000*0.61365*exp(17.502*AA117/(240.97+AA117))/(CZ117+DA117)-CU117)</f>
        <v>0</v>
      </c>
      <c r="X117">
        <f>1/((CO117+1)/(U117/1.6)+1/(V117/1.37)) + CO117/((CO117+1)/(U117/1.6) + CO117/(V117/1.37))</f>
        <v>0</v>
      </c>
      <c r="Y117">
        <f>(CJ117*CM117)</f>
        <v>0</v>
      </c>
      <c r="Z117">
        <f>(DB117+(Y117+2*0.95*5.67E-8*(((DB117+$B$7)+273)^4-(DB117+273)^4)-44100*N117)/(1.84*29.3*V117+8*0.95*5.67E-8*(DB117+273)^3))</f>
        <v>0</v>
      </c>
      <c r="AA117">
        <f>($C$7*DC117+$D$7*DD117+$E$7*Z117)</f>
        <v>0</v>
      </c>
      <c r="AB117">
        <f>0.61365*exp(17.502*AA117/(240.97+AA117))</f>
        <v>0</v>
      </c>
      <c r="AC117">
        <f>(AD117/AE117*100)</f>
        <v>0</v>
      </c>
      <c r="AD117">
        <f>CU117*(CZ117+DA117)/1000</f>
        <v>0</v>
      </c>
      <c r="AE117">
        <f>0.61365*exp(17.502*DB117/(240.97+DB117))</f>
        <v>0</v>
      </c>
      <c r="AF117">
        <f>(AB117-CU117*(CZ117+DA117)/1000)</f>
        <v>0</v>
      </c>
      <c r="AG117">
        <f>(-N117*44100)</f>
        <v>0</v>
      </c>
      <c r="AH117">
        <f>2*29.3*V117*0.92*(DB117-AA117)</f>
        <v>0</v>
      </c>
      <c r="AI117">
        <f>2*0.95*5.67E-8*(((DB117+$B$7)+273)^4-(AA117+273)^4)</f>
        <v>0</v>
      </c>
      <c r="AJ117">
        <f>Y117+AI117+AG117+AH117</f>
        <v>0</v>
      </c>
      <c r="AK117">
        <v>0</v>
      </c>
      <c r="AL117">
        <v>0</v>
      </c>
      <c r="AM117">
        <f>IF(AK117*$H$13&gt;=AO117,1.0,(AO117/(AO117-AK117*$H$13)))</f>
        <v>0</v>
      </c>
      <c r="AN117">
        <f>(AM117-1)*100</f>
        <v>0</v>
      </c>
      <c r="AO117">
        <f>MAX(0,($B$13+$C$13*DG117)/(1+$D$13*DG117)*CZ117/(DB117+273)*$E$13)</f>
        <v>0</v>
      </c>
      <c r="AP117" t="s">
        <v>817</v>
      </c>
      <c r="AQ117">
        <v>10461.1</v>
      </c>
      <c r="AR117">
        <v>660.4687999999999</v>
      </c>
      <c r="AS117">
        <v>3225.53</v>
      </c>
      <c r="AT117">
        <f>1-AR117/AS117</f>
        <v>0</v>
      </c>
      <c r="AU117">
        <v>-1.620932678488043</v>
      </c>
      <c r="AV117" t="s">
        <v>411</v>
      </c>
      <c r="AW117" t="s">
        <v>411</v>
      </c>
      <c r="AX117">
        <v>0</v>
      </c>
      <c r="AY117">
        <v>0</v>
      </c>
      <c r="AZ117">
        <f>1-AX117/AY117</f>
        <v>0</v>
      </c>
      <c r="BA117">
        <v>0.5</v>
      </c>
      <c r="BB117">
        <f>CK117</f>
        <v>0</v>
      </c>
      <c r="BC117">
        <f>P117</f>
        <v>0</v>
      </c>
      <c r="BD117">
        <f>AZ117*BA117*BB117</f>
        <v>0</v>
      </c>
      <c r="BE117">
        <f>(BC117-AU117)/BB117</f>
        <v>0</v>
      </c>
      <c r="BF117">
        <f>(AS117-AY117)/AY117</f>
        <v>0</v>
      </c>
      <c r="BG117">
        <f>AR117/(AT117+AR117/AY117)</f>
        <v>0</v>
      </c>
      <c r="BH117" t="s">
        <v>411</v>
      </c>
      <c r="BI117">
        <v>0</v>
      </c>
      <c r="BJ117">
        <f>IF(BI117&lt;&gt;0, BI117, BG117)</f>
        <v>0</v>
      </c>
      <c r="BK117">
        <f>1-BJ117/AY117</f>
        <v>0</v>
      </c>
      <c r="BL117">
        <f>(AY117-AX117)/(AY117-BJ117)</f>
        <v>0</v>
      </c>
      <c r="BM117">
        <f>(AS117-AY117)/(AS117-BJ117)</f>
        <v>0</v>
      </c>
      <c r="BN117">
        <f>(AY117-AX117)/(AY117-AR117)</f>
        <v>0</v>
      </c>
      <c r="BO117">
        <f>(AS117-AY117)/(AS117-AR117)</f>
        <v>0</v>
      </c>
      <c r="BP117">
        <f>(BL117*BJ117/AX117)</f>
        <v>0</v>
      </c>
      <c r="BQ117">
        <f>(1-BP117)</f>
        <v>0</v>
      </c>
      <c r="BR117" t="s">
        <v>411</v>
      </c>
      <c r="BS117" t="s">
        <v>411</v>
      </c>
      <c r="BT117" t="s">
        <v>411</v>
      </c>
      <c r="BU117" t="s">
        <v>411</v>
      </c>
      <c r="BV117" t="s">
        <v>411</v>
      </c>
      <c r="BW117" t="s">
        <v>411</v>
      </c>
      <c r="BX117" t="s">
        <v>411</v>
      </c>
      <c r="BY117" t="s">
        <v>411</v>
      </c>
      <c r="BZ117" t="s">
        <v>411</v>
      </c>
      <c r="CA117" t="s">
        <v>411</v>
      </c>
      <c r="CB117" t="s">
        <v>411</v>
      </c>
      <c r="CC117" t="s">
        <v>411</v>
      </c>
      <c r="CD117" t="s">
        <v>411</v>
      </c>
      <c r="CE117" t="s">
        <v>411</v>
      </c>
      <c r="CF117" t="s">
        <v>411</v>
      </c>
      <c r="CG117" t="s">
        <v>411</v>
      </c>
      <c r="CH117" t="s">
        <v>411</v>
      </c>
      <c r="CI117" t="s">
        <v>411</v>
      </c>
      <c r="CJ117">
        <f>$B$11*DH117+$C$11*DI117+$F$11*DT117*(1-DW117)</f>
        <v>0</v>
      </c>
      <c r="CK117">
        <f>CJ117*CL117</f>
        <v>0</v>
      </c>
      <c r="CL117">
        <f>($B$11*$D$9+$C$11*$D$9+$F$11*((EG117+DY117)/MAX(EG117+DY117+EH117, 0.1)*$I$9+EH117/MAX(EG117+DY117+EH117, 0.1)*$J$9))/($B$11+$C$11+$F$11)</f>
        <v>0</v>
      </c>
      <c r="CM117">
        <f>($B$11*$K$9+$C$11*$K$9+$F$11*((EG117+DY117)/MAX(EG117+DY117+EH117, 0.1)*$P$9+EH117/MAX(EG117+DY117+EH117, 0.1)*$Q$9))/($B$11+$C$11+$F$11)</f>
        <v>0</v>
      </c>
      <c r="CN117">
        <v>6</v>
      </c>
      <c r="CO117">
        <v>0.5</v>
      </c>
      <c r="CP117" t="s">
        <v>413</v>
      </c>
      <c r="CQ117">
        <v>2</v>
      </c>
      <c r="CR117">
        <v>1690567673</v>
      </c>
      <c r="CS117">
        <v>799.755</v>
      </c>
      <c r="CT117">
        <v>800.075</v>
      </c>
      <c r="CU117">
        <v>21.1431</v>
      </c>
      <c r="CV117">
        <v>18.7679</v>
      </c>
      <c r="CW117">
        <v>798.465</v>
      </c>
      <c r="CX117">
        <v>20.9591</v>
      </c>
      <c r="CY117">
        <v>600.12</v>
      </c>
      <c r="CZ117">
        <v>101.231</v>
      </c>
      <c r="DA117">
        <v>0.0998424</v>
      </c>
      <c r="DB117">
        <v>28.4863</v>
      </c>
      <c r="DC117">
        <v>28.112</v>
      </c>
      <c r="DD117">
        <v>999.9</v>
      </c>
      <c r="DE117">
        <v>0</v>
      </c>
      <c r="DF117">
        <v>0</v>
      </c>
      <c r="DG117">
        <v>10017.5</v>
      </c>
      <c r="DH117">
        <v>0</v>
      </c>
      <c r="DI117">
        <v>1983.31</v>
      </c>
      <c r="DJ117">
        <v>-0.559204</v>
      </c>
      <c r="DK117">
        <v>816.843</v>
      </c>
      <c r="DL117">
        <v>815.378</v>
      </c>
      <c r="DM117">
        <v>2.44455</v>
      </c>
      <c r="DN117">
        <v>800.075</v>
      </c>
      <c r="DO117">
        <v>18.7679</v>
      </c>
      <c r="DP117">
        <v>2.14737</v>
      </c>
      <c r="DQ117">
        <v>1.8999</v>
      </c>
      <c r="DR117">
        <v>18.575</v>
      </c>
      <c r="DS117">
        <v>16.6339</v>
      </c>
      <c r="DT117">
        <v>0.0499931</v>
      </c>
      <c r="DU117">
        <v>0</v>
      </c>
      <c r="DV117">
        <v>0</v>
      </c>
      <c r="DW117">
        <v>0</v>
      </c>
      <c r="DX117">
        <v>657.72</v>
      </c>
      <c r="DY117">
        <v>0.0499931</v>
      </c>
      <c r="DZ117">
        <v>1190.87</v>
      </c>
      <c r="EA117">
        <v>-0.13</v>
      </c>
      <c r="EB117">
        <v>34.937</v>
      </c>
      <c r="EC117">
        <v>41.312</v>
      </c>
      <c r="ED117">
        <v>37.5</v>
      </c>
      <c r="EE117">
        <v>40.875</v>
      </c>
      <c r="EF117">
        <v>38.062</v>
      </c>
      <c r="EG117">
        <v>0</v>
      </c>
      <c r="EH117">
        <v>0</v>
      </c>
      <c r="EI117">
        <v>0</v>
      </c>
      <c r="EJ117">
        <v>108.2000000476837</v>
      </c>
      <c r="EK117">
        <v>0</v>
      </c>
      <c r="EL117">
        <v>660.4687999999999</v>
      </c>
      <c r="EM117">
        <v>-23.05461547782756</v>
      </c>
      <c r="EN117">
        <v>-3.684615518325594</v>
      </c>
      <c r="EO117">
        <v>1187.7976</v>
      </c>
      <c r="EP117">
        <v>15</v>
      </c>
      <c r="EQ117">
        <v>1690567698.5</v>
      </c>
      <c r="ER117" t="s">
        <v>818</v>
      </c>
      <c r="ES117">
        <v>1690567689.5</v>
      </c>
      <c r="ET117">
        <v>1690567698.5</v>
      </c>
      <c r="EU117">
        <v>88</v>
      </c>
      <c r="EV117">
        <v>0.239</v>
      </c>
      <c r="EW117">
        <v>-0.002</v>
      </c>
      <c r="EX117">
        <v>1.29</v>
      </c>
      <c r="EY117">
        <v>0.184</v>
      </c>
      <c r="EZ117">
        <v>800</v>
      </c>
      <c r="FA117">
        <v>19</v>
      </c>
      <c r="FB117">
        <v>0.77</v>
      </c>
      <c r="FC117">
        <v>0.05</v>
      </c>
      <c r="FD117">
        <v>-0.4630997</v>
      </c>
      <c r="FE117">
        <v>0.3826930806754215</v>
      </c>
      <c r="FF117">
        <v>0.05217970703884796</v>
      </c>
      <c r="FG117">
        <v>1</v>
      </c>
      <c r="FH117">
        <v>799.4900333333334</v>
      </c>
      <c r="FI117">
        <v>0.3471323692976072</v>
      </c>
      <c r="FJ117">
        <v>0.03625785738599228</v>
      </c>
      <c r="FK117">
        <v>1</v>
      </c>
      <c r="FL117">
        <v>2.43150925</v>
      </c>
      <c r="FM117">
        <v>-0.4027104315197071</v>
      </c>
      <c r="FN117">
        <v>0.05059569835408442</v>
      </c>
      <c r="FO117">
        <v>1</v>
      </c>
      <c r="FP117">
        <v>21.12308666666667</v>
      </c>
      <c r="FQ117">
        <v>0.7837935483870729</v>
      </c>
      <c r="FR117">
        <v>0.05684715609030549</v>
      </c>
      <c r="FS117">
        <v>1</v>
      </c>
      <c r="FT117">
        <v>4</v>
      </c>
      <c r="FU117">
        <v>4</v>
      </c>
      <c r="FV117" t="s">
        <v>415</v>
      </c>
      <c r="FW117">
        <v>3.17283</v>
      </c>
      <c r="FX117">
        <v>2.79695</v>
      </c>
      <c r="FY117">
        <v>0.164235</v>
      </c>
      <c r="FZ117">
        <v>0.165176</v>
      </c>
      <c r="GA117">
        <v>0.109152</v>
      </c>
      <c r="GB117">
        <v>0.101118</v>
      </c>
      <c r="GC117">
        <v>25876.9</v>
      </c>
      <c r="GD117">
        <v>20622.6</v>
      </c>
      <c r="GE117">
        <v>28962.1</v>
      </c>
      <c r="GF117">
        <v>24219.2</v>
      </c>
      <c r="GG117">
        <v>32833.6</v>
      </c>
      <c r="GH117">
        <v>31781.7</v>
      </c>
      <c r="GI117">
        <v>39964.5</v>
      </c>
      <c r="GJ117">
        <v>39521.1</v>
      </c>
      <c r="GK117">
        <v>2.1128</v>
      </c>
      <c r="GL117">
        <v>1.77655</v>
      </c>
      <c r="GM117">
        <v>-0.008139759999999999</v>
      </c>
      <c r="GN117">
        <v>0</v>
      </c>
      <c r="GO117">
        <v>28.2448</v>
      </c>
      <c r="GP117">
        <v>999.9</v>
      </c>
      <c r="GQ117">
        <v>38.3</v>
      </c>
      <c r="GR117">
        <v>38.4</v>
      </c>
      <c r="GS117">
        <v>25.7387</v>
      </c>
      <c r="GT117">
        <v>61.7359</v>
      </c>
      <c r="GU117">
        <v>33.3173</v>
      </c>
      <c r="GV117">
        <v>1</v>
      </c>
      <c r="GW117">
        <v>0.349088</v>
      </c>
      <c r="GX117">
        <v>2.01414</v>
      </c>
      <c r="GY117">
        <v>20.2703</v>
      </c>
      <c r="GZ117">
        <v>5.22852</v>
      </c>
      <c r="HA117">
        <v>11.9141</v>
      </c>
      <c r="HB117">
        <v>4.9637</v>
      </c>
      <c r="HC117">
        <v>3.292</v>
      </c>
      <c r="HD117">
        <v>9999</v>
      </c>
      <c r="HE117">
        <v>9999</v>
      </c>
      <c r="HF117">
        <v>9999</v>
      </c>
      <c r="HG117">
        <v>999.9</v>
      </c>
      <c r="HH117">
        <v>1.87729</v>
      </c>
      <c r="HI117">
        <v>1.87561</v>
      </c>
      <c r="HJ117">
        <v>1.8744</v>
      </c>
      <c r="HK117">
        <v>1.87363</v>
      </c>
      <c r="HL117">
        <v>1.875</v>
      </c>
      <c r="HM117">
        <v>1.86996</v>
      </c>
      <c r="HN117">
        <v>1.87408</v>
      </c>
      <c r="HO117">
        <v>1.87924</v>
      </c>
      <c r="HP117">
        <v>0</v>
      </c>
      <c r="HQ117">
        <v>0</v>
      </c>
      <c r="HR117">
        <v>0</v>
      </c>
      <c r="HS117">
        <v>0</v>
      </c>
      <c r="HT117" t="s">
        <v>416</v>
      </c>
      <c r="HU117" t="s">
        <v>417</v>
      </c>
      <c r="HV117" t="s">
        <v>418</v>
      </c>
      <c r="HW117" t="s">
        <v>419</v>
      </c>
      <c r="HX117" t="s">
        <v>419</v>
      </c>
      <c r="HY117" t="s">
        <v>418</v>
      </c>
      <c r="HZ117">
        <v>0</v>
      </c>
      <c r="IA117">
        <v>100</v>
      </c>
      <c r="IB117">
        <v>100</v>
      </c>
      <c r="IC117">
        <v>1.29</v>
      </c>
      <c r="ID117">
        <v>0.184</v>
      </c>
      <c r="IE117">
        <v>1.116187273829186</v>
      </c>
      <c r="IF117">
        <v>0.0006505169527216642</v>
      </c>
      <c r="IG117">
        <v>-9.946525650119643E-07</v>
      </c>
      <c r="IH117">
        <v>9.726639054903232E-11</v>
      </c>
      <c r="II117">
        <v>-0.05255283284069317</v>
      </c>
      <c r="IJ117">
        <v>-0.001002495894158835</v>
      </c>
      <c r="IK117">
        <v>0.0007384742138202362</v>
      </c>
      <c r="IL117">
        <v>2.770066711642725E-07</v>
      </c>
      <c r="IM117">
        <v>0</v>
      </c>
      <c r="IN117">
        <v>1810</v>
      </c>
      <c r="IO117">
        <v>1</v>
      </c>
      <c r="IP117">
        <v>29</v>
      </c>
      <c r="IQ117">
        <v>1.5</v>
      </c>
      <c r="IR117">
        <v>10.5</v>
      </c>
      <c r="IS117">
        <v>1.85181</v>
      </c>
      <c r="IT117">
        <v>2.46704</v>
      </c>
      <c r="IU117">
        <v>1.42578</v>
      </c>
      <c r="IV117">
        <v>2.26562</v>
      </c>
      <c r="IW117">
        <v>1.54785</v>
      </c>
      <c r="IX117">
        <v>2.37549</v>
      </c>
      <c r="IY117">
        <v>41.1446</v>
      </c>
      <c r="IZ117">
        <v>13.4666</v>
      </c>
      <c r="JA117">
        <v>18</v>
      </c>
      <c r="JB117">
        <v>632.428</v>
      </c>
      <c r="JC117">
        <v>406.039</v>
      </c>
      <c r="JD117">
        <v>26.0775</v>
      </c>
      <c r="JE117">
        <v>31.5822</v>
      </c>
      <c r="JF117">
        <v>30.0002</v>
      </c>
      <c r="JG117">
        <v>31.6175</v>
      </c>
      <c r="JH117">
        <v>31.5676</v>
      </c>
      <c r="JI117">
        <v>37.0982</v>
      </c>
      <c r="JJ117">
        <v>22.6225</v>
      </c>
      <c r="JK117">
        <v>39.4754</v>
      </c>
      <c r="JL117">
        <v>25.9608</v>
      </c>
      <c r="JM117">
        <v>800</v>
      </c>
      <c r="JN117">
        <v>18.769</v>
      </c>
      <c r="JO117">
        <v>94.3857</v>
      </c>
      <c r="JP117">
        <v>100.543</v>
      </c>
    </row>
    <row r="118" spans="1:276">
      <c r="A118">
        <v>102</v>
      </c>
      <c r="B118">
        <v>1690567774.5</v>
      </c>
      <c r="C118">
        <v>13732.5</v>
      </c>
      <c r="D118" t="s">
        <v>819</v>
      </c>
      <c r="E118" t="s">
        <v>820</v>
      </c>
      <c r="F118" t="s">
        <v>407</v>
      </c>
      <c r="I118" t="s">
        <v>752</v>
      </c>
      <c r="K118" t="s">
        <v>753</v>
      </c>
      <c r="L118" t="s">
        <v>754</v>
      </c>
      <c r="M118">
        <v>1690567774.5</v>
      </c>
      <c r="N118">
        <f>(O118)/1000</f>
        <v>0</v>
      </c>
      <c r="O118">
        <f>1000*CY118*AM118*(CU118-CV118)/(100*CN118*(1000-AM118*CU118))</f>
        <v>0</v>
      </c>
      <c r="P118">
        <f>CY118*AM118*(CT118-CS118*(1000-AM118*CV118)/(1000-AM118*CU118))/(100*CN118)</f>
        <v>0</v>
      </c>
      <c r="Q118">
        <f>CS118 - IF(AM118&gt;1, P118*CN118*100.0/(AO118*DG118), 0)</f>
        <v>0</v>
      </c>
      <c r="R118">
        <f>((X118-N118/2)*Q118-P118)/(X118+N118/2)</f>
        <v>0</v>
      </c>
      <c r="S118">
        <f>R118*(CZ118+DA118)/1000.0</f>
        <v>0</v>
      </c>
      <c r="T118">
        <f>(CS118 - IF(AM118&gt;1, P118*CN118*100.0/(AO118*DG118), 0))*(CZ118+DA118)/1000.0</f>
        <v>0</v>
      </c>
      <c r="U118">
        <f>2.0/((1/W118-1/V118)+SIGN(W118)*SQRT((1/W118-1/V118)*(1/W118-1/V118) + 4*CO118/((CO118+1)*(CO118+1))*(2*1/W118*1/V118-1/V118*1/V118)))</f>
        <v>0</v>
      </c>
      <c r="V118">
        <f>IF(LEFT(CP118,1)&lt;&gt;"0",IF(LEFT(CP118,1)="1",3.0,CQ118),$D$5+$E$5*(DG118*CZ118/($K$5*1000))+$F$5*(DG118*CZ118/($K$5*1000))*MAX(MIN(CN118,$J$5),$I$5)*MAX(MIN(CN118,$J$5),$I$5)+$G$5*MAX(MIN(CN118,$J$5),$I$5)*(DG118*CZ118/($K$5*1000))+$H$5*(DG118*CZ118/($K$5*1000))*(DG118*CZ118/($K$5*1000)))</f>
        <v>0</v>
      </c>
      <c r="W118">
        <f>N118*(1000-(1000*0.61365*exp(17.502*AA118/(240.97+AA118))/(CZ118+DA118)+CU118)/2)/(1000*0.61365*exp(17.502*AA118/(240.97+AA118))/(CZ118+DA118)-CU118)</f>
        <v>0</v>
      </c>
      <c r="X118">
        <f>1/((CO118+1)/(U118/1.6)+1/(V118/1.37)) + CO118/((CO118+1)/(U118/1.6) + CO118/(V118/1.37))</f>
        <v>0</v>
      </c>
      <c r="Y118">
        <f>(CJ118*CM118)</f>
        <v>0</v>
      </c>
      <c r="Z118">
        <f>(DB118+(Y118+2*0.95*5.67E-8*(((DB118+$B$7)+273)^4-(DB118+273)^4)-44100*N118)/(1.84*29.3*V118+8*0.95*5.67E-8*(DB118+273)^3))</f>
        <v>0</v>
      </c>
      <c r="AA118">
        <f>($C$7*DC118+$D$7*DD118+$E$7*Z118)</f>
        <v>0</v>
      </c>
      <c r="AB118">
        <f>0.61365*exp(17.502*AA118/(240.97+AA118))</f>
        <v>0</v>
      </c>
      <c r="AC118">
        <f>(AD118/AE118*100)</f>
        <v>0</v>
      </c>
      <c r="AD118">
        <f>CU118*(CZ118+DA118)/1000</f>
        <v>0</v>
      </c>
      <c r="AE118">
        <f>0.61365*exp(17.502*DB118/(240.97+DB118))</f>
        <v>0</v>
      </c>
      <c r="AF118">
        <f>(AB118-CU118*(CZ118+DA118)/1000)</f>
        <v>0</v>
      </c>
      <c r="AG118">
        <f>(-N118*44100)</f>
        <v>0</v>
      </c>
      <c r="AH118">
        <f>2*29.3*V118*0.92*(DB118-AA118)</f>
        <v>0</v>
      </c>
      <c r="AI118">
        <f>2*0.95*5.67E-8*(((DB118+$B$7)+273)^4-(AA118+273)^4)</f>
        <v>0</v>
      </c>
      <c r="AJ118">
        <f>Y118+AI118+AG118+AH118</f>
        <v>0</v>
      </c>
      <c r="AK118">
        <v>0</v>
      </c>
      <c r="AL118">
        <v>0</v>
      </c>
      <c r="AM118">
        <f>IF(AK118*$H$13&gt;=AO118,1.0,(AO118/(AO118-AK118*$H$13)))</f>
        <v>0</v>
      </c>
      <c r="AN118">
        <f>(AM118-1)*100</f>
        <v>0</v>
      </c>
      <c r="AO118">
        <f>MAX(0,($B$13+$C$13*DG118)/(1+$D$13*DG118)*CZ118/(DB118+273)*$E$13)</f>
        <v>0</v>
      </c>
      <c r="AP118" t="s">
        <v>821</v>
      </c>
      <c r="AQ118">
        <v>10460.4</v>
      </c>
      <c r="AR118">
        <v>663.2540000000001</v>
      </c>
      <c r="AS118">
        <v>3228.01</v>
      </c>
      <c r="AT118">
        <f>1-AR118/AS118</f>
        <v>0</v>
      </c>
      <c r="AU118">
        <v>-1.970706435136259</v>
      </c>
      <c r="AV118" t="s">
        <v>411</v>
      </c>
      <c r="AW118" t="s">
        <v>411</v>
      </c>
      <c r="AX118">
        <v>0</v>
      </c>
      <c r="AY118">
        <v>0</v>
      </c>
      <c r="AZ118">
        <f>1-AX118/AY118</f>
        <v>0</v>
      </c>
      <c r="BA118">
        <v>0.5</v>
      </c>
      <c r="BB118">
        <f>CK118</f>
        <v>0</v>
      </c>
      <c r="BC118">
        <f>P118</f>
        <v>0</v>
      </c>
      <c r="BD118">
        <f>AZ118*BA118*BB118</f>
        <v>0</v>
      </c>
      <c r="BE118">
        <f>(BC118-AU118)/BB118</f>
        <v>0</v>
      </c>
      <c r="BF118">
        <f>(AS118-AY118)/AY118</f>
        <v>0</v>
      </c>
      <c r="BG118">
        <f>AR118/(AT118+AR118/AY118)</f>
        <v>0</v>
      </c>
      <c r="BH118" t="s">
        <v>411</v>
      </c>
      <c r="BI118">
        <v>0</v>
      </c>
      <c r="BJ118">
        <f>IF(BI118&lt;&gt;0, BI118, BG118)</f>
        <v>0</v>
      </c>
      <c r="BK118">
        <f>1-BJ118/AY118</f>
        <v>0</v>
      </c>
      <c r="BL118">
        <f>(AY118-AX118)/(AY118-BJ118)</f>
        <v>0</v>
      </c>
      <c r="BM118">
        <f>(AS118-AY118)/(AS118-BJ118)</f>
        <v>0</v>
      </c>
      <c r="BN118">
        <f>(AY118-AX118)/(AY118-AR118)</f>
        <v>0</v>
      </c>
      <c r="BO118">
        <f>(AS118-AY118)/(AS118-AR118)</f>
        <v>0</v>
      </c>
      <c r="BP118">
        <f>(BL118*BJ118/AX118)</f>
        <v>0</v>
      </c>
      <c r="BQ118">
        <f>(1-BP118)</f>
        <v>0</v>
      </c>
      <c r="BR118" t="s">
        <v>411</v>
      </c>
      <c r="BS118" t="s">
        <v>411</v>
      </c>
      <c r="BT118" t="s">
        <v>411</v>
      </c>
      <c r="BU118" t="s">
        <v>411</v>
      </c>
      <c r="BV118" t="s">
        <v>411</v>
      </c>
      <c r="BW118" t="s">
        <v>411</v>
      </c>
      <c r="BX118" t="s">
        <v>411</v>
      </c>
      <c r="BY118" t="s">
        <v>411</v>
      </c>
      <c r="BZ118" t="s">
        <v>411</v>
      </c>
      <c r="CA118" t="s">
        <v>411</v>
      </c>
      <c r="CB118" t="s">
        <v>411</v>
      </c>
      <c r="CC118" t="s">
        <v>411</v>
      </c>
      <c r="CD118" t="s">
        <v>411</v>
      </c>
      <c r="CE118" t="s">
        <v>411</v>
      </c>
      <c r="CF118" t="s">
        <v>411</v>
      </c>
      <c r="CG118" t="s">
        <v>411</v>
      </c>
      <c r="CH118" t="s">
        <v>411</v>
      </c>
      <c r="CI118" t="s">
        <v>411</v>
      </c>
      <c r="CJ118">
        <f>$B$11*DH118+$C$11*DI118+$F$11*DT118*(1-DW118)</f>
        <v>0</v>
      </c>
      <c r="CK118">
        <f>CJ118*CL118</f>
        <v>0</v>
      </c>
      <c r="CL118">
        <f>($B$11*$D$9+$C$11*$D$9+$F$11*((EG118+DY118)/MAX(EG118+DY118+EH118, 0.1)*$I$9+EH118/MAX(EG118+DY118+EH118, 0.1)*$J$9))/($B$11+$C$11+$F$11)</f>
        <v>0</v>
      </c>
      <c r="CM118">
        <f>($B$11*$K$9+$C$11*$K$9+$F$11*((EG118+DY118)/MAX(EG118+DY118+EH118, 0.1)*$P$9+EH118/MAX(EG118+DY118+EH118, 0.1)*$Q$9))/($B$11+$C$11+$F$11)</f>
        <v>0</v>
      </c>
      <c r="CN118">
        <v>6</v>
      </c>
      <c r="CO118">
        <v>0.5</v>
      </c>
      <c r="CP118" t="s">
        <v>413</v>
      </c>
      <c r="CQ118">
        <v>2</v>
      </c>
      <c r="CR118">
        <v>1690567774.5</v>
      </c>
      <c r="CS118">
        <v>999.455</v>
      </c>
      <c r="CT118">
        <v>999.954</v>
      </c>
      <c r="CU118">
        <v>20.7847</v>
      </c>
      <c r="CV118">
        <v>18.3652</v>
      </c>
      <c r="CW118">
        <v>998.345</v>
      </c>
      <c r="CX118">
        <v>20.5459</v>
      </c>
      <c r="CY118">
        <v>600.0599999999999</v>
      </c>
      <c r="CZ118">
        <v>101.236</v>
      </c>
      <c r="DA118">
        <v>0.100063</v>
      </c>
      <c r="DB118">
        <v>28.301</v>
      </c>
      <c r="DC118">
        <v>27.9539</v>
      </c>
      <c r="DD118">
        <v>999.9</v>
      </c>
      <c r="DE118">
        <v>0</v>
      </c>
      <c r="DF118">
        <v>0</v>
      </c>
      <c r="DG118">
        <v>9978.120000000001</v>
      </c>
      <c r="DH118">
        <v>0</v>
      </c>
      <c r="DI118">
        <v>1981.43</v>
      </c>
      <c r="DJ118">
        <v>-0.499146</v>
      </c>
      <c r="DK118">
        <v>1020.67</v>
      </c>
      <c r="DL118">
        <v>1018.66</v>
      </c>
      <c r="DM118">
        <v>2.41944</v>
      </c>
      <c r="DN118">
        <v>999.954</v>
      </c>
      <c r="DO118">
        <v>18.3652</v>
      </c>
      <c r="DP118">
        <v>2.10417</v>
      </c>
      <c r="DQ118">
        <v>1.85923</v>
      </c>
      <c r="DR118">
        <v>18.2508</v>
      </c>
      <c r="DS118">
        <v>16.2939</v>
      </c>
      <c r="DT118">
        <v>0.0499931</v>
      </c>
      <c r="DU118">
        <v>0</v>
      </c>
      <c r="DV118">
        <v>0</v>
      </c>
      <c r="DW118">
        <v>0</v>
      </c>
      <c r="DX118">
        <v>662.72</v>
      </c>
      <c r="DY118">
        <v>0.0499931</v>
      </c>
      <c r="DZ118">
        <v>1196.82</v>
      </c>
      <c r="EA118">
        <v>-0.67</v>
      </c>
      <c r="EB118">
        <v>35.375</v>
      </c>
      <c r="EC118">
        <v>40.312</v>
      </c>
      <c r="ED118">
        <v>37.312</v>
      </c>
      <c r="EE118">
        <v>40</v>
      </c>
      <c r="EF118">
        <v>37.562</v>
      </c>
      <c r="EG118">
        <v>0</v>
      </c>
      <c r="EH118">
        <v>0</v>
      </c>
      <c r="EI118">
        <v>0</v>
      </c>
      <c r="EJ118">
        <v>100.5</v>
      </c>
      <c r="EK118">
        <v>0</v>
      </c>
      <c r="EL118">
        <v>663.2540000000001</v>
      </c>
      <c r="EM118">
        <v>-15.08076926353725</v>
      </c>
      <c r="EN118">
        <v>42.63153831037965</v>
      </c>
      <c r="EO118">
        <v>1193.6556</v>
      </c>
      <c r="EP118">
        <v>15</v>
      </c>
      <c r="EQ118">
        <v>1690567698.5</v>
      </c>
      <c r="ER118" t="s">
        <v>818</v>
      </c>
      <c r="ES118">
        <v>1690567689.5</v>
      </c>
      <c r="ET118">
        <v>1690567698.5</v>
      </c>
      <c r="EU118">
        <v>88</v>
      </c>
      <c r="EV118">
        <v>0.239</v>
      </c>
      <c r="EW118">
        <v>-0.002</v>
      </c>
      <c r="EX118">
        <v>1.29</v>
      </c>
      <c r="EY118">
        <v>0.184</v>
      </c>
      <c r="EZ118">
        <v>800</v>
      </c>
      <c r="FA118">
        <v>19</v>
      </c>
      <c r="FB118">
        <v>0.77</v>
      </c>
      <c r="FC118">
        <v>0.05</v>
      </c>
      <c r="FD118">
        <v>-0.45746765</v>
      </c>
      <c r="FE118">
        <v>0.7112054634146346</v>
      </c>
      <c r="FF118">
        <v>0.08161157914216277</v>
      </c>
      <c r="FG118">
        <v>1</v>
      </c>
      <c r="FH118">
        <v>999.5535333333333</v>
      </c>
      <c r="FI118">
        <v>0.1515817575095301</v>
      </c>
      <c r="FJ118">
        <v>0.04345935521330185</v>
      </c>
      <c r="FK118">
        <v>1</v>
      </c>
      <c r="FL118">
        <v>2.526558</v>
      </c>
      <c r="FM118">
        <v>-0.3488859287054448</v>
      </c>
      <c r="FN118">
        <v>0.03815813983935804</v>
      </c>
      <c r="FO118">
        <v>1</v>
      </c>
      <c r="FP118">
        <v>20.81819666666667</v>
      </c>
      <c r="FQ118">
        <v>-0.3608409343715395</v>
      </c>
      <c r="FR118">
        <v>0.02632507655365047</v>
      </c>
      <c r="FS118">
        <v>1</v>
      </c>
      <c r="FT118">
        <v>4</v>
      </c>
      <c r="FU118">
        <v>4</v>
      </c>
      <c r="FV118" t="s">
        <v>415</v>
      </c>
      <c r="FW118">
        <v>3.17266</v>
      </c>
      <c r="FX118">
        <v>2.79683</v>
      </c>
      <c r="FY118">
        <v>0.190174</v>
      </c>
      <c r="FZ118">
        <v>0.191172</v>
      </c>
      <c r="GA118">
        <v>0.107626</v>
      </c>
      <c r="GB118">
        <v>0.09958060000000001</v>
      </c>
      <c r="GC118">
        <v>25071.2</v>
      </c>
      <c r="GD118">
        <v>19977.7</v>
      </c>
      <c r="GE118">
        <v>28961.2</v>
      </c>
      <c r="GF118">
        <v>24217.5</v>
      </c>
      <c r="GG118">
        <v>32890.3</v>
      </c>
      <c r="GH118">
        <v>31835.1</v>
      </c>
      <c r="GI118">
        <v>39963</v>
      </c>
      <c r="GJ118">
        <v>39518.2</v>
      </c>
      <c r="GK118">
        <v>2.11275</v>
      </c>
      <c r="GL118">
        <v>1.77498</v>
      </c>
      <c r="GM118">
        <v>-0.0205263</v>
      </c>
      <c r="GN118">
        <v>0</v>
      </c>
      <c r="GO118">
        <v>28.2889</v>
      </c>
      <c r="GP118">
        <v>999.9</v>
      </c>
      <c r="GQ118">
        <v>37.6</v>
      </c>
      <c r="GR118">
        <v>38.6</v>
      </c>
      <c r="GS118">
        <v>25.5418</v>
      </c>
      <c r="GT118">
        <v>62.256</v>
      </c>
      <c r="GU118">
        <v>33.4255</v>
      </c>
      <c r="GV118">
        <v>1</v>
      </c>
      <c r="GW118">
        <v>0.351283</v>
      </c>
      <c r="GX118">
        <v>1.55823</v>
      </c>
      <c r="GY118">
        <v>20.2738</v>
      </c>
      <c r="GZ118">
        <v>5.22463</v>
      </c>
      <c r="HA118">
        <v>11.9141</v>
      </c>
      <c r="HB118">
        <v>4.9637</v>
      </c>
      <c r="HC118">
        <v>3.292</v>
      </c>
      <c r="HD118">
        <v>9999</v>
      </c>
      <c r="HE118">
        <v>9999</v>
      </c>
      <c r="HF118">
        <v>9999</v>
      </c>
      <c r="HG118">
        <v>999.9</v>
      </c>
      <c r="HH118">
        <v>1.87735</v>
      </c>
      <c r="HI118">
        <v>1.87561</v>
      </c>
      <c r="HJ118">
        <v>1.8744</v>
      </c>
      <c r="HK118">
        <v>1.87363</v>
      </c>
      <c r="HL118">
        <v>1.875</v>
      </c>
      <c r="HM118">
        <v>1.86996</v>
      </c>
      <c r="HN118">
        <v>1.87409</v>
      </c>
      <c r="HO118">
        <v>1.87924</v>
      </c>
      <c r="HP118">
        <v>0</v>
      </c>
      <c r="HQ118">
        <v>0</v>
      </c>
      <c r="HR118">
        <v>0</v>
      </c>
      <c r="HS118">
        <v>0</v>
      </c>
      <c r="HT118" t="s">
        <v>416</v>
      </c>
      <c r="HU118" t="s">
        <v>417</v>
      </c>
      <c r="HV118" t="s">
        <v>418</v>
      </c>
      <c r="HW118" t="s">
        <v>419</v>
      </c>
      <c r="HX118" t="s">
        <v>419</v>
      </c>
      <c r="HY118" t="s">
        <v>418</v>
      </c>
      <c r="HZ118">
        <v>0</v>
      </c>
      <c r="IA118">
        <v>100</v>
      </c>
      <c r="IB118">
        <v>100</v>
      </c>
      <c r="IC118">
        <v>1.11</v>
      </c>
      <c r="ID118">
        <v>0.2388</v>
      </c>
      <c r="IE118">
        <v>1.355482577724316</v>
      </c>
      <c r="IF118">
        <v>0.0006505169527216642</v>
      </c>
      <c r="IG118">
        <v>-9.946525650119643E-07</v>
      </c>
      <c r="IH118">
        <v>9.726639054903232E-11</v>
      </c>
      <c r="II118">
        <v>-0.05475168610943126</v>
      </c>
      <c r="IJ118">
        <v>-0.001002495894158835</v>
      </c>
      <c r="IK118">
        <v>0.0007384742138202362</v>
      </c>
      <c r="IL118">
        <v>2.770066711642725E-07</v>
      </c>
      <c r="IM118">
        <v>0</v>
      </c>
      <c r="IN118">
        <v>1810</v>
      </c>
      <c r="IO118">
        <v>1</v>
      </c>
      <c r="IP118">
        <v>29</v>
      </c>
      <c r="IQ118">
        <v>1.4</v>
      </c>
      <c r="IR118">
        <v>1.3</v>
      </c>
      <c r="IS118">
        <v>2.22168</v>
      </c>
      <c r="IT118">
        <v>2.45239</v>
      </c>
      <c r="IU118">
        <v>1.42578</v>
      </c>
      <c r="IV118">
        <v>2.26685</v>
      </c>
      <c r="IW118">
        <v>1.54785</v>
      </c>
      <c r="IX118">
        <v>2.37793</v>
      </c>
      <c r="IY118">
        <v>41.3781</v>
      </c>
      <c r="IZ118">
        <v>13.4491</v>
      </c>
      <c r="JA118">
        <v>18</v>
      </c>
      <c r="JB118">
        <v>632.4930000000001</v>
      </c>
      <c r="JC118">
        <v>405.247</v>
      </c>
      <c r="JD118">
        <v>25.9411</v>
      </c>
      <c r="JE118">
        <v>31.6211</v>
      </c>
      <c r="JF118">
        <v>30.0004</v>
      </c>
      <c r="JG118">
        <v>31.6279</v>
      </c>
      <c r="JH118">
        <v>31.5818</v>
      </c>
      <c r="JI118">
        <v>44.4776</v>
      </c>
      <c r="JJ118">
        <v>23.174</v>
      </c>
      <c r="JK118">
        <v>37.5606</v>
      </c>
      <c r="JL118">
        <v>25.9569</v>
      </c>
      <c r="JM118">
        <v>1000</v>
      </c>
      <c r="JN118">
        <v>18.4732</v>
      </c>
      <c r="JO118">
        <v>94.3823</v>
      </c>
      <c r="JP118">
        <v>100.535</v>
      </c>
    </row>
    <row r="119" spans="1:276">
      <c r="A119">
        <v>103</v>
      </c>
      <c r="B119">
        <v>1690567936</v>
      </c>
      <c r="C119">
        <v>13894</v>
      </c>
      <c r="D119" t="s">
        <v>822</v>
      </c>
      <c r="E119" t="s">
        <v>823</v>
      </c>
      <c r="F119" t="s">
        <v>407</v>
      </c>
      <c r="I119" t="s">
        <v>752</v>
      </c>
      <c r="K119" t="s">
        <v>753</v>
      </c>
      <c r="L119" t="s">
        <v>754</v>
      </c>
      <c r="M119">
        <v>1690567936</v>
      </c>
      <c r="N119">
        <f>(O119)/1000</f>
        <v>0</v>
      </c>
      <c r="O119">
        <f>1000*CY119*AM119*(CU119-CV119)/(100*CN119*(1000-AM119*CU119))</f>
        <v>0</v>
      </c>
      <c r="P119">
        <f>CY119*AM119*(CT119-CS119*(1000-AM119*CV119)/(1000-AM119*CU119))/(100*CN119)</f>
        <v>0</v>
      </c>
      <c r="Q119">
        <f>CS119 - IF(AM119&gt;1, P119*CN119*100.0/(AO119*DG119), 0)</f>
        <v>0</v>
      </c>
      <c r="R119">
        <f>((X119-N119/2)*Q119-P119)/(X119+N119/2)</f>
        <v>0</v>
      </c>
      <c r="S119">
        <f>R119*(CZ119+DA119)/1000.0</f>
        <v>0</v>
      </c>
      <c r="T119">
        <f>(CS119 - IF(AM119&gt;1, P119*CN119*100.0/(AO119*DG119), 0))*(CZ119+DA119)/1000.0</f>
        <v>0</v>
      </c>
      <c r="U119">
        <f>2.0/((1/W119-1/V119)+SIGN(W119)*SQRT((1/W119-1/V119)*(1/W119-1/V119) + 4*CO119/((CO119+1)*(CO119+1))*(2*1/W119*1/V119-1/V119*1/V119)))</f>
        <v>0</v>
      </c>
      <c r="V119">
        <f>IF(LEFT(CP119,1)&lt;&gt;"0",IF(LEFT(CP119,1)="1",3.0,CQ119),$D$5+$E$5*(DG119*CZ119/($K$5*1000))+$F$5*(DG119*CZ119/($K$5*1000))*MAX(MIN(CN119,$J$5),$I$5)*MAX(MIN(CN119,$J$5),$I$5)+$G$5*MAX(MIN(CN119,$J$5),$I$5)*(DG119*CZ119/($K$5*1000))+$H$5*(DG119*CZ119/($K$5*1000))*(DG119*CZ119/($K$5*1000)))</f>
        <v>0</v>
      </c>
      <c r="W119">
        <f>N119*(1000-(1000*0.61365*exp(17.502*AA119/(240.97+AA119))/(CZ119+DA119)+CU119)/2)/(1000*0.61365*exp(17.502*AA119/(240.97+AA119))/(CZ119+DA119)-CU119)</f>
        <v>0</v>
      </c>
      <c r="X119">
        <f>1/((CO119+1)/(U119/1.6)+1/(V119/1.37)) + CO119/((CO119+1)/(U119/1.6) + CO119/(V119/1.37))</f>
        <v>0</v>
      </c>
      <c r="Y119">
        <f>(CJ119*CM119)</f>
        <v>0</v>
      </c>
      <c r="Z119">
        <f>(DB119+(Y119+2*0.95*5.67E-8*(((DB119+$B$7)+273)^4-(DB119+273)^4)-44100*N119)/(1.84*29.3*V119+8*0.95*5.67E-8*(DB119+273)^3))</f>
        <v>0</v>
      </c>
      <c r="AA119">
        <f>($C$7*DC119+$D$7*DD119+$E$7*Z119)</f>
        <v>0</v>
      </c>
      <c r="AB119">
        <f>0.61365*exp(17.502*AA119/(240.97+AA119))</f>
        <v>0</v>
      </c>
      <c r="AC119">
        <f>(AD119/AE119*100)</f>
        <v>0</v>
      </c>
      <c r="AD119">
        <f>CU119*(CZ119+DA119)/1000</f>
        <v>0</v>
      </c>
      <c r="AE119">
        <f>0.61365*exp(17.502*DB119/(240.97+DB119))</f>
        <v>0</v>
      </c>
      <c r="AF119">
        <f>(AB119-CU119*(CZ119+DA119)/1000)</f>
        <v>0</v>
      </c>
      <c r="AG119">
        <f>(-N119*44100)</f>
        <v>0</v>
      </c>
      <c r="AH119">
        <f>2*29.3*V119*0.92*(DB119-AA119)</f>
        <v>0</v>
      </c>
      <c r="AI119">
        <f>2*0.95*5.67E-8*(((DB119+$B$7)+273)^4-(AA119+273)^4)</f>
        <v>0</v>
      </c>
      <c r="AJ119">
        <f>Y119+AI119+AG119+AH119</f>
        <v>0</v>
      </c>
      <c r="AK119">
        <v>0</v>
      </c>
      <c r="AL119">
        <v>0</v>
      </c>
      <c r="AM119">
        <f>IF(AK119*$H$13&gt;=AO119,1.0,(AO119/(AO119-AK119*$H$13)))</f>
        <v>0</v>
      </c>
      <c r="AN119">
        <f>(AM119-1)*100</f>
        <v>0</v>
      </c>
      <c r="AO119">
        <f>MAX(0,($B$13+$C$13*DG119)/(1+$D$13*DG119)*CZ119/(DB119+273)*$E$13)</f>
        <v>0</v>
      </c>
      <c r="AP119" t="s">
        <v>824</v>
      </c>
      <c r="AQ119">
        <v>10460.8</v>
      </c>
      <c r="AR119">
        <v>657.5423076923076</v>
      </c>
      <c r="AS119">
        <v>3252.13</v>
      </c>
      <c r="AT119">
        <f>1-AR119/AS119</f>
        <v>0</v>
      </c>
      <c r="AU119">
        <v>-1.119709881161722</v>
      </c>
      <c r="AV119" t="s">
        <v>411</v>
      </c>
      <c r="AW119" t="s">
        <v>411</v>
      </c>
      <c r="AX119">
        <v>0</v>
      </c>
      <c r="AY119">
        <v>0</v>
      </c>
      <c r="AZ119">
        <f>1-AX119/AY119</f>
        <v>0</v>
      </c>
      <c r="BA119">
        <v>0.5</v>
      </c>
      <c r="BB119">
        <f>CK119</f>
        <v>0</v>
      </c>
      <c r="BC119">
        <f>P119</f>
        <v>0</v>
      </c>
      <c r="BD119">
        <f>AZ119*BA119*BB119</f>
        <v>0</v>
      </c>
      <c r="BE119">
        <f>(BC119-AU119)/BB119</f>
        <v>0</v>
      </c>
      <c r="BF119">
        <f>(AS119-AY119)/AY119</f>
        <v>0</v>
      </c>
      <c r="BG119">
        <f>AR119/(AT119+AR119/AY119)</f>
        <v>0</v>
      </c>
      <c r="BH119" t="s">
        <v>411</v>
      </c>
      <c r="BI119">
        <v>0</v>
      </c>
      <c r="BJ119">
        <f>IF(BI119&lt;&gt;0, BI119, BG119)</f>
        <v>0</v>
      </c>
      <c r="BK119">
        <f>1-BJ119/AY119</f>
        <v>0</v>
      </c>
      <c r="BL119">
        <f>(AY119-AX119)/(AY119-BJ119)</f>
        <v>0</v>
      </c>
      <c r="BM119">
        <f>(AS119-AY119)/(AS119-BJ119)</f>
        <v>0</v>
      </c>
      <c r="BN119">
        <f>(AY119-AX119)/(AY119-AR119)</f>
        <v>0</v>
      </c>
      <c r="BO119">
        <f>(AS119-AY119)/(AS119-AR119)</f>
        <v>0</v>
      </c>
      <c r="BP119">
        <f>(BL119*BJ119/AX119)</f>
        <v>0</v>
      </c>
      <c r="BQ119">
        <f>(1-BP119)</f>
        <v>0</v>
      </c>
      <c r="BR119" t="s">
        <v>411</v>
      </c>
      <c r="BS119" t="s">
        <v>411</v>
      </c>
      <c r="BT119" t="s">
        <v>411</v>
      </c>
      <c r="BU119" t="s">
        <v>411</v>
      </c>
      <c r="BV119" t="s">
        <v>411</v>
      </c>
      <c r="BW119" t="s">
        <v>411</v>
      </c>
      <c r="BX119" t="s">
        <v>411</v>
      </c>
      <c r="BY119" t="s">
        <v>411</v>
      </c>
      <c r="BZ119" t="s">
        <v>411</v>
      </c>
      <c r="CA119" t="s">
        <v>411</v>
      </c>
      <c r="CB119" t="s">
        <v>411</v>
      </c>
      <c r="CC119" t="s">
        <v>411</v>
      </c>
      <c r="CD119" t="s">
        <v>411</v>
      </c>
      <c r="CE119" t="s">
        <v>411</v>
      </c>
      <c r="CF119" t="s">
        <v>411</v>
      </c>
      <c r="CG119" t="s">
        <v>411</v>
      </c>
      <c r="CH119" t="s">
        <v>411</v>
      </c>
      <c r="CI119" t="s">
        <v>411</v>
      </c>
      <c r="CJ119">
        <f>$B$11*DH119+$C$11*DI119+$F$11*DT119*(1-DW119)</f>
        <v>0</v>
      </c>
      <c r="CK119">
        <f>CJ119*CL119</f>
        <v>0</v>
      </c>
      <c r="CL119">
        <f>($B$11*$D$9+$C$11*$D$9+$F$11*((EG119+DY119)/MAX(EG119+DY119+EH119, 0.1)*$I$9+EH119/MAX(EG119+DY119+EH119, 0.1)*$J$9))/($B$11+$C$11+$F$11)</f>
        <v>0</v>
      </c>
      <c r="CM119">
        <f>($B$11*$K$9+$C$11*$K$9+$F$11*((EG119+DY119)/MAX(EG119+DY119+EH119, 0.1)*$P$9+EH119/MAX(EG119+DY119+EH119, 0.1)*$Q$9))/($B$11+$C$11+$F$11)</f>
        <v>0</v>
      </c>
      <c r="CN119">
        <v>6</v>
      </c>
      <c r="CO119">
        <v>0.5</v>
      </c>
      <c r="CP119" t="s">
        <v>413</v>
      </c>
      <c r="CQ119">
        <v>2</v>
      </c>
      <c r="CR119">
        <v>1690567936</v>
      </c>
      <c r="CS119">
        <v>1198.591</v>
      </c>
      <c r="CT119">
        <v>1199.87</v>
      </c>
      <c r="CU119">
        <v>20.5979</v>
      </c>
      <c r="CV119">
        <v>18.6383</v>
      </c>
      <c r="CW119">
        <v>1198.11</v>
      </c>
      <c r="CX119">
        <v>20.3644</v>
      </c>
      <c r="CY119">
        <v>600.297</v>
      </c>
      <c r="CZ119">
        <v>101.242</v>
      </c>
      <c r="DA119">
        <v>0.100217</v>
      </c>
      <c r="DB119">
        <v>28.2654</v>
      </c>
      <c r="DC119">
        <v>27.9594</v>
      </c>
      <c r="DD119">
        <v>999.9</v>
      </c>
      <c r="DE119">
        <v>0</v>
      </c>
      <c r="DF119">
        <v>0</v>
      </c>
      <c r="DG119">
        <v>10006.2</v>
      </c>
      <c r="DH119">
        <v>0</v>
      </c>
      <c r="DI119">
        <v>1984.4</v>
      </c>
      <c r="DJ119">
        <v>-0.889038</v>
      </c>
      <c r="DK119">
        <v>1224.2</v>
      </c>
      <c r="DL119">
        <v>1222.66</v>
      </c>
      <c r="DM119">
        <v>1.95959</v>
      </c>
      <c r="DN119">
        <v>1199.87</v>
      </c>
      <c r="DO119">
        <v>18.6383</v>
      </c>
      <c r="DP119">
        <v>2.08538</v>
      </c>
      <c r="DQ119">
        <v>1.88698</v>
      </c>
      <c r="DR119">
        <v>18.1079</v>
      </c>
      <c r="DS119">
        <v>16.5266</v>
      </c>
      <c r="DT119">
        <v>0.0499931</v>
      </c>
      <c r="DU119">
        <v>0</v>
      </c>
      <c r="DV119">
        <v>0</v>
      </c>
      <c r="DW119">
        <v>0</v>
      </c>
      <c r="DX119">
        <v>658.46</v>
      </c>
      <c r="DY119">
        <v>0.0499931</v>
      </c>
      <c r="DZ119">
        <v>1185.6</v>
      </c>
      <c r="EA119">
        <v>-1.36</v>
      </c>
      <c r="EB119">
        <v>35.312</v>
      </c>
      <c r="EC119">
        <v>39.375</v>
      </c>
      <c r="ED119">
        <v>37</v>
      </c>
      <c r="EE119">
        <v>39</v>
      </c>
      <c r="EF119">
        <v>37.312</v>
      </c>
      <c r="EG119">
        <v>0</v>
      </c>
      <c r="EH119">
        <v>0</v>
      </c>
      <c r="EI119">
        <v>0</v>
      </c>
      <c r="EJ119">
        <v>160.7000000476837</v>
      </c>
      <c r="EK119">
        <v>0</v>
      </c>
      <c r="EL119">
        <v>657.5423076923076</v>
      </c>
      <c r="EM119">
        <v>-1.074188139830401</v>
      </c>
      <c r="EN119">
        <v>-12.6642733161952</v>
      </c>
      <c r="EO119">
        <v>1179.881923076923</v>
      </c>
      <c r="EP119">
        <v>15</v>
      </c>
      <c r="EQ119">
        <v>1690567953</v>
      </c>
      <c r="ER119" t="s">
        <v>825</v>
      </c>
      <c r="ES119">
        <v>1690567953</v>
      </c>
      <c r="ET119">
        <v>1690567698.5</v>
      </c>
      <c r="EU119">
        <v>89</v>
      </c>
      <c r="EV119">
        <v>-0.392</v>
      </c>
      <c r="EW119">
        <v>-0.002</v>
      </c>
      <c r="EX119">
        <v>0.481</v>
      </c>
      <c r="EY119">
        <v>0.184</v>
      </c>
      <c r="EZ119">
        <v>1200</v>
      </c>
      <c r="FA119">
        <v>19</v>
      </c>
      <c r="FB119">
        <v>0.64</v>
      </c>
      <c r="FC119">
        <v>0.05</v>
      </c>
      <c r="FD119">
        <v>-1.02378285</v>
      </c>
      <c r="FE119">
        <v>1.990473185741089</v>
      </c>
      <c r="FF119">
        <v>0.2129533601926194</v>
      </c>
      <c r="FG119">
        <v>1</v>
      </c>
      <c r="FH119">
        <v>1198.788</v>
      </c>
      <c r="FI119">
        <v>2.393058954393222</v>
      </c>
      <c r="FJ119">
        <v>0.183255741156087</v>
      </c>
      <c r="FK119">
        <v>1</v>
      </c>
      <c r="FL119">
        <v>1.91324275</v>
      </c>
      <c r="FM119">
        <v>-0.1934184990619182</v>
      </c>
      <c r="FN119">
        <v>0.05815079281435036</v>
      </c>
      <c r="FO119">
        <v>1</v>
      </c>
      <c r="FP119">
        <v>20.21610666666667</v>
      </c>
      <c r="FQ119">
        <v>3.206277196885476</v>
      </c>
      <c r="FR119">
        <v>0.2323882224975173</v>
      </c>
      <c r="FS119">
        <v>0</v>
      </c>
      <c r="FT119">
        <v>3</v>
      </c>
      <c r="FU119">
        <v>4</v>
      </c>
      <c r="FV119" t="s">
        <v>489</v>
      </c>
      <c r="FW119">
        <v>3.17297</v>
      </c>
      <c r="FX119">
        <v>2.79724</v>
      </c>
      <c r="FY119">
        <v>0.213538</v>
      </c>
      <c r="FZ119">
        <v>0.214621</v>
      </c>
      <c r="GA119">
        <v>0.10692</v>
      </c>
      <c r="GB119">
        <v>0.100599</v>
      </c>
      <c r="GC119">
        <v>24332.9</v>
      </c>
      <c r="GD119">
        <v>19387.4</v>
      </c>
      <c r="GE119">
        <v>28946.5</v>
      </c>
      <c r="GF119">
        <v>24206.3</v>
      </c>
      <c r="GG119">
        <v>32902</v>
      </c>
      <c r="GH119">
        <v>31785.4</v>
      </c>
      <c r="GI119">
        <v>39943.8</v>
      </c>
      <c r="GJ119">
        <v>39500.3</v>
      </c>
      <c r="GK119">
        <v>2.1112</v>
      </c>
      <c r="GL119">
        <v>1.77157</v>
      </c>
      <c r="GM119">
        <v>-0.0112876</v>
      </c>
      <c r="GN119">
        <v>0</v>
      </c>
      <c r="GO119">
        <v>28.1437</v>
      </c>
      <c r="GP119">
        <v>999.9</v>
      </c>
      <c r="GQ119">
        <v>41.1</v>
      </c>
      <c r="GR119">
        <v>38.9</v>
      </c>
      <c r="GS119">
        <v>28.3719</v>
      </c>
      <c r="GT119">
        <v>62.016</v>
      </c>
      <c r="GU119">
        <v>32.6362</v>
      </c>
      <c r="GV119">
        <v>1</v>
      </c>
      <c r="GW119">
        <v>0.369472</v>
      </c>
      <c r="GX119">
        <v>0.786631</v>
      </c>
      <c r="GY119">
        <v>20.2793</v>
      </c>
      <c r="GZ119">
        <v>5.22687</v>
      </c>
      <c r="HA119">
        <v>11.9141</v>
      </c>
      <c r="HB119">
        <v>4.96375</v>
      </c>
      <c r="HC119">
        <v>3.292</v>
      </c>
      <c r="HD119">
        <v>9999</v>
      </c>
      <c r="HE119">
        <v>9999</v>
      </c>
      <c r="HF119">
        <v>9999</v>
      </c>
      <c r="HG119">
        <v>999.9</v>
      </c>
      <c r="HH119">
        <v>1.87738</v>
      </c>
      <c r="HI119">
        <v>1.87561</v>
      </c>
      <c r="HJ119">
        <v>1.87445</v>
      </c>
      <c r="HK119">
        <v>1.87363</v>
      </c>
      <c r="HL119">
        <v>1.87502</v>
      </c>
      <c r="HM119">
        <v>1.86996</v>
      </c>
      <c r="HN119">
        <v>1.8741</v>
      </c>
      <c r="HO119">
        <v>1.87927</v>
      </c>
      <c r="HP119">
        <v>0</v>
      </c>
      <c r="HQ119">
        <v>0</v>
      </c>
      <c r="HR119">
        <v>0</v>
      </c>
      <c r="HS119">
        <v>0</v>
      </c>
      <c r="HT119" t="s">
        <v>416</v>
      </c>
      <c r="HU119" t="s">
        <v>417</v>
      </c>
      <c r="HV119" t="s">
        <v>418</v>
      </c>
      <c r="HW119" t="s">
        <v>419</v>
      </c>
      <c r="HX119" t="s">
        <v>419</v>
      </c>
      <c r="HY119" t="s">
        <v>418</v>
      </c>
      <c r="HZ119">
        <v>0</v>
      </c>
      <c r="IA119">
        <v>100</v>
      </c>
      <c r="IB119">
        <v>100</v>
      </c>
      <c r="IC119">
        <v>0.481</v>
      </c>
      <c r="ID119">
        <v>0.2335</v>
      </c>
      <c r="IE119">
        <v>1.355482577724316</v>
      </c>
      <c r="IF119">
        <v>0.0006505169527216642</v>
      </c>
      <c r="IG119">
        <v>-9.946525650119643E-07</v>
      </c>
      <c r="IH119">
        <v>9.726639054903232E-11</v>
      </c>
      <c r="II119">
        <v>-0.05475168610943126</v>
      </c>
      <c r="IJ119">
        <v>-0.001002495894158835</v>
      </c>
      <c r="IK119">
        <v>0.0007384742138202362</v>
      </c>
      <c r="IL119">
        <v>2.770066711642725E-07</v>
      </c>
      <c r="IM119">
        <v>0</v>
      </c>
      <c r="IN119">
        <v>1810</v>
      </c>
      <c r="IO119">
        <v>1</v>
      </c>
      <c r="IP119">
        <v>29</v>
      </c>
      <c r="IQ119">
        <v>4.1</v>
      </c>
      <c r="IR119">
        <v>4</v>
      </c>
      <c r="IS119">
        <v>2.57812</v>
      </c>
      <c r="IT119">
        <v>2.44385</v>
      </c>
      <c r="IU119">
        <v>1.42578</v>
      </c>
      <c r="IV119">
        <v>2.26562</v>
      </c>
      <c r="IW119">
        <v>1.54785</v>
      </c>
      <c r="IX119">
        <v>2.40845</v>
      </c>
      <c r="IY119">
        <v>41.6912</v>
      </c>
      <c r="IZ119">
        <v>13.4228</v>
      </c>
      <c r="JA119">
        <v>18</v>
      </c>
      <c r="JB119">
        <v>632.7569999999999</v>
      </c>
      <c r="JC119">
        <v>404.249</v>
      </c>
      <c r="JD119">
        <v>26.8911</v>
      </c>
      <c r="JE119">
        <v>31.8091</v>
      </c>
      <c r="JF119">
        <v>30.0006</v>
      </c>
      <c r="JG119">
        <v>31.773</v>
      </c>
      <c r="JH119">
        <v>31.7224</v>
      </c>
      <c r="JI119">
        <v>51.6214</v>
      </c>
      <c r="JJ119">
        <v>31.5837</v>
      </c>
      <c r="JK119">
        <v>52.5061</v>
      </c>
      <c r="JL119">
        <v>26.9156</v>
      </c>
      <c r="JM119">
        <v>1200</v>
      </c>
      <c r="JN119">
        <v>18.7978</v>
      </c>
      <c r="JO119">
        <v>94.336</v>
      </c>
      <c r="JP119">
        <v>100.489</v>
      </c>
    </row>
    <row r="120" spans="1:276">
      <c r="A120">
        <v>104</v>
      </c>
      <c r="B120">
        <v>1690568054.5</v>
      </c>
      <c r="C120">
        <v>14012.5</v>
      </c>
      <c r="D120" t="s">
        <v>826</v>
      </c>
      <c r="E120" t="s">
        <v>827</v>
      </c>
      <c r="F120" t="s">
        <v>407</v>
      </c>
      <c r="I120" t="s">
        <v>752</v>
      </c>
      <c r="K120" t="s">
        <v>753</v>
      </c>
      <c r="L120" t="s">
        <v>754</v>
      </c>
      <c r="M120">
        <v>1690568054.5</v>
      </c>
      <c r="N120">
        <f>(O120)/1000</f>
        <v>0</v>
      </c>
      <c r="O120">
        <f>1000*CY120*AM120*(CU120-CV120)/(100*CN120*(1000-AM120*CU120))</f>
        <v>0</v>
      </c>
      <c r="P120">
        <f>CY120*AM120*(CT120-CS120*(1000-AM120*CV120)/(1000-AM120*CU120))/(100*CN120)</f>
        <v>0</v>
      </c>
      <c r="Q120">
        <f>CS120 - IF(AM120&gt;1, P120*CN120*100.0/(AO120*DG120), 0)</f>
        <v>0</v>
      </c>
      <c r="R120">
        <f>((X120-N120/2)*Q120-P120)/(X120+N120/2)</f>
        <v>0</v>
      </c>
      <c r="S120">
        <f>R120*(CZ120+DA120)/1000.0</f>
        <v>0</v>
      </c>
      <c r="T120">
        <f>(CS120 - IF(AM120&gt;1, P120*CN120*100.0/(AO120*DG120), 0))*(CZ120+DA120)/1000.0</f>
        <v>0</v>
      </c>
      <c r="U120">
        <f>2.0/((1/W120-1/V120)+SIGN(W120)*SQRT((1/W120-1/V120)*(1/W120-1/V120) + 4*CO120/((CO120+1)*(CO120+1))*(2*1/W120*1/V120-1/V120*1/V120)))</f>
        <v>0</v>
      </c>
      <c r="V120">
        <f>IF(LEFT(CP120,1)&lt;&gt;"0",IF(LEFT(CP120,1)="1",3.0,CQ120),$D$5+$E$5*(DG120*CZ120/($K$5*1000))+$F$5*(DG120*CZ120/($K$5*1000))*MAX(MIN(CN120,$J$5),$I$5)*MAX(MIN(CN120,$J$5),$I$5)+$G$5*MAX(MIN(CN120,$J$5),$I$5)*(DG120*CZ120/($K$5*1000))+$H$5*(DG120*CZ120/($K$5*1000))*(DG120*CZ120/($K$5*1000)))</f>
        <v>0</v>
      </c>
      <c r="W120">
        <f>N120*(1000-(1000*0.61365*exp(17.502*AA120/(240.97+AA120))/(CZ120+DA120)+CU120)/2)/(1000*0.61365*exp(17.502*AA120/(240.97+AA120))/(CZ120+DA120)-CU120)</f>
        <v>0</v>
      </c>
      <c r="X120">
        <f>1/((CO120+1)/(U120/1.6)+1/(V120/1.37)) + CO120/((CO120+1)/(U120/1.6) + CO120/(V120/1.37))</f>
        <v>0</v>
      </c>
      <c r="Y120">
        <f>(CJ120*CM120)</f>
        <v>0</v>
      </c>
      <c r="Z120">
        <f>(DB120+(Y120+2*0.95*5.67E-8*(((DB120+$B$7)+273)^4-(DB120+273)^4)-44100*N120)/(1.84*29.3*V120+8*0.95*5.67E-8*(DB120+273)^3))</f>
        <v>0</v>
      </c>
      <c r="AA120">
        <f>($C$7*DC120+$D$7*DD120+$E$7*Z120)</f>
        <v>0</v>
      </c>
      <c r="AB120">
        <f>0.61365*exp(17.502*AA120/(240.97+AA120))</f>
        <v>0</v>
      </c>
      <c r="AC120">
        <f>(AD120/AE120*100)</f>
        <v>0</v>
      </c>
      <c r="AD120">
        <f>CU120*(CZ120+DA120)/1000</f>
        <v>0</v>
      </c>
      <c r="AE120">
        <f>0.61365*exp(17.502*DB120/(240.97+DB120))</f>
        <v>0</v>
      </c>
      <c r="AF120">
        <f>(AB120-CU120*(CZ120+DA120)/1000)</f>
        <v>0</v>
      </c>
      <c r="AG120">
        <f>(-N120*44100)</f>
        <v>0</v>
      </c>
      <c r="AH120">
        <f>2*29.3*V120*0.92*(DB120-AA120)</f>
        <v>0</v>
      </c>
      <c r="AI120">
        <f>2*0.95*5.67E-8*(((DB120+$B$7)+273)^4-(AA120+273)^4)</f>
        <v>0</v>
      </c>
      <c r="AJ120">
        <f>Y120+AI120+AG120+AH120</f>
        <v>0</v>
      </c>
      <c r="AK120">
        <v>0</v>
      </c>
      <c r="AL120">
        <v>0</v>
      </c>
      <c r="AM120">
        <f>IF(AK120*$H$13&gt;=AO120,1.0,(AO120/(AO120-AK120*$H$13)))</f>
        <v>0</v>
      </c>
      <c r="AN120">
        <f>(AM120-1)*100</f>
        <v>0</v>
      </c>
      <c r="AO120">
        <f>MAX(0,($B$13+$C$13*DG120)/(1+$D$13*DG120)*CZ120/(DB120+273)*$E$13)</f>
        <v>0</v>
      </c>
      <c r="AP120" t="s">
        <v>828</v>
      </c>
      <c r="AQ120">
        <v>10460.1</v>
      </c>
      <c r="AR120">
        <v>665.5761538461539</v>
      </c>
      <c r="AS120">
        <v>3261.59</v>
      </c>
      <c r="AT120">
        <f>1-AR120/AS120</f>
        <v>0</v>
      </c>
      <c r="AU120">
        <v>-2.174876358269751</v>
      </c>
      <c r="AV120" t="s">
        <v>411</v>
      </c>
      <c r="AW120" t="s">
        <v>411</v>
      </c>
      <c r="AX120">
        <v>0</v>
      </c>
      <c r="AY120">
        <v>0</v>
      </c>
      <c r="AZ120">
        <f>1-AX120/AY120</f>
        <v>0</v>
      </c>
      <c r="BA120">
        <v>0.5</v>
      </c>
      <c r="BB120">
        <f>CK120</f>
        <v>0</v>
      </c>
      <c r="BC120">
        <f>P120</f>
        <v>0</v>
      </c>
      <c r="BD120">
        <f>AZ120*BA120*BB120</f>
        <v>0</v>
      </c>
      <c r="BE120">
        <f>(BC120-AU120)/BB120</f>
        <v>0</v>
      </c>
      <c r="BF120">
        <f>(AS120-AY120)/AY120</f>
        <v>0</v>
      </c>
      <c r="BG120">
        <f>AR120/(AT120+AR120/AY120)</f>
        <v>0</v>
      </c>
      <c r="BH120" t="s">
        <v>411</v>
      </c>
      <c r="BI120">
        <v>0</v>
      </c>
      <c r="BJ120">
        <f>IF(BI120&lt;&gt;0, BI120, BG120)</f>
        <v>0</v>
      </c>
      <c r="BK120">
        <f>1-BJ120/AY120</f>
        <v>0</v>
      </c>
      <c r="BL120">
        <f>(AY120-AX120)/(AY120-BJ120)</f>
        <v>0</v>
      </c>
      <c r="BM120">
        <f>(AS120-AY120)/(AS120-BJ120)</f>
        <v>0</v>
      </c>
      <c r="BN120">
        <f>(AY120-AX120)/(AY120-AR120)</f>
        <v>0</v>
      </c>
      <c r="BO120">
        <f>(AS120-AY120)/(AS120-AR120)</f>
        <v>0</v>
      </c>
      <c r="BP120">
        <f>(BL120*BJ120/AX120)</f>
        <v>0</v>
      </c>
      <c r="BQ120">
        <f>(1-BP120)</f>
        <v>0</v>
      </c>
      <c r="BR120" t="s">
        <v>411</v>
      </c>
      <c r="BS120" t="s">
        <v>411</v>
      </c>
      <c r="BT120" t="s">
        <v>411</v>
      </c>
      <c r="BU120" t="s">
        <v>411</v>
      </c>
      <c r="BV120" t="s">
        <v>411</v>
      </c>
      <c r="BW120" t="s">
        <v>411</v>
      </c>
      <c r="BX120" t="s">
        <v>411</v>
      </c>
      <c r="BY120" t="s">
        <v>411</v>
      </c>
      <c r="BZ120" t="s">
        <v>411</v>
      </c>
      <c r="CA120" t="s">
        <v>411</v>
      </c>
      <c r="CB120" t="s">
        <v>411</v>
      </c>
      <c r="CC120" t="s">
        <v>411</v>
      </c>
      <c r="CD120" t="s">
        <v>411</v>
      </c>
      <c r="CE120" t="s">
        <v>411</v>
      </c>
      <c r="CF120" t="s">
        <v>411</v>
      </c>
      <c r="CG120" t="s">
        <v>411</v>
      </c>
      <c r="CH120" t="s">
        <v>411</v>
      </c>
      <c r="CI120" t="s">
        <v>411</v>
      </c>
      <c r="CJ120">
        <f>$B$11*DH120+$C$11*DI120+$F$11*DT120*(1-DW120)</f>
        <v>0</v>
      </c>
      <c r="CK120">
        <f>CJ120*CL120</f>
        <v>0</v>
      </c>
      <c r="CL120">
        <f>($B$11*$D$9+$C$11*$D$9+$F$11*((EG120+DY120)/MAX(EG120+DY120+EH120, 0.1)*$I$9+EH120/MAX(EG120+DY120+EH120, 0.1)*$J$9))/($B$11+$C$11+$F$11)</f>
        <v>0</v>
      </c>
      <c r="CM120">
        <f>($B$11*$K$9+$C$11*$K$9+$F$11*((EG120+DY120)/MAX(EG120+DY120+EH120, 0.1)*$P$9+EH120/MAX(EG120+DY120+EH120, 0.1)*$Q$9))/($B$11+$C$11+$F$11)</f>
        <v>0</v>
      </c>
      <c r="CN120">
        <v>6</v>
      </c>
      <c r="CO120">
        <v>0.5</v>
      </c>
      <c r="CP120" t="s">
        <v>413</v>
      </c>
      <c r="CQ120">
        <v>2</v>
      </c>
      <c r="CR120">
        <v>1690568054.5</v>
      </c>
      <c r="CS120">
        <v>1494.86</v>
      </c>
      <c r="CT120">
        <v>1499.94</v>
      </c>
      <c r="CU120">
        <v>5.51242</v>
      </c>
      <c r="CV120">
        <v>0.68632</v>
      </c>
      <c r="CW120">
        <v>1494.67</v>
      </c>
      <c r="CX120">
        <v>5.53642</v>
      </c>
      <c r="CY120">
        <v>600.15</v>
      </c>
      <c r="CZ120">
        <v>101.242</v>
      </c>
      <c r="DA120">
        <v>0.100136</v>
      </c>
      <c r="DB120">
        <v>28.4587</v>
      </c>
      <c r="DC120">
        <v>27.8502</v>
      </c>
      <c r="DD120">
        <v>999.9</v>
      </c>
      <c r="DE120">
        <v>0</v>
      </c>
      <c r="DF120">
        <v>0</v>
      </c>
      <c r="DG120">
        <v>9990.620000000001</v>
      </c>
      <c r="DH120">
        <v>0</v>
      </c>
      <c r="DI120">
        <v>1983.25</v>
      </c>
      <c r="DJ120">
        <v>-5.22314</v>
      </c>
      <c r="DK120">
        <v>1502.98</v>
      </c>
      <c r="DL120">
        <v>1500.97</v>
      </c>
      <c r="DM120">
        <v>4.81248</v>
      </c>
      <c r="DN120">
        <v>1499.94</v>
      </c>
      <c r="DO120">
        <v>0.68632</v>
      </c>
      <c r="DP120">
        <v>0.556708</v>
      </c>
      <c r="DQ120">
        <v>0.0694842</v>
      </c>
      <c r="DR120">
        <v>-1.33339</v>
      </c>
      <c r="DS120">
        <v>-26.6719</v>
      </c>
      <c r="DT120">
        <v>0.0499931</v>
      </c>
      <c r="DU120">
        <v>0</v>
      </c>
      <c r="DV120">
        <v>0</v>
      </c>
      <c r="DW120">
        <v>0</v>
      </c>
      <c r="DX120">
        <v>666.49</v>
      </c>
      <c r="DY120">
        <v>0.0499931</v>
      </c>
      <c r="DZ120">
        <v>1188.65</v>
      </c>
      <c r="EA120">
        <v>-0.87</v>
      </c>
      <c r="EB120">
        <v>35.125</v>
      </c>
      <c r="EC120">
        <v>39.125</v>
      </c>
      <c r="ED120">
        <v>36.812</v>
      </c>
      <c r="EE120">
        <v>38.75</v>
      </c>
      <c r="EF120">
        <v>37.187</v>
      </c>
      <c r="EG120">
        <v>0</v>
      </c>
      <c r="EH120">
        <v>0</v>
      </c>
      <c r="EI120">
        <v>0</v>
      </c>
      <c r="EJ120">
        <v>117.6000001430511</v>
      </c>
      <c r="EK120">
        <v>0</v>
      </c>
      <c r="EL120">
        <v>665.5761538461539</v>
      </c>
      <c r="EM120">
        <v>2.677606770514172</v>
      </c>
      <c r="EN120">
        <v>-8.441025684238879</v>
      </c>
      <c r="EO120">
        <v>1191.642307692308</v>
      </c>
      <c r="EP120">
        <v>15</v>
      </c>
      <c r="EQ120">
        <v>1690568095</v>
      </c>
      <c r="ER120" t="s">
        <v>829</v>
      </c>
      <c r="ES120">
        <v>1690568073</v>
      </c>
      <c r="ET120">
        <v>1690568095</v>
      </c>
      <c r="EU120">
        <v>90</v>
      </c>
      <c r="EV120">
        <v>0.158</v>
      </c>
      <c r="EW120">
        <v>0.031</v>
      </c>
      <c r="EX120">
        <v>0.19</v>
      </c>
      <c r="EY120">
        <v>-0.024</v>
      </c>
      <c r="EZ120">
        <v>1500</v>
      </c>
      <c r="FA120">
        <v>1</v>
      </c>
      <c r="FB120">
        <v>0.63</v>
      </c>
      <c r="FC120">
        <v>0.07000000000000001</v>
      </c>
      <c r="FD120">
        <v>-5.480939512195121</v>
      </c>
      <c r="FE120">
        <v>0.8816136585365789</v>
      </c>
      <c r="FF120">
        <v>0.09974376038804339</v>
      </c>
      <c r="FG120">
        <v>1</v>
      </c>
      <c r="FH120">
        <v>1494.557096774193</v>
      </c>
      <c r="FI120">
        <v>1.226612903221833</v>
      </c>
      <c r="FJ120">
        <v>0.09524818340106471</v>
      </c>
      <c r="FK120">
        <v>1</v>
      </c>
      <c r="FL120">
        <v>4.894854390243903</v>
      </c>
      <c r="FM120">
        <v>-0.49030327526132</v>
      </c>
      <c r="FN120">
        <v>0.04839133000600573</v>
      </c>
      <c r="FO120">
        <v>1</v>
      </c>
      <c r="FP120">
        <v>5.581323548387098</v>
      </c>
      <c r="FQ120">
        <v>-0.6272675806451727</v>
      </c>
      <c r="FR120">
        <v>0.04679025963901434</v>
      </c>
      <c r="FS120">
        <v>1</v>
      </c>
      <c r="FT120">
        <v>4</v>
      </c>
      <c r="FU120">
        <v>4</v>
      </c>
      <c r="FV120" t="s">
        <v>415</v>
      </c>
      <c r="FW120">
        <v>3.17246</v>
      </c>
      <c r="FX120">
        <v>2.79701</v>
      </c>
      <c r="FY120">
        <v>0.244189</v>
      </c>
      <c r="FZ120">
        <v>0.245551</v>
      </c>
      <c r="GA120">
        <v>0.0395284</v>
      </c>
      <c r="GB120">
        <v>0.00619684</v>
      </c>
      <c r="GC120">
        <v>23379.6</v>
      </c>
      <c r="GD120">
        <v>18619.4</v>
      </c>
      <c r="GE120">
        <v>28944</v>
      </c>
      <c r="GF120">
        <v>24203.3</v>
      </c>
      <c r="GG120">
        <v>35400.8</v>
      </c>
      <c r="GH120">
        <v>35129.4</v>
      </c>
      <c r="GI120">
        <v>39943.1</v>
      </c>
      <c r="GJ120">
        <v>39496.3</v>
      </c>
      <c r="GK120">
        <v>2.11243</v>
      </c>
      <c r="GL120">
        <v>1.7351</v>
      </c>
      <c r="GM120">
        <v>-0.013113</v>
      </c>
      <c r="GN120">
        <v>0</v>
      </c>
      <c r="GO120">
        <v>28.0643</v>
      </c>
      <c r="GP120">
        <v>999.9</v>
      </c>
      <c r="GQ120">
        <v>30.3</v>
      </c>
      <c r="GR120">
        <v>39</v>
      </c>
      <c r="GS120">
        <v>21.0316</v>
      </c>
      <c r="GT120">
        <v>61.8559</v>
      </c>
      <c r="GU120">
        <v>34.1066</v>
      </c>
      <c r="GV120">
        <v>1</v>
      </c>
      <c r="GW120">
        <v>0.381776</v>
      </c>
      <c r="GX120">
        <v>1.86119</v>
      </c>
      <c r="GY120">
        <v>20.2696</v>
      </c>
      <c r="GZ120">
        <v>5.22822</v>
      </c>
      <c r="HA120">
        <v>11.9141</v>
      </c>
      <c r="HB120">
        <v>4.9639</v>
      </c>
      <c r="HC120">
        <v>3.292</v>
      </c>
      <c r="HD120">
        <v>9999</v>
      </c>
      <c r="HE120">
        <v>9999</v>
      </c>
      <c r="HF120">
        <v>9999</v>
      </c>
      <c r="HG120">
        <v>999.9</v>
      </c>
      <c r="HH120">
        <v>1.8773</v>
      </c>
      <c r="HI120">
        <v>1.87561</v>
      </c>
      <c r="HJ120">
        <v>1.87439</v>
      </c>
      <c r="HK120">
        <v>1.87363</v>
      </c>
      <c r="HL120">
        <v>1.87502</v>
      </c>
      <c r="HM120">
        <v>1.86996</v>
      </c>
      <c r="HN120">
        <v>1.87409</v>
      </c>
      <c r="HO120">
        <v>1.87925</v>
      </c>
      <c r="HP120">
        <v>0</v>
      </c>
      <c r="HQ120">
        <v>0</v>
      </c>
      <c r="HR120">
        <v>0</v>
      </c>
      <c r="HS120">
        <v>0</v>
      </c>
      <c r="HT120" t="s">
        <v>416</v>
      </c>
      <c r="HU120" t="s">
        <v>417</v>
      </c>
      <c r="HV120" t="s">
        <v>418</v>
      </c>
      <c r="HW120" t="s">
        <v>419</v>
      </c>
      <c r="HX120" t="s">
        <v>419</v>
      </c>
      <c r="HY120" t="s">
        <v>418</v>
      </c>
      <c r="HZ120">
        <v>0</v>
      </c>
      <c r="IA120">
        <v>100</v>
      </c>
      <c r="IB120">
        <v>100</v>
      </c>
      <c r="IC120">
        <v>0.19</v>
      </c>
      <c r="ID120">
        <v>-0.024</v>
      </c>
      <c r="IE120">
        <v>0.964100234427447</v>
      </c>
      <c r="IF120">
        <v>0.0006505169527216642</v>
      </c>
      <c r="IG120">
        <v>-9.946525650119643E-07</v>
      </c>
      <c r="IH120">
        <v>9.726639054903232E-11</v>
      </c>
      <c r="II120">
        <v>-0.05475168610943126</v>
      </c>
      <c r="IJ120">
        <v>-0.001002495894158835</v>
      </c>
      <c r="IK120">
        <v>0.0007384742138202362</v>
      </c>
      <c r="IL120">
        <v>2.770066711642725E-07</v>
      </c>
      <c r="IM120">
        <v>0</v>
      </c>
      <c r="IN120">
        <v>1810</v>
      </c>
      <c r="IO120">
        <v>1</v>
      </c>
      <c r="IP120">
        <v>29</v>
      </c>
      <c r="IQ120">
        <v>1.7</v>
      </c>
      <c r="IR120">
        <v>5.9</v>
      </c>
      <c r="IS120">
        <v>3.05298</v>
      </c>
      <c r="IT120">
        <v>2.41333</v>
      </c>
      <c r="IU120">
        <v>1.42578</v>
      </c>
      <c r="IV120">
        <v>2.26807</v>
      </c>
      <c r="IW120">
        <v>1.54785</v>
      </c>
      <c r="IX120">
        <v>2.36084</v>
      </c>
      <c r="IY120">
        <v>41.6912</v>
      </c>
      <c r="IZ120">
        <v>13.3965</v>
      </c>
      <c r="JA120">
        <v>18</v>
      </c>
      <c r="JB120">
        <v>634.451</v>
      </c>
      <c r="JC120">
        <v>384.658</v>
      </c>
      <c r="JD120">
        <v>26.8662</v>
      </c>
      <c r="JE120">
        <v>31.9104</v>
      </c>
      <c r="JF120">
        <v>30.0004</v>
      </c>
      <c r="JG120">
        <v>31.8501</v>
      </c>
      <c r="JH120">
        <v>31.7951</v>
      </c>
      <c r="JI120">
        <v>61.1082</v>
      </c>
      <c r="JJ120">
        <v>100</v>
      </c>
      <c r="JK120">
        <v>0</v>
      </c>
      <c r="JL120">
        <v>26.7981</v>
      </c>
      <c r="JM120">
        <v>1500</v>
      </c>
      <c r="JN120">
        <v>19.723</v>
      </c>
      <c r="JO120">
        <v>94.33150000000001</v>
      </c>
      <c r="JP120">
        <v>100.478</v>
      </c>
    </row>
    <row r="121" spans="1:276">
      <c r="A121">
        <v>105</v>
      </c>
      <c r="B121">
        <v>1690568199.5</v>
      </c>
      <c r="C121">
        <v>14157.5</v>
      </c>
      <c r="D121" t="s">
        <v>830</v>
      </c>
      <c r="E121" t="s">
        <v>831</v>
      </c>
      <c r="F121" t="s">
        <v>407</v>
      </c>
      <c r="I121" t="s">
        <v>752</v>
      </c>
      <c r="K121" t="s">
        <v>753</v>
      </c>
      <c r="L121" t="s">
        <v>754</v>
      </c>
      <c r="M121">
        <v>1690568199.5</v>
      </c>
      <c r="N121">
        <f>(O121)/1000</f>
        <v>0</v>
      </c>
      <c r="O121">
        <f>1000*CY121*AM121*(CU121-CV121)/(100*CN121*(1000-AM121*CU121))</f>
        <v>0</v>
      </c>
      <c r="P121">
        <f>CY121*AM121*(CT121-CS121*(1000-AM121*CV121)/(1000-AM121*CU121))/(100*CN121)</f>
        <v>0</v>
      </c>
      <c r="Q121">
        <f>CS121 - IF(AM121&gt;1, P121*CN121*100.0/(AO121*DG121), 0)</f>
        <v>0</v>
      </c>
      <c r="R121">
        <f>((X121-N121/2)*Q121-P121)/(X121+N121/2)</f>
        <v>0</v>
      </c>
      <c r="S121">
        <f>R121*(CZ121+DA121)/1000.0</f>
        <v>0</v>
      </c>
      <c r="T121">
        <f>(CS121 - IF(AM121&gt;1, P121*CN121*100.0/(AO121*DG121), 0))*(CZ121+DA121)/1000.0</f>
        <v>0</v>
      </c>
      <c r="U121">
        <f>2.0/((1/W121-1/V121)+SIGN(W121)*SQRT((1/W121-1/V121)*(1/W121-1/V121) + 4*CO121/((CO121+1)*(CO121+1))*(2*1/W121*1/V121-1/V121*1/V121)))</f>
        <v>0</v>
      </c>
      <c r="V121">
        <f>IF(LEFT(CP121,1)&lt;&gt;"0",IF(LEFT(CP121,1)="1",3.0,CQ121),$D$5+$E$5*(DG121*CZ121/($K$5*1000))+$F$5*(DG121*CZ121/($K$5*1000))*MAX(MIN(CN121,$J$5),$I$5)*MAX(MIN(CN121,$J$5),$I$5)+$G$5*MAX(MIN(CN121,$J$5),$I$5)*(DG121*CZ121/($K$5*1000))+$H$5*(DG121*CZ121/($K$5*1000))*(DG121*CZ121/($K$5*1000)))</f>
        <v>0</v>
      </c>
      <c r="W121">
        <f>N121*(1000-(1000*0.61365*exp(17.502*AA121/(240.97+AA121))/(CZ121+DA121)+CU121)/2)/(1000*0.61365*exp(17.502*AA121/(240.97+AA121))/(CZ121+DA121)-CU121)</f>
        <v>0</v>
      </c>
      <c r="X121">
        <f>1/((CO121+1)/(U121/1.6)+1/(V121/1.37)) + CO121/((CO121+1)/(U121/1.6) + CO121/(V121/1.37))</f>
        <v>0</v>
      </c>
      <c r="Y121">
        <f>(CJ121*CM121)</f>
        <v>0</v>
      </c>
      <c r="Z121">
        <f>(DB121+(Y121+2*0.95*5.67E-8*(((DB121+$B$7)+273)^4-(DB121+273)^4)-44100*N121)/(1.84*29.3*V121+8*0.95*5.67E-8*(DB121+273)^3))</f>
        <v>0</v>
      </c>
      <c r="AA121">
        <f>($C$7*DC121+$D$7*DD121+$E$7*Z121)</f>
        <v>0</v>
      </c>
      <c r="AB121">
        <f>0.61365*exp(17.502*AA121/(240.97+AA121))</f>
        <v>0</v>
      </c>
      <c r="AC121">
        <f>(AD121/AE121*100)</f>
        <v>0</v>
      </c>
      <c r="AD121">
        <f>CU121*(CZ121+DA121)/1000</f>
        <v>0</v>
      </c>
      <c r="AE121">
        <f>0.61365*exp(17.502*DB121/(240.97+DB121))</f>
        <v>0</v>
      </c>
      <c r="AF121">
        <f>(AB121-CU121*(CZ121+DA121)/1000)</f>
        <v>0</v>
      </c>
      <c r="AG121">
        <f>(-N121*44100)</f>
        <v>0</v>
      </c>
      <c r="AH121">
        <f>2*29.3*V121*0.92*(DB121-AA121)</f>
        <v>0</v>
      </c>
      <c r="AI121">
        <f>2*0.95*5.67E-8*(((DB121+$B$7)+273)^4-(AA121+273)^4)</f>
        <v>0</v>
      </c>
      <c r="AJ121">
        <f>Y121+AI121+AG121+AH121</f>
        <v>0</v>
      </c>
      <c r="AK121">
        <v>0</v>
      </c>
      <c r="AL121">
        <v>0</v>
      </c>
      <c r="AM121">
        <f>IF(AK121*$H$13&gt;=AO121,1.0,(AO121/(AO121-AK121*$H$13)))</f>
        <v>0</v>
      </c>
      <c r="AN121">
        <f>(AM121-1)*100</f>
        <v>0</v>
      </c>
      <c r="AO121">
        <f>MAX(0,($B$13+$C$13*DG121)/(1+$D$13*DG121)*CZ121/(DB121+273)*$E$13)</f>
        <v>0</v>
      </c>
      <c r="AP121" t="s">
        <v>832</v>
      </c>
      <c r="AQ121">
        <v>10460</v>
      </c>
      <c r="AR121">
        <v>664.5508</v>
      </c>
      <c r="AS121">
        <v>3269.16</v>
      </c>
      <c r="AT121">
        <f>1-AR121/AS121</f>
        <v>0</v>
      </c>
      <c r="AU121">
        <v>-1.782337660649266</v>
      </c>
      <c r="AV121" t="s">
        <v>411</v>
      </c>
      <c r="AW121" t="s">
        <v>411</v>
      </c>
      <c r="AX121">
        <v>0</v>
      </c>
      <c r="AY121">
        <v>0</v>
      </c>
      <c r="AZ121">
        <f>1-AX121/AY121</f>
        <v>0</v>
      </c>
      <c r="BA121">
        <v>0.5</v>
      </c>
      <c r="BB121">
        <f>CK121</f>
        <v>0</v>
      </c>
      <c r="BC121">
        <f>P121</f>
        <v>0</v>
      </c>
      <c r="BD121">
        <f>AZ121*BA121*BB121</f>
        <v>0</v>
      </c>
      <c r="BE121">
        <f>(BC121-AU121)/BB121</f>
        <v>0</v>
      </c>
      <c r="BF121">
        <f>(AS121-AY121)/AY121</f>
        <v>0</v>
      </c>
      <c r="BG121">
        <f>AR121/(AT121+AR121/AY121)</f>
        <v>0</v>
      </c>
      <c r="BH121" t="s">
        <v>411</v>
      </c>
      <c r="BI121">
        <v>0</v>
      </c>
      <c r="BJ121">
        <f>IF(BI121&lt;&gt;0, BI121, BG121)</f>
        <v>0</v>
      </c>
      <c r="BK121">
        <f>1-BJ121/AY121</f>
        <v>0</v>
      </c>
      <c r="BL121">
        <f>(AY121-AX121)/(AY121-BJ121)</f>
        <v>0</v>
      </c>
      <c r="BM121">
        <f>(AS121-AY121)/(AS121-BJ121)</f>
        <v>0</v>
      </c>
      <c r="BN121">
        <f>(AY121-AX121)/(AY121-AR121)</f>
        <v>0</v>
      </c>
      <c r="BO121">
        <f>(AS121-AY121)/(AS121-AR121)</f>
        <v>0</v>
      </c>
      <c r="BP121">
        <f>(BL121*BJ121/AX121)</f>
        <v>0</v>
      </c>
      <c r="BQ121">
        <f>(1-BP121)</f>
        <v>0</v>
      </c>
      <c r="BR121" t="s">
        <v>411</v>
      </c>
      <c r="BS121" t="s">
        <v>411</v>
      </c>
      <c r="BT121" t="s">
        <v>411</v>
      </c>
      <c r="BU121" t="s">
        <v>411</v>
      </c>
      <c r="BV121" t="s">
        <v>411</v>
      </c>
      <c r="BW121" t="s">
        <v>411</v>
      </c>
      <c r="BX121" t="s">
        <v>411</v>
      </c>
      <c r="BY121" t="s">
        <v>411</v>
      </c>
      <c r="BZ121" t="s">
        <v>411</v>
      </c>
      <c r="CA121" t="s">
        <v>411</v>
      </c>
      <c r="CB121" t="s">
        <v>411</v>
      </c>
      <c r="CC121" t="s">
        <v>411</v>
      </c>
      <c r="CD121" t="s">
        <v>411</v>
      </c>
      <c r="CE121" t="s">
        <v>411</v>
      </c>
      <c r="CF121" t="s">
        <v>411</v>
      </c>
      <c r="CG121" t="s">
        <v>411</v>
      </c>
      <c r="CH121" t="s">
        <v>411</v>
      </c>
      <c r="CI121" t="s">
        <v>411</v>
      </c>
      <c r="CJ121">
        <f>$B$11*DH121+$C$11*DI121+$F$11*DT121*(1-DW121)</f>
        <v>0</v>
      </c>
      <c r="CK121">
        <f>CJ121*CL121</f>
        <v>0</v>
      </c>
      <c r="CL121">
        <f>($B$11*$D$9+$C$11*$D$9+$F$11*((EG121+DY121)/MAX(EG121+DY121+EH121, 0.1)*$I$9+EH121/MAX(EG121+DY121+EH121, 0.1)*$J$9))/($B$11+$C$11+$F$11)</f>
        <v>0</v>
      </c>
      <c r="CM121">
        <f>($B$11*$K$9+$C$11*$K$9+$F$11*((EG121+DY121)/MAX(EG121+DY121+EH121, 0.1)*$P$9+EH121/MAX(EG121+DY121+EH121, 0.1)*$Q$9))/($B$11+$C$11+$F$11)</f>
        <v>0</v>
      </c>
      <c r="CN121">
        <v>6</v>
      </c>
      <c r="CO121">
        <v>0.5</v>
      </c>
      <c r="CP121" t="s">
        <v>413</v>
      </c>
      <c r="CQ121">
        <v>2</v>
      </c>
      <c r="CR121">
        <v>1690568199.5</v>
      </c>
      <c r="CS121">
        <v>1993.23</v>
      </c>
      <c r="CT121">
        <v>2000.15</v>
      </c>
      <c r="CU121">
        <v>4.88096</v>
      </c>
      <c r="CV121">
        <v>0.536616</v>
      </c>
      <c r="CW121">
        <v>1993.38</v>
      </c>
      <c r="CX121">
        <v>4.87352</v>
      </c>
      <c r="CY121">
        <v>600.198</v>
      </c>
      <c r="CZ121">
        <v>101.244</v>
      </c>
      <c r="DA121">
        <v>0.102508</v>
      </c>
      <c r="DB121">
        <v>28.3451</v>
      </c>
      <c r="DC121">
        <v>27.7525</v>
      </c>
      <c r="DD121">
        <v>999.9</v>
      </c>
      <c r="DE121">
        <v>0</v>
      </c>
      <c r="DF121">
        <v>0</v>
      </c>
      <c r="DG121">
        <v>9991.879999999999</v>
      </c>
      <c r="DH121">
        <v>0</v>
      </c>
      <c r="DI121">
        <v>1981.3</v>
      </c>
      <c r="DJ121">
        <v>-6.91907</v>
      </c>
      <c r="DK121">
        <v>2003.01</v>
      </c>
      <c r="DL121">
        <v>2001.22</v>
      </c>
      <c r="DM121">
        <v>4.34435</v>
      </c>
      <c r="DN121">
        <v>2000.15</v>
      </c>
      <c r="DO121">
        <v>0.536616</v>
      </c>
      <c r="DP121">
        <v>0.49417</v>
      </c>
      <c r="DQ121">
        <v>0.0543294</v>
      </c>
      <c r="DR121">
        <v>-2.94498</v>
      </c>
      <c r="DS121">
        <v>-29.3178</v>
      </c>
      <c r="DT121">
        <v>0.0499931</v>
      </c>
      <c r="DU121">
        <v>0</v>
      </c>
      <c r="DV121">
        <v>0</v>
      </c>
      <c r="DW121">
        <v>0</v>
      </c>
      <c r="DX121">
        <v>666.4</v>
      </c>
      <c r="DY121">
        <v>0.0499931</v>
      </c>
      <c r="DZ121">
        <v>1189.29</v>
      </c>
      <c r="EA121">
        <v>-1.32</v>
      </c>
      <c r="EB121">
        <v>35.062</v>
      </c>
      <c r="EC121">
        <v>39.125</v>
      </c>
      <c r="ED121">
        <v>36.75</v>
      </c>
      <c r="EE121">
        <v>38.75</v>
      </c>
      <c r="EF121">
        <v>37.125</v>
      </c>
      <c r="EG121">
        <v>0</v>
      </c>
      <c r="EH121">
        <v>0</v>
      </c>
      <c r="EI121">
        <v>0</v>
      </c>
      <c r="EJ121">
        <v>144.2999999523163</v>
      </c>
      <c r="EK121">
        <v>0</v>
      </c>
      <c r="EL121">
        <v>664.5508</v>
      </c>
      <c r="EM121">
        <v>-0.5576922170248658</v>
      </c>
      <c r="EN121">
        <v>23.30769248836583</v>
      </c>
      <c r="EO121">
        <v>1194.036</v>
      </c>
      <c r="EP121">
        <v>15</v>
      </c>
      <c r="EQ121">
        <v>1690568174</v>
      </c>
      <c r="ER121" t="s">
        <v>833</v>
      </c>
      <c r="ES121">
        <v>1690568159</v>
      </c>
      <c r="ET121">
        <v>1690568174</v>
      </c>
      <c r="EU121">
        <v>91</v>
      </c>
      <c r="EV121">
        <v>0.23</v>
      </c>
      <c r="EW121">
        <v>0.019</v>
      </c>
      <c r="EX121">
        <v>-0.15</v>
      </c>
      <c r="EY121">
        <v>-0.006</v>
      </c>
      <c r="EZ121">
        <v>2000</v>
      </c>
      <c r="FA121">
        <v>1</v>
      </c>
      <c r="FB121">
        <v>0.58</v>
      </c>
      <c r="FC121">
        <v>0.02</v>
      </c>
      <c r="FD121">
        <v>-6.754826829268294</v>
      </c>
      <c r="FE121">
        <v>-1.318174076655068</v>
      </c>
      <c r="FF121">
        <v>0.2059999652313377</v>
      </c>
      <c r="FG121">
        <v>1</v>
      </c>
      <c r="FH121">
        <v>1993.126451612903</v>
      </c>
      <c r="FI121">
        <v>-0.1291935483895859</v>
      </c>
      <c r="FJ121">
        <v>0.09382717080500581</v>
      </c>
      <c r="FK121">
        <v>1</v>
      </c>
      <c r="FL121">
        <v>4.34337975609756</v>
      </c>
      <c r="FM121">
        <v>0.2185222996515681</v>
      </c>
      <c r="FN121">
        <v>0.09055128172417956</v>
      </c>
      <c r="FO121">
        <v>1</v>
      </c>
      <c r="FP121">
        <v>4.898723225806451</v>
      </c>
      <c r="FQ121">
        <v>-0.1177979032258162</v>
      </c>
      <c r="FR121">
        <v>0.0087850185477604</v>
      </c>
      <c r="FS121">
        <v>1</v>
      </c>
      <c r="FT121">
        <v>4</v>
      </c>
      <c r="FU121">
        <v>4</v>
      </c>
      <c r="FV121" t="s">
        <v>415</v>
      </c>
      <c r="FW121">
        <v>3.1724</v>
      </c>
      <c r="FX121">
        <v>2.79939</v>
      </c>
      <c r="FY121">
        <v>0.289235</v>
      </c>
      <c r="FZ121">
        <v>0.290726</v>
      </c>
      <c r="GA121">
        <v>0.0355567</v>
      </c>
      <c r="GB121">
        <v>0.00489022</v>
      </c>
      <c r="GC121">
        <v>21975.7</v>
      </c>
      <c r="GD121">
        <v>17495.5</v>
      </c>
      <c r="GE121">
        <v>28937.8</v>
      </c>
      <c r="GF121">
        <v>24197.3</v>
      </c>
      <c r="GG121">
        <v>35541.6</v>
      </c>
      <c r="GH121">
        <v>35168</v>
      </c>
      <c r="GI121">
        <v>39935</v>
      </c>
      <c r="GJ121">
        <v>39486.3</v>
      </c>
      <c r="GK121">
        <v>2.10835</v>
      </c>
      <c r="GL121">
        <v>1.73363</v>
      </c>
      <c r="GM121">
        <v>-0.0160187</v>
      </c>
      <c r="GN121">
        <v>0</v>
      </c>
      <c r="GO121">
        <v>28.0141</v>
      </c>
      <c r="GP121">
        <v>999.9</v>
      </c>
      <c r="GQ121">
        <v>28.6</v>
      </c>
      <c r="GR121">
        <v>39.3</v>
      </c>
      <c r="GS121">
        <v>20.1719</v>
      </c>
      <c r="GT121">
        <v>61.8159</v>
      </c>
      <c r="GU121">
        <v>33.5777</v>
      </c>
      <c r="GV121">
        <v>1</v>
      </c>
      <c r="GW121">
        <v>0.392213</v>
      </c>
      <c r="GX121">
        <v>0.911658</v>
      </c>
      <c r="GY121">
        <v>20.2786</v>
      </c>
      <c r="GZ121">
        <v>5.22672</v>
      </c>
      <c r="HA121">
        <v>11.9141</v>
      </c>
      <c r="HB121">
        <v>4.96365</v>
      </c>
      <c r="HC121">
        <v>3.292</v>
      </c>
      <c r="HD121">
        <v>9999</v>
      </c>
      <c r="HE121">
        <v>9999</v>
      </c>
      <c r="HF121">
        <v>9999</v>
      </c>
      <c r="HG121">
        <v>999.9</v>
      </c>
      <c r="HH121">
        <v>1.87729</v>
      </c>
      <c r="HI121">
        <v>1.8756</v>
      </c>
      <c r="HJ121">
        <v>1.87439</v>
      </c>
      <c r="HK121">
        <v>1.87363</v>
      </c>
      <c r="HL121">
        <v>1.875</v>
      </c>
      <c r="HM121">
        <v>1.86996</v>
      </c>
      <c r="HN121">
        <v>1.87408</v>
      </c>
      <c r="HO121">
        <v>1.87922</v>
      </c>
      <c r="HP121">
        <v>0</v>
      </c>
      <c r="HQ121">
        <v>0</v>
      </c>
      <c r="HR121">
        <v>0</v>
      </c>
      <c r="HS121">
        <v>0</v>
      </c>
      <c r="HT121" t="s">
        <v>416</v>
      </c>
      <c r="HU121" t="s">
        <v>417</v>
      </c>
      <c r="HV121" t="s">
        <v>418</v>
      </c>
      <c r="HW121" t="s">
        <v>419</v>
      </c>
      <c r="HX121" t="s">
        <v>419</v>
      </c>
      <c r="HY121" t="s">
        <v>418</v>
      </c>
      <c r="HZ121">
        <v>0</v>
      </c>
      <c r="IA121">
        <v>100</v>
      </c>
      <c r="IB121">
        <v>100</v>
      </c>
      <c r="IC121">
        <v>-0.15</v>
      </c>
      <c r="ID121">
        <v>0.0074</v>
      </c>
      <c r="IE121">
        <v>-0.1504999999997381</v>
      </c>
      <c r="IF121">
        <v>0</v>
      </c>
      <c r="IG121">
        <v>0</v>
      </c>
      <c r="IH121">
        <v>0</v>
      </c>
      <c r="II121">
        <v>-0.005246788163641294</v>
      </c>
      <c r="IJ121">
        <v>-0.001002495894158835</v>
      </c>
      <c r="IK121">
        <v>0.0007384742138202362</v>
      </c>
      <c r="IL121">
        <v>2.770066711642725E-07</v>
      </c>
      <c r="IM121">
        <v>0</v>
      </c>
      <c r="IN121">
        <v>1810</v>
      </c>
      <c r="IO121">
        <v>1</v>
      </c>
      <c r="IP121">
        <v>29</v>
      </c>
      <c r="IQ121">
        <v>0.7</v>
      </c>
      <c r="IR121">
        <v>0.4</v>
      </c>
      <c r="IS121">
        <v>3.8269</v>
      </c>
      <c r="IT121">
        <v>2.37793</v>
      </c>
      <c r="IU121">
        <v>1.42578</v>
      </c>
      <c r="IV121">
        <v>2.26807</v>
      </c>
      <c r="IW121">
        <v>1.54785</v>
      </c>
      <c r="IX121">
        <v>2.50122</v>
      </c>
      <c r="IY121">
        <v>41.4822</v>
      </c>
      <c r="IZ121">
        <v>13.3878</v>
      </c>
      <c r="JA121">
        <v>18</v>
      </c>
      <c r="JB121">
        <v>632.818</v>
      </c>
      <c r="JC121">
        <v>384.712</v>
      </c>
      <c r="JD121">
        <v>27.1862</v>
      </c>
      <c r="JE121">
        <v>32.059</v>
      </c>
      <c r="JF121">
        <v>30.0006</v>
      </c>
      <c r="JG121">
        <v>31.9977</v>
      </c>
      <c r="JH121">
        <v>31.9352</v>
      </c>
      <c r="JI121">
        <v>76.6208</v>
      </c>
      <c r="JJ121">
        <v>100</v>
      </c>
      <c r="JK121">
        <v>0</v>
      </c>
      <c r="JL121">
        <v>27.1653</v>
      </c>
      <c r="JM121">
        <v>2000</v>
      </c>
      <c r="JN121">
        <v>19.723</v>
      </c>
      <c r="JO121">
        <v>94.31189999999999</v>
      </c>
      <c r="JP121">
        <v>100.453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2023-07-28T18:17:04Z</dcterms:created>
  <dcterms:modified xsi:type="dcterms:W3CDTF">2023-07-28T18:17:04Z</dcterms:modified>
</cp:coreProperties>
</file>